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H18" i="27"/>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<sst xmlns="http://schemas.openxmlformats.org/spreadsheetml/2006/main" count="20696" uniqueCount="10596">
  <si>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</si>
  <si>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</si>
  <si>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</si>
  <si>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</si>
  <si>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</si>
  <si>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</si>
  <si>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</si>
  <si>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</si>
  <si>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</si>
  <si>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</si>
  <si>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</si>
  <si>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</si>
  <si>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</si>
  <si>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</si>
  <si>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</si>
  <si>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</si>
  <si>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</si>
  <si>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</si>
  <si>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</si>
  <si>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</si>
  <si>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</si>
  <si>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</si>
  <si>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</si>
  <si>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</si>
  <si>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</si>
  <si>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</si>
  <si>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</si>
  <si>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</si>
  <si>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</si>
  <si>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</si>
  <si>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</si>
  <si>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</si>
  <si>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</si>
  <si>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</si>
  <si>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</si>
  <si>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</si>
  <si>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</si>
  <si>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</si>
  <si>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</si>
  <si>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</si>
  <si>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</si>
  <si>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</si>
  <si>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</si>
  <si>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</si>
  <si>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</si>
  <si>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</si>
  <si>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</si>
  <si>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</si>
  <si>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</si>
  <si>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</si>
  <si>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</si>
  <si>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</si>
  <si>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</si>
  <si>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</si>
  <si>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</si>
  <si>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</si>
  <si>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</si>
  <si>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</si>
  <si>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</si>
  <si>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</si>
  <si>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</si>
  <si>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</si>
  <si>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</si>
  <si>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</si>
  <si>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</si>
  <si>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</si>
  <si>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</si>
  <si>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</si>
  <si>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</si>
  <si>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</si>
  <si>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</si>
  <si>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</si>
  <si>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</si>
  <si>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</si>
  <si>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</si>
  <si>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</si>
  <si>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</si>
  <si>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</si>
  <si>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</si>
  <si>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</si>
  <si>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</si>
  <si>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</si>
  <si>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</si>
  <si>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</si>
  <si>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</si>
  <si>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</si>
  <si>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</si>
  <si>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</si>
  <si>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</si>
  <si>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</si>
  <si>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</si>
  <si>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</si>
  <si>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</si>
  <si>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</si>
  <si>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</si>
  <si>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</si>
  <si>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</si>
  <si>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</si>
  <si>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</si>
  <si>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</si>
  <si>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</si>
  <si>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</si>
  <si>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</si>
  <si>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</si>
  <si>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</si>
  <si>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</si>
  <si>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</si>
  <si>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</si>
  <si>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</si>
  <si>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</si>
  <si>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</si>
  <si>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</si>
  <si>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</si>
  <si>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</si>
  <si>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</si>
  <si>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</si>
  <si>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</si>
  <si>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</si>
  <si>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</si>
  <si>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</si>
  <si>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</si>
  <si>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</si>
  <si>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</si>
  <si>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</si>
  <si>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</si>
  <si>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</si>
  <si>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</si>
  <si>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</si>
  <si>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</si>
  <si>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</si>
  <si>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</si>
  <si>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</si>
  <si>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</si>
  <si>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</si>
  <si>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</si>
  <si>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</si>
  <si>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</si>
  <si>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</si>
  <si>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</si>
  <si>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</si>
  <si>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</si>
  <si>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</si>
  <si>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</si>
  <si>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</si>
  <si>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</si>
  <si>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</si>
  <si>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</si>
  <si>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</si>
  <si>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</si>
  <si>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</si>
  <si>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</si>
  <si>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</si>
  <si>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</si>
  <si>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</si>
  <si>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</si>
  <si>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</si>
  <si>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</si>
  <si>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</si>
  <si>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</si>
  <si>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</si>
  <si>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</si>
  <si>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</si>
  <si>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</si>
  <si>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</si>
  <si>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</si>
  <si>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</si>
  <si>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</si>
  <si>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</si>
  <si>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</si>
  <si>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</si>
  <si>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</si>
  <si>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</si>
  <si>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</si>
  <si>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</si>
  <si>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</si>
  <si>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</si>
  <si>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</si>
  <si>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</si>
  <si>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</si>
  <si>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</si>
  <si>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</si>
  <si>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</si>
  <si>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</si>
  <si>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</si>
  <si>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</si>
  <si>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</si>
  <si>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</si>
  <si>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</si>
  <si>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</si>
  <si>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</si>
  <si>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</si>
  <si>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</si>
  <si>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</si>
  <si>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</si>
  <si>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</si>
  <si>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</si>
  <si>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</si>
  <si>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</si>
  <si>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</si>
  <si>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</si>
  <si>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</si>
  <si>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</si>
  <si>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</si>
  <si>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</si>
  <si>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</si>
  <si>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</si>
  <si>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</si>
  <si>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</si>
  <si>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</si>
  <si>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</si>
  <si>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</si>
  <si>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</si>
  <si>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</si>
  <si>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</si>
  <si>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</si>
  <si>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</si>
  <si>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</si>
  <si>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</si>
  <si>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</si>
  <si>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</si>
  <si>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</si>
  <si>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</si>
  <si>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</si>
  <si>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</si>
  <si>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</si>
  <si>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</si>
  <si>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</si>
  <si>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</si>
  <si>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</si>
  <si>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</si>
  <si>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</si>
  <si>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</si>
  <si>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</si>
  <si>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</si>
  <si>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</si>
  <si>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</si>
  <si>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</si>
  <si>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</si>
  <si>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</si>
  <si>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</si>
  <si>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</si>
  <si>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</si>
  <si>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</si>
  <si>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</si>
  <si>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</si>
  <si>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</si>
  <si>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</si>
  <si>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</si>
  <si>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</si>
  <si>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</si>
  <si>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</si>
  <si>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</si>
  <si>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</si>
  <si>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</si>
  <si>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</si>
  <si>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</si>
  <si>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</si>
  <si>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</si>
  <si>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</si>
  <si>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</si>
  <si>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</si>
  <si>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</si>
  <si>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</si>
  <si>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</si>
  <si>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</si>
  <si>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</si>
  <si>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</si>
  <si>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</si>
  <si>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</si>
  <si>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</si>
  <si>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</si>
  <si>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</si>
  <si>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</si>
  <si>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</si>
  <si>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</si>
  <si>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</si>
  <si>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</si>
  <si>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</si>
  <si>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</si>
  <si>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</si>
  <si>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</si>
  <si>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</si>
  <si>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</si>
  <si>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</si>
  <si>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</si>
  <si>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</si>
  <si>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</si>
  <si>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</si>
  <si>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</si>
  <si>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</si>
  <si>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</si>
  <si>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</si>
  <si>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</si>
  <si>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</si>
  <si>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</si>
  <si>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</si>
  <si>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</si>
  <si>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</si>
  <si>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</si>
  <si>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</si>
  <si>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</si>
  <si>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</si>
  <si>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</si>
  <si>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</si>
  <si>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</si>
  <si>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</si>
  <si>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</si>
  <si>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</si>
  <si>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</si>
  <si>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</si>
  <si>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</si>
  <si>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</si>
  <si>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</si>
  <si>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</si>
  <si>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</si>
  <si>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</si>
  <si>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</si>
  <si>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</si>
  <si>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</si>
  <si>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</si>
  <si>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</si>
  <si>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</si>
  <si>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</si>
  <si>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</si>
  <si>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</si>
  <si>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</si>
  <si>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</si>
  <si>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</si>
  <si>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</si>
  <si>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</si>
  <si>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</si>
  <si>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</si>
  <si>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</si>
  <si>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</si>
  <si>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</si>
  <si>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</si>
  <si>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</si>
  <si>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</si>
  <si>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</si>
  <si>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</si>
  <si>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</si>
  <si>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</si>
  <si>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</si>
  <si>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</si>
  <si>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</si>
  <si>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</si>
  <si>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</si>
  <si>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</si>
  <si>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</si>
  <si>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</si>
  <si>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</si>
  <si>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</si>
  <si>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</si>
  <si>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</si>
  <si>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</si>
  <si>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</si>
  <si>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</si>
  <si>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</si>
  <si>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</si>
  <si>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</si>
  <si>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</si>
  <si>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</si>
  <si>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</si>
  <si>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</si>
  <si>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</si>
  <si>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</si>
  <si>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</si>
  <si>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</si>
  <si>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</si>
  <si>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</si>
  <si>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</si>
  <si>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</si>
  <si>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</si>
  <si>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</si>
  <si>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</si>
  <si>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</si>
  <si>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</si>
  <si>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</si>
  <si>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</si>
  <si>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</si>
  <si>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</si>
  <si>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</si>
  <si>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</si>
  <si>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</si>
  <si>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</si>
  <si>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</si>
  <si>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</si>
  <si>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</si>
  <si>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</si>
  <si>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</si>
  <si>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</si>
  <si>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</si>
  <si>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</si>
  <si>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</si>
  <si>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</si>
  <si>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</si>
  <si>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</si>
  <si>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</si>
  <si>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</si>
  <si>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</si>
  <si>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</si>
  <si>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</si>
  <si>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</si>
  <si>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</si>
  <si>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</si>
  <si>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</si>
  <si>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</si>
  <si>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</si>
  <si>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</si>
  <si>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</si>
  <si>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</si>
  <si>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</si>
  <si>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</si>
  <si>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</si>
  <si>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</si>
  <si>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</si>
  <si>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</si>
  <si>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</si>
  <si>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</si>
  <si>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</si>
  <si>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</si>
  <si>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</si>
  <si>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</si>
  <si>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</si>
  <si>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</si>
  <si>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</si>
  <si>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</si>
  <si>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</si>
  <si>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</si>
  <si>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</si>
  <si>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</si>
  <si>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</si>
  <si>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</si>
  <si>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</si>
  <si>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</si>
  <si>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</si>
  <si>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</si>
  <si>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</si>
  <si>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</si>
  <si>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</si>
  <si>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</si>
  <si>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</si>
  <si>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</si>
  <si>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</si>
  <si>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</si>
  <si>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</si>
  <si>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</si>
  <si>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</si>
  <si>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</si>
  <si>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</si>
  <si>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</si>
  <si>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</si>
  <si>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</si>
  <si>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</si>
  <si>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</si>
  <si>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</si>
  <si>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</si>
  <si>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</si>
  <si>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</si>
  <si>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</si>
  <si>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</si>
  <si>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</si>
  <si>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</si>
  <si>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</si>
  <si>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</si>
  <si>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</si>
  <si>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</si>
  <si>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</si>
  <si>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</si>
  <si>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</si>
  <si>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</si>
  <si>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</si>
  <si>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</si>
  <si>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</si>
  <si>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</si>
  <si>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</si>
  <si>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</si>
  <si>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</si>
  <si>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</si>
  <si>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</si>
  <si>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</si>
  <si>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</si>
  <si>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</si>
  <si>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</si>
  <si>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</si>
  <si>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</si>
  <si>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</si>
  <si>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</si>
  <si>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</si>
  <si>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</si>
  <si>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</si>
  <si>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</si>
  <si>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</si>
  <si>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</si>
  <si>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</si>
  <si>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</si>
  <si>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</si>
  <si>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</si>
  <si>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</si>
  <si>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</si>
  <si>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</si>
  <si>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</si>
  <si>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</si>
  <si>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</si>
  <si>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</si>
  <si>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</si>
  <si>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</si>
  <si>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</si>
  <si>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</si>
  <si>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</si>
  <si>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</si>
  <si>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</si>
  <si>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</si>
  <si>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</si>
  <si>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</si>
  <si>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</si>
  <si>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</si>
  <si>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</si>
  <si>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</si>
  <si>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</si>
  <si>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</si>
  <si>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</si>
  <si>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</si>
  <si>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</si>
  <si>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</si>
  <si>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</si>
  <si>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</si>
  <si>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</si>
  <si>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</si>
  <si>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</si>
  <si>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</si>
  <si>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</si>
  <si>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</si>
  <si>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</si>
  <si>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</si>
  <si>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</si>
  <si>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</si>
  <si>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</si>
  <si>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</si>
  <si>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</si>
  <si>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</si>
  <si>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</si>
  <si>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</si>
  <si>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</si>
  <si>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</si>
  <si>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</si>
  <si>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</si>
  <si>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</si>
  <si>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</si>
  <si>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</si>
  <si>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</si>
  <si>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</si>
  <si>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</si>
  <si>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</si>
  <si>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</si>
  <si>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</si>
  <si>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</si>
  <si>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</si>
  <si>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</si>
  <si>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</si>
  <si>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</si>
  <si>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</si>
  <si>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</si>
  <si>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</si>
  <si>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</si>
  <si>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</si>
  <si>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</si>
  <si>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</si>
  <si>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</si>
  <si>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</si>
  <si>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</si>
  <si>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</si>
  <si>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</si>
  <si>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</si>
  <si>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</si>
  <si>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</si>
  <si>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</si>
  <si>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</si>
  <si>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</si>
  <si>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</si>
  <si>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</si>
  <si>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</si>
  <si>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</si>
  <si>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</si>
  <si>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</si>
  <si>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</si>
  <si>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</si>
  <si>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</si>
  <si>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</si>
  <si>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</si>
  <si>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</si>
  <si>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</si>
  <si>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</si>
  <si>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</si>
  <si>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</si>
  <si>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</si>
  <si>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</si>
  <si>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</si>
  <si>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</si>
  <si>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</si>
  <si>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</si>
  <si>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</si>
  <si>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</si>
  <si>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</si>
  <si>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</si>
  <si>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</si>
  <si>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</si>
  <si>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</si>
  <si>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</si>
  <si>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</si>
  <si>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</si>
  <si>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</si>
  <si>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</si>
  <si>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</si>
  <si>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</si>
  <si>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</si>
  <si>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</si>
  <si>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</si>
  <si>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</si>
  <si>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</si>
  <si>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</si>
  <si>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</si>
  <si>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</si>
  <si>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</si>
  <si>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</si>
  <si>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</si>
  <si>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</si>
  <si>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</si>
  <si>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</si>
  <si>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</si>
  <si>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</si>
  <si>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</si>
  <si>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</si>
  <si>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</si>
  <si>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</si>
  <si>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</si>
  <si>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</si>
  <si>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</si>
  <si>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</si>
  <si>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</si>
  <si>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</si>
  <si>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</si>
  <si>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</si>
  <si>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</si>
  <si>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</si>
  <si>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</si>
  <si>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</si>
  <si>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</si>
  <si>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</si>
  <si>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</si>
  <si>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</si>
  <si>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</si>
  <si>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</si>
  <si>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</si>
  <si>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</si>
  <si>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</si>
  <si>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</si>
  <si>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</si>
  <si>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</si>
  <si>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</si>
  <si>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</si>
  <si>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</si>
  <si>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</si>
  <si>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</si>
  <si>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</si>
  <si>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</si>
  <si>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</si>
  <si>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</si>
  <si>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</si>
  <si>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</si>
  <si>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</si>
  <si>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</si>
  <si>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</si>
  <si>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</si>
  <si>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</si>
  <si>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</si>
  <si>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</si>
  <si>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</si>
  <si>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</si>
  <si>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</si>
  <si>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</si>
  <si>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</si>
  <si>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</si>
  <si>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</si>
  <si>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</si>
  <si>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</si>
  <si>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</si>
  <si>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</si>
  <si>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</si>
  <si>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</si>
  <si>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</si>
  <si>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</si>
  <si>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</si>
  <si>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</si>
  <si>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</si>
  <si>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</si>
  <si>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</si>
  <si>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</si>
  <si>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</si>
  <si>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</si>
  <si>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</si>
  <si>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</si>
  <si>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</si>
  <si>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</si>
  <si>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</si>
  <si>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</si>
  <si>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</si>
  <si>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</si>
  <si>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</si>
  <si>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</si>
  <si>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</si>
  <si>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</si>
  <si>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</si>
  <si>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</si>
  <si>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</si>
  <si>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</si>
  <si>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</si>
  <si>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</si>
  <si>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</si>
  <si>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</si>
  <si>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</si>
  <si>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</si>
  <si>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</si>
  <si>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</si>
  <si>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</si>
  <si>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</si>
  <si>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</si>
  <si>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</si>
  <si>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</si>
  <si>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</si>
  <si>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</si>
  <si>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</si>
  <si>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</si>
  <si>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</si>
  <si>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</si>
  <si>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</si>
  <si>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</si>
  <si>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</si>
  <si>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</si>
  <si>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</si>
  <si>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</si>
  <si>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</si>
  <si>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</si>
  <si>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</si>
  <si>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</si>
  <si>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</si>
  <si>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</si>
  <si>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</si>
  <si>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</si>
  <si>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</si>
  <si>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</si>
  <si>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</si>
  <si>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</si>
  <si>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</si>
  <si>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</si>
  <si>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</si>
  <si>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</si>
  <si>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</si>
  <si>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</si>
  <si>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</si>
  <si>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</si>
  <si>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</si>
  <si>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</si>
  <si>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</si>
  <si>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</si>
  <si>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</si>
  <si>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</si>
  <si>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</si>
  <si>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</si>
  <si>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</si>
  <si>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</si>
  <si>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</si>
  <si>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</si>
  <si>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</si>
  <si>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</si>
  <si>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</si>
  <si>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</si>
  <si>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</si>
  <si>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</si>
  <si>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</si>
  <si>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</si>
  <si>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</si>
  <si>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</si>
  <si>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</si>
  <si>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</si>
  <si>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</si>
  <si>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</si>
  <si>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</si>
  <si>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</si>
  <si>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</si>
  <si>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</si>
  <si>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</si>
  <si>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</si>
  <si>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</si>
  <si>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</si>
  <si>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</si>
  <si>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</si>
  <si>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</si>
  <si>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</si>
  <si>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</si>
  <si>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</si>
  <si>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</si>
  <si>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</si>
  <si>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</si>
  <si>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</si>
  <si>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</si>
  <si>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</si>
  <si>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</si>
  <si>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</si>
  <si>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</si>
  <si>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</si>
  <si>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</si>
  <si>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</si>
  <si>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</si>
  <si>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</si>
  <si>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</si>
  <si>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</si>
  <si>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</si>
  <si>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</si>
  <si>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</si>
  <si>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</si>
  <si>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</si>
  <si>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</si>
  <si>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</si>
  <si>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</si>
  <si>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</si>
  <si>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</si>
  <si>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</si>
  <si>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</si>
  <si>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</si>
  <si>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</si>
  <si>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</si>
  <si>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</si>
  <si>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</si>
  <si>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</si>
  <si>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</si>
  <si>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</si>
  <si>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</si>
  <si>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</si>
  <si>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</si>
  <si>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</si>
  <si>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</si>
  <si>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</si>
  <si>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</si>
  <si>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</si>
  <si>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</si>
  <si>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</si>
  <si>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</si>
  <si>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</si>
  <si>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</si>
  <si>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</si>
  <si>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</si>
  <si>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</si>
  <si>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</si>
  <si>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</si>
  <si>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</si>
  <si>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</si>
  <si>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</si>
  <si>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</si>
  <si>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</si>
  <si>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</si>
  <si>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</si>
  <si>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</si>
  <si>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</si>
  <si>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</si>
  <si>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</si>
  <si>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</si>
  <si>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</si>
  <si>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</si>
  <si>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</si>
  <si>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</si>
  <si>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</si>
  <si>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</si>
  <si>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</si>
  <si>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</si>
  <si>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</si>
  <si>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</si>
  <si>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</si>
  <si>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</si>
  <si>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</si>
  <si>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</si>
  <si>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</si>
  <si>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</si>
  <si>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</si>
  <si>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</si>
  <si>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</si>
  <si>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</si>
  <si>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</si>
  <si>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</si>
  <si>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</si>
  <si>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</si>
  <si>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</si>
  <si>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</si>
  <si>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</si>
  <si>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</si>
  <si>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</si>
  <si>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</si>
  <si>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</si>
  <si>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</si>
  <si>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</si>
  <si>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</si>
  <si>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</si>
  <si>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</si>
  <si>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</si>
  <si>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</si>
  <si>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</si>
  <si>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</si>
  <si>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</si>
  <si>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</si>
  <si>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</si>
  <si>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</si>
  <si>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</si>
  <si>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</si>
  <si>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</si>
  <si>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</si>
  <si>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</si>
  <si>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</si>
  <si>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</si>
  <si>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</si>
  <si>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</si>
  <si>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</si>
  <si>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</si>
  <si>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</si>
  <si>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</si>
  <si>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</si>
  <si>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</si>
  <si>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</si>
  <si>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</si>
  <si>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</si>
  <si>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</si>
  <si>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</si>
  <si>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</si>
  <si>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</si>
  <si>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</si>
  <si>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</si>
  <si>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</si>
  <si>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</si>
  <si>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</si>
  <si>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</si>
  <si>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</si>
  <si>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</si>
  <si>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</si>
  <si>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</si>
  <si>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</si>
  <si>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</si>
  <si>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</si>
  <si>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</si>
  <si>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</si>
  <si>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</si>
  <si>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</si>
  <si>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</si>
  <si>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</si>
  <si>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</si>
  <si>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</si>
  <si>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</si>
  <si>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</si>
  <si>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</si>
  <si>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</si>
  <si>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</si>
  <si>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</si>
  <si>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</si>
  <si>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</si>
  <si>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</si>
  <si>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</si>
  <si>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</si>
  <si>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</si>
  <si>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</si>
  <si>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</si>
  <si>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</si>
  <si>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</si>
  <si>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</si>
  <si>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</si>
  <si>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</si>
  <si>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</si>
  <si>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</si>
  <si>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</si>
  <si>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</si>
  <si>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</si>
  <si>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</si>
  <si>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</si>
  <si>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</si>
  <si>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</si>
  <si>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</si>
  <si>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</si>
  <si>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</si>
  <si>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</si>
  <si>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</si>
  <si>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</si>
  <si>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</si>
  <si>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</si>
  <si>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</si>
  <si>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</si>
  <si>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</si>
  <si>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</si>
  <si>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</si>
  <si>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</si>
  <si>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</si>
  <si>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</si>
  <si>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</si>
  <si>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</si>
  <si>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</si>
  <si>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</si>
  <si>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</si>
  <si>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</si>
  <si>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</si>
  <si>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</si>
  <si>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</si>
  <si>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</si>
  <si>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</si>
  <si>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</si>
  <si>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</si>
  <si>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</si>
  <si>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</si>
  <si>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</si>
  <si>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</si>
  <si>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</si>
  <si>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</si>
  <si>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</si>
  <si>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</si>
  <si>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</si>
  <si>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</si>
  <si>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</si>
  <si>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</si>
  <si>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</si>
  <si>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</si>
  <si>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</si>
  <si>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</si>
  <si>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</si>
  <si>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</si>
  <si>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</si>
  <si>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</si>
  <si>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</si>
  <si>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</si>
  <si>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</si>
  <si>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</si>
  <si>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</si>
  <si>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</si>
  <si>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</si>
  <si>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</si>
  <si>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</si>
  <si>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</si>
  <si>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</si>
  <si>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</si>
  <si>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</si>
  <si>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</si>
  <si>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</si>
  <si>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</si>
  <si>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</si>
  <si>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</si>
  <si>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</si>
  <si>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</si>
  <si>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</si>
  <si>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</si>
  <si>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</si>
  <si>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</si>
  <si>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</si>
  <si>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</si>
  <si>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</si>
  <si>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</si>
  <si>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</si>
  <si>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</si>
  <si>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</si>
  <si>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</si>
  <si>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</si>
  <si>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</si>
  <si>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</si>
  <si>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</si>
  <si>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</si>
  <si>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</si>
  <si>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</si>
  <si>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</si>
  <si>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</si>
  <si>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</si>
  <si>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</si>
  <si>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</si>
  <si>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</si>
  <si>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</si>
  <si>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</si>
  <si>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</si>
  <si>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</si>
  <si>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</si>
  <si>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</si>
  <si>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</si>
  <si>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</si>
  <si>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</si>
  <si>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</si>
  <si>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</si>
  <si>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</si>
  <si>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</si>
  <si>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</si>
  <si>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</si>
  <si>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</si>
  <si>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</si>
  <si>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</si>
  <si>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</si>
  <si>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</si>
  <si>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</si>
  <si>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</si>
  <si>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</si>
  <si>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</si>
  <si>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</si>
  <si>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</si>
  <si>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</si>
  <si>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</si>
  <si>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</si>
  <si>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</si>
  <si>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</si>
  <si>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</si>
  <si>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</si>
  <si>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</si>
  <si>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</si>
  <si>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</si>
  <si>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</si>
  <si>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</si>
  <si>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</si>
  <si>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</si>
  <si>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</si>
  <si>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</si>
  <si>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</si>
  <si>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</si>
  <si>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</si>
  <si>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</si>
  <si>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</si>
  <si>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</si>
  <si>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</si>
  <si>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</si>
  <si>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</si>
  <si>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</si>
  <si>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</si>
  <si>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</si>
  <si>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</si>
  <si>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</si>
  <si>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</si>
  <si>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</si>
  <si>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</si>
  <si>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</si>
  <si>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</si>
  <si>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</si>
  <si>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</si>
  <si>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</si>
  <si>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</si>
  <si>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</si>
  <si>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</si>
  <si>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</si>
  <si>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</si>
  <si>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</si>
  <si>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</si>
  <si>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</si>
  <si>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</si>
  <si>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</si>
  <si>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</si>
  <si>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</si>
  <si>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</si>
  <si>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</si>
  <si>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</si>
  <si>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</si>
  <si>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</si>
  <si>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</si>
  <si>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</si>
  <si>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</si>
  <si>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</si>
  <si>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</si>
  <si>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</si>
  <si>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</si>
  <si>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</si>
  <si>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</si>
  <si>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</si>
  <si>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</si>
  <si>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</si>
  <si>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</si>
  <si>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</si>
  <si>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</si>
  <si>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</si>
  <si>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</si>
  <si>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</si>
  <si>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</si>
  <si>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</si>
  <si>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</si>
  <si>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</si>
  <si>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</si>
  <si>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</si>
  <si>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</si>
  <si>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</si>
  <si>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</si>
  <si>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</si>
  <si>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</si>
  <si>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</si>
  <si>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</si>
  <si>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</si>
  <si>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</si>
  <si>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</si>
  <si>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</si>
  <si>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</si>
  <si>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</si>
  <si>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</si>
  <si>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</si>
  <si>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</si>
  <si>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</si>
  <si>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</si>
  <si>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</si>
  <si>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</si>
  <si>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</si>
  <si>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</si>
  <si>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</si>
  <si>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</si>
  <si>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</si>
  <si>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</si>
  <si>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</si>
  <si>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</si>
  <si>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</si>
  <si>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</si>
  <si>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</si>
  <si>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</si>
  <si>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</si>
  <si>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</si>
  <si>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</si>
  <si>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</si>
  <si>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</si>
  <si>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</si>
  <si>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</si>
  <si>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</si>
  <si>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</si>
  <si>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</si>
  <si>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</si>
  <si>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</si>
  <si>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</si>
  <si>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</si>
  <si>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</si>
  <si>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</si>
  <si>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</si>
  <si>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</si>
  <si>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</si>
  <si>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</si>
  <si>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</si>
  <si>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</si>
  <si>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</si>
  <si>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</si>
  <si>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</si>
  <si>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</si>
  <si>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</si>
  <si>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</si>
  <si>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</si>
  <si>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</si>
  <si>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</si>
  <si>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</si>
  <si>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</si>
  <si>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</si>
  <si>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</si>
  <si>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</si>
  <si>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</si>
  <si>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</si>
  <si>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</si>
  <si>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</si>
  <si>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</si>
  <si>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</si>
  <si>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</si>
  <si>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</si>
  <si>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</si>
  <si>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</si>
  <si>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</si>
  <si>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</si>
  <si>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</si>
  <si>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</si>
  <si>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</si>
  <si>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</si>
  <si>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</si>
  <si>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</si>
  <si>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</si>
  <si>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</si>
  <si>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</si>
  <si>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</si>
  <si>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</si>
  <si>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</si>
  <si>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</si>
  <si>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</si>
  <si>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</si>
  <si>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</si>
  <si>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</si>
  <si>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</si>
  <si>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</si>
  <si>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</si>
  <si>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</si>
  <si>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</si>
  <si>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</si>
  <si>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</si>
  <si>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</si>
  <si>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</si>
  <si>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</si>
  <si>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</si>
  <si>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</si>
  <si>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</si>
  <si>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</si>
  <si>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</si>
  <si>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</si>
  <si>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</si>
  <si>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</si>
  <si>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</si>
  <si>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</si>
  <si>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</si>
  <si>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</si>
  <si>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</si>
  <si>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</si>
  <si>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</si>
  <si>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</si>
  <si>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</si>
  <si>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</si>
  <si>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</si>
  <si>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</si>
  <si>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</si>
  <si>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</si>
  <si>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</si>
  <si>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</si>
  <si>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</si>
  <si>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</si>
  <si>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</si>
  <si>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</si>
  <si>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</si>
  <si>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</si>
  <si>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</si>
  <si>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</si>
  <si>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</si>
  <si>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</si>
  <si>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</si>
  <si>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</si>
  <si>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</si>
  <si>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</si>
  <si>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</si>
  <si>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</si>
  <si>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</si>
  <si>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</si>
  <si>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</si>
  <si>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</si>
  <si>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</si>
  <si>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</si>
  <si>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</si>
  <si>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</si>
  <si>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</si>
  <si>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</si>
  <si>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</si>
  <si>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</si>
  <si>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</si>
  <si>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</si>
  <si>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</si>
  <si>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</si>
  <si>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</si>
  <si>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</si>
  <si>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</si>
  <si>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</si>
  <si>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</si>
  <si>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</si>
  <si>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</si>
  <si>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</si>
  <si>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</si>
  <si>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</si>
  <si>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</si>
  <si>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</si>
  <si>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</si>
  <si>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</si>
  <si>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</si>
  <si>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</si>
  <si>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</si>
  <si>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</si>
  <si>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</si>
  <si>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</si>
  <si>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</si>
  <si>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</si>
  <si>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</si>
  <si>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</si>
  <si>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</si>
  <si>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</si>
  <si>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</si>
  <si>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</si>
  <si>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</si>
  <si>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</si>
  <si>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</si>
  <si>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</si>
  <si>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</si>
  <si>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</si>
  <si>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</si>
  <si>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</si>
  <si>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</si>
  <si>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</si>
  <si>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</si>
  <si>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</si>
  <si>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</si>
  <si>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</si>
  <si>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</si>
  <si>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</si>
  <si>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</si>
  <si>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</si>
  <si>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</si>
  <si>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</si>
  <si>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</si>
  <si>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</si>
  <si>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</si>
  <si>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</si>
  <si>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</si>
  <si>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</si>
  <si>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</si>
  <si>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</si>
  <si>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</si>
  <si>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</si>
  <si>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</si>
  <si>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</si>
  <si>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</si>
  <si>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</si>
  <si>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</si>
  <si>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</si>
  <si>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</si>
  <si>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</si>
  <si>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</si>
  <si>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</si>
  <si>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</si>
  <si>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</si>
  <si>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</si>
  <si>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</si>
  <si>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</si>
  <si>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</si>
  <si>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</si>
  <si>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</si>
  <si>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</si>
  <si>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</si>
  <si>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</si>
  <si>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</si>
  <si>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</si>
  <si>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</si>
  <si>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</si>
  <si>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</si>
  <si>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</si>
  <si>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</si>
  <si>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</si>
  <si>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</si>
  <si>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</si>
  <si>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</si>
  <si>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</si>
  <si>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</si>
  <si>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</si>
  <si>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</si>
  <si>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</si>
  <si>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</si>
  <si>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</si>
  <si>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</si>
  <si>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</si>
  <si>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</si>
  <si>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</si>
  <si>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</si>
  <si>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</si>
  <si>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</si>
  <si>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</si>
  <si>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</si>
  <si>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</si>
  <si>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</si>
  <si>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</si>
  <si>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</si>
  <si>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</si>
  <si>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</si>
  <si>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</si>
  <si>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</si>
  <si>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</si>
  <si>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</si>
  <si>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</si>
  <si>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</si>
  <si>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</si>
  <si>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</si>
  <si>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</si>
  <si>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</si>
  <si>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</si>
  <si>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</si>
  <si>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</si>
  <si>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</si>
  <si>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</si>
  <si>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</si>
  <si>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</si>
  <si>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</si>
  <si>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</si>
  <si>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</si>
  <si>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</si>
  <si>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</si>
  <si>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</si>
  <si>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</si>
  <si>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</si>
  <si>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</si>
  <si>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</si>
  <si>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</si>
  <si>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</si>
  <si>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</si>
  <si>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</si>
  <si>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</si>
  <si>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</si>
  <si>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</si>
  <si>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</si>
  <si>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</si>
  <si>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</si>
  <si>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</si>
  <si>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</si>
  <si>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</si>
  <si>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</si>
  <si>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</si>
  <si>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</si>
  <si>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</si>
  <si>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</si>
  <si>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</si>
  <si>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</si>
  <si>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</si>
  <si>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</si>
  <si>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</si>
  <si>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</si>
  <si>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</si>
  <si>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</si>
  <si>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</si>
  <si>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</si>
  <si>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</si>
  <si>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</si>
  <si>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</si>
  <si>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</si>
  <si>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</si>
  <si>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</si>
  <si>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</si>
  <si>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</si>
  <si>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</si>
  <si>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</si>
  <si>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</si>
  <si>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</si>
  <si>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</si>
  <si>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</si>
  <si>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</si>
  <si>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</si>
  <si>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</si>
  <si>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</si>
  <si>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</si>
  <si>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</si>
  <si>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</si>
  <si>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</si>
  <si>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</si>
  <si>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</si>
  <si>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</si>
  <si>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</si>
  <si>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</si>
  <si>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</si>
  <si>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</si>
  <si>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</si>
  <si>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</si>
  <si>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</si>
  <si>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</si>
  <si>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</si>
  <si>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</si>
  <si>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</si>
  <si>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</si>
  <si>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</si>
  <si>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</si>
  <si>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</si>
  <si>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</si>
  <si>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</si>
  <si>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</si>
  <si>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</si>
  <si>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</si>
  <si>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</si>
  <si>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</si>
  <si>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</si>
  <si>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</si>
  <si>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</si>
  <si>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</si>
  <si>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</si>
  <si>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</si>
  <si>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</si>
  <si>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</si>
  <si>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</si>
  <si>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</si>
  <si>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</si>
  <si>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</si>
  <si>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</si>
  <si>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</si>
  <si>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</si>
  <si>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</si>
  <si>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</si>
  <si>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</si>
  <si>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</si>
  <si>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</si>
  <si>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</si>
  <si>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</si>
  <si>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</si>
  <si>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</si>
  <si>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</si>
  <si>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</si>
  <si>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</si>
  <si>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</si>
  <si>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</si>
  <si>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</si>
  <si>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</si>
  <si>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</si>
  <si>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</si>
  <si>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</si>
  <si>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</si>
  <si>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</si>
  <si>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</si>
  <si>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</si>
  <si>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</si>
  <si>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</si>
  <si>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</si>
  <si>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</si>
  <si>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</si>
  <si>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</si>
  <si>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</si>
  <si>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</si>
  <si>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</si>
  <si>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</si>
  <si>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</si>
  <si>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</si>
  <si>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</si>
  <si>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</si>
  <si>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</si>
  <si>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</si>
  <si>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</si>
  <si>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</si>
  <si>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</si>
  <si>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</si>
  <si>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</si>
  <si>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</si>
  <si>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</si>
  <si>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</si>
  <si>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</si>
  <si>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</si>
  <si>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</si>
  <si>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</si>
  <si>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</si>
  <si>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</si>
  <si>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</si>
  <si>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</si>
  <si>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</si>
  <si>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</si>
  <si>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</si>
  <si>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</si>
  <si>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</si>
  <si>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</si>
  <si>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</si>
  <si>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</si>
  <si>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</si>
  <si>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</si>
  <si>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</si>
  <si>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</si>
  <si>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</si>
  <si>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</si>
  <si>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</si>
  <si>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</si>
  <si>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</si>
  <si>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</si>
  <si>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</si>
  <si>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</si>
  <si>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</si>
  <si>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</si>
  <si>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</si>
  <si>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</si>
  <si>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</si>
  <si>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</si>
  <si>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</si>
  <si>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</si>
  <si>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</si>
  <si>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</si>
  <si>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</si>
  <si>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</si>
  <si>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</si>
  <si>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</si>
  <si>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</si>
  <si>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</si>
  <si>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</si>
  <si>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</si>
  <si>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</si>
  <si>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</si>
  <si>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</si>
  <si>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</si>
  <si>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</si>
  <si>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</si>
  <si>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</si>
  <si>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</si>
  <si>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</si>
  <si>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</si>
  <si>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</si>
  <si>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</si>
  <si>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</si>
  <si>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</si>
  <si>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</si>
  <si>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</si>
  <si>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</si>
  <si>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</si>
  <si>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</si>
  <si>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</si>
  <si>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</si>
  <si>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</si>
  <si>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</si>
  <si>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</si>
  <si>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</si>
  <si>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</si>
  <si>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</si>
  <si>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</si>
  <si>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</si>
  <si>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</si>
  <si>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</si>
  <si>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</si>
  <si>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</si>
  <si>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</si>
  <si>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</si>
  <si>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</si>
  <si>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</si>
  <si>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</si>
  <si>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</si>
  <si>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</si>
  <si>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</si>
  <si>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</si>
  <si>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</si>
  <si>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</si>
  <si>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</si>
  <si>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</si>
  <si>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</si>
  <si>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</si>
  <si>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</si>
  <si>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</si>
  <si>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</si>
  <si>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</si>
  <si>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</si>
  <si>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</si>
  <si>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</si>
  <si>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</si>
  <si>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</si>
  <si>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</si>
  <si>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</si>
  <si>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</si>
  <si>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</si>
  <si>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</si>
  <si>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</si>
  <si>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</si>
  <si>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</si>
  <si>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</si>
  <si>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</si>
  <si>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</si>
  <si>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</si>
  <si>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</si>
  <si>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</si>
  <si>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</si>
  <si>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</si>
  <si>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</si>
  <si>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</si>
  <si>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</si>
  <si>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</si>
  <si>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</si>
  <si>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</si>
  <si>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</si>
  <si>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</si>
  <si>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</si>
  <si>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</si>
  <si>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</si>
  <si>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</si>
  <si>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</si>
  <si>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</si>
  <si>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</si>
  <si>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</si>
  <si>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</si>
  <si>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</si>
  <si>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</si>
  <si>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</si>
  <si>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</si>
  <si>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</si>
  <si>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</si>
  <si>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</si>
  <si>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</si>
  <si>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</si>
  <si>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</si>
  <si>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</si>
  <si>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</si>
  <si>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</si>
  <si>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</si>
  <si>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</si>
  <si>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</si>
  <si>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</si>
  <si>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</si>
  <si>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</si>
  <si>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</si>
  <si>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</si>
  <si>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</si>
  <si>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</si>
  <si>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</si>
  <si>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</si>
  <si>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</si>
  <si>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</si>
  <si>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</si>
  <si>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</si>
  <si>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</si>
  <si>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</si>
  <si>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</si>
  <si>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</si>
  <si>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</si>
  <si>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</si>
  <si>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</si>
  <si>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</si>
  <si>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</si>
  <si>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</si>
  <si>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</si>
  <si>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</si>
  <si>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</si>
  <si>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</si>
  <si>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</si>
  <si>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</si>
  <si>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</si>
  <si>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</si>
  <si>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</si>
  <si>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</si>
  <si>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</si>
  <si>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</si>
  <si>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</si>
  <si>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</si>
  <si>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</si>
  <si>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</si>
  <si>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</si>
  <si>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</si>
  <si>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</si>
  <si>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</si>
  <si>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</si>
  <si>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</si>
  <si>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</si>
  <si>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</si>
  <si>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</si>
  <si>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</si>
  <si>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</si>
  <si>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</si>
  <si>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</si>
  <si>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</si>
  <si>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</si>
  <si>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</si>
  <si>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</si>
  <si>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</si>
  <si>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</si>
  <si>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</si>
  <si>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</si>
  <si>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</si>
  <si>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</si>
  <si>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</si>
  <si>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</si>
  <si>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</si>
  <si>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</si>
  <si>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</si>
  <si>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</si>
  <si>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</si>
  <si>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</si>
  <si>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</si>
  <si>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</si>
  <si>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</si>
  <si>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</si>
  <si>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</si>
  <si>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</si>
  <si>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</si>
  <si>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</si>
  <si>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</si>
  <si>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</si>
  <si>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</si>
  <si>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</si>
  <si>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</si>
  <si>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</si>
  <si>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</si>
  <si>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</si>
  <si>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</si>
  <si>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</si>
  <si>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</si>
  <si>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</si>
  <si>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</si>
  <si>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</si>
  <si>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</si>
  <si>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</si>
  <si>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</si>
  <si>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</si>
  <si>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</si>
  <si>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</si>
  <si>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</si>
  <si>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</si>
  <si>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</si>
  <si>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</si>
  <si>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</si>
  <si>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</si>
  <si>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</si>
  <si>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</si>
  <si>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</si>
  <si>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</si>
  <si>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</si>
  <si>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</si>
  <si>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</si>
  <si>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</si>
  <si>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</si>
  <si>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</si>
  <si>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</si>
  <si>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</si>
  <si>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</si>
  <si>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</si>
  <si>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</si>
  <si>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</si>
  <si>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</si>
  <si>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</si>
  <si>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</si>
  <si>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</si>
  <si>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</si>
  <si>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</si>
  <si>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</si>
  <si>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</si>
  <si>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</si>
  <si>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</si>
  <si>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</si>
  <si>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</si>
  <si>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</si>
  <si>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</si>
  <si>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</si>
  <si>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</si>
  <si>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</si>
  <si>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</si>
  <si>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</si>
  <si>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</si>
  <si>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</si>
  <si>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</si>
  <si>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</si>
  <si>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</si>
  <si>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</si>
  <si>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</si>
  <si>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</si>
  <si>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</si>
  <si>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</si>
  <si>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</si>
  <si>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</si>
  <si>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</si>
  <si>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</si>
  <si>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</si>
  <si>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</si>
  <si>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</si>
  <si>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</si>
  <si>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</si>
  <si>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</si>
  <si>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</si>
  <si>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</si>
  <si>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</si>
  <si>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</si>
  <si>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</si>
  <si>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</si>
  <si>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</si>
  <si>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</si>
  <si>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</si>
  <si>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</si>
  <si>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</si>
  <si>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</si>
  <si>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</si>
  <si>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</si>
  <si>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</si>
  <si>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</si>
  <si>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</si>
  <si>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</si>
  <si>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</si>
  <si>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</si>
  <si>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</si>
  <si>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</si>
  <si>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</si>
  <si>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</si>
  <si>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</si>
  <si>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</si>
  <si>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</si>
  <si>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</si>
  <si>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</si>
  <si>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</si>
  <si>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</si>
  <si>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</si>
  <si>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</si>
  <si>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</si>
  <si>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</si>
  <si>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</si>
  <si>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</si>
  <si>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</si>
  <si>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</si>
  <si>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</si>
  <si>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</si>
  <si>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</si>
  <si>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</si>
  <si>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</si>
  <si>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</si>
  <si>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</si>
  <si>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</si>
  <si>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</si>
  <si>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</si>
  <si>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</si>
  <si>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</si>
  <si>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</si>
  <si>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</si>
  <si>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</si>
  <si>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</si>
  <si>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</si>
  <si>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</si>
  <si>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</si>
  <si>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</si>
  <si>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</si>
  <si>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</si>
  <si>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</si>
  <si>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</si>
  <si>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</si>
  <si>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</si>
  <si>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</si>
  <si>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</si>
  <si>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</si>
  <si>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</si>
  <si>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</si>
  <si>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</si>
  <si>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</si>
  <si>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</si>
  <si>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</si>
  <si>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</si>
  <si>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</si>
  <si>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</si>
  <si>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</si>
  <si>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</si>
  <si>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</si>
  <si>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</si>
  <si>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</si>
  <si>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</si>
  <si>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</si>
  <si>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</si>
  <si>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</si>
  <si>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</si>
  <si>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</si>
  <si>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</si>
  <si>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</si>
  <si>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</si>
  <si>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</si>
  <si>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</si>
  <si>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</si>
  <si>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</si>
  <si>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</si>
  <si>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</si>
  <si>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</si>
  <si>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</si>
  <si>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</si>
  <si>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</si>
  <si>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</si>
  <si>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</si>
  <si>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</si>
  <si>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</si>
  <si>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</si>
  <si>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</si>
  <si>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</si>
  <si>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</si>
  <si>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</si>
  <si>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</si>
  <si>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</si>
  <si>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</si>
  <si>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</si>
  <si>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</si>
  <si>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</si>
  <si>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</si>
  <si>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</si>
  <si>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</si>
  <si>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</si>
  <si>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</si>
  <si>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</si>
  <si>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</si>
  <si>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</si>
  <si>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</si>
  <si>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</si>
  <si>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</si>
  <si>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</si>
  <si>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</si>
  <si>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</si>
  <si>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</si>
  <si>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</si>
  <si>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</si>
  <si>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</si>
  <si>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</si>
  <si>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</si>
  <si>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</si>
  <si>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</si>
  <si>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</si>
  <si>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</si>
  <si>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</si>
  <si>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</si>
  <si>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</si>
  <si>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</si>
  <si>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</si>
  <si>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</si>
  <si>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</si>
  <si>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</si>
  <si>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</si>
  <si>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</si>
  <si>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</si>
  <si>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</si>
  <si>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</si>
  <si>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</si>
  <si>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</si>
  <si>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</si>
  <si>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</si>
  <si>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</si>
  <si>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</si>
  <si>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</si>
  <si>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</si>
  <si>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</si>
  <si>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</si>
  <si>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</si>
  <si>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</si>
  <si>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</si>
  <si>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</si>
  <si>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</si>
  <si>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</si>
  <si>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</si>
  <si>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</si>
  <si>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</si>
  <si>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</si>
  <si>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</si>
  <si>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</si>
  <si>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</si>
  <si>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</si>
  <si>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</si>
  <si>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</si>
  <si>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</si>
  <si>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</si>
  <si>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</si>
  <si>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</si>
  <si>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</si>
  <si>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</si>
  <si>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</si>
  <si>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</si>
  <si>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</si>
  <si>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</si>
  <si>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</si>
  <si>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</si>
  <si>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</si>
  <si>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</si>
  <si>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</si>
  <si>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</si>
  <si>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</si>
  <si>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</si>
  <si>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</si>
  <si>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</si>
  <si>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</si>
  <si>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</si>
  <si>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</si>
  <si>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</si>
  <si>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</si>
  <si>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</si>
  <si>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</si>
  <si>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</si>
  <si>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</si>
  <si>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</si>
  <si>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</si>
  <si>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</si>
  <si>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</si>
  <si>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</si>
  <si>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</si>
  <si>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</si>
  <si>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</si>
  <si>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</si>
  <si>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</si>
  <si>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</si>
  <si>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</si>
  <si>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</si>
  <si>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</si>
  <si>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</si>
  <si>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</si>
  <si>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</si>
  <si>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</si>
  <si>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</si>
  <si>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</si>
  <si>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</si>
  <si>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</si>
  <si>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</si>
  <si>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</si>
  <si>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</si>
  <si>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</si>
  <si>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</si>
  <si>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</si>
  <si>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</si>
  <si>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</si>
  <si>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</si>
  <si>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</si>
  <si>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</si>
  <si>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</si>
  <si>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</si>
  <si>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</si>
  <si>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</si>
  <si>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</si>
  <si>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</si>
  <si>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</si>
  <si>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</si>
  <si>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</si>
  <si>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</si>
  <si>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</si>
  <si>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</si>
  <si>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</si>
  <si>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</si>
  <si>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</si>
  <si>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</si>
  <si>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</si>
  <si>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</si>
  <si>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</si>
  <si>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</si>
  <si>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</si>
  <si>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</si>
  <si>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</si>
  <si>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</si>
  <si>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</si>
  <si>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</si>
  <si>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</si>
  <si>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</si>
  <si>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</si>
  <si>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</si>
  <si>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</si>
  <si>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</si>
  <si>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</si>
  <si>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</si>
  <si>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</si>
  <si>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</si>
  <si>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</si>
  <si>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</si>
  <si>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</si>
  <si>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</si>
  <si>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</si>
  <si>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</si>
  <si>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</si>
  <si>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</si>
  <si>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</si>
  <si>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</si>
  <si>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</si>
  <si>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</si>
  <si>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</si>
  <si>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</si>
  <si>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</si>
  <si>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</si>
  <si>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</si>
  <si>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</si>
  <si>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</si>
  <si>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</si>
  <si>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</si>
  <si>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</si>
  <si>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</si>
  <si>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</si>
  <si>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</si>
  <si>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</si>
  <si>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</si>
  <si>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</si>
  <si>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</si>
  <si>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</si>
  <si>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</si>
  <si>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</si>
  <si>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</si>
  <si>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</si>
  <si>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</si>
  <si>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</si>
  <si>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</si>
  <si>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</si>
  <si>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</si>
  <si>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</si>
  <si>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</si>
  <si>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</si>
  <si>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</si>
  <si>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</si>
  <si>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</si>
  <si>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</si>
  <si>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</si>
  <si>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</si>
  <si>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</si>
  <si>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</si>
  <si>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</si>
  <si>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</si>
  <si>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</si>
  <si>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</si>
  <si>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</si>
  <si>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</si>
  <si>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</si>
  <si>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</si>
  <si>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</si>
  <si>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</si>
  <si>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</si>
  <si>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</si>
  <si>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</si>
  <si>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</si>
  <si>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</si>
  <si>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</si>
  <si>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</si>
  <si>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</si>
  <si>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</si>
  <si>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</si>
  <si>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</si>
  <si>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</si>
  <si>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</si>
  <si>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</si>
  <si>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</si>
  <si>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</si>
  <si>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</si>
  <si>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</si>
  <si>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</si>
  <si>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</si>
  <si>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</si>
  <si>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</si>
  <si>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</si>
  <si>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</si>
  <si>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</si>
  <si>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</si>
  <si>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</si>
  <si>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</si>
  <si>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</si>
  <si>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</si>
  <si>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</si>
  <si>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</si>
  <si>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</si>
  <si>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</si>
  <si>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</si>
  <si>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</si>
  <si>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</si>
  <si>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</si>
  <si>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</si>
  <si>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</si>
  <si>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</si>
  <si>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</si>
  <si>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</si>
  <si>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</si>
  <si>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</si>
  <si>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</si>
  <si>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</si>
  <si>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</si>
  <si>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</si>
  <si>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</si>
  <si>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</si>
  <si>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</si>
  <si>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</si>
  <si>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</si>
  <si>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</si>
  <si>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</si>
  <si>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</si>
  <si>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</si>
  <si>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</si>
  <si>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</si>
  <si>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</si>
  <si>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</si>
  <si>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</si>
  <si>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</si>
  <si>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</si>
  <si>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</si>
  <si>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</si>
  <si>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</si>
  <si>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</si>
  <si>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</si>
  <si>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</si>
  <si>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</si>
  <si>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</si>
  <si>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</si>
  <si>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</si>
  <si>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</si>
  <si>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</si>
  <si>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</si>
  <si>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</si>
  <si>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</si>
  <si>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</si>
  <si>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</si>
  <si>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</si>
  <si>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</si>
  <si>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</si>
  <si>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</si>
  <si>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</si>
  <si>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</si>
  <si>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</si>
  <si>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</si>
  <si>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</si>
  <si>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</si>
  <si>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</si>
  <si>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</si>
  <si>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</si>
  <si>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</si>
  <si>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</si>
  <si>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</si>
  <si>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</si>
  <si>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</si>
  <si>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</si>
  <si>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</si>
  <si>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</si>
  <si>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</si>
  <si>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</si>
  <si>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</si>
  <si>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</si>
  <si>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</si>
  <si>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</si>
  <si>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</si>
  <si>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</si>
  <si>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</si>
  <si>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</si>
  <si>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</si>
  <si>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</si>
  <si>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</si>
  <si>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</si>
  <si>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</si>
  <si>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</si>
  <si>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</si>
  <si>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</si>
  <si>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</si>
  <si>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</si>
  <si>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</si>
  <si>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</si>
  <si>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</si>
  <si>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</si>
  <si>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</si>
  <si>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</si>
  <si>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</si>
  <si>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</si>
  <si>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</si>
  <si>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</si>
  <si>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</si>
  <si>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</si>
  <si>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</si>
  <si>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</si>
  <si>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</si>
  <si>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</si>
  <si>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</si>
  <si>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</si>
  <si>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</si>
  <si>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</si>
  <si>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</si>
  <si>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</si>
  <si>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</si>
  <si>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</si>
  <si>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</si>
  <si>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</si>
  <si>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</si>
  <si>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</si>
  <si>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</si>
  <si>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</si>
  <si>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</si>
  <si>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</si>
  <si>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</si>
  <si>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</si>
  <si>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</si>
  <si>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</si>
  <si>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</si>
  <si>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</si>
  <si>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</si>
  <si>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</si>
  <si>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</si>
  <si>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</si>
  <si>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</si>
  <si>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</si>
  <si>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</si>
  <si>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</si>
  <si>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</si>
  <si>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</si>
  <si>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</si>
  <si>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</si>
  <si>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</si>
  <si>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</si>
  <si>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</si>
  <si>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</si>
  <si>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</si>
  <si>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</si>
  <si>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</si>
  <si>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</si>
  <si>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</si>
  <si>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</si>
  <si>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</si>
  <si>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</si>
  <si>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</si>
  <si>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</si>
  <si>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</si>
  <si>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</si>
  <si>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</si>
  <si>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</si>
  <si>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</si>
  <si>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</si>
  <si>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</si>
  <si>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</si>
  <si>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</si>
  <si>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</si>
  <si>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</si>
  <si>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</si>
  <si>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</si>
  <si>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</si>
  <si>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</si>
  <si>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</si>
  <si>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</si>
  <si>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</si>
  <si>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</si>
  <si>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</si>
  <si>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</si>
  <si>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</si>
  <si>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</si>
  <si>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</si>
  <si>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</si>
  <si>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</si>
  <si>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</si>
  <si>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</si>
  <si>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</si>
  <si>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</si>
  <si>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</si>
  <si>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</si>
  <si>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</si>
  <si>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</si>
  <si>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</si>
  <si>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</si>
  <si>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</si>
  <si>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</si>
  <si>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</si>
  <si>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</si>
  <si>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</si>
  <si>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</si>
  <si>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</si>
  <si>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</si>
  <si>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</si>
  <si>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</si>
  <si>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</si>
  <si>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</si>
  <si>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</si>
  <si>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</si>
  <si>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</si>
  <si>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</si>
  <si>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</si>
  <si>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</si>
  <si>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</si>
  <si>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</si>
  <si>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</si>
  <si>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</si>
  <si>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</si>
  <si>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</si>
  <si>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</si>
  <si>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</si>
  <si>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</si>
  <si>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</si>
  <si>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</si>
  <si>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</si>
  <si>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</si>
  <si>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</si>
  <si>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</si>
  <si>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</si>
  <si>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</si>
  <si>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</si>
  <si>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</si>
  <si>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</si>
  <si>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</si>
  <si>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</si>
  <si>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</si>
  <si>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</si>
  <si>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</si>
  <si>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</si>
  <si>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</si>
  <si>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</si>
  <si>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</si>
  <si>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</si>
  <si>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</si>
  <si>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</si>
  <si>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</si>
  <si>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</si>
  <si>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</si>
  <si>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</si>
  <si>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</si>
  <si>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</si>
  <si>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</si>
  <si>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</si>
  <si>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</si>
  <si>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</si>
  <si>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</si>
  <si>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</si>
  <si>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</si>
  <si>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</si>
  <si>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</si>
  <si>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</si>
  <si>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</si>
  <si>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</si>
  <si>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</si>
  <si>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</si>
  <si>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</si>
  <si>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</si>
  <si>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</si>
  <si>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</si>
  <si>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</si>
  <si>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</si>
  <si>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</si>
  <si>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</si>
  <si>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</si>
  <si>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</si>
  <si>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</si>
  <si>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</si>
  <si>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</si>
  <si>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</si>
  <si>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</si>
  <si>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</si>
  <si>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</si>
  <si>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</si>
  <si>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</si>
  <si>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</si>
  <si>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</si>
  <si>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</si>
  <si>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</si>
  <si>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</si>
  <si>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</si>
  <si>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</si>
  <si>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</si>
  <si>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</si>
  <si>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</si>
  <si>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</si>
  <si>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</si>
  <si>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</si>
  <si>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</si>
  <si>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</si>
  <si>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</si>
  <si>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</si>
  <si>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</si>
  <si>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</si>
  <si>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</si>
  <si>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</si>
  <si>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</si>
  <si>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</si>
  <si>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</si>
  <si>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</si>
  <si>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</si>
  <si>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</si>
  <si>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</si>
  <si>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</si>
  <si>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</si>
  <si>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</si>
  <si>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</si>
  <si>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</si>
  <si>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</si>
  <si>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</si>
  <si>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</si>
  <si>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</si>
  <si>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</si>
  <si>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</si>
  <si>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</si>
  <si>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</si>
  <si>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</si>
  <si>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</si>
  <si>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</si>
  <si>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</si>
  <si>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</si>
  <si>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</si>
  <si>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</si>
  <si>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</si>
  <si>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</si>
  <si>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</si>
  <si>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</si>
  <si>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</si>
  <si>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</si>
  <si>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</si>
  <si>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</si>
  <si>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</si>
  <si>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</si>
  <si>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</si>
  <si>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</si>
  <si>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</si>
  <si>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</si>
  <si>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</si>
  <si>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</si>
  <si>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</si>
  <si>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</si>
  <si>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</si>
  <si>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</si>
  <si>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</si>
  <si>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</si>
  <si>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</si>
  <si>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</si>
  <si>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</si>
  <si>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</si>
  <si>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</si>
  <si>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</si>
  <si>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</si>
  <si>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</si>
  <si>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</si>
  <si>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</si>
  <si>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</si>
  <si>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</si>
  <si>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</si>
  <si>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</si>
  <si>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</si>
  <si>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</si>
  <si>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</si>
  <si>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</si>
  <si>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</si>
  <si>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</si>
  <si>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</si>
  <si>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</si>
  <si>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</si>
  <si>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</si>
  <si>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</si>
  <si>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</si>
  <si>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</si>
  <si>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</si>
  <si>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</si>
  <si>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</si>
  <si>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</si>
  <si>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</si>
  <si>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</si>
  <si>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</si>
  <si>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</si>
  <si>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</si>
  <si>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</si>
  <si>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</si>
  <si>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</si>
  <si>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</si>
  <si>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</si>
  <si>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</si>
  <si>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</si>
  <si>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</si>
  <si>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</si>
  <si>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</si>
  <si>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</si>
  <si>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</si>
  <si>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</si>
  <si>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</si>
  <si>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</si>
  <si>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</si>
  <si>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</si>
  <si>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</si>
  <si>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</si>
  <si>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</si>
  <si>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</si>
  <si>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</si>
  <si>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</si>
  <si>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</si>
  <si>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</si>
  <si>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</si>
  <si>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</si>
  <si>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</si>
  <si>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</si>
  <si>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</si>
  <si>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</si>
  <si>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</si>
  <si>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</si>
  <si>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</si>
  <si>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</si>
  <si>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</si>
  <si>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</si>
  <si>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</si>
  <si>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</si>
  <si>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</si>
  <si>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</si>
  <si>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</si>
  <si>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</si>
  <si>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</si>
  <si>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</si>
  <si>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</si>
  <si>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</si>
  <si>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</si>
  <si>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</si>
  <si>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</si>
  <si>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</si>
  <si>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</si>
  <si>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</si>
  <si>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</si>
  <si>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</si>
  <si>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</si>
  <si>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</si>
  <si>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</si>
  <si>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</si>
  <si>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</si>
  <si>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</si>
  <si>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</si>
  <si>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</si>
  <si>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</si>
  <si>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</si>
  <si>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</si>
  <si>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</si>
  <si>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</si>
  <si>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</si>
  <si>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</si>
  <si>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</si>
  <si>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</si>
  <si>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</si>
  <si>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</si>
  <si>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</si>
  <si>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</si>
  <si>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</si>
  <si>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</si>
  <si>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</si>
  <si>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</si>
  <si>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</si>
  <si>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</si>
  <si>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</si>
  <si>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</si>
  <si>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</si>
  <si>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</si>
  <si>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</si>
  <si>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</si>
  <si>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</si>
  <si>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</si>
  <si>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</si>
  <si>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</si>
  <si>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</si>
  <si>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</si>
  <si>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</si>
  <si>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</si>
  <si>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</si>
  <si>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</si>
  <si>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</si>
  <si>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</si>
  <si>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</si>
  <si>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</si>
  <si>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</si>
  <si>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</si>
  <si>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</si>
  <si>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</si>
  <si>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</si>
  <si>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</si>
  <si>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</si>
  <si>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</si>
  <si>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</si>
  <si>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</si>
  <si>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</si>
  <si>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</si>
  <si>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</si>
  <si>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</si>
  <si>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</si>
  <si>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</si>
  <si>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</si>
  <si>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</si>
  <si>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</si>
  <si>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</si>
  <si>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</si>
  <si>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</si>
  <si>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</si>
  <si>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</si>
  <si>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</si>
  <si>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</si>
  <si>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</si>
  <si>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</si>
  <si>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</si>
  <si>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</si>
  <si>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</si>
  <si>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</si>
  <si>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</si>
  <si>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</si>
  <si>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</si>
  <si>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</si>
  <si>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</si>
  <si>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</si>
  <si>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</si>
  <si>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</si>
  <si>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</si>
  <si>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</si>
  <si>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</si>
  <si>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</si>
  <si>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</si>
  <si>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</si>
  <si>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</si>
  <si>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</si>
  <si>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</si>
  <si>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</si>
  <si>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</si>
  <si>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</si>
  <si>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</si>
  <si>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</si>
  <si>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</si>
  <si>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</si>
  <si>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</si>
  <si>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</si>
  <si>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</si>
  <si>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</si>
  <si>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</si>
  <si>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</si>
  <si>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</si>
  <si>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</si>
  <si>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</si>
  <si>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</si>
  <si>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</si>
  <si>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</si>
  <si>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</si>
  <si>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</si>
  <si>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</si>
  <si>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</si>
  <si>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</si>
  <si>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</si>
  <si>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</si>
  <si>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</si>
  <si>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</si>
  <si>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</si>
  <si>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</si>
  <si>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</si>
  <si>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</si>
  <si>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</si>
  <si>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</si>
  <si>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</si>
  <si>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</si>
  <si>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</si>
  <si>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</si>
  <si>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</si>
  <si>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</si>
  <si>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</si>
  <si>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</si>
  <si>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</si>
  <si>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</si>
  <si>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</si>
  <si>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</si>
  <si>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</si>
  <si>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</si>
  <si>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</si>
  <si>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</si>
  <si>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</si>
  <si>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</si>
  <si>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</si>
  <si>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</si>
  <si>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</si>
  <si>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</si>
  <si>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</si>
  <si>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</si>
  <si>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</si>
  <si>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</si>
  <si>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</si>
  <si>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</si>
  <si>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</si>
  <si>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</si>
  <si>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</si>
  <si>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</si>
  <si>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</si>
  <si>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</si>
  <si>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</si>
  <si>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</si>
  <si>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</si>
  <si>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</si>
  <si>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</si>
  <si>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</si>
  <si>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</si>
  <si>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</si>
  <si>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</si>
  <si>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</si>
  <si>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</si>
  <si>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</si>
  <si>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</si>
  <si>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</si>
  <si>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</si>
  <si>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</si>
  <si>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</si>
  <si>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</si>
  <si>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</si>
  <si>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</si>
  <si>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</si>
  <si>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</si>
  <si>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</si>
  <si>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</si>
  <si>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</si>
  <si>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</si>
  <si>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</si>
  <si>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</si>
  <si>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</si>
  <si>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</si>
  <si>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</si>
  <si>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</si>
  <si>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</si>
  <si>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</si>
  <si>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</si>
  <si>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</si>
  <si>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</si>
  <si>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</si>
  <si>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</si>
  <si>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</si>
  <si>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</si>
  <si>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</si>
  <si>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</si>
  <si>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</si>
  <si>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</si>
  <si>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</si>
  <si>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</si>
  <si>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</si>
  <si>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</si>
  <si>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</si>
  <si>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</si>
  <si>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</si>
  <si>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</si>
  <si>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</si>
  <si>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</si>
  <si>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</si>
  <si>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</si>
  <si>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</si>
  <si>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</si>
  <si>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</si>
  <si>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</si>
  <si>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</si>
  <si>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</si>
  <si>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</si>
  <si>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</si>
  <si>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</si>
  <si>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</si>
  <si>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</si>
  <si>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</si>
  <si>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</si>
  <si>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</si>
  <si>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</si>
  <si>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</si>
  <si>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</si>
  <si>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</si>
  <si>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</si>
  <si>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</si>
  <si>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</si>
  <si>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</si>
  <si>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</si>
  <si>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</si>
  <si>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</si>
  <si>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</si>
  <si>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</si>
  <si>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</si>
  <si>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</si>
  <si>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</si>
  <si>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</si>
  <si>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</si>
  <si>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</si>
  <si>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</si>
  <si>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</si>
  <si>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</si>
  <si>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</si>
  <si>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</si>
  <si>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</si>
  <si>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</si>
  <si>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</si>
  <si>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</si>
  <si>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</si>
  <si>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</si>
  <si>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</si>
  <si>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</si>
  <si>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</si>
  <si>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</si>
  <si>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</si>
  <si>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</si>
  <si>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</si>
  <si>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</si>
  <si>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</si>
  <si>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</si>
  <si>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</si>
  <si>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</si>
  <si>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</si>
  <si>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</si>
  <si>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</si>
  <si>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</si>
  <si>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</si>
  <si>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</si>
  <si>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</si>
  <si>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</si>
  <si>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</si>
  <si>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</si>
  <si>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</si>
  <si>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</si>
  <si>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</si>
  <si>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</si>
  <si>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</si>
  <si>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</si>
  <si>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</si>
  <si>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</si>
  <si>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</si>
  <si>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</si>
  <si>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</si>
  <si>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</si>
  <si>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</si>
  <si>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</si>
  <si>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</si>
  <si>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</si>
  <si>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</si>
  <si>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</si>
  <si>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</si>
  <si>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</si>
  <si>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</si>
  <si>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</si>
  <si>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</si>
  <si>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</si>
  <si>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</si>
  <si>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</si>
  <si>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</si>
  <si>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</si>
  <si>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</si>
  <si>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</si>
  <si>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</si>
  <si>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</si>
  <si>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</si>
  <si>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</si>
  <si>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</si>
  <si>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</si>
  <si>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</si>
  <si>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</si>
  <si>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</si>
  <si>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</si>
  <si>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</si>
  <si>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</si>
  <si>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</si>
  <si>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</si>
  <si>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</si>
  <si>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</si>
  <si>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</si>
  <si>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</si>
  <si>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</si>
  <si>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</si>
  <si>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</si>
  <si>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</si>
  <si>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</si>
  <si>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</si>
  <si>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</si>
  <si>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</si>
  <si>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</si>
  <si>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</si>
  <si>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</si>
  <si>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</si>
  <si>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</si>
  <si>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</si>
  <si>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</si>
  <si>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</si>
  <si>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</si>
  <si>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</si>
  <si>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</si>
  <si>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</si>
  <si>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</si>
  <si>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</si>
  <si>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</si>
  <si>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</si>
  <si>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</si>
  <si>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</si>
  <si>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</si>
  <si>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</si>
  <si>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</si>
  <si>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</si>
  <si>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</si>
  <si>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</si>
  <si>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</si>
  <si>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</si>
  <si>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</si>
  <si>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</si>
  <si>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</si>
  <si>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</si>
  <si>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</si>
  <si>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</si>
  <si>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</si>
  <si>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</si>
  <si>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</si>
  <si>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</si>
  <si>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</si>
  <si>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</si>
  <si>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</si>
  <si>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</si>
  <si>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</si>
  <si>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</si>
  <si>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</si>
  <si>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</si>
  <si>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</si>
  <si>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</si>
  <si>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</si>
  <si>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</si>
  <si>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</si>
  <si>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</si>
  <si>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</si>
  <si>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</si>
  <si>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</si>
  <si>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</si>
  <si>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</si>
  <si>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</si>
  <si>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</si>
  <si>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</si>
  <si>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</si>
  <si>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</si>
  <si>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</si>
  <si>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</si>
  <si>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</si>
  <si>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</si>
  <si>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</si>
  <si>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</si>
  <si>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</si>
  <si>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</si>
  <si>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</si>
  <si>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</si>
  <si>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</si>
  <si>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</si>
  <si>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</si>
  <si>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</si>
  <si>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</si>
  <si>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</si>
  <si>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</si>
  <si>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</si>
  <si>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</si>
  <si>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</si>
  <si>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</si>
  <si>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</si>
  <si>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</si>
  <si>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</si>
  <si>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</si>
  <si>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</si>
  <si>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</si>
  <si>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</si>
  <si>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</si>
  <si>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</si>
  <si>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</si>
  <si>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</si>
  <si>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</si>
  <si>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</si>
  <si>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</si>
  <si>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</si>
  <si>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</si>
  <si>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</si>
  <si>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</si>
  <si>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</si>
  <si>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</si>
  <si>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</si>
  <si>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</si>
  <si>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</si>
  <si>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</si>
  <si>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</si>
  <si>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</si>
  <si>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</si>
  <si>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</si>
  <si>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</si>
  <si>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</si>
  <si>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</si>
  <si>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</si>
  <si>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</si>
  <si>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</si>
  <si>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</si>
  <si>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</si>
  <si>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</si>
  <si>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</si>
  <si>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</si>
  <si>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</si>
  <si>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</si>
  <si>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</si>
  <si>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</si>
  <si>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</si>
  <si>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</si>
  <si>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</si>
  <si>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</si>
  <si>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</si>
  <si>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</si>
  <si>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</si>
  <si>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</si>
  <si>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</si>
  <si>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</si>
  <si>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</si>
  <si>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</si>
  <si>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</si>
  <si>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</si>
  <si>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</si>
  <si>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</si>
  <si>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</si>
  <si>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</si>
  <si>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</si>
  <si>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</si>
  <si>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</si>
  <si>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</si>
  <si>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</si>
  <si>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</si>
  <si>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</si>
  <si>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</si>
  <si>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</si>
  <si>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</si>
  <si>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</si>
  <si>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</si>
  <si>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</si>
  <si>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</si>
  <si>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</si>
  <si>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</si>
  <si>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</si>
  <si>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</si>
  <si>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</si>
  <si>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</si>
  <si>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</si>
  <si>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</si>
  <si>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</si>
  <si>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</si>
  <si>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</si>
  <si>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</si>
  <si>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</si>
  <si>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</si>
  <si>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</si>
  <si>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</si>
  <si>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</si>
  <si>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</si>
  <si>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</si>
  <si>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</si>
  <si>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</si>
  <si>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</si>
  <si>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</si>
  <si>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</si>
  <si>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</si>
  <si>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</si>
  <si>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</si>
  <si>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</si>
  <si>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</si>
  <si>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</si>
  <si>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</si>
  <si>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</si>
  <si>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</si>
  <si>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</si>
  <si>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</si>
  <si>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</si>
  <si>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</si>
  <si>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</si>
  <si>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</si>
  <si>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</si>
  <si>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</si>
  <si>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</si>
  <si>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</si>
  <si>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</si>
  <si>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</si>
  <si>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</si>
  <si>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</si>
  <si>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</si>
  <si>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</si>
  <si>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</si>
  <si>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</si>
  <si>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</si>
  <si>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</si>
  <si>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</si>
  <si>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</si>
  <si>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</si>
  <si>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</si>
  <si>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</si>
  <si>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</si>
  <si>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</si>
  <si>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</si>
  <si>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</si>
  <si>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</si>
  <si>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</si>
  <si>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</si>
  <si>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</si>
  <si>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</si>
  <si>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</si>
  <si>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</si>
  <si>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</si>
  <si>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</si>
  <si>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</si>
  <si>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</si>
  <si>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</si>
  <si>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</si>
  <si>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</si>
  <si>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</si>
  <si>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</si>
  <si>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</si>
  <si>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</si>
  <si>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</si>
  <si>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</si>
  <si>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</si>
  <si>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</si>
  <si>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</si>
  <si>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</si>
  <si>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</si>
  <si>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</si>
  <si>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</si>
  <si>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</si>
  <si>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</si>
  <si>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</si>
  <si>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</si>
  <si>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</si>
  <si>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</si>
  <si>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</si>
  <si>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</si>
  <si>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</si>
  <si>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</si>
  <si>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</si>
  <si>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</si>
  <si>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</si>
  <si>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</si>
  <si>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</si>
  <si>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</si>
  <si>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</si>
  <si>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</si>
  <si>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</si>
  <si>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</si>
  <si>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</si>
  <si>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</si>
  <si>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</si>
  <si>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</si>
  <si>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</si>
  <si>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</si>
  <si>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</si>
  <si>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</si>
  <si>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</si>
  <si>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</si>
  <si>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</si>
  <si>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</si>
  <si>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</si>
  <si>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</si>
  <si>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</si>
  <si>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</si>
  <si>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</si>
  <si>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</si>
  <si>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</si>
  <si>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</si>
  <si>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</si>
  <si>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</si>
  <si>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</si>
  <si>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</si>
  <si>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</si>
  <si>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</si>
  <si>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</si>
  <si>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</si>
  <si>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</si>
  <si>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</si>
  <si>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</si>
  <si>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</si>
  <si>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</si>
  <si>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</si>
  <si>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</si>
  <si>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</si>
  <si>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</si>
  <si>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</si>
  <si>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</si>
  <si>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</si>
  <si>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</si>
  <si>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</si>
  <si>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</si>
  <si>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</si>
  <si>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</si>
  <si>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</si>
  <si>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</si>
  <si>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</si>
  <si>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</si>
  <si>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</si>
  <si>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</si>
  <si>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</si>
  <si>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</si>
  <si>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</si>
  <si>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</si>
  <si>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</si>
  <si>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</si>
  <si>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</si>
  <si>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</si>
  <si>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</si>
  <si>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</si>
  <si>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</si>
  <si>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</si>
  <si>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</si>
  <si>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</si>
  <si>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</si>
  <si>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</si>
  <si>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</si>
  <si>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</si>
  <si>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</si>
  <si>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</si>
  <si>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</si>
  <si>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</si>
  <si>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</si>
  <si>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</si>
  <si>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</si>
  <si>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</si>
  <si>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</si>
  <si>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</si>
  <si>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</si>
  <si>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</si>
  <si>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</si>
  <si>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</si>
  <si>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</si>
  <si>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</si>
  <si>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</si>
  <si>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</si>
  <si>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</si>
  <si>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</si>
  <si>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</si>
  <si>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</si>
  <si>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</si>
  <si>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</si>
  <si>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</si>
  <si>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</si>
  <si>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</si>
  <si>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</si>
  <si>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</si>
  <si>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</si>
  <si>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</si>
  <si>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</si>
  <si>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</si>
  <si>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</si>
  <si>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</si>
  <si>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</si>
  <si>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</si>
  <si>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</si>
  <si>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</si>
  <si>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</si>
  <si>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</si>
  <si>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</si>
  <si>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</si>
  <si>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</si>
  <si>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</si>
  <si>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</si>
  <si>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</si>
  <si>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</si>
  <si>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</si>
  <si>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</si>
  <si>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</si>
  <si>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</si>
  <si>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</si>
  <si>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</si>
  <si>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</si>
  <si>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</si>
  <si>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</si>
  <si>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</si>
  <si>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</si>
  <si>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</si>
  <si>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</si>
  <si>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</si>
  <si>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</si>
  <si>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</si>
  <si>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</si>
  <si>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</si>
  <si>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</si>
  <si>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</si>
  <si>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</si>
  <si>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</si>
  <si>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</si>
  <si>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</si>
  <si>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</si>
  <si>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</si>
  <si>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</si>
  <si>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</si>
  <si>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</si>
  <si>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</si>
  <si>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</si>
  <si>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</si>
  <si>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</si>
  <si>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</si>
  <si>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</si>
  <si>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</si>
  <si>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</si>
  <si>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</si>
  <si>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</si>
  <si>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</si>
  <si>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</si>
  <si>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</si>
  <si>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</si>
  <si>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</si>
  <si>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</si>
  <si>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</si>
  <si>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</si>
  <si>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</si>
  <si>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</si>
  <si>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</si>
  <si>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</si>
  <si>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</si>
  <si>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</si>
  <si>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</si>
  <si>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</si>
  <si>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</si>
  <si>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</si>
  <si>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</si>
  <si>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</si>
  <si>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</si>
  <si>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</si>
  <si>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</si>
  <si>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</si>
  <si>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</si>
  <si>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</si>
  <si>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</si>
  <si>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</si>
  <si>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</si>
  <si>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</si>
  <si>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</si>
  <si>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</si>
  <si>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</si>
  <si>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</si>
  <si>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</si>
  <si>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</si>
  <si>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</si>
  <si>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</si>
  <si>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</si>
  <si>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</si>
  <si>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</si>
  <si>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</si>
  <si>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</si>
  <si>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</si>
  <si>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</si>
  <si>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</si>
  <si>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</si>
  <si>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</si>
  <si>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</si>
  <si>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</si>
  <si>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</si>
  <si>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</si>
  <si>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</si>
  <si>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</si>
  <si>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</si>
  <si>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</si>
  <si>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</si>
  <si>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</si>
  <si>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</si>
  <si>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</si>
  <si>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</si>
  <si>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</si>
  <si>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</si>
  <si>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</si>
  <si>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</si>
  <si>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</si>
  <si>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</si>
  <si>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</si>
  <si>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</si>
  <si>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</si>
  <si>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</si>
  <si>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</si>
  <si>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</si>
  <si>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</si>
  <si>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</si>
  <si>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</si>
  <si>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</si>
  <si>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</si>
  <si>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</si>
  <si>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</si>
  <si>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</si>
  <si>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</si>
  <si>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</si>
  <si>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</si>
  <si>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</si>
  <si>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</si>
  <si>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</si>
  <si>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</si>
  <si>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</si>
  <si>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</si>
  <si>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</si>
  <si>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</si>
  <si>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</si>
  <si>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</si>
  <si>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</si>
  <si>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</si>
  <si>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</si>
  <si>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</si>
  <si>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</si>
  <si>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</si>
  <si>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</si>
  <si>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</si>
  <si>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</si>
  <si>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</si>
  <si>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</si>
  <si>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</si>
  <si>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</si>
  <si>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</si>
  <si>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</si>
  <si>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</si>
  <si>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</si>
  <si>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</si>
  <si>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</si>
  <si>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</si>
  <si>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</si>
  <si>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</si>
  <si>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</si>
  <si>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</si>
  <si>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</si>
  <si>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</si>
  <si>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</si>
  <si>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</si>
  <si>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</si>
  <si>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</si>
  <si>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</si>
  <si>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</si>
  <si>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</si>
  <si>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</si>
  <si>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</si>
  <si>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</si>
  <si>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</si>
  <si>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</si>
  <si>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</si>
  <si>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</si>
  <si>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</si>
  <si>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</si>
  <si>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</si>
  <si>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</si>
  <si>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</si>
  <si>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</si>
  <si>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</si>
  <si>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</si>
  <si>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</si>
  <si>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</si>
  <si>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</si>
  <si>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</si>
  <si>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</si>
  <si>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</si>
  <si>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</si>
  <si>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</si>
  <si>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</si>
  <si>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</si>
  <si>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</si>
  <si>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</si>
  <si>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</si>
  <si>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</si>
  <si>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</si>
  <si>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</si>
  <si>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</si>
  <si>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</si>
  <si>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</si>
  <si>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</si>
  <si>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</si>
  <si>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</si>
  <si>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</si>
  <si>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</si>
  <si>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</si>
  <si>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</si>
  <si>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</si>
  <si>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</si>
  <si>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</si>
  <si>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</si>
  <si>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</si>
  <si>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</si>
  <si>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</si>
  <si>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</si>
  <si>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</si>
  <si>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</si>
  <si>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</si>
  <si>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</si>
  <si>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</si>
  <si>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</si>
  <si>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</si>
  <si>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</si>
  <si>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</si>
  <si>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</si>
  <si>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</si>
  <si>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</si>
  <si>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</si>
  <si>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</si>
  <si>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</si>
  <si>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</si>
  <si>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</si>
  <si>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</si>
  <si>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</si>
  <si>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</si>
  <si>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</si>
  <si>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</si>
  <si>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</si>
  <si>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</si>
  <si>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</si>
  <si>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</si>
  <si>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</si>
  <si>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</si>
  <si>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</si>
  <si>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</si>
  <si>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</si>
  <si>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</si>
  <si>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</si>
  <si>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</si>
  <si>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</si>
  <si>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</si>
  <si>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</si>
  <si>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</si>
  <si>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</si>
  <si>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</si>
  <si>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</si>
  <si>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</si>
  <si>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</si>
  <si>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</si>
  <si>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</si>
  <si>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</si>
  <si>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</si>
  <si>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</si>
  <si>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</si>
  <si>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</si>
  <si>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</si>
  <si>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</si>
  <si>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</si>
  <si>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</si>
  <si>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</si>
  <si>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</si>
  <si>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</si>
  <si>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</si>
  <si>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</si>
  <si>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</si>
  <si>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</si>
  <si>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</si>
  <si>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</si>
  <si>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</si>
  <si>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</si>
  <si>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</si>
  <si>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</si>
  <si>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</si>
  <si>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</si>
  <si>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</si>
  <si>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</si>
  <si>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</si>
  <si>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</si>
  <si>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</si>
  <si>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</si>
  <si>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</si>
  <si>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</si>
  <si>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</si>
  <si>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</si>
  <si>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</si>
  <si>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</si>
  <si>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</si>
  <si>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</si>
  <si>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</si>
  <si>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</si>
  <si>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</si>
  <si>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</si>
  <si>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</si>
  <si>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</si>
  <si>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</si>
  <si>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</si>
  <si>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</si>
  <si>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</si>
  <si>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</si>
  <si>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</si>
  <si>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</si>
  <si>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</si>
  <si>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</si>
  <si>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</si>
  <si>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</si>
  <si>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</si>
  <si>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</si>
  <si>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</si>
  <si>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</si>
  <si>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</si>
  <si>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</si>
  <si>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</si>
  <si>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</si>
  <si>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</si>
  <si>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</si>
  <si>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</si>
  <si>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</si>
  <si>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</si>
  <si>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</si>
  <si>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</si>
  <si>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</si>
  <si>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</si>
  <si>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</si>
  <si>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</si>
  <si>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</si>
  <si>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</si>
  <si>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</si>
  <si>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</si>
  <si>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</si>
  <si>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</si>
  <si>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</si>
  <si>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</si>
  <si>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</si>
  <si>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</si>
  <si>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</si>
  <si>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</si>
  <si>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</si>
  <si>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</si>
  <si>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</si>
  <si>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</si>
  <si>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</si>
  <si>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</si>
  <si>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</si>
  <si>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</si>
  <si>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</si>
  <si>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</si>
  <si>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</si>
  <si>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</si>
  <si>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</si>
  <si>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</si>
  <si>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</si>
  <si>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</si>
  <si>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</si>
  <si>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</si>
  <si>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</si>
  <si>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</si>
  <si>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</si>
  <si>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</si>
  <si>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</si>
  <si>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</si>
  <si>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</si>
  <si>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</si>
  <si>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</si>
  <si>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</si>
  <si>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</si>
  <si>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</si>
  <si>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</si>
  <si>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</si>
  <si>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</si>
  <si>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</si>
  <si>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</si>
  <si>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</si>
  <si>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</si>
  <si>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</si>
  <si>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</si>
  <si>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</si>
  <si>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</si>
  <si>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</si>
  <si>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</si>
  <si>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</si>
  <si>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</si>
  <si>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</si>
  <si>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</si>
  <si>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</si>
  <si>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</si>
  <si>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</si>
  <si>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</si>
  <si>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</si>
  <si>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</si>
  <si>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</si>
  <si>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</si>
  <si>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</si>
  <si>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</si>
  <si>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</si>
  <si>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</si>
  <si>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</si>
  <si>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</si>
  <si>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</si>
  <si>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</si>
  <si>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</si>
  <si>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</si>
  <si>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</si>
  <si>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</si>
  <si>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</si>
  <si>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</si>
  <si>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</si>
  <si>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</si>
  <si>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</si>
  <si>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</si>
  <si>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</si>
  <si>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</si>
  <si>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</si>
  <si>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</si>
  <si>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</si>
  <si>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</si>
  <si>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</si>
  <si>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</si>
  <si>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</si>
  <si>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</si>
  <si>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</si>
  <si>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</si>
  <si>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</si>
  <si>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</si>
  <si>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</si>
  <si>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</si>
  <si>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</si>
  <si>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</si>
  <si>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</si>
  <si>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</si>
  <si>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</si>
  <si>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</si>
  <si>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</si>
  <si>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</si>
  <si>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</si>
  <si>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</si>
  <si>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</si>
  <si>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</si>
  <si>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</si>
  <si>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</si>
  <si>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</si>
  <si>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</si>
  <si>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</si>
  <si>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</si>
  <si>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</si>
  <si>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</si>
  <si>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</si>
  <si>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</si>
  <si>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</si>
  <si>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</si>
  <si>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</si>
  <si>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</si>
  <si>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</si>
  <si>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</si>
  <si>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</si>
  <si>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</si>
  <si>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</si>
  <si>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</si>
  <si>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</si>
  <si>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</si>
  <si>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</si>
  <si>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</si>
  <si>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</si>
  <si>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</si>
  <si>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</si>
  <si>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</si>
  <si>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</si>
  <si>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</si>
  <si>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</si>
  <si>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</si>
  <si>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</si>
  <si>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</si>
  <si>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</si>
  <si>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</si>
  <si>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</si>
  <si>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</si>
  <si>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</si>
  <si>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</si>
  <si>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</si>
  <si>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</si>
  <si>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</si>
  <si>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</si>
  <si>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</si>
  <si>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</si>
  <si>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</si>
  <si>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</si>
  <si>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</si>
  <si>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</si>
  <si>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</si>
  <si>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</si>
  <si>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</si>
  <si>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</si>
  <si>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</si>
  <si>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</si>
  <si>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</si>
  <si>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</si>
  <si>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</si>
  <si>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</si>
  <si>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</si>
  <si>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</si>
  <si>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</si>
  <si>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</si>
  <si>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</si>
  <si>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</si>
  <si>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</si>
  <si>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</si>
  <si>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</si>
  <si>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</si>
  <si>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</si>
  <si>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</si>
  <si>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</si>
  <si>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</si>
  <si>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</si>
  <si>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</si>
  <si>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</si>
  <si>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</si>
  <si>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</si>
  <si>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</si>
  <si>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</si>
  <si>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</si>
  <si>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</si>
  <si>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</si>
  <si>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</si>
  <si>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</si>
  <si>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</si>
  <si>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</si>
  <si>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</si>
  <si>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</si>
  <si>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</si>
  <si>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</si>
  <si>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</si>
  <si>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</si>
  <si>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</si>
  <si>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</si>
  <si>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</si>
  <si>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</si>
  <si>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</si>
  <si>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</si>
  <si>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</si>
  <si>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</si>
  <si>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</si>
  <si>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</si>
  <si>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</si>
  <si>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</si>
  <si>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</si>
  <si>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</si>
  <si>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</si>
  <si>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</si>
  <si>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</si>
  <si>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</si>
  <si>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</si>
  <si>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</si>
  <si>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</si>
  <si>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</si>
  <si>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</si>
  <si>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</si>
  <si>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</si>
  <si>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</si>
  <si>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</si>
  <si>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</si>
  <si>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</si>
  <si>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</si>
  <si>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</si>
  <si>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</si>
  <si>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</si>
  <si>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</si>
  <si>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</si>
  <si>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</si>
  <si>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</si>
  <si>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</si>
  <si>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</si>
  <si>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</si>
  <si>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</si>
  <si>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</si>
  <si>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</si>
  <si>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</si>
  <si>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</si>
  <si>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</si>
  <si>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</si>
  <si>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</si>
  <si>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</si>
  <si>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</si>
  <si>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</si>
  <si>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</si>
  <si>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</si>
  <si>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</si>
  <si>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</si>
  <si>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</si>
  <si>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</si>
  <si>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</si>
  <si>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</si>
  <si>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</si>
  <si>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</si>
  <si>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</si>
  <si>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</si>
  <si>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</si>
  <si>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</si>
  <si>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</si>
  <si>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</si>
  <si>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</si>
  <si>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</si>
  <si>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</si>
  <si>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</si>
  <si>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</si>
  <si>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</si>
  <si>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</si>
  <si>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</si>
  <si>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</si>
  <si>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</si>
  <si>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</si>
  <si>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</si>
  <si>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</si>
  <si>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</si>
  <si>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</si>
  <si>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</si>
  <si>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</si>
  <si>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</si>
  <si>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</si>
  <si>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</si>
  <si>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</si>
  <si>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</si>
  <si>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</si>
  <si>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</si>
  <si>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</si>
  <si>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</si>
  <si>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</si>
  <si>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</si>
  <si>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</si>
  <si>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</si>
  <si>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</si>
  <si>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</si>
  <si>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</si>
  <si>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</si>
  <si>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</si>
  <si>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</si>
  <si>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</si>
  <si>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</si>
  <si>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</si>
  <si>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</si>
  <si>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</si>
  <si>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</si>
  <si>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</si>
  <si>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</si>
  <si>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</si>
  <si>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</si>
  <si>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</si>
  <si>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</si>
  <si>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</si>
  <si>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</si>
  <si>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</si>
  <si>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</si>
  <si>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</si>
  <si>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</si>
  <si>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</si>
  <si>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</si>
  <si>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</si>
  <si>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</si>
  <si>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</si>
  <si>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</si>
  <si>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</si>
  <si>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</si>
  <si>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</si>
  <si>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</si>
  <si>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</si>
  <si>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</si>
  <si>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</si>
  <si>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</si>
  <si>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</si>
  <si>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</si>
  <si>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</si>
  <si>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</si>
  <si>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</si>
  <si>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</si>
  <si>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</si>
  <si>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</si>
  <si>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</si>
  <si>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</si>
  <si>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</si>
  <si>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</si>
  <si>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</si>
  <si>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</si>
  <si>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</si>
  <si>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</si>
  <si>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</si>
  <si>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</si>
  <si>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</si>
  <si>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</si>
  <si>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</si>
  <si>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</si>
  <si>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</si>
  <si>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</si>
  <si>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</si>
  <si>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</si>
  <si>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</si>
  <si>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</si>
  <si>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</si>
  <si>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</si>
  <si>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</si>
  <si>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</si>
  <si>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</si>
  <si>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</si>
  <si>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</si>
  <si>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</si>
  <si>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</si>
  <si>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</si>
  <si>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</si>
  <si>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</si>
  <si>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</si>
  <si>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</si>
  <si>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</si>
  <si>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</si>
  <si>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</si>
  <si>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</si>
  <si>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</si>
  <si>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</si>
  <si>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</si>
  <si>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</si>
  <si>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</si>
  <si>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</si>
  <si>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</si>
  <si>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</si>
  <si>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</si>
  <si>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</si>
  <si>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</si>
  <si>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</si>
  <si>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</si>
  <si>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</si>
  <si>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</si>
  <si>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</si>
  <si>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</si>
  <si>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</si>
  <si>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</si>
  <si>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</si>
  <si>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</si>
  <si>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</si>
  <si>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</si>
  <si>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</si>
  <si>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</si>
  <si>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</si>
  <si>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</si>
  <si>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</si>
  <si>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</si>
  <si>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</si>
  <si>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</si>
  <si>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</si>
  <si>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</si>
  <si>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</si>
  <si>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</si>
  <si>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</si>
  <si>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</si>
  <si>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</si>
  <si>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</si>
  <si>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</si>
  <si>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</si>
  <si>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</si>
  <si>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</si>
  <si>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</si>
  <si>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</si>
  <si>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</si>
  <si>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</si>
  <si>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</si>
  <si>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</si>
  <si>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</si>
  <si>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</si>
  <si>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</si>
  <si>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</si>
  <si>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</si>
  <si>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</si>
  <si>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</si>
  <si>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</si>
  <si>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</si>
  <si>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</si>
  <si>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</si>
  <si>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</si>
  <si>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</si>
  <si>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</si>
  <si>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</si>
  <si>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</si>
  <si>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</si>
  <si>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</si>
  <si>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</si>
  <si>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</si>
  <si>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</si>
  <si>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</si>
  <si>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</si>
  <si>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</si>
  <si>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</si>
  <si>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</si>
  <si>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</si>
  <si>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</si>
  <si>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</si>
  <si>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</si>
  <si>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</si>
  <si>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</si>
  <si>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</si>
  <si>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</si>
  <si>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</si>
  <si>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</si>
  <si>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</si>
  <si>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</si>
  <si>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</si>
  <si>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</si>
  <si>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</si>
  <si>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</si>
  <si>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</si>
  <si>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</si>
  <si>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</si>
  <si>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</si>
  <si>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</si>
  <si>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</si>
  <si>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</si>
  <si>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</si>
  <si>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</si>
  <si>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</si>
  <si>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</si>
  <si>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</si>
  <si>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</si>
  <si>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</si>
  <si>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</si>
  <si>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</si>
  <si>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</si>
  <si>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</si>
  <si>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</si>
  <si>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</si>
  <si>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</si>
  <si>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</si>
  <si>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</si>
  <si>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</si>
  <si>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</si>
  <si>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</si>
  <si>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</si>
  <si>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</si>
  <si>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</si>
  <si>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</si>
  <si>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</si>
  <si>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</si>
  <si>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</si>
  <si>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</si>
  <si>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</si>
  <si>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</si>
  <si>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</si>
  <si>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</si>
  <si>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</si>
  <si>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</si>
  <si>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</si>
  <si>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</si>
  <si>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</si>
  <si>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</si>
  <si>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</si>
  <si>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</si>
  <si>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</si>
  <si>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</si>
  <si>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</si>
  <si>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</si>
  <si>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</si>
  <si>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</si>
  <si>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</si>
  <si>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</si>
  <si>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</si>
  <si>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</si>
  <si>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</si>
  <si>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</si>
  <si>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</si>
  <si>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</si>
  <si>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</si>
  <si>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</si>
  <si>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</si>
  <si>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</si>
  <si>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</si>
  <si>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</si>
  <si>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</si>
  <si>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</si>
  <si>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</si>
  <si>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</si>
  <si>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</si>
  <si>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</si>
  <si>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</si>
  <si>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</si>
  <si>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</si>
  <si>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</si>
  <si>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</si>
  <si>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</si>
  <si>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</si>
  <si>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</si>
  <si>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</si>
  <si>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</si>
  <si>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</si>
  <si>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</si>
  <si>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</si>
  <si>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</si>
  <si>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</si>
  <si>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</si>
  <si>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</si>
  <si>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</si>
  <si>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</si>
  <si>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</si>
  <si>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</si>
  <si>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</si>
  <si>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</si>
  <si>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</si>
  <si>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</si>
  <si>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</si>
  <si>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</si>
  <si>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</si>
  <si>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</si>
  <si>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</si>
  <si>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</si>
  <si>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</si>
  <si>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</si>
  <si>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</si>
  <si>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</si>
  <si>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</si>
  <si>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</si>
  <si>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</si>
  <si>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</si>
  <si>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</si>
  <si>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</si>
  <si>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</si>
  <si>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</si>
  <si>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</si>
  <si>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</si>
  <si>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</si>
  <si>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</si>
  <si>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</si>
  <si>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</si>
  <si>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</si>
  <si>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</si>
  <si>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</si>
  <si>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</si>
  <si>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</si>
  <si>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</si>
  <si>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</si>
  <si>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</si>
  <si>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</si>
  <si>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</si>
  <si>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</si>
  <si>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</si>
  <si>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</si>
  <si>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</si>
  <si>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</si>
  <si>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</si>
  <si>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</si>
  <si>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</si>
  <si>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</si>
  <si>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</si>
  <si>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</si>
  <si>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</si>
  <si>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</si>
  <si>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</si>
  <si>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</si>
  <si>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</si>
  <si>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</si>
  <si>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</si>
  <si>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</si>
  <si>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</si>
  <si>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</si>
  <si>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</si>
  <si>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</si>
  <si>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</si>
  <si>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</si>
  <si>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</si>
  <si>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</si>
  <si>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</si>
  <si>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</si>
  <si>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</si>
  <si>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</si>
  <si>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</si>
  <si>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</si>
  <si>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</si>
  <si>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</si>
  <si>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</si>
  <si>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</si>
  <si>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</si>
  <si>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</si>
  <si>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</si>
  <si>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</si>
  <si>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</si>
  <si>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</si>
  <si>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</si>
  <si>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</si>
  <si>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</si>
  <si>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</si>
  <si>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</si>
  <si>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</si>
  <si>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</si>
  <si>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</si>
  <si>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</si>
  <si>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</si>
  <si>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</si>
  <si>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</si>
  <si>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</si>
  <si>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</si>
  <si>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</si>
  <si>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</si>
  <si>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</si>
  <si>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</si>
  <si>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</si>
  <si>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</si>
  <si>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</si>
  <si>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</si>
  <si>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</si>
  <si>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</si>
  <si>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</si>
  <si>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</si>
  <si>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</si>
  <si>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</si>
  <si>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</si>
  <si>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</si>
  <si>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</si>
  <si>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</si>
  <si>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</si>
  <si>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</si>
  <si>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</si>
  <si>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</si>
  <si>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</si>
  <si>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</si>
  <si>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</si>
  <si>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</si>
  <si>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</si>
  <si>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</si>
  <si>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</si>
  <si>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</si>
  <si>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</si>
  <si>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</si>
  <si>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</si>
  <si>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</si>
  <si>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</si>
  <si>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</si>
  <si>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</si>
  <si>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</si>
  <si>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</si>
  <si>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</si>
  <si>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</si>
  <si>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</si>
  <si>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</si>
  <si>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</si>
  <si>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</si>
  <si>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</si>
  <si>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</si>
  <si>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</si>
  <si>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</si>
  <si>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</si>
  <si>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</si>
  <si>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</si>
  <si>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</si>
  <si>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</si>
  <si>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</si>
  <si>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</si>
  <si>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</si>
  <si>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</si>
  <si>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</si>
  <si>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</si>
  <si>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</si>
  <si>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</si>
  <si>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</si>
  <si>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</si>
  <si>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</si>
  <si>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</si>
  <si>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</si>
  <si>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</si>
  <si>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</si>
  <si>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</si>
  <si>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</si>
  <si>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</si>
  <si>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</si>
  <si>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</si>
  <si>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</si>
  <si>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</si>
  <si>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</si>
  <si>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</si>
  <si>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</si>
  <si>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</si>
  <si>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</si>
  <si>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</si>
  <si>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</si>
  <si>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</si>
  <si>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</si>
  <si>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</si>
  <si>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</si>
  <si>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</si>
  <si>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</si>
  <si>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</si>
  <si>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</si>
  <si>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</si>
  <si>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</si>
  <si>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</si>
  <si>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</si>
  <si>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</si>
  <si>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</si>
  <si>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</si>
  <si>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</si>
  <si>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</si>
  <si>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</si>
  <si>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</si>
  <si>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</si>
  <si>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</si>
  <si>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</si>
  <si>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</si>
  <si>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</si>
  <si>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</si>
  <si>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</si>
  <si>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</si>
  <si>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</si>
  <si>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</si>
  <si>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</si>
  <si>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</si>
  <si>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</si>
  <si>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</si>
  <si>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</si>
  <si>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</si>
  <si>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</si>
  <si>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</si>
  <si>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</si>
  <si>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</si>
  <si>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</si>
  <si>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</si>
  <si>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</si>
  <si>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</si>
  <si>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</si>
  <si>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</si>
  <si>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</si>
  <si>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</si>
  <si>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</si>
  <si>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</si>
  <si>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</si>
  <si>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</si>
  <si>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</si>
  <si>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</si>
  <si>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</si>
  <si>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</si>
  <si>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</si>
  <si>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</si>
  <si>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</si>
  <si>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</si>
  <si>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</si>
  <si>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</si>
  <si>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</si>
  <si>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</si>
  <si>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</si>
  <si>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</si>
  <si>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</si>
  <si>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</si>
  <si>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</si>
  <si>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</si>
  <si>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</si>
  <si>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</si>
  <si>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</si>
  <si>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</si>
  <si>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</si>
  <si>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</si>
  <si>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</si>
  <si>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</si>
  <si>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</si>
  <si>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</si>
  <si>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</si>
  <si>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</si>
  <si>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</si>
  <si>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</si>
  <si>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</si>
  <si>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</si>
  <si>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</si>
  <si>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</si>
  <si>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</si>
  <si>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</si>
  <si>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</si>
  <si>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</si>
  <si>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</si>
  <si>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</si>
  <si>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</si>
  <si>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</si>
  <si>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</si>
  <si>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</si>
  <si>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</si>
  <si>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</si>
  <si>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</si>
  <si>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</si>
  <si>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</si>
  <si>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</si>
  <si>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</si>
  <si>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</si>
  <si>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</si>
  <si>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</si>
  <si>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</si>
  <si>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</si>
  <si>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</si>
  <si>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</si>
  <si>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</si>
  <si>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</si>
  <si>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</si>
  <si>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</si>
  <si>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</si>
  <si>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</si>
  <si>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</si>
  <si>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</si>
  <si>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</si>
  <si>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</si>
  <si>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</si>
  <si>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</si>
  <si>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</si>
  <si>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</si>
  <si>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</si>
  <si>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</si>
  <si>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</si>
  <si>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</si>
  <si>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</si>
  <si>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</si>
  <si>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</si>
  <si>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</si>
  <si>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</si>
  <si>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</si>
  <si>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</si>
  <si>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</si>
  <si>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</si>
  <si>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</si>
  <si>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</si>
  <si>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</si>
  <si>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</si>
  <si>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</si>
  <si>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</si>
  <si>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</si>
  <si>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</si>
  <si>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</si>
  <si>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</si>
  <si>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</si>
  <si>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</si>
  <si>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</si>
  <si>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</si>
  <si>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</si>
  <si>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</si>
  <si>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</si>
  <si>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</si>
  <si>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</si>
  <si>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</si>
  <si>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</si>
  <si>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</si>
  <si>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</si>
  <si>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</si>
  <si>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</si>
  <si>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</si>
  <si>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</si>
  <si>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</si>
  <si>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</si>
  <si>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</si>
  <si>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</si>
  <si>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</si>
  <si>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</si>
  <si>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</si>
  <si>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</si>
  <si>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</si>
  <si>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</si>
  <si>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</si>
  <si>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</si>
  <si>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</si>
  <si>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</si>
  <si>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</si>
  <si>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</si>
  <si>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</si>
  <si>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</si>
  <si>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</si>
  <si>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</si>
  <si>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</si>
  <si>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</si>
  <si>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</si>
  <si>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</si>
  <si>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</si>
  <si>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</si>
  <si>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</si>
  <si>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</si>
  <si>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</si>
  <si>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</si>
  <si>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</si>
  <si>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</si>
  <si>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</si>
  <si>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</si>
  <si>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</si>
  <si>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</si>
  <si>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</si>
  <si>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</si>
  <si>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</si>
  <si>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</si>
  <si>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</si>
  <si>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</si>
  <si>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</si>
  <si>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</si>
  <si>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</si>
  <si>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</si>
  <si>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</si>
  <si>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</si>
  <si>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</si>
  <si>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</si>
  <si>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</si>
  <si>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</si>
  <si>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</si>
  <si>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</si>
  <si>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</si>
  <si>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</si>
  <si>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</si>
  <si>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</si>
  <si>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</si>
  <si>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</si>
  <si>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</si>
  <si>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</si>
  <si>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</si>
  <si>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</si>
  <si>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</si>
  <si>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</si>
  <si>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</si>
  <si>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</si>
  <si>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</si>
  <si>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</si>
  <si>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</si>
  <si>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</si>
  <si>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</si>
  <si>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</si>
  <si>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</si>
  <si>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</si>
  <si>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</si>
  <si>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</si>
  <si>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</si>
  <si>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</si>
  <si>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</si>
  <si>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</si>
  <si>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</si>
  <si>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</si>
  <si>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</si>
  <si>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</si>
  <si>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</si>
  <si>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</si>
  <si>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</si>
  <si>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</si>
  <si>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</si>
  <si>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</si>
  <si>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</si>
  <si>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</si>
  <si>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</si>
  <si>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</si>
  <si>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</si>
  <si>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</si>
  <si>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</si>
  <si>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</si>
  <si>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</si>
  <si>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</si>
  <si>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</si>
  <si>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</si>
  <si>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</si>
  <si>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</si>
  <si>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</si>
  <si>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</si>
  <si>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</si>
  <si>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</si>
  <si>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</si>
  <si>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</si>
  <si>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</si>
  <si>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</si>
  <si>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</si>
  <si>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</si>
  <si>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</si>
  <si>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</si>
  <si>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</si>
  <si>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</si>
  <si>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</si>
  <si>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</si>
  <si>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</si>
  <si>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</si>
  <si>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</si>
  <si>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</si>
  <si>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</si>
  <si>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</si>
  <si>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</si>
  <si>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</si>
  <si>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</si>
  <si>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</si>
  <si>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</si>
  <si>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</si>
  <si>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</si>
  <si>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</si>
  <si>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</si>
  <si>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</si>
  <si>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</si>
  <si>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</si>
  <si>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</si>
  <si>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</si>
  <si>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</si>
  <si>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</si>
  <si>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</si>
  <si>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</si>
  <si>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</si>
  <si>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</si>
  <si>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</si>
  <si>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</si>
  <si>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</si>
  <si>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</si>
  <si>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</si>
  <si>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</si>
  <si>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</si>
  <si>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</si>
  <si>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</si>
  <si>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</si>
  <si>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</si>
  <si>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</si>
  <si>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</si>
  <si>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</si>
  <si>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</si>
  <si>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</si>
  <si>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</si>
  <si>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</si>
  <si>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</si>
  <si>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</si>
  <si>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</si>
  <si>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</si>
  <si>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</si>
  <si>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</si>
  <si>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</si>
  <si>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</si>
  <si>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</si>
  <si>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</si>
  <si>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</si>
  <si>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</si>
  <si>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</si>
  <si>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</si>
  <si>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</si>
  <si>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</si>
  <si>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</si>
  <si>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</si>
  <si>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</si>
  <si>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</si>
  <si>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</si>
  <si>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</si>
  <si>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</si>
  <si>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</si>
  <si>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</si>
  <si>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</si>
  <si>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</si>
  <si>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</si>
  <si>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</si>
  <si>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</si>
  <si>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</si>
  <si>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</si>
  <si>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</si>
  <si>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</si>
  <si>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</si>
  <si>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</si>
  <si>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</si>
  <si>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</si>
  <si>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</si>
  <si>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</si>
  <si>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</si>
  <si>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</si>
  <si>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</si>
  <si>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</si>
  <si>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</si>
  <si>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</si>
  <si>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</si>
  <si>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</si>
  <si>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</si>
  <si>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</si>
  <si>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</si>
  <si>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</si>
  <si>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</si>
  <si>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</si>
  <si>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</si>
  <si>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</si>
  <si>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</si>
  <si>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</si>
  <si>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</si>
  <si>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</si>
  <si>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</si>
  <si>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</si>
  <si>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</si>
  <si>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</si>
  <si>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</si>
  <si>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</si>
  <si>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</si>
  <si>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</si>
  <si>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</si>
  <si>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</si>
  <si>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</si>
  <si>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</si>
  <si>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</si>
  <si>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</si>
  <si>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</si>
  <si>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</si>
  <si>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</si>
  <si>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</si>
  <si>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</si>
  <si>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</si>
  <si>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</si>
  <si>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</si>
  <si>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</si>
  <si>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</si>
  <si>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</si>
  <si>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</si>
  <si>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</si>
  <si>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</si>
  <si>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</si>
  <si>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</si>
  <si>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</si>
  <si>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</si>
  <si>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</si>
  <si>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</si>
  <si>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</si>
  <si>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</si>
  <si>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</si>
  <si>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</si>
  <si>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</si>
  <si>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</si>
  <si>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</si>
  <si>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</si>
  <si>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</si>
  <si>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</si>
  <si>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</si>
  <si>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</si>
  <si>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</si>
  <si>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</si>
  <si>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</si>
  <si>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</si>
  <si>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</si>
  <si>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</si>
  <si>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</si>
  <si>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</si>
  <si>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</si>
  <si>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</si>
  <si>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</si>
  <si>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</si>
  <si>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</si>
  <si>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</si>
  <si>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</si>
  <si>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</si>
  <si>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</si>
  <si>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</si>
  <si>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</si>
  <si>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</si>
  <si>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</si>
  <si>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</si>
  <si>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</si>
  <si>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</si>
  <si>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</si>
  <si>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</si>
  <si>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</si>
  <si>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</si>
  <si>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</si>
  <si>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</si>
  <si>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</si>
  <si>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</si>
  <si>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</si>
  <si>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</si>
  <si>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</si>
  <si>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</si>
  <si>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</si>
  <si>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</si>
  <si>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</si>
  <si>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</si>
  <si>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</si>
  <si>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</si>
  <si>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</si>
  <si>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</si>
  <si>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</si>
  <si>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</si>
  <si>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</si>
  <si>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</si>
  <si>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</si>
  <si>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</si>
  <si>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</si>
  <si>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</si>
  <si>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</si>
  <si>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</si>
  <si>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</si>
  <si>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</si>
  <si>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</si>
  <si>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</si>
  <si>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</si>
  <si>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</si>
  <si>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</si>
  <si>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</si>
  <si>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</si>
  <si>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</si>
  <si>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</si>
  <si>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</si>
  <si>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</si>
  <si>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</si>
  <si>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</si>
  <si>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</si>
  <si>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</si>
  <si>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</si>
  <si>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</si>
  <si>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</si>
  <si>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</si>
  <si>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</si>
  <si>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</si>
  <si>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</si>
  <si>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</si>
  <si>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</si>
  <si>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</si>
  <si>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</si>
  <si>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</si>
  <si>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</si>
  <si>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</si>
  <si>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</si>
  <si>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</si>
  <si>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</si>
  <si>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</si>
  <si>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</si>
  <si>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</si>
  <si>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</si>
  <si>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</si>
  <si>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</si>
  <si>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</si>
  <si>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</si>
  <si>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</si>
  <si>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</si>
  <si>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</si>
  <si>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</si>
  <si>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</si>
  <si>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</si>
  <si>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</si>
  <si>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</si>
  <si>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</si>
  <si>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</si>
  <si>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</si>
  <si>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</si>
  <si>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</si>
  <si>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</si>
  <si>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</si>
  <si>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</si>
  <si>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</si>
  <si>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</si>
  <si>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</si>
  <si>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</si>
  <si>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</si>
  <si>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</si>
  <si>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</si>
  <si>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</si>
  <si>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</si>
  <si>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</si>
  <si>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</si>
  <si>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</si>
  <si>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</si>
  <si>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</si>
  <si>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</si>
  <si>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</si>
  <si>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</si>
  <si>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</si>
  <si>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</si>
  <si>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</si>
  <si>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</si>
  <si>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</si>
  <si>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</si>
  <si>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</si>
  <si>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</si>
  <si>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</si>
  <si>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</si>
  <si>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</si>
  <si>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</si>
  <si>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</si>
  <si>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</si>
  <si>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</si>
  <si>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</si>
  <si>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</si>
  <si>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</si>
  <si>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</si>
  <si>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</si>
  <si>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</si>
  <si>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</si>
  <si>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</si>
  <si>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</si>
  <si>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</si>
  <si>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</si>
  <si>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</si>
  <si>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</si>
  <si>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</si>
  <si>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</si>
  <si>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</si>
  <si>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</si>
  <si>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</si>
  <si>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</si>
  <si>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</si>
  <si>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</si>
  <si>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</si>
  <si>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</si>
  <si>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</si>
  <si>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</si>
  <si>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</si>
  <si>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</si>
  <si>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</si>
  <si>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</si>
  <si>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</si>
  <si>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</si>
  <si>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</si>
  <si>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</si>
  <si>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</si>
  <si>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</si>
  <si>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</si>
  <si>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</si>
  <si>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</si>
  <si>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</si>
  <si>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</si>
  <si>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</si>
  <si>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</si>
  <si>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</si>
  <si>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</si>
  <si>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</si>
  <si>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</si>
  <si>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</si>
  <si>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</si>
  <si>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</si>
  <si>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</si>
  <si>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</si>
  <si>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</si>
  <si>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</si>
  <si>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</si>
  <si>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</si>
  <si>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</si>
  <si>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</si>
  <si>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</si>
  <si>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</si>
  <si>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</si>
  <si>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</si>
  <si>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</si>
  <si>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</si>
  <si>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</si>
  <si>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</si>
  <si>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</si>
  <si>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</si>
  <si>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</si>
  <si>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</si>
  <si>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</si>
  <si>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</si>
  <si>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</si>
  <si>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</si>
  <si>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</si>
  <si>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</si>
  <si>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</si>
  <si>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</si>
  <si>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</si>
  <si>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</si>
  <si>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</si>
  <si>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</si>
  <si>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</si>
  <si>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</si>
  <si>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</si>
  <si>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</si>
  <si>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</si>
  <si>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</si>
  <si>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</si>
  <si>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</si>
  <si>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</si>
  <si>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</si>
  <si>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</si>
  <si>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</si>
  <si>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</si>
  <si>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</si>
  <si>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</si>
  <si>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</si>
  <si>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</si>
  <si>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</si>
  <si>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</si>
  <si>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</si>
  <si>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</si>
  <si>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</si>
  <si>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</si>
  <si>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</si>
  <si>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</si>
  <si>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</si>
  <si>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</si>
  <si>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</si>
  <si>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</si>
  <si>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</si>
  <si>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</si>
  <si>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</si>
  <si>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</si>
  <si>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</si>
  <si>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</si>
  <si>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</si>
  <si>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</si>
  <si>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</si>
  <si>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</si>
  <si>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</si>
  <si>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</si>
  <si>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</si>
  <si>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</si>
  <si>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</si>
  <si>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</si>
  <si>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</si>
  <si>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</si>
  <si>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</si>
  <si>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</si>
  <si>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</si>
  <si>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</si>
  <si>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</si>
  <si>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</si>
  <si>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</si>
  <si>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</si>
  <si>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</si>
  <si>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</si>
  <si>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</si>
  <si>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</si>
  <si>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</si>
  <si>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</si>
  <si>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</si>
  <si>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</si>
  <si>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</si>
  <si>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</si>
  <si>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</si>
  <si>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</si>
  <si>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</si>
  <si>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</si>
  <si>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</si>
  <si>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</si>
  <si>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</si>
  <si>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</si>
  <si>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</si>
  <si>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</si>
  <si>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</si>
  <si>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</si>
  <si>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</si>
  <si>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</si>
  <si>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</si>
  <si>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</si>
  <si>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</si>
  <si>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</si>
  <si>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</si>
  <si>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</si>
  <si>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</si>
  <si>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</si>
  <si>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</si>
  <si>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</si>
  <si>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</si>
  <si>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</si>
  <si>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</si>
  <si>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</si>
  <si>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</si>
  <si>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</si>
  <si>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</si>
  <si>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</si>
  <si>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</si>
  <si>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</si>
  <si>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</si>
  <si>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</si>
  <si>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</si>
  <si>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</si>
  <si>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</si>
  <si>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</si>
  <si>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</si>
  <si>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</si>
  <si>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</si>
  <si>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</si>
  <si>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</si>
  <si>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</si>
  <si>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</si>
  <si>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</si>
  <si>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</si>
  <si>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</si>
  <si>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</si>
  <si>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</si>
  <si>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</si>
  <si>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</si>
  <si>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</si>
  <si>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</si>
  <si>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</si>
  <si>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</si>
  <si>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</si>
  <si>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</si>
  <si>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</si>
  <si>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</si>
  <si>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</si>
  <si>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</si>
  <si>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</si>
  <si>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</si>
  <si>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</si>
  <si>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</si>
  <si>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</si>
  <si>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</si>
  <si>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</si>
  <si>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</si>
  <si>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</si>
  <si>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</si>
  <si>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</si>
  <si>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</si>
  <si>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</si>
  <si>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</si>
  <si>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</si>
  <si>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</si>
  <si>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</si>
  <si>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</si>
  <si>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</si>
  <si>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</si>
  <si>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</si>
  <si>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</si>
  <si>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</si>
  <si>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</si>
  <si>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</si>
  <si>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</si>
  <si>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</si>
  <si>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</si>
  <si>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</si>
  <si>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</si>
  <si>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</si>
  <si>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</si>
  <si>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</si>
  <si>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</si>
  <si>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</si>
  <si>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</si>
  <si>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</si>
  <si>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</si>
  <si>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</si>
  <si>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</si>
  <si>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</si>
  <si>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</si>
  <si>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</si>
  <si>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</si>
  <si>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</si>
  <si>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</si>
  <si>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</si>
  <si>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</si>
  <si>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</si>
  <si>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</si>
  <si>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</si>
  <si>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</si>
  <si>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</si>
  <si>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</si>
  <si>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</si>
  <si>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</si>
  <si>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</si>
  <si>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</si>
  <si>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</si>
  <si>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</si>
  <si>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</si>
  <si>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</si>
  <si>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</si>
  <si>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</si>
  <si>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</si>
  <si>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</si>
  <si>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</si>
  <si>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</si>
  <si>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</si>
  <si>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</si>
  <si>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</si>
  <si>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</si>
  <si>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</si>
  <si>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</si>
  <si>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</si>
  <si>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</si>
  <si>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</si>
  <si>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</si>
  <si>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</si>
  <si>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</si>
  <si>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</si>
  <si>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</si>
  <si>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</si>
  <si>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</si>
  <si>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</si>
  <si>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</si>
  <si>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</si>
  <si>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</si>
  <si>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</si>
  <si>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</si>
  <si>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</si>
  <si>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</si>
  <si>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</si>
  <si>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</si>
  <si>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</si>
  <si>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</si>
  <si>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</si>
  <si>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</si>
  <si>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</si>
  <si>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</si>
  <si>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</si>
  <si>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</si>
  <si>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</si>
  <si>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</si>
  <si>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</si>
  <si>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</si>
  <si>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</si>
  <si>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</si>
  <si>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</si>
  <si>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</si>
  <si>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</si>
  <si>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</si>
  <si>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</si>
  <si>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</si>
  <si>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</si>
  <si>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</si>
  <si>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</si>
  <si>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</si>
  <si>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</si>
  <si>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</si>
  <si>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</si>
  <si>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</si>
  <si>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</si>
  <si>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</si>
  <si>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</si>
  <si>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</si>
  <si>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</si>
  <si>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</si>
  <si>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</si>
  <si>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</si>
  <si>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</si>
  <si>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</si>
  <si>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</si>
  <si>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</si>
  <si>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</si>
  <si>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</si>
  <si>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</si>
  <si>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</si>
  <si>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</si>
  <si>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</si>
  <si>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</si>
  <si>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</si>
  <si>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</si>
  <si>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</si>
  <si>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</si>
  <si>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</si>
  <si>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</si>
  <si>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</si>
  <si>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</si>
  <si>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</si>
  <si>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</si>
  <si>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</si>
  <si>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</si>
  <si>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</si>
  <si>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</si>
  <si>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</si>
  <si>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</si>
  <si>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</si>
  <si>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</si>
  <si>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</si>
  <si>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</si>
  <si>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</si>
  <si>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</si>
  <si>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</si>
  <si>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</si>
  <si>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</si>
  <si>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</si>
  <si>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</si>
  <si>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</si>
  <si>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</si>
  <si>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</si>
  <si>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</si>
  <si>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</si>
  <si>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</si>
  <si>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</si>
  <si>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</si>
  <si>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</si>
  <si>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</si>
  <si>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</si>
  <si>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</si>
  <si>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</si>
  <si>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</si>
  <si>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</si>
  <si>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</si>
  <si>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</si>
  <si>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</si>
  <si>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</si>
  <si>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</si>
  <si>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</si>
  <si>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</si>
  <si>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</si>
  <si>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</si>
  <si>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</si>
  <si>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</si>
  <si>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</si>
  <si>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</si>
  <si>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</si>
  <si>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</si>
  <si>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</si>
  <si>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</si>
  <si>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</si>
  <si>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</si>
  <si>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</si>
  <si>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</si>
  <si>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</si>
  <si>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</si>
  <si>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</si>
  <si>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</si>
  <si>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</si>
  <si>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</si>
  <si>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</si>
  <si>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</si>
  <si>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</si>
  <si>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</si>
  <si>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</si>
  <si>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</si>
  <si>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</si>
  <si>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</si>
  <si>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</si>
  <si>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</si>
  <si>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</si>
  <si>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</si>
  <si>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</si>
  <si>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</si>
  <si>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</si>
  <si>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</si>
  <si>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</si>
  <si>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</si>
  <si>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</si>
  <si>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</si>
  <si>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</si>
  <si>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</si>
  <si>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</si>
  <si>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</si>
  <si>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</si>
  <si>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</si>
  <si>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</si>
  <si>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</si>
  <si>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</si>
  <si>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</si>
  <si>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</si>
  <si>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</si>
  <si>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</si>
  <si>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</si>
  <si>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</si>
  <si>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</si>
  <si>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</si>
  <si>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</si>
  <si>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</si>
  <si>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</si>
  <si>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</si>
  <si>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</si>
  <si>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</si>
  <si>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</si>
  <si>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</si>
  <si>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</si>
  <si>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</si>
  <si>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</si>
  <si>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</si>
  <si>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</si>
  <si>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</si>
  <si>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</si>
  <si>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</si>
  <si>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</si>
  <si>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</si>
  <si>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</si>
  <si>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</si>
  <si>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</si>
  <si>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</si>
  <si>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</si>
  <si>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</si>
  <si>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</si>
  <si>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</si>
  <si>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</si>
  <si>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</si>
  <si>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</si>
  <si>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</si>
  <si>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</si>
  <si>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</si>
  <si>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</si>
  <si>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</si>
  <si>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</si>
  <si>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</si>
  <si>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</si>
  <si>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</si>
  <si>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</si>
  <si>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</si>
  <si>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</si>
  <si>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</si>
  <si>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</si>
  <si>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</si>
  <si>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</si>
  <si>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</si>
  <si>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</si>
  <si>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</si>
  <si>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</si>
  <si>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</si>
  <si>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</si>
  <si>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</si>
  <si>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</si>
  <si>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</si>
  <si>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</si>
  <si>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</si>
  <si>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</si>
  <si>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</si>
  <si>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</si>
  <si>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</si>
  <si>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</si>
  <si>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</si>
  <si>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</si>
  <si>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</si>
  <si>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</si>
  <si>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</si>
  <si>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</si>
  <si>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</si>
  <si>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</si>
  <si>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</si>
  <si>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</si>
  <si>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</si>
  <si>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</si>
  <si>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</si>
  <si>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</si>
  <si>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</si>
  <si>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</si>
  <si>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</si>
  <si>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</si>
  <si>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</si>
  <si>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</si>
  <si>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</si>
  <si>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</si>
  <si>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</si>
  <si>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</si>
  <si>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</si>
  <si>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</si>
  <si>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</si>
  <si>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</si>
  <si>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</si>
  <si>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</si>
  <si>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</si>
  <si>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</si>
  <si>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</si>
  <si>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</si>
  <si>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</si>
  <si>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</si>
  <si>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</si>
  <si>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</si>
  <si>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</si>
  <si>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</si>
  <si>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</si>
  <si>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</si>
  <si>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</si>
  <si>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</si>
  <si>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</si>
  <si>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</si>
  <si>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</si>
  <si>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</si>
  <si>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</si>
  <si>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</si>
  <si>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</si>
  <si>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</si>
  <si>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</si>
  <si>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</si>
  <si>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</si>
  <si>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</si>
  <si>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</si>
  <si>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</si>
  <si>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</si>
  <si>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</si>
  <si>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</si>
  <si>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</si>
  <si>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</si>
  <si>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</si>
  <si>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</si>
  <si>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</si>
  <si>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</si>
  <si>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</si>
  <si>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</si>
  <si>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</si>
  <si>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</si>
  <si>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</si>
  <si>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</si>
  <si>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</si>
  <si>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</si>
  <si>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</si>
  <si>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</si>
  <si>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</si>
  <si>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</si>
  <si>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</si>
  <si>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</si>
  <si>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</si>
  <si>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</si>
  <si>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</si>
  <si>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</si>
  <si>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</si>
  <si>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</si>
  <si>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</si>
  <si>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</si>
  <si>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</si>
  <si>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</si>
  <si>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</si>
  <si>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</si>
  <si>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</si>
  <si>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</si>
  <si>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</si>
  <si>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</si>
  <si>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</si>
  <si>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</si>
  <si>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</si>
  <si>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</si>
  <si>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</si>
  <si>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</si>
  <si>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</si>
  <si>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</si>
  <si>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</si>
  <si>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</si>
  <si>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</si>
  <si>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</si>
  <si>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</si>
  <si>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</si>
  <si>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</si>
  <si>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</si>
  <si>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</si>
  <si>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</si>
  <si>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</si>
  <si>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</si>
  <si>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</si>
  <si>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</si>
  <si>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</si>
  <si>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</si>
  <si>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</si>
  <si>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</si>
  <si>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</si>
  <si>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</si>
  <si>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</si>
  <si>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</si>
  <si>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</si>
  <si>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</si>
  <si>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</si>
  <si>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</si>
  <si>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</si>
  <si>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</si>
  <si>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</si>
  <si>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</si>
  <si>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</si>
  <si>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</si>
  <si>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</si>
  <si>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</si>
  <si>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</si>
  <si>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</si>
  <si>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</si>
  <si>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</si>
  <si>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</si>
  <si>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</si>
  <si>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</si>
  <si>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</si>
  <si>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</si>
  <si>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</si>
  <si>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</si>
  <si>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</si>
  <si>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</si>
  <si>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</si>
  <si>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</si>
  <si>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</si>
  <si>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</si>
  <si>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</si>
  <si>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</si>
  <si>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</si>
  <si>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</si>
  <si>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</si>
  <si>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</si>
  <si>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</si>
  <si>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</si>
  <si>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</si>
  <si>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</si>
  <si>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</si>
  <si>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</si>
  <si>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</si>
  <si>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</si>
  <si>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</si>
  <si>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</si>
  <si>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</si>
  <si>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</si>
  <si>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</si>
  <si>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</si>
  <si>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</si>
  <si>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</si>
  <si>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</si>
  <si>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</si>
  <si>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</si>
  <si>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</si>
  <si>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</si>
  <si>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</si>
  <si>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</si>
  <si>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</si>
  <si>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</si>
  <si>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</si>
  <si>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</si>
  <si>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</si>
  <si>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</si>
  <si>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</si>
  <si>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</si>
  <si>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</si>
  <si>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</si>
  <si>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</si>
  <si>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</si>
  <si>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</si>
  <si>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</si>
  <si>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</si>
  <si>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</si>
  <si>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</si>
  <si>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</si>
  <si>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</si>
  <si>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</si>
  <si>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</si>
  <si>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</si>
  <si>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</si>
  <si>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</si>
  <si>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</si>
  <si>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</si>
  <si>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</si>
  <si>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</si>
  <si>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</si>
  <si>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</si>
  <si>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</si>
  <si>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</si>
  <si>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</si>
  <si>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</si>
  <si>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</si>
  <si>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</si>
  <si>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</si>
  <si>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</si>
  <si>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</si>
  <si>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</si>
  <si>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</si>
  <si>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</si>
  <si>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</si>
  <si>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</si>
  <si>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</si>
  <si>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</si>
  <si>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</si>
  <si>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</si>
  <si>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</si>
  <si>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</si>
  <si>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</si>
  <si>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</si>
  <si>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</si>
  <si>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</si>
  <si>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</si>
  <si>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</si>
  <si>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</si>
  <si>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</si>
  <si>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</si>
  <si>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</si>
  <si>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</si>
  <si>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</si>
  <si>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</si>
  <si>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</si>
  <si>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</si>
  <si>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</si>
  <si>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</si>
  <si>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</si>
  <si>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</si>
  <si>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</si>
  <si>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</si>
  <si>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</si>
  <si>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</si>
  <si>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</si>
  <si>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</si>
  <si>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</si>
  <si>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</si>
  <si>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</si>
  <si>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</si>
  <si>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</si>
  <si>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</si>
  <si>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</si>
  <si>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</si>
  <si>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</si>
  <si>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</si>
  <si>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</si>
  <si>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</si>
  <si>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</si>
  <si>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</si>
  <si>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</si>
  <si>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</si>
  <si>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</si>
  <si>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</si>
  <si>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</si>
  <si>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</si>
  <si>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</si>
  <si>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</si>
  <si>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</si>
  <si>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</si>
  <si>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</si>
  <si>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</si>
  <si>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</si>
  <si>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</si>
  <si>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</si>
  <si>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</si>
  <si>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</si>
  <si>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</si>
  <si>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</si>
  <si>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</si>
  <si>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</si>
  <si>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</si>
  <si>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</si>
  <si>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</si>
  <si>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</si>
  <si>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</si>
  <si>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</si>
  <si>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</si>
  <si>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</si>
  <si>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</si>
  <si>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</si>
  <si>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</si>
  <si>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</si>
  <si>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</si>
  <si>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</si>
  <si>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</si>
  <si>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</si>
  <si>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</si>
  <si>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</si>
  <si>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</si>
  <si>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</si>
  <si>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</si>
  <si>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</si>
  <si>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</si>
  <si>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</si>
  <si>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</si>
  <si>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</si>
  <si>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</si>
  <si>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</si>
  <si>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</si>
  <si>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</si>
  <si>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</si>
  <si>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</si>
  <si>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</si>
  <si>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</si>
  <si>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</si>
  <si>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</si>
  <si>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</si>
  <si>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</si>
  <si>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</si>
  <si>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</si>
  <si>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</si>
  <si>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</si>
  <si>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</si>
  <si>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</si>
  <si>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</si>
  <si>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</si>
  <si>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</si>
  <si>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</si>
  <si>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</si>
  <si>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</si>
  <si>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</si>
  <si>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</si>
  <si>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</si>
  <si>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</si>
  <si>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</si>
  <si>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</si>
  <si>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</si>
  <si>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</si>
  <si>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</si>
  <si>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</si>
  <si>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</si>
  <si>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</si>
  <si>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</si>
  <si>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</si>
  <si>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</si>
  <si>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</si>
  <si>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</si>
  <si>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</si>
  <si>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</si>
  <si>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</si>
  <si>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</si>
  <si>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</si>
  <si>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</si>
  <si>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</si>
  <si>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</si>
  <si>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</si>
  <si>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</si>
  <si>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</si>
  <si>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</si>
  <si>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</si>
  <si>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</si>
  <si>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</si>
  <si>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</si>
  <si>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</si>
  <si>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</si>
  <si>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</si>
  <si>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</si>
  <si>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</si>
  <si>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</si>
  <si>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</si>
  <si>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</si>
  <si>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</si>
  <si>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</si>
  <si>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</si>
  <si>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</si>
  <si>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</si>
  <si>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</si>
  <si>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</si>
  <si>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</si>
  <si>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</si>
  <si>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</si>
  <si>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</si>
  <si>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</si>
  <si>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</si>
  <si>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</si>
  <si>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</si>
  <si>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</si>
  <si>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</si>
  <si>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</si>
  <si>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</si>
  <si>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</si>
  <si>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</si>
  <si>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</si>
  <si>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</si>
  <si>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</si>
  <si>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</si>
  <si>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</si>
  <si>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</si>
  <si>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</si>
  <si>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</si>
  <si>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</si>
  <si>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</si>
  <si>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</si>
  <si>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</si>
  <si>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</si>
  <si>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</si>
  <si>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</si>
  <si>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</si>
  <si>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</si>
  <si>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</si>
  <si>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</si>
  <si>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</si>
  <si>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</si>
  <si>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</si>
  <si>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</si>
  <si>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</si>
  <si>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</si>
  <si>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</si>
  <si>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</si>
  <si>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</si>
  <si>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</si>
  <si>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</si>
  <si>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</si>
  <si>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</si>
  <si>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</si>
  <si>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</si>
  <si>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</si>
  <si>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</si>
  <si>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</si>
  <si>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</si>
  <si>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</si>
  <si>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</si>
  <si>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</si>
  <si>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</si>
  <si>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</si>
  <si>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</si>
  <si>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</si>
  <si>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</si>
  <si>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</si>
  <si>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</si>
  <si>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</si>
  <si>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</si>
  <si>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</si>
  <si>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</si>
  <si>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</si>
  <si>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</si>
  <si>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</si>
  <si>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</si>
  <si>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</si>
  <si>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</si>
  <si>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</si>
  <si>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</si>
  <si>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</si>
  <si>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</si>
  <si>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</si>
  <si>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</si>
  <si>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</si>
  <si>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</si>
  <si>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</si>
  <si>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</si>
  <si>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</si>
  <si>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</si>
  <si>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</si>
  <si>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</si>
  <si>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</si>
  <si>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</si>
  <si>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</si>
  <si>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</si>
  <si>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</si>
  <si>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</si>
  <si>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</si>
  <si>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</si>
  <si>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</si>
  <si>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</si>
  <si>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</si>
  <si>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</si>
  <si>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</si>
  <si>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</si>
  <si>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</si>
  <si>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</si>
  <si>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</si>
  <si>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</si>
  <si>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</si>
  <si>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</si>
  <si>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</si>
  <si>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</si>
  <si>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</si>
  <si>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</si>
  <si>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</si>
  <si>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</si>
  <si>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</si>
  <si>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</si>
  <si>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</si>
  <si>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</si>
  <si>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</si>
  <si>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</si>
  <si>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</si>
  <si>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</si>
  <si>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</si>
  <si>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</si>
  <si>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</si>
  <si>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</si>
  <si>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</si>
  <si>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</si>
  <si>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</si>
  <si>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</si>
  <si>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</si>
  <si>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</si>
  <si>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</si>
  <si>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</si>
  <si>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</si>
  <si>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</si>
  <si>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</si>
  <si>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</si>
  <si>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</si>
  <si>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</si>
  <si>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</si>
  <si>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</si>
  <si>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</si>
  <si>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</si>
  <si>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</si>
  <si>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</si>
  <si>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</si>
  <si>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</si>
  <si>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</si>
  <si>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</si>
  <si>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</si>
  <si>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</si>
  <si>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</si>
  <si>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</si>
  <si>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</si>
  <si>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</si>
  <si>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</si>
  <si>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</si>
  <si>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</si>
  <si>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</si>
  <si>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</si>
  <si>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</si>
  <si>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</si>
  <si>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</si>
  <si>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</si>
  <si>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</si>
  <si>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</si>
  <si>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</si>
  <si>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</si>
  <si>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</si>
  <si>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</si>
  <si>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</si>
  <si>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</si>
  <si>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</si>
  <si>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</si>
  <si>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</si>
  <si>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</si>
  <si>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</si>
  <si>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</si>
  <si>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</si>
  <si>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</si>
  <si>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</si>
  <si>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</si>
  <si>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</si>
  <si>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</si>
  <si>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</si>
  <si>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</si>
  <si>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</si>
  <si>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</si>
  <si>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</si>
  <si>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</si>
  <si>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</si>
  <si>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</si>
  <si>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</si>
  <si>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</si>
  <si>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</si>
  <si>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</si>
  <si>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</si>
  <si>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</si>
  <si>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</si>
  <si>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</si>
  <si>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</si>
  <si>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</si>
  <si>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</si>
  <si>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</si>
  <si>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</si>
  <si>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</si>
  <si>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</si>
  <si>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</si>
  <si>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</si>
  <si>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</si>
  <si>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</si>
  <si>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</si>
  <si>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</si>
  <si>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</si>
  <si>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</si>
  <si>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</si>
  <si>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</si>
  <si>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</si>
  <si>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</si>
  <si>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</si>
  <si>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</si>
  <si>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</si>
  <si>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</si>
  <si>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</si>
  <si>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</si>
  <si>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</si>
  <si>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</si>
  <si>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</si>
  <si>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</si>
  <si>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</si>
  <si>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</si>
  <si>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</si>
  <si>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</si>
  <si>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</si>
  <si>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</si>
  <si>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</si>
  <si>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</si>
  <si>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</si>
  <si>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</si>
  <si>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</si>
  <si>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</si>
  <si>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</si>
  <si>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</si>
  <si>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</si>
  <si>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</si>
  <si>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</si>
  <si>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</si>
  <si>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</si>
  <si>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</si>
  <si>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</si>
  <si>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</si>
  <si>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</si>
  <si>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</si>
  <si>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</si>
  <si>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</si>
  <si>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</si>
  <si>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</si>
  <si>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</si>
  <si>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</si>
  <si>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</si>
  <si>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</si>
  <si>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</si>
  <si>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</si>
  <si>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</si>
  <si>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</si>
  <si>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</si>
  <si>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</si>
  <si>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</si>
  <si>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</si>
  <si>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</si>
  <si>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</si>
  <si>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</si>
  <si>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</si>
  <si>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</si>
  <si>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</si>
  <si>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</si>
  <si>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</si>
  <si>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</si>
  <si>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</si>
  <si>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</si>
  <si>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</si>
  <si>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</si>
  <si>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</si>
  <si>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</si>
  <si>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</si>
  <si>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</si>
  <si>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</si>
  <si>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</si>
  <si>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</si>
  <si>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</si>
  <si>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</si>
  <si>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</si>
  <si>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</si>
  <si>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</si>
  <si>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</si>
  <si>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</si>
  <si>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</si>
  <si>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</si>
  <si>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</si>
  <si>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</si>
  <si>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</si>
  <si>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</si>
  <si>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</si>
  <si>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</si>
  <si>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</si>
  <si>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</si>
  <si>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</si>
  <si>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</si>
  <si>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</si>
  <si>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</si>
  <si>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</si>
  <si>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</si>
  <si>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</si>
  <si>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</si>
  <si>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</si>
  <si>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</si>
  <si>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</si>
  <si>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</si>
  <si>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</si>
  <si>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</si>
  <si>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</si>
  <si>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</si>
  <si>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</si>
  <si>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</si>
  <si>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</si>
  <si>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</si>
  <si>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</si>
  <si>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</si>
  <si>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</si>
  <si>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</si>
  <si>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</si>
  <si>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</si>
  <si>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</si>
  <si>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</si>
  <si>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</si>
  <si>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</si>
  <si>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</si>
  <si>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</si>
  <si>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</si>
  <si>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</si>
  <si>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</si>
  <si>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</si>
  <si>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</si>
  <si>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</si>
  <si>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</si>
  <si>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</si>
  <si>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</si>
  <si>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</si>
  <si>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</si>
  <si>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</si>
  <si>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</si>
  <si>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</si>
  <si>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</si>
  <si>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</si>
  <si>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</si>
  <si>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</si>
  <si>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</si>
  <si>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</si>
  <si>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</si>
  <si>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</si>
  <si>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</si>
  <si>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</si>
  <si>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</si>
  <si>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</si>
  <si>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</si>
  <si>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</si>
  <si>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</si>
  <si>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</si>
  <si>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</si>
  <si>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</si>
  <si>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</si>
  <si>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</si>
  <si>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</si>
  <si>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</si>
  <si>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</si>
  <si>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</si>
  <si>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</si>
  <si>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</si>
  <si>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</si>
  <si>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</si>
  <si>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</si>
  <si>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</si>
  <si>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</si>
  <si>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</si>
  <si>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</si>
  <si>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</si>
  <si>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</si>
  <si>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</si>
  <si>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</si>
  <si>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</si>
  <si>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</si>
  <si>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</si>
  <si>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</si>
  <si>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</si>
  <si>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</si>
  <si>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</si>
  <si>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</si>
  <si>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</si>
  <si>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</si>
  <si>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</si>
  <si>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</si>
  <si>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</si>
  <si>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</si>
  <si>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</si>
  <si>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</si>
  <si>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</si>
  <si>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</si>
  <si>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</si>
  <si>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</si>
  <si>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</si>
  <si>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</si>
  <si>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</si>
  <si>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</si>
  <si>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</si>
  <si>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</si>
  <si>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</si>
  <si>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</si>
  <si>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</si>
  <si>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</si>
  <si>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</si>
  <si>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</si>
  <si>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</si>
  <si>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</si>
  <si>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</si>
  <si>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</si>
  <si>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</si>
  <si>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</si>
  <si>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</si>
  <si>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</si>
  <si>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</si>
  <si>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</si>
  <si>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</si>
  <si>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</si>
  <si>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</si>
  <si>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</si>
  <si>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</si>
  <si>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</si>
  <si>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</si>
  <si>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</si>
  <si>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</si>
  <si>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</si>
  <si>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</si>
  <si>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</si>
  <si>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</si>
  <si>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</si>
  <si>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</si>
  <si>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</si>
  <si>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</si>
  <si>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</si>
  <si>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</si>
  <si>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</si>
  <si>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</si>
  <si>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</si>
  <si>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</si>
  <si>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</si>
  <si>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</si>
  <si>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</si>
  <si>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</si>
  <si>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</si>
  <si>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</si>
  <si>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</si>
  <si>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</si>
  <si>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</si>
  <si>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</si>
  <si>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</si>
  <si>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</si>
  <si>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</si>
  <si>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</si>
  <si>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</si>
  <si>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</si>
  <si>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</si>
  <si>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</si>
  <si>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</si>
  <si>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</si>
  <si>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</si>
  <si>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</si>
  <si>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</si>
  <si>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</si>
  <si>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</si>
  <si>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</si>
  <si>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</si>
  <si>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</si>
  <si>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</si>
  <si>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</si>
  <si>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</si>
  <si>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</si>
  <si>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</si>
  <si>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</si>
  <si>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</si>
  <si>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</si>
  <si>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</si>
  <si>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</si>
  <si>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</si>
  <si>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</si>
  <si>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</si>
  <si>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</si>
  <si>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</si>
  <si>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</si>
  <si>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</si>
  <si>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</si>
  <si>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</si>
  <si>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</si>
  <si>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</si>
  <si>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</si>
  <si>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</si>
  <si>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</si>
  <si>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</si>
  <si>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</si>
  <si>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</si>
  <si>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</si>
  <si>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</si>
  <si>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</si>
  <si>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</si>
  <si>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</si>
  <si>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</si>
  <si>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</si>
  <si>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</si>
  <si>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</si>
  <si>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</si>
  <si>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</si>
  <si>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</si>
  <si>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</si>
  <si>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</si>
  <si>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</si>
  <si>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</si>
  <si>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</si>
  <si>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</si>
  <si>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</si>
  <si>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</si>
  <si>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</si>
  <si>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</si>
  <si>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</si>
  <si>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</si>
  <si>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</si>
  <si>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</si>
  <si>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</si>
  <si>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</si>
  <si>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</si>
  <si>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</si>
  <si>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</si>
  <si>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</si>
  <si>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</si>
  <si>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</si>
  <si>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</si>
  <si>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</si>
  <si>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</si>
  <si>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</si>
  <si>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</si>
  <si>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</si>
  <si>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</si>
  <si>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</si>
  <si>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</si>
  <si>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</si>
  <si>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</si>
  <si>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</si>
  <si>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</si>
  <si>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</si>
  <si>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</si>
  <si>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</si>
  <si>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</si>
  <si>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</si>
  <si>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</si>
  <si>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</si>
  <si>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</si>
  <si>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</si>
  <si>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</si>
  <si>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</si>
  <si>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</si>
  <si>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</si>
  <si>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</si>
  <si>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</si>
  <si>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</si>
  <si>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</si>
  <si>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</si>
  <si>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</si>
  <si>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</si>
  <si>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</si>
  <si>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</si>
  <si>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</si>
  <si>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</si>
  <si>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</si>
  <si>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</si>
  <si>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</si>
  <si>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</si>
  <si>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</si>
  <si>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</si>
  <si>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</si>
  <si>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</si>
  <si>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</si>
  <si>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</si>
  <si>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</si>
  <si>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</si>
  <si>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</si>
  <si>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</si>
  <si>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</si>
  <si>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</si>
  <si>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</si>
  <si>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</si>
  <si>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</si>
  <si>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</si>
  <si>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</si>
  <si>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</si>
  <si>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</si>
  <si>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</si>
  <si>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</si>
  <si>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</si>
  <si>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</si>
  <si>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</si>
  <si>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</si>
  <si>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</si>
  <si>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</si>
  <si>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</si>
  <si>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</si>
  <si>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</si>
  <si>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</si>
  <si>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</si>
  <si>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</si>
  <si>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</si>
  <si>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</si>
  <si>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</si>
  <si>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</si>
  <si>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</si>
  <si>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</si>
  <si>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</si>
  <si>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</si>
  <si>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</si>
  <si>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</si>
  <si>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</si>
  <si>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</si>
  <si>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</si>
  <si>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</si>
  <si>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</si>
  <si>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</si>
  <si>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</si>
  <si>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</si>
  <si>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</si>
  <si>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</si>
  <si>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</si>
  <si>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</si>
  <si>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</si>
  <si>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</si>
  <si>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</si>
  <si>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</si>
  <si>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</si>
  <si>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</si>
  <si>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</si>
  <si>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</si>
  <si>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</si>
  <si>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</si>
  <si>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</si>
  <si>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</si>
  <si>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</si>
  <si>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</si>
  <si>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</si>
  <si>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</si>
  <si>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</si>
  <si>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</si>
  <si>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</si>
  <si>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</si>
  <si>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</si>
  <si>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</si>
  <si>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</si>
  <si>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</si>
  <si>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</si>
  <si>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</si>
  <si>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</si>
  <si>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</si>
  <si>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</si>
  <si>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</si>
  <si>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</si>
  <si>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</si>
  <si>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</si>
  <si>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</si>
  <si>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</si>
  <si>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</si>
  <si>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</si>
  <si>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</si>
  <si>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</si>
  <si>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</si>
  <si>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</si>
  <si>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</si>
  <si>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</si>
  <si>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</si>
  <si>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</si>
  <si>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</si>
  <si>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</si>
  <si>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</si>
  <si>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</si>
  <si>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</si>
  <si>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</si>
  <si>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</si>
  <si>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</si>
  <si>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</si>
  <si>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</si>
  <si>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</si>
  <si>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</si>
  <si>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</si>
  <si>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</si>
  <si>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</si>
  <si>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</si>
  <si>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</si>
  <si>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</si>
  <si>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</si>
  <si>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</si>
  <si>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</si>
  <si>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</si>
  <si>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</si>
  <si>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</si>
  <si>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</si>
  <si>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</si>
  <si>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</si>
  <si>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</si>
  <si>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</si>
  <si>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</si>
  <si>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</si>
  <si>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</si>
  <si>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</si>
  <si>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</si>
  <si>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</si>
  <si>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</si>
  <si>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</si>
  <si>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</si>
  <si>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</si>
  <si>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</si>
  <si>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</si>
  <si>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</si>
  <si>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</si>
  <si>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</si>
  <si>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</si>
  <si>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</si>
  <si>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</si>
  <si>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</si>
  <si>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</si>
  <si>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</si>
  <si>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</si>
  <si>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</si>
  <si>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</si>
  <si>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</si>
  <si>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</si>
  <si>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</si>
  <si>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</si>
  <si>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</si>
  <si>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</si>
  <si>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</si>
  <si>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</si>
  <si>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</si>
  <si>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</si>
  <si>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</si>
  <si>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</si>
  <si>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</si>
  <si>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</si>
  <si>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</si>
  <si>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</si>
  <si>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</si>
  <si>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</si>
  <si>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</si>
  <si>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</si>
  <si>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</si>
  <si>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</si>
  <si>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</si>
  <si>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</si>
  <si>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</si>
  <si>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</si>
  <si>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</si>
  <si>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</si>
  <si>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</si>
  <si>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</si>
  <si>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</si>
  <si>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</si>
  <si>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</si>
  <si>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</si>
  <si>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</si>
  <si>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</si>
  <si>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</si>
  <si>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</si>
  <si>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</si>
  <si>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</si>
  <si>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</si>
  <si>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</si>
  <si>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</si>
  <si>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</si>
  <si>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</si>
  <si>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</si>
  <si>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</si>
  <si>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</si>
  <si>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</si>
  <si>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</si>
  <si>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</si>
  <si>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</si>
  <si>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</si>
  <si>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</si>
  <si>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</si>
  <si>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</si>
  <si>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</si>
  <si>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</si>
  <si>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</si>
  <si>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</si>
  <si>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</si>
  <si>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</si>
  <si>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</si>
  <si>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</si>
  <si>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</si>
  <si>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</si>
  <si>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</si>
  <si>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</si>
  <si>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</si>
  <si>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</si>
  <si>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</si>
  <si>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</si>
  <si>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</si>
  <si>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</si>
  <si>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</si>
  <si>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</si>
  <si>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</si>
  <si>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</si>
  <si>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</si>
  <si>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</si>
  <si>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</si>
  <si>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</si>
  <si>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</si>
  <si>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</si>
  <si>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</si>
  <si>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</si>
  <si>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</si>
  <si>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</si>
  <si>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</si>
  <si>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</si>
  <si>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</si>
  <si>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</si>
  <si>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</si>
  <si>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</si>
  <si>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</si>
  <si>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</si>
  <si>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</si>
  <si>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</si>
  <si>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</si>
  <si>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</si>
  <si>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</si>
  <si>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</si>
  <si>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</si>
  <si>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</si>
  <si>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</si>
  <si>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</si>
  <si>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</si>
  <si>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</si>
  <si>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</si>
  <si>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</si>
  <si>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</si>
  <si>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</si>
  <si>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</si>
  <si>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</si>
  <si>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</si>
  <si>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</si>
  <si>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</si>
  <si>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</si>
  <si>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</si>
  <si>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</si>
  <si>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</si>
  <si>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</si>
  <si>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</si>
  <si>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</si>
  <si>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</si>
  <si>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</si>
  <si>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</si>
  <si>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</si>
  <si>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</si>
  <si>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</si>
  <si>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</si>
  <si>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</si>
  <si>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</si>
  <si>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</si>
  <si>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</si>
  <si>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</si>
  <si>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</si>
  <si>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</si>
  <si>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</si>
  <si>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</si>
  <si>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</si>
  <si>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</si>
  <si>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</si>
  <si>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</si>
  <si>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</si>
  <si>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</si>
  <si>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</si>
  <si>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</si>
  <si>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</si>
  <si>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</si>
  <si>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</si>
  <si>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</si>
  <si>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</si>
  <si>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</si>
  <si>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</si>
  <si>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</si>
  <si>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</si>
  <si>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</si>
  <si>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</si>
  <si>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</si>
  <si>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</si>
  <si>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</si>
  <si>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</si>
  <si>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</si>
  <si>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</si>
  <si>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</si>
  <si>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</si>
  <si>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</si>
  <si>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</si>
  <si>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</si>
  <si>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</si>
  <si>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</si>
  <si>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</si>
  <si>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</si>
  <si>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</si>
  <si>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</si>
  <si>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</si>
  <si>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</si>
  <si>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</si>
  <si>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</si>
  <si>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</si>
  <si>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</si>
  <si>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</si>
  <si>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</si>
  <si>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</si>
  <si>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</si>
  <si>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</si>
  <si>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</si>
  <si>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</si>
  <si>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</si>
  <si>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</si>
  <si>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</si>
  <si>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</si>
  <si>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</si>
  <si>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</si>
  <si>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</si>
  <si>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</si>
  <si>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</si>
  <si>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</si>
  <si>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</si>
  <si>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</si>
  <si>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</si>
  <si>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</si>
  <si>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</si>
  <si>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</si>
  <si>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</si>
  <si>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</si>
  <si>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</si>
  <si>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</si>
  <si>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</si>
  <si>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</si>
  <si>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</si>
  <si>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</si>
  <si>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</si>
  <si>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</si>
  <si>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</si>
  <si>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</si>
  <si>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</si>
  <si>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</si>
  <si>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</si>
  <si>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</si>
  <si>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</si>
  <si>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</si>
  <si>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</si>
  <si>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</si>
  <si>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</si>
  <si>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</si>
  <si>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</si>
  <si>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</si>
  <si>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</si>
  <si>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</si>
  <si>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</si>
  <si>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</si>
  <si>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</si>
  <si>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</si>
  <si>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</si>
  <si>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</si>
  <si>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</si>
  <si>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</si>
  <si>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</si>
  <si>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</si>
  <si>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</si>
  <si>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</si>
  <si>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</si>
  <si>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</si>
  <si>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</si>
  <si>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</si>
  <si>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</si>
  <si>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</si>
  <si>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</si>
  <si>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</si>
  <si>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</si>
  <si>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</si>
  <si>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</si>
  <si>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</si>
  <si>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</si>
  <si>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</si>
  <si>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</si>
  <si>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</si>
  <si>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</si>
  <si>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</si>
  <si>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</si>
  <si>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</si>
  <si>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</si>
  <si>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</si>
  <si>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</si>
  <si>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</si>
  <si>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</si>
  <si>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</si>
  <si>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</si>
  <si>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</si>
  <si>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</si>
  <si>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</si>
  <si>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</si>
  <si>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</si>
  <si>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</si>
  <si>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</si>
  <si>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</si>
  <si>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</si>
  <si>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</si>
  <si>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</si>
  <si>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</si>
  <si>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</si>
  <si>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</si>
  <si>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</si>
  <si>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</si>
  <si>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</si>
  <si>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</si>
  <si>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</si>
  <si>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</si>
  <si>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</si>
  <si>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</si>
  <si>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</si>
  <si>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</si>
  <si>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</si>
  <si>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</si>
  <si>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</si>
  <si>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</si>
  <si>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</si>
  <si>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</si>
  <si>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</si>
  <si>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</si>
  <si>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</si>
  <si>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</si>
  <si>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</si>
  <si>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</si>
  <si>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</si>
  <si>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</si>
  <si>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</si>
  <si>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</si>
  <si>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</si>
  <si>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</si>
  <si>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</si>
  <si>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</si>
  <si>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</si>
  <si>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</si>
  <si>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</si>
  <si>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</si>
  <si>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</si>
  <si>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</si>
  <si>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</si>
  <si>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</si>
  <si>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</si>
  <si>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</si>
  <si>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</si>
  <si>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</si>
  <si>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</si>
  <si>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</si>
  <si>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</si>
  <si>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</si>
  <si>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</si>
  <si>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</si>
  <si>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</si>
  <si>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</si>
  <si>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</si>
  <si>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</si>
  <si>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</si>
  <si>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</si>
  <si>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</si>
  <si>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</si>
  <si>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</si>
  <si>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</si>
  <si>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</si>
  <si>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</si>
  <si>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</si>
  <si>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</si>
  <si>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</si>
  <si>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</si>
  <si>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</si>
  <si>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</si>
  <si>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</si>
  <si>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</si>
  <si>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</si>
  <si>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</si>
  <si>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</si>
  <si>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</si>
  <si>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</si>
  <si>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</si>
  <si>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</si>
  <si>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</si>
  <si>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</si>
  <si>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</si>
  <si>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</si>
  <si>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</si>
  <si>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</si>
  <si>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</si>
  <si>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</si>
  <si>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</si>
  <si>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</si>
  <si>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</si>
  <si>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</si>
  <si>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</si>
  <si>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</si>
  <si>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</si>
  <si>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</si>
  <si>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</si>
  <si>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</si>
  <si>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</si>
  <si>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</si>
  <si>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</si>
  <si>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</si>
  <si>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</si>
  <si>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</si>
  <si>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</si>
  <si>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</si>
  <si>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</si>
  <si>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</si>
  <si>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</si>
  <si>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</si>
  <si>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</si>
  <si>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</si>
  <si>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</si>
  <si>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</si>
  <si>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</si>
  <si>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</si>
  <si>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</si>
  <si>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</si>
  <si>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</si>
  <si>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</si>
  <si>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</si>
  <si>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</si>
  <si>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</si>
  <si>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</si>
  <si>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</si>
  <si>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</si>
  <si>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</si>
  <si>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</si>
  <si>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</si>
  <si>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</si>
  <si>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</si>
  <si>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</si>
  <si>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</si>
  <si>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</si>
  <si>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</si>
  <si>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</si>
  <si>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</si>
  <si>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</si>
  <si>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</si>
  <si>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</si>
  <si>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</si>
  <si>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</si>
  <si>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</si>
  <si>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</si>
  <si>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</si>
  <si>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</si>
  <si>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</si>
  <si>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</si>
  <si>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</si>
  <si>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</si>
  <si>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</si>
  <si>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</si>
  <si>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</si>
  <si>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</si>
  <si>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</si>
  <si>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</si>
  <si>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</si>
  <si>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</si>
  <si>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</si>
  <si>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</si>
  <si>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</si>
  <si>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</si>
  <si>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</si>
  <si>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</si>
  <si>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</si>
  <si>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</si>
  <si>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</si>
  <si>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</si>
  <si>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</si>
  <si>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</si>
  <si>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</si>
  <si>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</si>
  <si>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</si>
  <si>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</si>
  <si>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</si>
  <si>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</si>
  <si>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</si>
  <si>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</si>
  <si>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</si>
  <si>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</si>
  <si>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</si>
  <si>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</si>
  <si>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</si>
  <si>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</si>
  <si>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</si>
  <si>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</si>
  <si>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</si>
  <si>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</si>
  <si>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</si>
  <si>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</si>
  <si>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</si>
  <si>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</si>
  <si>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</si>
  <si>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</si>
  <si>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</si>
  <si>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</si>
  <si>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</si>
  <si>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</si>
  <si>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</si>
  <si>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</si>
  <si>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</si>
  <si>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</si>
  <si>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</si>
  <si>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</si>
  <si>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</si>
  <si>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</si>
  <si>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</si>
  <si>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</si>
  <si>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</si>
  <si>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</si>
  <si>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</si>
  <si>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</si>
  <si>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</si>
  <si>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</si>
  <si>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</si>
  <si>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</si>
  <si>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</si>
  <si>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</si>
  <si>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</si>
  <si>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</si>
  <si>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</si>
  <si>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</si>
  <si>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</si>
  <si>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</si>
  <si>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</si>
  <si>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</si>
  <si>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</si>
  <si>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</si>
  <si>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</si>
  <si>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</si>
  <si>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</si>
  <si>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</si>
  <si>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</si>
  <si>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</si>
  <si>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</si>
  <si>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</si>
  <si>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</si>
  <si>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</si>
  <si>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</si>
  <si>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</si>
  <si>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</si>
  <si>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</si>
  <si>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</si>
  <si>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</si>
  <si>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</si>
  <si>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</si>
  <si>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</si>
  <si>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</si>
  <si>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</si>
  <si>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</si>
  <si>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</si>
  <si>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</si>
  <si>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</si>
  <si>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</si>
  <si>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</si>
  <si>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</si>
  <si>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</si>
  <si>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</si>
  <si>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</si>
  <si>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</si>
  <si>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</si>
  <si>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</si>
  <si>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</si>
  <si>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</si>
  <si>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</si>
  <si>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</si>
  <si>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</si>
  <si>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</si>
  <si>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</si>
  <si>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</si>
  <si>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</si>
  <si>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</si>
  <si>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</si>
  <si>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</si>
  <si>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</si>
  <si>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</si>
  <si>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</si>
  <si>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</si>
  <si>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</si>
  <si>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</si>
  <si>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</si>
  <si>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</si>
  <si>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</si>
  <si>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</si>
  <si>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</si>
  <si>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</si>
  <si>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</si>
  <si>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</si>
  <si>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</si>
  <si>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</si>
  <si>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</si>
  <si>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</si>
  <si>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</si>
  <si>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</si>
  <si>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</si>
  <si>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</si>
  <si>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</si>
  <si>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</si>
  <si>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</si>
  <si>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</si>
  <si>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</si>
  <si>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</si>
  <si>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</si>
  <si>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</si>
  <si>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</si>
  <si>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</si>
  <si>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</si>
  <si>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</si>
  <si>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</si>
  <si>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</si>
  <si>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</si>
  <si>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</si>
  <si>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</si>
  <si>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</si>
  <si>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</si>
  <si>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</si>
  <si>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</si>
  <si>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</si>
  <si>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</si>
  <si>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</si>
  <si>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</si>
  <si>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</si>
  <si>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</si>
  <si>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</si>
  <si>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</si>
  <si>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</si>
  <si>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</si>
  <si>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</si>
  <si>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</si>
  <si>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</si>
  <si>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</si>
  <si>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</si>
  <si>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</si>
  <si>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</si>
  <si>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</si>
  <si>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</si>
  <si>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</si>
  <si>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</si>
  <si>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</si>
  <si>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</si>
  <si>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</si>
  <si>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</si>
  <si>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</si>
  <si>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</si>
  <si>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</si>
  <si>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</si>
  <si>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</si>
  <si>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</si>
  <si>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</si>
  <si>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</si>
  <si>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</si>
  <si>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</si>
  <si>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</si>
  <si>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</si>
  <si>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</si>
  <si>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</si>
  <si>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</si>
  <si>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</si>
  <si>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</si>
  <si>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</si>
  <si>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</si>
  <si>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</si>
  <si>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</si>
  <si>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</si>
  <si>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</si>
  <si>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</si>
  <si>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</si>
  <si>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</si>
  <si>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</si>
  <si>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</si>
  <si>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</si>
  <si>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</si>
  <si>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</si>
  <si>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</si>
  <si>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</si>
  <si>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</si>
  <si>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</si>
  <si>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</si>
  <si>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</si>
  <si>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</si>
  <si>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</si>
  <si>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</si>
  <si>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</si>
  <si>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</si>
  <si>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</si>
  <si>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</si>
  <si>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</si>
  <si>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</si>
  <si>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</si>
  <si>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</si>
  <si>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</si>
  <si>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</si>
  <si>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</si>
  <si>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</si>
  <si>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</si>
  <si>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</si>
  <si>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</si>
  <si>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</si>
  <si>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</si>
  <si>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</si>
  <si>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</si>
  <si>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</si>
  <si>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</si>
  <si>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</si>
  <si>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</si>
  <si>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</si>
  <si>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</si>
  <si>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</si>
  <si>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</si>
  <si>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</si>
  <si>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</si>
  <si>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</si>
  <si>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</si>
  <si>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</si>
  <si>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</si>
  <si>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</si>
  <si>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</si>
  <si>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</si>
  <si>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</si>
  <si>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</si>
  <si>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</si>
  <si>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</si>
  <si>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</si>
  <si>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</si>
  <si>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</si>
  <si>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</si>
  <si>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</si>
  <si>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</si>
  <si>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</si>
  <si>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</si>
  <si>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</si>
  <si>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</si>
  <si>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</si>
  <si>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</si>
  <si>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</si>
  <si>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</si>
  <si>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</si>
  <si>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</si>
  <si>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</si>
  <si>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</si>
  <si>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</si>
  <si>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</si>
  <si>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</si>
  <si>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</si>
  <si>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</si>
  <si>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</si>
  <si>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</si>
  <si>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</si>
  <si>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</si>
  <si>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</si>
  <si>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</si>
  <si>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</si>
  <si>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</si>
  <si>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</si>
  <si>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</si>
  <si>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</si>
  <si>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</si>
  <si>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</si>
  <si>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</si>
  <si>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</si>
  <si>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</si>
  <si>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</si>
  <si>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</si>
  <si>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</si>
  <si>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</si>
  <si>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</si>
  <si>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</si>
  <si>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</si>
  <si>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</si>
  <si>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</si>
  <si>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</si>
  <si>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</si>
  <si>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</si>
  <si>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</si>
  <si>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</si>
  <si>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</si>
  <si>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</si>
  <si>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</si>
  <si>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</si>
  <si>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</si>
  <si>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</si>
  <si>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</si>
  <si>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</si>
  <si>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</si>
  <si>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</si>
  <si>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</si>
  <si>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</si>
  <si>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</si>
  <si>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</si>
  <si>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</si>
  <si>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</si>
  <si>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</si>
  <si>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</si>
  <si>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</si>
  <si>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</si>
  <si>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</si>
  <si>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</si>
  <si>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</si>
  <si>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</si>
  <si>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</si>
  <si>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</si>
  <si>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</si>
  <si>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</si>
  <si>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</si>
  <si>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</si>
  <si>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</si>
  <si>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</si>
  <si>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</si>
  <si>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</si>
  <si>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</si>
  <si>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</si>
  <si>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</si>
  <si>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</si>
  <si>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</si>
  <si>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</si>
  <si>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</si>
  <si>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</si>
  <si>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</si>
  <si>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</si>
  <si>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</si>
  <si>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</si>
  <si>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</si>
  <si>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</si>
  <si>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</si>
  <si>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</si>
  <si>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</si>
  <si>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</si>
  <si>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</si>
  <si>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</si>
  <si>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</si>
  <si>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</si>
  <si>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</si>
  <si>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</si>
  <si>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</si>
  <si>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</si>
  <si>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</si>
  <si>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</si>
  <si>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</si>
  <si>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</si>
  <si>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</si>
  <si>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</si>
  <si>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</si>
  <si>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</si>
  <si>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</si>
  <si>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</si>
  <si>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</si>
  <si>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</si>
  <si>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</si>
  <si>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</si>
  <si>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</si>
  <si>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</si>
  <si>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</si>
  <si>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</si>
  <si>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</si>
  <si>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</si>
  <si>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</si>
  <si>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</si>
  <si>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</si>
  <si>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</si>
  <si>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</si>
  <si>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</si>
  <si>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</si>
  <si>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</si>
  <si>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</si>
  <si>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</si>
  <si>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</si>
  <si>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</si>
  <si>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</si>
  <si>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</si>
  <si>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</si>
  <si>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</si>
  <si>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</si>
  <si>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</si>
  <si>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</si>
  <si>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</si>
  <si>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</si>
  <si>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</si>
  <si>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</si>
  <si>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</si>
  <si>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</si>
  <si>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</si>
  <si>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</si>
  <si>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</si>
  <si>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</si>
  <si>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</si>
  <si>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</si>
  <si>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</si>
  <si>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</si>
  <si>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</si>
  <si>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</si>
  <si>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</si>
  <si>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</si>
  <si>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</si>
  <si>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</si>
  <si>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</si>
  <si>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</si>
  <si>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</si>
  <si>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</si>
  <si>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</si>
  <si>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</si>
  <si>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</si>
  <si>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</si>
  <si>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</si>
  <si>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</si>
  <si>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</si>
  <si>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</si>
  <si>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</si>
  <si>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</si>
  <si>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</si>
  <si>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</si>
  <si>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</si>
  <si>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</si>
  <si>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</si>
  <si>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</si>
  <si>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</si>
  <si>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</si>
  <si>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</si>
  <si>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</si>
  <si>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</si>
  <si>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</si>
  <si>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</si>
  <si>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</si>
  <si>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</si>
  <si>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</si>
  <si>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</si>
  <si>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</si>
  <si>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</si>
  <si>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</si>
  <si>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</si>
  <si>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</si>
  <si>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</si>
  <si>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</si>
  <si>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</si>
  <si>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</si>
  <si>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</si>
  <si>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</si>
  <si>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</si>
  <si>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</si>
  <si>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</si>
  <si>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</si>
  <si>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</si>
  <si>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</si>
  <si>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</si>
  <si>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</si>
  <si>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</si>
  <si>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</si>
  <si>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</si>
  <si>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</si>
  <si>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</si>
  <si>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</si>
  <si>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</si>
  <si>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</si>
  <si>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</si>
  <si>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</si>
  <si>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</si>
  <si>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</si>
  <si>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</si>
  <si>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</si>
  <si>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</si>
  <si>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</si>
  <si>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</si>
  <si>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</si>
  <si>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</si>
  <si>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</si>
  <si>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</si>
  <si>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</si>
  <si>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</si>
  <si>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</si>
  <si>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</si>
  <si>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</si>
  <si>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</si>
  <si>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</si>
  <si>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</si>
  <si>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</si>
  <si>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</si>
  <si>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</si>
  <si>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</si>
  <si>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</si>
  <si>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</si>
  <si>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</si>
  <si>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</si>
  <si>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</si>
  <si>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</si>
  <si>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</si>
  <si>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</si>
  <si>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</si>
  <si>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</si>
  <si>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</si>
  <si>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</si>
  <si>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</si>
  <si>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</si>
  <si>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</si>
  <si>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</si>
  <si>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</si>
  <si>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</si>
  <si>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</si>
  <si>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</si>
  <si>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</si>
  <si>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</si>
  <si>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</si>
  <si>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</si>
  <si>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</si>
  <si>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</si>
  <si>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</si>
  <si>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</si>
  <si>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</si>
  <si>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</si>
  <si>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</si>
  <si>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</si>
  <si>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</si>
  <si>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</si>
  <si>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</si>
  <si>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</si>
  <si>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</si>
  <si>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</si>
  <si>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</si>
  <si>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</si>
  <si>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</si>
  <si>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</si>
  <si>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</si>
  <si>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</si>
  <si>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</si>
  <si>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</si>
  <si>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</si>
  <si>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</si>
  <si>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</si>
  <si>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</si>
  <si>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</si>
  <si>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</si>
  <si>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</si>
  <si>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</si>
  <si>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</si>
  <si>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</si>
  <si>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</si>
  <si>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</si>
  <si>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</si>
  <si>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</si>
  <si>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</si>
  <si>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</si>
  <si>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</si>
  <si>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</si>
  <si>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</si>
  <si>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</si>
  <si>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</si>
  <si>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</si>
  <si>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</si>
  <si>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</si>
  <si>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</si>
  <si>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</si>
  <si>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</si>
  <si>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</si>
  <si>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</si>
  <si>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</si>
  <si>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</si>
  <si>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</si>
  <si>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</si>
  <si>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</si>
  <si>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</si>
  <si>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</si>
  <si>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</si>
  <si>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</si>
  <si>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</si>
  <si>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</si>
  <si>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</si>
  <si>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</si>
  <si>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</si>
  <si>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</si>
  <si>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</si>
  <si>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</si>
  <si>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</si>
  <si>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</si>
  <si>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</si>
  <si>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</si>
  <si>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</si>
  <si>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</si>
  <si>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</si>
  <si>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</si>
  <si>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</si>
  <si>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</si>
  <si>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</si>
  <si>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</si>
  <si>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</si>
  <si>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</si>
  <si>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</si>
  <si>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</si>
  <si>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</si>
  <si>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</si>
  <si>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</si>
  <si>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</si>
  <si>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</si>
  <si>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</si>
  <si>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</si>
  <si>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</si>
  <si>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</si>
  <si>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</si>
  <si>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</si>
  <si>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</si>
  <si>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</si>
  <si>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</si>
  <si>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</si>
  <si>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</si>
  <si>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</si>
  <si>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</si>
  <si>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</si>
  <si>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</si>
  <si>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</si>
  <si>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</si>
  <si>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</si>
  <si>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</si>
  <si>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</si>
  <si>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</si>
  <si>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</si>
  <si>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</si>
  <si>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</si>
  <si>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</si>
  <si>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</si>
  <si>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</si>
  <si>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</si>
  <si>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</si>
  <si>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</si>
  <si>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</si>
  <si>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</si>
  <si>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</si>
  <si>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</si>
  <si>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</si>
  <si>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</si>
  <si>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</si>
  <si>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</si>
  <si>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</si>
  <si>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</si>
  <si>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</si>
  <si>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</si>
  <si>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</si>
  <si>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</si>
  <si>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</si>
  <si>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</si>
  <si>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</si>
  <si>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</si>
  <si>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</si>
  <si>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</si>
  <si>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</si>
  <si>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</si>
  <si>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</si>
  <si>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</si>
  <si>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</si>
  <si>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</si>
  <si>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</si>
  <si>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</si>
  <si>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</si>
  <si>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</si>
  <si>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</si>
  <si>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</si>
  <si>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</si>
  <si>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</si>
  <si>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</si>
  <si>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</si>
  <si>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</si>
  <si>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</si>
  <si>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</si>
  <si>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</si>
  <si>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</si>
  <si>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</si>
  <si>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</si>
  <si>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</si>
  <si>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</si>
  <si>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</si>
  <si>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</si>
  <si>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</si>
  <si>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</si>
  <si>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</si>
  <si>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</si>
  <si>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</si>
  <si>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</si>
  <si>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</si>
  <si>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</si>
  <si>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</si>
  <si>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</si>
  <si>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</si>
  <si>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</si>
  <si>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</si>
  <si>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</si>
  <si>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</si>
  <si>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</si>
  <si>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</si>
  <si>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</si>
  <si>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</si>
  <si>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</si>
  <si>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</si>
  <si>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</si>
  <si>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</si>
  <si>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</si>
  <si>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</si>
  <si>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</si>
  <si>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</si>
  <si>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</si>
  <si>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</si>
  <si>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</si>
  <si>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</si>
  <si>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</si>
  <si>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</si>
  <si>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</si>
  <si>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</si>
  <si>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</si>
  <si>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</si>
  <si>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</si>
  <si>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</si>
  <si>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</si>
  <si>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</si>
  <si>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</si>
  <si>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</si>
  <si>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</si>
  <si>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</si>
  <si>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</si>
  <si>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</si>
  <si>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</si>
  <si>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</si>
  <si>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</si>
  <si>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</si>
  <si>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</si>
  <si>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</si>
  <si>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</si>
  <si>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</si>
  <si>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</si>
  <si>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</si>
  <si>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</si>
  <si>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</si>
  <si>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</si>
  <si>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</si>
  <si>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</si>
  <si>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</si>
  <si>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</si>
  <si>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</si>
  <si>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</si>
  <si>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</si>
  <si>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</si>
  <si>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</si>
  <si>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</si>
  <si>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</si>
  <si>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</si>
  <si>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</si>
  <si>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</si>
  <si>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</si>
  <si>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</si>
  <si>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</si>
  <si>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</si>
  <si>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</si>
  <si>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</si>
  <si>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</si>
  <si>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</si>
  <si>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</si>
  <si>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</si>
  <si>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</si>
  <si>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</si>
  <si>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</si>
  <si>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</si>
  <si>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</si>
  <si>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</si>
  <si>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</si>
  <si>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</si>
  <si>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</si>
  <si>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</si>
  <si>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</si>
  <si>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</si>
  <si>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</si>
  <si>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</si>
  <si>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</si>
  <si>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</si>
  <si>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</si>
  <si>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</si>
  <si>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</si>
  <si>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</si>
  <si>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</si>
  <si>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</si>
  <si>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</si>
  <si>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</si>
  <si>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</si>
  <si>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</si>
  <si>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</si>
  <si>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</si>
  <si>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</si>
  <si>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</si>
  <si>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</si>
  <si>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</si>
  <si>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</si>
  <si>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</si>
  <si>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</si>
  <si>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</si>
  <si>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</si>
  <si>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</si>
  <si>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</si>
  <si>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</si>
  <si>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</si>
  <si>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</si>
  <si>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</si>
  <si>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</si>
  <si>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</si>
  <si>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</si>
  <si>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</si>
  <si>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</si>
  <si>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</si>
  <si>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</si>
  <si>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</si>
  <si>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</si>
  <si>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</si>
  <si>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</si>
  <si>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</si>
  <si>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</si>
  <si>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</si>
  <si>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</si>
  <si>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</si>
  <si>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</si>
  <si>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</si>
  <si>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</si>
  <si>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</si>
  <si>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</si>
  <si>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</si>
  <si>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</si>
  <si>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</si>
  <si>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</si>
  <si>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</si>
  <si>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</si>
  <si>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</si>
  <si>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</si>
  <si>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</si>
  <si>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</si>
  <si>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</si>
  <si>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</si>
  <si>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</si>
  <si>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</si>
  <si>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</si>
  <si>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</si>
  <si>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</si>
  <si>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</si>
  <si>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</si>
  <si>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</si>
  <si>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</si>
  <si>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</si>
  <si>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</si>
  <si>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</si>
  <si>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</si>
  <si>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</si>
  <si>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</si>
  <si>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</si>
  <si>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</si>
  <si>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</si>
  <si>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</si>
  <si>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</si>
  <si>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</si>
  <si>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</si>
  <si>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</si>
  <si>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</si>
  <si>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</si>
  <si>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</si>
  <si>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</si>
  <si>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</si>
  <si>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</si>
  <si>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</si>
  <si>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</si>
  <si>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</si>
  <si>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</si>
  <si>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</si>
  <si>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</si>
  <si>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</si>
  <si>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</si>
  <si>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</si>
  <si>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</si>
  <si>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</si>
  <si>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</si>
  <si>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</si>
  <si>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</si>
  <si>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</si>
  <si>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</si>
  <si>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</si>
  <si>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</si>
  <si>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</si>
  <si>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</si>
  <si>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</si>
  <si>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</si>
  <si>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</si>
  <si>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</si>
  <si>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</si>
  <si>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</si>
  <si>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</si>
  <si>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</si>
  <si>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</si>
  <si>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</si>
  <si>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</si>
  <si>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</si>
  <si>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</si>
  <si>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</si>
  <si>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</si>
  <si>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</si>
  <si>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</si>
  <si>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</si>
  <si>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</si>
  <si>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</si>
  <si>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</si>
  <si>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</si>
  <si>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</si>
  <si>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</si>
  <si>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</si>
  <si>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</si>
  <si>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</si>
  <si>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</si>
  <si>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</si>
  <si>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</si>
  <si>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</si>
  <si>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</si>
  <si>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</si>
  <si>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</si>
  <si>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</si>
  <si>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</si>
  <si>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</si>
  <si>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</si>
  <si>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</si>
  <si>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</si>
  <si>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</si>
  <si>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</si>
  <si>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</si>
  <si>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</si>
  <si>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</si>
  <si>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</si>
  <si>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</si>
  <si>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</si>
  <si>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</si>
  <si>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</si>
  <si>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</si>
  <si>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</si>
  <si>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</si>
  <si>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</si>
  <si>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</si>
  <si>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</si>
  <si>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</si>
  <si>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</si>
  <si>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</si>
  <si>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</si>
  <si>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</si>
  <si>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</si>
  <si>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</si>
  <si>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</si>
  <si>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</si>
  <si>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</si>
  <si>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</si>
  <si>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</si>
  <si>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</si>
  <si>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</si>
  <si>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</si>
  <si>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</si>
  <si>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</si>
  <si>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</si>
  <si>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</si>
  <si>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</si>
  <si>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</si>
  <si>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</si>
  <si>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</si>
  <si>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</si>
  <si>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</si>
  <si>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</si>
  <si>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</si>
  <si>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</si>
  <si>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</si>
  <si>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</si>
  <si>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</si>
  <si>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</si>
  <si>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</si>
  <si>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</si>
  <si>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</si>
  <si>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</si>
  <si>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</si>
  <si>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</si>
  <si>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</si>
  <si>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</si>
  <si>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</si>
  <si>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</si>
  <si>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</si>
  <si>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</si>
  <si>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</si>
  <si>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</si>
  <si>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</si>
  <si>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</si>
  <si>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</si>
  <si>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</si>
  <si>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</si>
  <si>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</si>
  <si>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</si>
  <si>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</si>
  <si>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</si>
  <si>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</si>
  <si>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</si>
  <si>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</si>
  <si>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</si>
  <si>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</si>
  <si>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</si>
  <si>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</si>
  <si>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</si>
  <si>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</si>
  <si>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</si>
  <si>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</si>
  <si>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</si>
  <si>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</si>
  <si>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</si>
  <si>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</si>
  <si>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</si>
  <si>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</si>
  <si>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</si>
  <si>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</si>
  <si>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</si>
  <si>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</si>
  <si>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</si>
  <si>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</si>
  <si>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</si>
  <si>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</si>
  <si>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</si>
  <si>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</si>
  <si>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</si>
  <si>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</si>
  <si>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</si>
  <si>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</si>
  <si>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</si>
  <si>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</si>
  <si>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</si>
  <si>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</si>
  <si>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</si>
  <si>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</si>
  <si>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</si>
  <si>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</si>
  <si>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</si>
  <si>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</si>
  <si>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</si>
  <si>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</si>
  <si>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</si>
  <si>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</si>
  <si>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</si>
  <si>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</si>
  <si>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</si>
  <si>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</si>
  <si>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</si>
  <si>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</si>
  <si>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</si>
  <si>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</si>
  <si>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</si>
  <si>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</si>
  <si>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</si>
  <si>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</si>
  <si>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</si>
  <si>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</si>
  <si>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</si>
  <si>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</si>
  <si>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</si>
  <si>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</si>
  <si>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</si>
  <si>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</si>
  <si>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</si>
  <si>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</si>
  <si>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</si>
  <si>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</si>
  <si>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</si>
  <si>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</si>
  <si>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</si>
  <si>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</si>
  <si>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</si>
  <si>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</si>
  <si>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</si>
  <si>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</si>
  <si>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</si>
  <si>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</si>
  <si>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</si>
  <si>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</si>
  <si>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</si>
  <si>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</si>
  <si>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</si>
  <si>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</si>
  <si>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</si>
  <si>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</si>
  <si>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</si>
  <si>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</si>
  <si>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</si>
  <si>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</si>
  <si>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</si>
  <si>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</si>
  <si>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</si>
  <si>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</si>
  <si>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</si>
  <si>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</si>
  <si>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</si>
  <si>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</si>
  <si>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</si>
  <si>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</si>
  <si>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</si>
  <si>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</si>
  <si>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</si>
  <si>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</si>
  <si>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</si>
  <si>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</si>
  <si>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</si>
  <si>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</si>
  <si>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</si>
  <si>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</si>
  <si>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</si>
  <si>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</si>
  <si>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</si>
  <si>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</si>
  <si>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</si>
  <si>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</si>
  <si>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</si>
  <si>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</si>
  <si>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</si>
  <si>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</si>
  <si>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</si>
  <si>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</si>
  <si>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</si>
  <si>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</si>
  <si>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</si>
  <si>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</si>
  <si>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</si>
  <si>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</si>
  <si>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</si>
  <si>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</si>
  <si>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</si>
  <si>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</si>
  <si>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</si>
  <si>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</si>
  <si>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</si>
  <si>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</si>
  <si>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</si>
  <si>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</si>
  <si>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</si>
  <si>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</si>
  <si>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</si>
  <si>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</si>
  <si>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</si>
  <si>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</si>
  <si>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</si>
  <si>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</si>
  <si>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</si>
  <si>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</si>
  <si>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</si>
  <si>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</si>
  <si>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</si>
  <si>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</si>
  <si>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</si>
  <si>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</si>
  <si>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</si>
  <si>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</si>
  <si>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</si>
  <si>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</si>
  <si>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</si>
  <si>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</si>
  <si>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</si>
  <si>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</si>
  <si>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</si>
  <si>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</si>
  <si>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</si>
  <si>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</si>
  <si>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</si>
  <si>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</si>
  <si>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</si>
  <si>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</si>
  <si>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</si>
  <si>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</si>
  <si>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</si>
  <si>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</si>
  <si>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</si>
  <si>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</si>
  <si>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</si>
  <si>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</si>
  <si>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</si>
  <si>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</si>
  <si>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</si>
  <si>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</si>
  <si>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</si>
  <si>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</si>
  <si>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</si>
  <si>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</si>
  <si>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</si>
  <si>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</si>
  <si>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</si>
  <si>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</si>
  <si>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</si>
  <si>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</si>
  <si>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</si>
  <si>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</si>
  <si>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</si>
  <si>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</si>
  <si>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</si>
  <si>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</si>
  <si>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</si>
  <si>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</si>
  <si>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</si>
  <si>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</si>
  <si>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</si>
  <si>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</si>
  <si>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</si>
  <si>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</si>
  <si>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</si>
  <si>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</si>
  <si>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</si>
  <si>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</si>
  <si>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</si>
  <si>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</si>
  <si>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</si>
  <si>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</si>
  <si>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</si>
  <si>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</si>
  <si>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</si>
  <si>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</si>
  <si>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</si>
  <si>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</si>
  <si>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</si>
  <si>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</si>
  <si>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</si>
  <si>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</si>
  <si>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</si>
  <si>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</si>
  <si>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</si>
  <si>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</si>
  <si>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</si>
  <si>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</si>
  <si>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</si>
  <si>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</si>
  <si>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</si>
  <si>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</si>
  <si>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</si>
  <si>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</si>
  <si>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</si>
  <si>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</si>
  <si>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</si>
  <si>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</si>
  <si>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</si>
  <si>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</si>
  <si>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</si>
  <si>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</si>
  <si>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</si>
  <si>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</si>
  <si>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</si>
  <si>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</si>
  <si>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</si>
  <si>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</si>
  <si>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</si>
  <si>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</si>
  <si>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</si>
  <si>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</si>
  <si>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</si>
  <si>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</si>
  <si>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</si>
  <si>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</si>
  <si>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</si>
  <si>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</si>
  <si>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</si>
  <si>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</si>
  <si>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</si>
  <si>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</si>
  <si>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</si>
  <si>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</si>
  <si>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</si>
  <si>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</si>
  <si>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</si>
  <si>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</si>
  <si>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</si>
  <si>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</si>
  <si>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</si>
  <si>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</si>
  <si>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</si>
  <si>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</si>
  <si>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</si>
  <si>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</si>
  <si>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</si>
  <si>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</si>
  <si>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</si>
  <si>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</si>
  <si>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</si>
  <si>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</si>
  <si>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</si>
  <si>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</si>
  <si>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</si>
  <si>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</si>
  <si>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</si>
  <si>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</si>
  <si>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</si>
  <si>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</si>
  <si>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</si>
  <si>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</si>
  <si>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</si>
  <si>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</si>
  <si>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</si>
  <si>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</si>
  <si>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</si>
  <si>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</si>
  <si>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</si>
  <si>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</si>
  <si>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</si>
  <si>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</si>
  <si>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</si>
  <si>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</si>
  <si>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</si>
  <si>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</si>
  <si>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</si>
  <si>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</si>
  <si>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</si>
  <si>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</si>
  <si>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</si>
  <si>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</si>
  <si>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</si>
  <si>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</si>
  <si>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</si>
  <si>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</si>
  <si>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</si>
  <si>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</si>
  <si>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</si>
  <si>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</si>
  <si>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</si>
  <si>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</si>
  <si>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</si>
  <si>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</si>
  <si>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</si>
  <si>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</si>
  <si>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</si>
  <si>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</si>
  <si>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</si>
  <si>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</si>
  <si>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</si>
  <si>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</si>
  <si>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</si>
  <si>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</si>
  <si>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</si>
  <si>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</si>
  <si>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</si>
  <si>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</si>
  <si>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</si>
  <si>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</si>
  <si>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</si>
  <si>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</si>
  <si>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</si>
  <si>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</si>
  <si>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</si>
  <si>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</si>
  <si>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</si>
  <si>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</si>
  <si>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</si>
  <si>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</si>
  <si>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</si>
  <si>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</si>
  <si>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</si>
  <si>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</si>
  <si>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</si>
  <si>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</si>
  <si>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</si>
  <si>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</si>
  <si>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</si>
  <si>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</si>
  <si>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</si>
  <si>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</si>
  <si>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</si>
  <si>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</si>
  <si>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</si>
  <si>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</si>
  <si>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</si>
  <si>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</si>
  <si>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</si>
  <si>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</si>
  <si>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</si>
  <si>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</si>
  <si>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</si>
  <si>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</si>
  <si>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</si>
  <si>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</si>
  <si>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</si>
  <si>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</si>
  <si>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</si>
  <si>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</si>
  <si>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</si>
  <si>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</si>
  <si>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</si>
  <si>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</si>
  <si>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</si>
  <si>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</si>
  <si>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</si>
  <si>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</si>
  <si>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</si>
  <si>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</si>
  <si>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</si>
  <si>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</si>
  <si>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</si>
  <si>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</si>
  <si>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</si>
  <si>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</si>
  <si>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</si>
  <si>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</si>
  <si>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</si>
  <si>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</si>
  <si>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</si>
  <si>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</si>
  <si>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</si>
  <si>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</si>
  <si>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</si>
  <si>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</si>
  <si>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</si>
  <si>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</si>
  <si>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</si>
  <si>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</si>
  <si>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</si>
  <si>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</si>
  <si>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</si>
  <si>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</si>
  <si>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</si>
  <si>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</si>
  <si>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</si>
  <si>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</si>
  <si>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</si>
  <si>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</si>
  <si>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</si>
  <si>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</si>
  <si>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</si>
  <si>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</si>
  <si>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</si>
  <si>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</si>
  <si>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</si>
  <si>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</si>
  <si>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</si>
  <si>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</si>
  <si>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</si>
  <si>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</si>
  <si>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</si>
  <si>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</si>
  <si>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</si>
  <si>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</si>
  <si>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</si>
  <si>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</si>
  <si>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</si>
  <si>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</si>
  <si>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</si>
  <si>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</si>
  <si>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</si>
  <si>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</si>
  <si>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</si>
  <si>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</si>
  <si>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</si>
  <si>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</si>
  <si>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</si>
  <si>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</si>
  <si>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</si>
  <si>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</si>
  <si>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</si>
  <si>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</si>
  <si>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</si>
  <si>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</si>
  <si>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</si>
  <si>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</si>
  <si>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</si>
  <si>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</si>
  <si>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</si>
  <si>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</si>
  <si>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</si>
  <si>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</si>
  <si>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</si>
  <si>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</si>
  <si>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</si>
  <si>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</si>
  <si>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</si>
  <si>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</si>
  <si>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</si>
  <si>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</si>
  <si>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</si>
  <si>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</si>
  <si>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</si>
  <si>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</si>
  <si>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</si>
  <si>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</si>
  <si>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</si>
  <si>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</si>
  <si>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</si>
  <si>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</si>
  <si>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</si>
  <si>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</si>
  <si>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</si>
  <si>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</si>
  <si>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</si>
  <si>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</si>
  <si>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</si>
  <si>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</si>
  <si>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</si>
  <si>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</si>
  <si>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</si>
  <si>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</si>
  <si>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</si>
  <si>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</si>
  <si>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</si>
  <si>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</si>
  <si>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</si>
  <si>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</si>
  <si>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</si>
  <si>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</si>
  <si>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</si>
  <si>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</si>
  <si>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</si>
  <si>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</si>
  <si>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</si>
  <si>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</si>
  <si>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</si>
  <si>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</si>
  <si>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</si>
  <si>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</si>
  <si>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</si>
  <si>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</si>
  <si>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</si>
  <si>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</si>
  <si>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</si>
  <si>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</si>
  <si>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</si>
  <si>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</si>
  <si>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</si>
  <si>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</si>
  <si>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</si>
  <si>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</si>
  <si>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</si>
  <si>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</si>
  <si>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</si>
  <si>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</si>
  <si>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</si>
  <si>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</si>
  <si>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</si>
  <si>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</si>
  <si>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</si>
  <si>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</si>
  <si>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</si>
  <si>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</si>
  <si>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</si>
  <si>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</si>
  <si>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</si>
  <si>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</si>
  <si>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</si>
  <si>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</si>
  <si>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</si>
  <si>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</si>
  <si>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</si>
  <si>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</si>
  <si>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</si>
  <si>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</si>
  <si>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</si>
  <si>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</si>
  <si>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</si>
  <si>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</si>
  <si>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</si>
  <si>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</si>
  <si>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</si>
  <si>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</si>
  <si>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</si>
  <si>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</si>
  <si>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</si>
  <si>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</si>
  <si>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</si>
  <si>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</si>
  <si>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</si>
  <si>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</si>
  <si>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</si>
  <si>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</si>
  <si>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</si>
  <si>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</si>
  <si>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</si>
  <si>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</si>
  <si>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</si>
  <si>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</si>
  <si>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</si>
  <si>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</si>
  <si>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</si>
  <si>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</si>
  <si>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</si>
  <si>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</si>
  <si>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</si>
  <si>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</si>
  <si>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</si>
  <si>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</si>
  <si>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</si>
  <si>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</si>
  <si>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</si>
  <si>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</si>
  <si>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</si>
  <si>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</si>
  <si>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</si>
  <si>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</si>
  <si>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</si>
  <si>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</si>
  <si>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</si>
  <si>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</si>
  <si>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</si>
  <si>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</si>
  <si>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</si>
  <si>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</si>
  <si>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</si>
  <si>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</si>
  <si>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</si>
  <si>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</si>
  <si>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</si>
  <si>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</si>
  <si>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</si>
  <si>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</si>
  <si>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</si>
  <si>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</si>
  <si>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</si>
  <si>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</si>
  <si>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</si>
  <si>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</si>
  <si>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</si>
  <si>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</si>
  <si>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</si>
  <si>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</si>
  <si>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</si>
  <si>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</si>
  <si>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</si>
  <si>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</si>
  <si>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</si>
  <si>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</si>
  <si>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</si>
  <si>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</si>
  <si>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</si>
  <si>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</si>
  <si>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</si>
  <si>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</si>
  <si>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</si>
  <si>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</si>
  <si>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</si>
  <si>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</si>
  <si>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</si>
  <si>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</si>
  <si>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</si>
  <si>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</si>
  <si>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</si>
  <si>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</si>
  <si>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</si>
  <si>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</si>
  <si>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</si>
  <si>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</si>
  <si>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</si>
  <si>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</si>
  <si>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</si>
  <si>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</si>
  <si>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</si>
  <si>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</si>
  <si>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</si>
  <si>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</si>
  <si>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</si>
  <si>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</si>
  <si>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</si>
  <si>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</si>
  <si>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</si>
  <si>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</si>
  <si>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</si>
  <si>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</si>
  <si>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</si>
  <si>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</si>
  <si>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</si>
  <si>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</si>
  <si>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</si>
  <si>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</si>
  <si>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</si>
  <si>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</si>
  <si>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</si>
  <si>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</si>
  <si>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</si>
  <si>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</si>
  <si>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</si>
  <si>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</si>
  <si>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</si>
  <si>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</si>
  <si>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</si>
  <si>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</si>
  <si>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</si>
  <si>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</si>
  <si>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</si>
  <si>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</si>
  <si>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</si>
  <si>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</si>
  <si>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</si>
  <si>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</si>
  <si>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</si>
  <si>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</si>
  <si>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</si>
  <si>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</si>
  <si>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</si>
  <si>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</si>
  <si>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</si>
  <si>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</si>
  <si>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</si>
  <si>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</si>
  <si>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</si>
  <si>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</si>
  <si>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</si>
  <si>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</si>
  <si>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</si>
  <si>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</si>
  <si>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</si>
  <si>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</si>
  <si>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</si>
  <si>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</si>
  <si>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</si>
  <si>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</si>
  <si>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</si>
  <si>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</si>
  <si>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</si>
  <si>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</si>
  <si>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</si>
  <si>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</si>
  <si>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</si>
  <si>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</si>
  <si>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</si>
  <si>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</si>
  <si>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</si>
  <si>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</si>
  <si>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</si>
  <si>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</si>
  <si>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</si>
  <si>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</si>
  <si>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</si>
  <si>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</si>
  <si>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</si>
  <si>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</si>
  <si>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</si>
  <si>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</si>
  <si>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</si>
  <si>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</si>
  <si>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</si>
  <si>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</si>
  <si>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</si>
  <si>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</si>
  <si>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</si>
  <si>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</si>
  <si>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</si>
  <si>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</si>
  <si>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</si>
  <si>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</si>
  <si>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</si>
  <si>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</si>
  <si>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</si>
  <si>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</si>
  <si>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</si>
  <si>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</si>
  <si>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</si>
  <si>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</si>
  <si>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</si>
  <si>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</si>
  <si>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</si>
  <si>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</si>
  <si>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</si>
  <si>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</si>
  <si>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</si>
  <si>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</si>
  <si>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</si>
  <si>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</si>
  <si>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</si>
  <si>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</si>
  <si>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</si>
  <si>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</si>
  <si>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</si>
  <si>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</si>
  <si>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</si>
  <si>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</si>
  <si>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</si>
  <si>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</si>
  <si>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</si>
  <si>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</si>
  <si>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</si>
  <si>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</si>
  <si>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</si>
  <si>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</si>
  <si>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</si>
  <si>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</si>
  <si>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</si>
  <si>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</si>
  <si>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</si>
  <si>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</si>
  <si>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</si>
  <si>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</si>
  <si>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</si>
  <si>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</si>
  <si>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</si>
  <si>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</si>
  <si>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</si>
  <si>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</si>
  <si>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</si>
  <si>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</si>
  <si>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</si>
  <si>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</si>
  <si>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</si>
  <si>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</si>
  <si>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</si>
  <si>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</si>
  <si>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</si>
  <si>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</si>
  <si>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</si>
  <si>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</si>
  <si>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</si>
  <si>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</si>
  <si>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</si>
  <si>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</si>
  <si>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</si>
  <si>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</si>
  <si>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</si>
  <si>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</si>
  <si>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</si>
  <si>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</si>
  <si>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</si>
  <si>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</si>
  <si>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</si>
  <si>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</si>
  <si>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</si>
  <si>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</si>
  <si>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</si>
  <si>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</si>
  <si>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</si>
  <si>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</si>
  <si>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</si>
  <si>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</si>
  <si>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</si>
  <si>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</si>
  <si>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</si>
  <si>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</si>
  <si>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</si>
  <si>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</si>
  <si>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</si>
  <si>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</si>
  <si>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</si>
  <si>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</si>
  <si>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</si>
  <si>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</si>
  <si>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</si>
  <si>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</si>
  <si>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</si>
  <si>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</si>
  <si>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</si>
  <si>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</si>
  <si>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</si>
  <si>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</si>
  <si>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</si>
  <si>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</si>
  <si>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</si>
  <si>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</si>
  <si>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</si>
  <si>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</si>
  <si>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</si>
  <si>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</si>
  <si>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</si>
  <si>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</si>
  <si>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</si>
  <si>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</si>
  <si>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</si>
  <si>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</si>
  <si>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</si>
  <si>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</si>
  <si>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</si>
  <si>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</si>
  <si>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</si>
  <si>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</si>
  <si>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</si>
  <si>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</si>
  <si>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</si>
  <si>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</si>
  <si>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</si>
  <si>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</si>
  <si>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</si>
  <si>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</si>
  <si>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</si>
  <si>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</si>
  <si>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</si>
  <si>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</si>
  <si>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</si>
  <si>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</si>
  <si>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</si>
  <si>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</si>
  <si>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</si>
  <si>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</si>
  <si>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</si>
  <si>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</si>
  <si>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</si>
  <si>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</si>
  <si>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</si>
  <si>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</si>
  <si>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</si>
  <si>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</si>
  <si>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</si>
  <si>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</si>
  <si>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</si>
  <si>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</si>
  <si>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</si>
  <si>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</si>
  <si>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</si>
  <si>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</si>
  <si>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</si>
  <si>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</si>
  <si>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</si>
  <si>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</si>
  <si>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</si>
  <si>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</si>
  <si>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</si>
  <si>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</si>
  <si>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</si>
  <si>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</si>
  <si>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</si>
  <si>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</si>
  <si>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</si>
  <si>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</si>
  <si>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</si>
  <si>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</si>
  <si>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</si>
  <si>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</si>
  <si>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</si>
  <si>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</si>
  <si>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</si>
  <si>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</si>
  <si>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</si>
  <si>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</si>
  <si>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</si>
  <si>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</si>
  <si>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</si>
  <si>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</si>
  <si>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</si>
  <si>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</si>
  <si>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</si>
  <si>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</si>
  <si>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</si>
  <si>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</si>
  <si>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</si>
  <si>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</si>
  <si>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</si>
  <si>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</si>
  <si>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</si>
  <si>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</si>
  <si>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</si>
  <si>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</si>
  <si>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</si>
  <si>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</si>
  <si>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</si>
  <si>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</si>
  <si>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</si>
  <si>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</si>
  <si>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</si>
  <si>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</si>
  <si>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</si>
  <si>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</si>
  <si>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</si>
  <si>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</si>
  <si>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</si>
  <si>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</si>
  <si>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</si>
  <si>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</si>
  <si>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</si>
  <si>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</si>
  <si>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</si>
  <si>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</si>
  <si>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</si>
  <si>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</si>
  <si>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</si>
  <si>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</si>
  <si>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</si>
  <si>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</si>
  <si>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</si>
  <si>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</si>
  <si>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</si>
  <si>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</si>
  <si>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</si>
  <si>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</si>
  <si>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</si>
  <si>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</si>
  <si>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</si>
  <si>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</si>
  <si>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</si>
  <si>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</si>
  <si>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</si>
  <si>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</si>
  <si>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</si>
  <si>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</si>
  <si>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</si>
  <si>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</si>
  <si>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</si>
  <si>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</si>
  <si>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</si>
  <si>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</si>
  <si>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</si>
  <si>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</si>
  <si>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</si>
  <si>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</si>
  <si>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</si>
  <si>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</si>
  <si>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</si>
  <si>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</si>
  <si>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</si>
  <si>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</si>
  <si>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</si>
  <si>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</si>
  <si>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</si>
  <si>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</si>
  <si>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</si>
  <si>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</si>
  <si>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</si>
  <si>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</si>
  <si>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</si>
  <si>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</si>
  <si>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</si>
  <si>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</si>
  <si>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</si>
  <si>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</si>
  <si>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</si>
  <si>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</si>
  <si>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</si>
  <si>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</si>
  <si>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</si>
  <si>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</si>
  <si>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</si>
  <si>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</si>
  <si>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</si>
  <si>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</si>
  <si>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</si>
  <si>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</si>
  <si>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</si>
  <si>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</si>
  <si>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</si>
  <si>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</si>
  <si>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</si>
  <si>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</si>
  <si>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</si>
  <si>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</si>
  <si>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</si>
  <si>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</si>
  <si>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</si>
  <si>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</si>
  <si>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</si>
  <si>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</si>
  <si>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</si>
  <si>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</si>
  <si>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</si>
  <si>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</si>
  <si>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</si>
  <si>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</si>
  <si>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</si>
  <si>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</si>
  <si>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</si>
  <si>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</si>
  <si>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</si>
  <si>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</si>
  <si>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</si>
  <si>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</si>
  <si>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</si>
  <si>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</si>
  <si>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</si>
  <si>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</si>
  <si>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</si>
  <si>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</si>
  <si>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</si>
  <si>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</si>
  <si>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</si>
  <si>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</si>
  <si>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</si>
  <si>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</si>
  <si>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</si>
  <si>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</si>
  <si>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</si>
  <si>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</si>
  <si>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</si>
  <si>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</si>
  <si>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</si>
  <si>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</si>
  <si>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</si>
  <si>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</si>
  <si>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</si>
  <si>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</si>
  <si>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</si>
  <si>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</si>
  <si>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</si>
  <si>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</si>
  <si>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</si>
  <si>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</si>
  <si>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</si>
  <si>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</si>
  <si>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</si>
  <si>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</si>
  <si>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</si>
  <si>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</si>
  <si>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</si>
  <si>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</si>
  <si>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</si>
  <si>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</si>
  <si>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</si>
  <si>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</si>
  <si>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</si>
  <si>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</si>
  <si>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</si>
  <si>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</si>
  <si>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</si>
  <si>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</si>
  <si>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</si>
  <si>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</si>
  <si>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</si>
  <si>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</si>
  <si>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</si>
  <si>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</si>
  <si>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</si>
  <si>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</si>
  <si>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</si>
  <si>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</si>
  <si>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</si>
  <si>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</si>
  <si>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</si>
  <si>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</si>
  <si>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</si>
  <si>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</si>
  <si>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</si>
  <si>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</si>
  <si>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</si>
  <si>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</si>
  <si>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</si>
  <si>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</si>
  <si>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</si>
  <si>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</si>
  <si>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</si>
  <si>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</si>
  <si>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</si>
  <si>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</si>
  <si>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</si>
  <si>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</si>
  <si>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</si>
  <si>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</si>
  <si>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</si>
  <si>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</si>
  <si>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</si>
  <si>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</si>
  <si>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</si>
  <si>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</si>
  <si>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</si>
  <si>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</si>
  <si>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</si>
  <si>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</si>
  <si>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</si>
  <si>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</si>
  <si>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</si>
  <si>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</si>
  <si>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</si>
  <si>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</si>
  <si>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</si>
  <si>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</si>
  <si>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</si>
  <si>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</si>
  <si>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</si>
  <si>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</si>
  <si>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</si>
  <si>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</si>
  <si>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</si>
  <si>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</si>
  <si>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</si>
  <si>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</si>
  <si>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</si>
  <si>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</si>
  <si>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</si>
  <si>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</si>
  <si>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</si>
  <si>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</si>
  <si>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</si>
  <si>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</si>
  <si>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</si>
  <si>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</si>
  <si>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</si>
  <si>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</si>
  <si>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</si>
  <si>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</si>
  <si>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</si>
  <si>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</si>
  <si>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</si>
  <si>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</si>
  <si>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</si>
  <si>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</si>
  <si>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</si>
  <si>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</si>
  <si>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</si>
  <si>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</si>
  <si>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</si>
  <si>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</si>
  <si>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</si>
  <si>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</si>
  <si>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</si>
  <si>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</si>
  <si>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</si>
  <si>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</si>
  <si>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</si>
  <si>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</si>
  <si>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</si>
  <si>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</si>
  <si>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</si>
  <si>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</si>
  <si>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</si>
  <si>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</si>
  <si>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</si>
  <si>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</si>
  <si>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</si>
  <si>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</si>
  <si>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</si>
  <si>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</si>
  <si>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</si>
  <si>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</si>
  <si>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</si>
  <si>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</si>
  <si>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</si>
  <si>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</si>
  <si>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</si>
  <si>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</si>
  <si>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</si>
  <si>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</si>
  <si>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</si>
  <si>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</si>
  <si>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</si>
  <si>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</si>
  <si>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</si>
  <si>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</si>
  <si>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</si>
  <si>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</si>
  <si>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</si>
  <si>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</si>
  <si>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</si>
  <si>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</si>
  <si>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</si>
  <si>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</si>
  <si>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</si>
  <si>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</si>
  <si>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</si>
  <si>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</si>
  <si>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</si>
  <si>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</si>
  <si>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</si>
  <si>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</si>
  <si>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</si>
  <si>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</si>
  <si>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</si>
  <si>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</si>
  <si>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</si>
  <si>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</si>
  <si>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</si>
  <si>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</si>
  <si>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</si>
  <si>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</si>
  <si>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</si>
  <si>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</si>
  <si>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</si>
  <si>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</si>
  <si>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</si>
  <si>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</si>
  <si>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</si>
  <si>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</si>
  <si>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</si>
  <si>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</si>
  <si>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</si>
  <si>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</si>
  <si>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</si>
  <si>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</si>
  <si>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</si>
  <si>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</si>
  <si>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</si>
  <si>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</si>
  <si>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</si>
  <si>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</si>
  <si>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</si>
  <si>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</si>
  <si>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</si>
  <si>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</si>
  <si>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</si>
  <si>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</si>
  <si>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</si>
  <si>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</si>
  <si>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</si>
  <si>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</si>
  <si>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</si>
  <si>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</si>
  <si>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</si>
  <si>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</si>
  <si>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</si>
  <si>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</si>
  <si>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</si>
  <si>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</si>
  <si>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</si>
  <si>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</si>
  <si>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</si>
  <si>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</si>
  <si>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</si>
  <si>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</si>
  <si>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</si>
  <si>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</si>
  <si>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</si>
  <si>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</si>
  <si>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</si>
  <si>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</si>
  <si>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</si>
  <si>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</si>
  <si>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</si>
  <si>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</si>
  <si>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</si>
  <si>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</si>
  <si>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</si>
  <si>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</si>
  <si>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</si>
  <si>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</si>
  <si>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</si>
  <si>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</si>
  <si>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</si>
  <si>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</si>
  <si>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</si>
  <si>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</si>
  <si>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</si>
  <si>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</si>
  <si>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</si>
  <si>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</si>
  <si>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</si>
  <si>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</si>
  <si>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</si>
  <si>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</si>
  <si>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</si>
  <si>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</si>
  <si>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</si>
  <si>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</si>
  <si>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</si>
  <si>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</si>
  <si>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</si>
  <si>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</si>
  <si>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</si>
  <si>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</si>
  <si>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</si>
  <si>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</si>
  <si>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</si>
  <si>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</si>
  <si>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</si>
  <si>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</si>
  <si>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</si>
  <si>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</si>
  <si>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</si>
  <si>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</si>
  <si>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</si>
  <si>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</si>
  <si>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</si>
  <si>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</si>
  <si>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</si>
  <si>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</si>
  <si>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</si>
  <si>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</si>
  <si>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</si>
  <si>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</si>
  <si>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</si>
  <si>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</si>
  <si>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</si>
  <si>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</si>
  <si>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</si>
  <si>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</si>
  <si>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</si>
  <si>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</si>
  <si>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</si>
  <si>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</si>
  <si>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</si>
  <si>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</si>
  <si>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</si>
  <si>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</si>
  <si>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</si>
  <si>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</si>
  <si>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</si>
  <si>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</si>
  <si>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</si>
  <si>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</si>
  <si>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</si>
  <si>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</si>
  <si>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</si>
  <si>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</si>
  <si>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</si>
  <si>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</si>
  <si>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</si>
  <si>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</si>
  <si>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</si>
  <si>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</si>
  <si>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</si>
  <si>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</si>
  <si>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</si>
  <si>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</si>
  <si>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</si>
  <si>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</si>
  <si>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</si>
  <si>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</si>
  <si>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</si>
  <si>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</si>
  <si>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</si>
  <si>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</si>
  <si>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</si>
  <si>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</si>
  <si>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</si>
  <si>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</si>
  <si>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</si>
  <si>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</si>
  <si>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</si>
  <si>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</si>
  <si>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</si>
  <si>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</si>
  <si>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</si>
  <si>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</si>
  <si>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</si>
  <si>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</si>
  <si>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</si>
  <si>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</si>
  <si>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</si>
  <si>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</si>
  <si>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</si>
  <si>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</si>
  <si>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</si>
  <si>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</si>
  <si>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</si>
  <si>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</si>
  <si>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</si>
  <si>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</si>
  <si>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</si>
  <si>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</si>
  <si>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</si>
  <si>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</si>
  <si>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</si>
  <si>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</si>
  <si>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</si>
  <si>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</si>
  <si>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</si>
  <si>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</si>
  <si>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</si>
  <si>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</si>
  <si>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</si>
  <si>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</si>
  <si>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</si>
  <si>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</si>
  <si>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</si>
  <si>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</si>
  <si>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</si>
  <si>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</si>
  <si>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</si>
  <si>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</si>
  <si>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</si>
  <si>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</si>
  <si>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</si>
  <si>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</si>
  <si>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</si>
  <si>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</si>
  <si>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</si>
  <si>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</si>
  <si>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</si>
  <si>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</si>
  <si>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</si>
  <si>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</si>
  <si>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</si>
  <si>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</si>
  <si>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</si>
  <si>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</si>
  <si>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</si>
  <si>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</si>
  <si>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</si>
  <si>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</si>
  <si>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</si>
  <si>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</si>
  <si>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</si>
  <si>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</si>
  <si>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</si>
  <si>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</si>
  <si>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</si>
  <si>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</si>
  <si>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</si>
  <si>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</si>
  <si>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</si>
  <si>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</si>
  <si>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</si>
  <si>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</si>
  <si>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</si>
  <si>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</si>
  <si>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</si>
  <si>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</si>
  <si>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</si>
  <si>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</si>
  <si>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</si>
  <si>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</si>
  <si>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</si>
  <si>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</si>
  <si>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</si>
  <si>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</si>
  <si>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</si>
  <si>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</si>
  <si>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</si>
  <si>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</si>
  <si>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</si>
  <si>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</si>
  <si>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</si>
  <si>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</si>
  <si>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</si>
  <si>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</si>
  <si>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</si>
  <si>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</si>
  <si>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</si>
  <si>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</si>
  <si>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</si>
  <si>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</si>
  <si>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</si>
  <si>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</si>
  <si>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</si>
  <si>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</si>
  <si>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</si>
  <si>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</si>
  <si>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</si>
  <si>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</si>
  <si>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</si>
  <si>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</si>
  <si>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</si>
  <si>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</si>
  <si>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</si>
  <si>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</si>
  <si>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</si>
  <si>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</si>
  <si>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</si>
  <si>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</si>
  <si>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</si>
  <si>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</si>
  <si>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</si>
  <si>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</si>
  <si>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</si>
  <si>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</si>
  <si>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</si>
  <si>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</si>
  <si>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</si>
  <si>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</si>
  <si>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</si>
  <si>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</si>
  <si>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</si>
  <si>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</si>
  <si>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</si>
  <si>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</si>
  <si>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</si>
  <si>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</si>
  <si>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</si>
  <si>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</si>
  <si>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</si>
  <si>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</si>
  <si>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</si>
  <si>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</si>
  <si>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</si>
  <si>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</si>
  <si>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</si>
  <si>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</si>
  <si>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</si>
  <si>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</si>
  <si>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</si>
  <si>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</si>
  <si>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</si>
  <si>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</si>
  <si>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</si>
  <si>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</si>
  <si>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</si>
  <si>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</si>
  <si>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</si>
  <si>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</si>
  <si>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</si>
  <si>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</si>
  <si>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</si>
  <si>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</si>
  <si>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</si>
  <si>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</si>
  <si>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</si>
  <si>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</si>
  <si>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</si>
  <si>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</si>
  <si>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</si>
  <si>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</si>
  <si>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</si>
  <si>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</si>
  <si>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</si>
  <si>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</si>
  <si>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</si>
  <si>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</si>
  <si>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</si>
  <si>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</si>
  <si>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</si>
  <si>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</si>
  <si>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</si>
  <si>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</si>
  <si>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</si>
  <si>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</si>
  <si>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</si>
  <si>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</si>
  <si>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</si>
  <si>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</si>
  <si>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</si>
  <si>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</si>
  <si>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</si>
  <si>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</si>
  <si>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</si>
  <si>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</si>
  <si>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</si>
  <si>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</si>
  <si>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</si>
  <si>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</si>
  <si>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</si>
  <si>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</si>
  <si>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</si>
  <si>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</si>
  <si>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</si>
  <si>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</si>
  <si>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</si>
  <si>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</si>
  <si>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</si>
  <si>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</si>
  <si>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</si>
  <si>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</si>
  <si>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</si>
  <si>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</si>
  <si>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</si>
  <si>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</si>
  <si>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</si>
  <si>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</si>
  <si>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</si>
  <si>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</si>
  <si>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</si>
  <si>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</si>
  <si>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</si>
  <si>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</si>
  <si>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</si>
  <si>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</si>
  <si>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</si>
  <si>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</si>
  <si>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</si>
  <si>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</si>
  <si>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</si>
  <si>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</si>
  <si>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</si>
  <si>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</si>
  <si>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</si>
  <si>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</si>
  <si>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</si>
  <si>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</si>
  <si>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</si>
  <si>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</si>
  <si>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</si>
  <si>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</si>
  <si>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</si>
  <si>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</si>
  <si>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</si>
  <si>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</si>
  <si>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</si>
  <si>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</si>
  <si>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</si>
  <si>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</si>
  <si>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</si>
  <si>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</si>
  <si>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</si>
  <si>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</si>
  <si>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</si>
  <si>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</si>
  <si>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</si>
  <si>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</si>
  <si>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</si>
  <si>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</si>
  <si>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</si>
  <si>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</si>
  <si>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</si>
  <si>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</si>
  <si>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</si>
  <si>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</si>
  <si>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</si>
  <si>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</si>
  <si>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</si>
  <si>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</si>
  <si>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</si>
  <si>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</si>
  <si>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</si>
  <si>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</si>
  <si>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</si>
  <si>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</si>
  <si>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</si>
  <si>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</si>
  <si>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</si>
  <si>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</si>
  <si>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</si>
  <si>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</si>
  <si>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</si>
  <si>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</si>
  <si>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</si>
  <si>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</si>
  <si>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</si>
  <si>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</si>
  <si>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</si>
  <si>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</si>
  <si>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</si>
  <si>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</si>
  <si>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</si>
  <si>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</si>
  <si>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</si>
  <si>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</si>
  <si>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</si>
  <si>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</si>
  <si>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</si>
  <si>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</si>
  <si>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</si>
  <si>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</si>
  <si>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</si>
  <si>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</si>
  <si>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</si>
  <si>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</si>
  <si>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</si>
  <si>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</si>
  <si>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</si>
  <si>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</si>
  <si>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</si>
  <si>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</si>
  <si>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</si>
  <si>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</si>
  <si>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</si>
  <si>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</si>
  <si>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</si>
  <si>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</si>
  <si>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</si>
  <si>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</si>
  <si>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</si>
  <si>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</si>
  <si>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</si>
  <si>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</si>
  <si>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</si>
  <si>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</si>
  <si>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</si>
  <si>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</si>
  <si>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</si>
  <si>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</si>
  <si>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</si>
  <si>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</si>
  <si>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</si>
  <si>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</si>
  <si>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</si>
  <si>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</si>
  <si>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</si>
  <si>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</si>
  <si>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</si>
  <si>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</si>
  <si>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</si>
  <si>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</si>
  <si>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</si>
  <si>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</si>
  <si>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</si>
  <si>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</si>
  <si>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</si>
  <si>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</si>
  <si>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</si>
  <si>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</si>
  <si>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</si>
  <si>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</si>
  <si>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</si>
  <si>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</si>
  <si>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</si>
  <si>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</si>
  <si>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</si>
  <si>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</si>
  <si>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</si>
  <si>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</si>
  <si>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</si>
  <si>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</si>
  <si>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</si>
  <si>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</si>
  <si>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</si>
  <si>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</si>
  <si>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</si>
  <si>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</si>
  <si>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</si>
  <si>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</si>
  <si>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</si>
  <si>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</si>
  <si>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</si>
  <si>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</si>
  <si>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</si>
  <si>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</si>
  <si>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</si>
  <si>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</si>
  <si>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</si>
  <si>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</si>
  <si>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</si>
  <si>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</si>
  <si>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</si>
  <si>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</si>
  <si>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</si>
  <si>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</si>
  <si>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</si>
  <si>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</si>
  <si>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</si>
  <si>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</si>
  <si>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</si>
  <si>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</si>
  <si>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</si>
  <si>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</si>
  <si>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</si>
  <si>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</si>
  <si>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</si>
  <si>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</si>
  <si>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</si>
  <si>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</si>
  <si>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</si>
  <si>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</si>
  <si>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</si>
  <si>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</si>
  <si>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</si>
  <si>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</si>
  <si>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</si>
  <si>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</si>
  <si>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</si>
  <si>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</si>
  <si>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</si>
  <si>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</si>
  <si>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</si>
  <si>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</si>
  <si>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</si>
  <si>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</si>
  <si>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</si>
  <si>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</si>
  <si>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</si>
  <si>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</si>
  <si>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</si>
  <si>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</si>
  <si>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</si>
  <si>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</si>
  <si>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</si>
  <si>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</si>
  <si>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</si>
  <si>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</si>
  <si>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</si>
  <si>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</si>
  <si>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</si>
  <si>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</si>
  <si>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</si>
  <si>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</si>
  <si>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</si>
  <si>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</si>
  <si>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</si>
  <si>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</si>
  <si>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</si>
  <si>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</si>
  <si>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</si>
  <si>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</si>
  <si>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</si>
  <si>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</si>
  <si>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</si>
  <si>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</si>
  <si>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</si>
  <si>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</si>
  <si>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</si>
  <si>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</si>
  <si>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</si>
  <si>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</si>
  <si>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</si>
  <si>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</si>
  <si>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</si>
  <si>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</si>
  <si>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</si>
  <si>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</si>
  <si>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</si>
  <si>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</si>
  <si>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</si>
  <si>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</si>
  <si>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</si>
  <si>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</si>
  <si>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</si>
  <si>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</si>
  <si>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</si>
  <si>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</si>
  <si>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</si>
  <si>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</si>
  <si>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</si>
  <si>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</si>
  <si>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</si>
  <si>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</si>
  <si>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</si>
  <si>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</si>
  <si>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</si>
  <si>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</si>
  <si>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</si>
  <si>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</si>
  <si>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</si>
  <si>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</si>
  <si>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</si>
  <si>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</si>
  <si>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</si>
  <si>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</si>
  <si>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</si>
  <si>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</si>
  <si>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</si>
  <si>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</si>
  <si>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</si>
  <si>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</si>
  <si>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</si>
  <si>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</si>
  <si>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</si>
  <si>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</si>
  <si>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</si>
  <si>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</si>
  <si>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</si>
  <si>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</si>
  <si>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</si>
  <si>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</si>
  <si>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</si>
  <si>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</si>
  <si>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</si>
  <si>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</si>
  <si>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</si>
  <si>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</si>
  <si>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</si>
  <si>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</si>
  <si>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</si>
  <si>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</si>
  <si>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</si>
  <si>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</si>
  <si>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</si>
  <si>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</si>
  <si>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</si>
  <si>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</si>
  <si>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</si>
  <si>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</si>
  <si>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</si>
  <si>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</si>
  <si>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</si>
  <si>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</si>
  <si>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</si>
  <si>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</si>
  <si>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</si>
  <si>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</si>
  <si>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</si>
  <si>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</si>
  <si>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</si>
  <si>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</si>
  <si>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</si>
  <si>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</si>
  <si>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</si>
  <si>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</si>
  <si>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</si>
  <si>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</si>
  <si>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</si>
  <si>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</si>
  <si>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</si>
  <si>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</si>
  <si>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</si>
  <si>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</si>
  <si>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</si>
  <si>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</si>
  <si>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</si>
  <si>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</si>
  <si>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</si>
  <si>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</si>
  <si>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</si>
  <si>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</si>
  <si>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</si>
  <si>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</si>
  <si>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</si>
  <si>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</si>
  <si>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</si>
  <si>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</si>
  <si>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</si>
  <si>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</si>
  <si>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</si>
  <si>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</si>
  <si>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</si>
  <si>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</si>
  <si>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</si>
  <si>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</si>
  <si>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</si>
  <si>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</si>
  <si>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</si>
  <si>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</si>
  <si>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</si>
  <si>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</si>
  <si>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</si>
  <si>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</si>
  <si>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</si>
  <si>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</si>
  <si>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</si>
  <si>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</si>
  <si>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</si>
  <si>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</si>
  <si>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</si>
  <si>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</si>
  <si>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</si>
  <si>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</si>
  <si>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</si>
  <si>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</si>
  <si>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</si>
  <si>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</si>
  <si>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</si>
  <si>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</si>
  <si>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</si>
  <si>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</si>
  <si>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</si>
  <si>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</si>
  <si>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</si>
  <si>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</si>
  <si>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</si>
  <si>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</si>
  <si>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</si>
  <si>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</si>
  <si>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</si>
  <si>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</si>
  <si>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</si>
  <si>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</si>
  <si>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</si>
  <si>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</si>
  <si>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</si>
  <si>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</si>
  <si>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</si>
  <si>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</si>
  <si>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</si>
  <si>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</si>
  <si>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</si>
  <si>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</si>
  <si>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</si>
  <si>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</si>
  <si>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</si>
  <si>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</si>
  <si>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</si>
  <si>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</si>
  <si>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</si>
  <si>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</si>
  <si>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</si>
  <si>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</si>
  <si>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</si>
  <si>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</si>
  <si>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</si>
  <si>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</si>
  <si>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</si>
  <si>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</si>
  <si>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</si>
  <si>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</si>
  <si>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</si>
  <si>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</si>
  <si>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</si>
  <si>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</si>
  <si>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</si>
  <si>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</si>
  <si>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</si>
  <si>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</si>
  <si>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</si>
  <si>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</si>
  <si>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</si>
  <si>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</si>
  <si>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</si>
  <si>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</si>
  <si>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</si>
  <si>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</si>
  <si>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</si>
  <si>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</si>
  <si>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</si>
  <si>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</si>
  <si>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</si>
  <si>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</si>
  <si>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</si>
  <si>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</si>
  <si>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</si>
  <si>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</si>
  <si>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</si>
  <si>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</si>
  <si>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</si>
  <si>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</si>
  <si>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</si>
  <si>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</si>
  <si>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</si>
  <si>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</si>
  <si>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</si>
  <si>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</si>
  <si>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</si>
  <si>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</si>
  <si>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</si>
  <si>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</si>
  <si>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</si>
  <si>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</si>
  <si>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</si>
  <si>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</si>
  <si>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</si>
  <si>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</si>
  <si>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</si>
  <si>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</si>
  <si>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</si>
  <si>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</si>
  <si>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</si>
  <si>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</si>
  <si>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</si>
  <si>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</si>
  <si>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</si>
  <si>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</si>
  <si>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</si>
  <si>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</si>
  <si>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</si>
  <si>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</si>
  <si>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</si>
  <si>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</si>
  <si>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</si>
  <si>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</si>
  <si>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</si>
  <si>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</si>
  <si>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</si>
  <si>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</si>
  <si>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</si>
  <si>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</si>
  <si>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</si>
  <si>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</si>
  <si>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</si>
  <si>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</si>
  <si>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</si>
  <si>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</si>
  <si>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</si>
  <si>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</si>
  <si>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</si>
  <si>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</si>
  <si>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</si>
  <si>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</si>
  <si>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</si>
  <si>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</si>
  <si>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</si>
  <si>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</si>
  <si>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</si>
  <si>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</si>
  <si>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</si>
  <si>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</si>
  <si>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</si>
  <si>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</si>
  <si>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</si>
  <si>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</si>
  <si>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</si>
  <si>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</si>
  <si>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</si>
  <si>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</si>
  <si>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</si>
  <si>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</si>
  <si>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</si>
  <si>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</si>
  <si>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</si>
  <si>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</si>
  <si>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</si>
  <si>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</si>
  <si>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</si>
  <si>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</si>
  <si>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</si>
  <si>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</si>
  <si>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</si>
  <si>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</si>
  <si>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</si>
  <si>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</si>
  <si>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</si>
  <si>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</si>
  <si>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</si>
  <si>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</si>
  <si>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</si>
  <si>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</si>
  <si>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</si>
  <si>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</si>
  <si>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</si>
  <si>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</si>
  <si>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</si>
  <si>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</si>
  <si>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</si>
  <si>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</si>
  <si>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</si>
  <si>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</si>
  <si>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</si>
  <si>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</si>
  <si>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</si>
  <si>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</si>
  <si>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</si>
  <si>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</si>
  <si>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</si>
  <si>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</si>
  <si>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</si>
  <si>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</si>
  <si>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</si>
  <si>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</si>
  <si>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</si>
  <si>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</si>
  <si>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</si>
  <si>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</si>
  <si>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</si>
  <si>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</si>
  <si>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</si>
  <si>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</si>
  <si>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</si>
  <si>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</si>
  <si>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</si>
  <si>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</si>
  <si>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</si>
  <si>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</si>
  <si>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</si>
  <si>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</si>
  <si>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</si>
  <si>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</si>
  <si>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</si>
  <si>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</si>
  <si>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</si>
  <si>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</si>
  <si>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</si>
  <si>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</si>
  <si>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</si>
  <si>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</si>
  <si>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</si>
  <si>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</si>
  <si>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</si>
  <si>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</si>
  <si>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</si>
  <si>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</si>
  <si>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</si>
  <si>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</si>
  <si>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</si>
  <si>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</si>
  <si>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</si>
  <si>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</si>
  <si>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</si>
  <si>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</si>
  <si>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</si>
  <si>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</si>
  <si>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</si>
  <si>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</si>
  <si>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</si>
  <si>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</si>
  <si>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</si>
  <si>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</si>
  <si>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</si>
  <si>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</si>
  <si>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</si>
  <si>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</si>
  <si>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</si>
  <si>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</si>
  <si>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</si>
  <si>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</si>
  <si>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</si>
  <si>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</si>
  <si>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</si>
  <si>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</si>
  <si>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</si>
  <si>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</si>
  <si>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</si>
  <si>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</si>
  <si>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</si>
  <si>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</si>
  <si>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</si>
  <si>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</si>
  <si>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</si>
  <si>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</si>
  <si>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</si>
  <si>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</si>
  <si>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</si>
  <si>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</si>
  <si>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</si>
  <si>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</si>
  <si>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</si>
  <si>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</si>
  <si>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</si>
  <si>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</si>
  <si>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</si>
  <si>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</si>
  <si>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</si>
  <si>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</si>
  <si>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</si>
  <si>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</si>
  <si>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</si>
  <si>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</si>
  <si>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</si>
  <si>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</si>
  <si>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</si>
  <si>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</si>
  <si>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</si>
  <si>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</si>
  <si>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</si>
  <si>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</si>
  <si>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</si>
  <si>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</si>
  <si>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</si>
  <si>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</si>
  <si>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</si>
  <si>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</si>
  <si>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</si>
  <si>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</si>
  <si>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</si>
  <si>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</si>
  <si>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</si>
  <si>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</si>
  <si>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</si>
  <si>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</si>
  <si>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</si>
  <si>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</si>
  <si>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</si>
  <si>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</si>
  <si>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</si>
  <si>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</si>
  <si>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</si>
  <si>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</si>
  <si>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</si>
  <si>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</si>
  <si>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</si>
  <si>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</si>
  <si>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</si>
  <si>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</si>
  <si>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</si>
  <si>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</si>
  <si>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</si>
  <si>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</si>
  <si>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</si>
  <si>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</si>
  <si>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</si>
  <si>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</si>
  <si>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</si>
  <si>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</si>
  <si>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</si>
  <si>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</si>
  <si>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</si>
  <si>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</si>
  <si>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</si>
  <si>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</si>
  <si>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</si>
  <si>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</si>
  <si>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</si>
  <si>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</si>
  <si>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</si>
  <si>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</si>
  <si>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</si>
  <si>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</si>
  <si>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</si>
  <si>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</si>
  <si>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</si>
  <si>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</si>
  <si>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</si>
  <si>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</si>
  <si>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</si>
  <si>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</si>
  <si>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</si>
  <si>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</si>
  <si>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</si>
  <si>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</si>
  <si>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</si>
  <si>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</si>
  <si>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</si>
  <si>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</si>
  <si>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</si>
  <si>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</si>
  <si>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</si>
  <si>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</si>
  <si>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</si>
  <si>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</si>
  <si>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</si>
  <si>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</si>
  <si>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</si>
  <si>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</si>
  <si>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h.pdf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</si>
</sst>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5"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20" xfId="0" applyFont="1" applyFill="1" applyBorder="1" applyAlignment="1"/>
    <xf numFmtId="0" fontId="41" fillId="0" borderId="21" xfId="0" applyFont="1" applyFill="1" applyBorder="1" applyAlignment="1"/>
    <xf numFmtId="0" fontId="41" fillId="48" borderId="0" xfId="0" applyFont="1" applyFill="1" applyBorder="1" applyAlignment="1"/>
    <xf numFmtId="0" fontId="41" fillId="48" borderId="23" xfId="0" applyFont="1" applyFill="1" applyBorder="1" applyAlignment="1"/>
    <xf numFmtId="0" fontId="41" fillId="0" borderId="0" xfId="0" applyFont="1" applyFill="1" applyBorder="1" applyAlignment="1"/>
    <xf numFmtId="0" fontId="41" fillId="0" borderId="23" xfId="0" applyFont="1" applyFill="1" applyBorder="1" applyAlignment="1"/>
    <xf numFmtId="0" fontId="41" fillId="48" borderId="25" xfId="0" applyFont="1" applyFill="1" applyBorder="1" applyAlignment="1"/>
    <xf numFmtId="0" fontId="41" fillId="48" borderId="26" xfId="0" applyFont="1" applyFill="1" applyBorder="1" applyAlignment="1"/>
    <xf numFmtId="0" fontId="54" fillId="0" borderId="22" xfId="0" applyFont="1" applyBorder="1" applyAlignment="1">
      <alignment horizontal="left"/>
    </xf>
    <xf numFmtId="0" fontId="54" fillId="48" borderId="22" xfId="0" applyFont="1" applyFill="1" applyBorder="1" applyAlignment="1">
      <alignment horizontal="left"/>
    </xf>
    <xf numFmtId="0" fontId="54" fillId="48" borderId="24"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49" fillId="0" borderId="0" xfId="0" applyFont="1"/>
    <xf numFmtId="0" fontId="55" fillId="0" borderId="0" xfId="0" applyFont="1" applyAlignment="1">
      <alignment vertical="top"/>
    </xf>
    <xf numFmtId="0" fontId="56" fillId="0" borderId="0" xfId="0" applyFont="1" applyAlignment="1">
      <alignment vertical="top"/>
    </xf>
    <xf numFmtId="0" fontId="55" fillId="0" borderId="0" xfId="0" applyFont="1" applyAlignment="1">
      <alignment horizontal="right"/>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vertic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3" fillId="0" borderId="0" xfId="44" applyFont="1" applyAlignment="1" applyProtection="1">
      <alignment horizontal="left"/>
    </xf>
    <xf numFmtId="0" fontId="55" fillId="0" borderId="0" xfId="0" applyFont="1" applyAlignment="1">
      <alignment horizontal="left"/>
    </xf>
    <xf numFmtId="0" fontId="53" fillId="0" borderId="0" xfId="44" applyFont="1" applyAlignment="1" applyProtection="1"/>
    <xf numFmtId="0" fontId="53" fillId="0" borderId="0" xfId="44" applyFont="1" applyProtection="1"/>
    <xf numFmtId="0" fontId="53" fillId="0" borderId="0" xfId="44" applyFont="1" applyFill="1" applyBorder="1" applyAlignment="1" applyProtection="1"/>
    <xf numFmtId="0" fontId="55" fillId="0" borderId="0" xfId="0" applyFont="1" applyProtection="1">
      <protection locked="0"/>
    </xf>
    <xf numFmtId="0" fontId="53" fillId="0" borderId="0" xfId="44" applyFont="1" applyFill="1" applyBorder="1" applyAlignment="1">
      <alignment horizontal="left"/>
    </xf>
    <xf numFmtId="0" fontId="59" fillId="0" borderId="0" xfId="0" applyFont="1"/>
    <xf numFmtId="0" fontId="55" fillId="0" borderId="0" xfId="0" applyFont="1" applyAlignment="1">
      <alignment horizontal="center" vertical="center"/>
    </xf>
    <xf numFmtId="0" fontId="53" fillId="0" borderId="0" xfId="44" applyFont="1" applyAlignment="1"/>
    <xf numFmtId="0" fontId="53" fillId="0" borderId="0" xfId="44" applyFont="1" applyBorder="1" applyAlignment="1"/>
    <xf numFmtId="0" fontId="53" fillId="0" borderId="4" xfId="44" applyFont="1" applyBorder="1" applyAlignment="1"/>
    <xf numFmtId="0" fontId="53" fillId="0" borderId="4" xfId="0" applyFont="1" applyBorder="1"/>
    <xf numFmtId="0" fontId="55" fillId="0" borderId="4" xfId="0" applyFont="1" applyBorder="1" applyAlignment="1">
      <alignment horizontal="center"/>
    </xf>
    <xf numFmtId="0" fontId="55" fillId="0" borderId="4" xfId="0" applyFont="1" applyBorder="1"/>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1" fontId="53" fillId="0" borderId="4" xfId="0" applyNumberFormat="1" applyFont="1" applyBorder="1" applyAlignment="1">
      <alignment horizontal="left"/>
    </xf>
    <xf numFmtId="0" fontId="0" fillId="0" borderId="0" xfId="0" applyAlignment="1"/>
    <xf numFmtId="0" fontId="61" fillId="47" borderId="27" xfId="0" applyFont="1" applyFill="1" applyBorder="1" applyAlignment="1" applyProtection="1">
      <alignment horizontal="right"/>
      <protection locked="0"/>
    </xf>
    <xf numFmtId="1" fontId="61" fillId="47" borderId="28" xfId="0" applyNumberFormat="1" applyFont="1" applyFill="1" applyBorder="1" applyAlignment="1">
      <alignment horizontal="right"/>
    </xf>
    <xf numFmtId="0" fontId="61" fillId="47" borderId="28" xfId="0" applyFont="1" applyFill="1" applyBorder="1" applyAlignment="1">
      <alignment horizontal="right"/>
    </xf>
    <xf numFmtId="0" fontId="61" fillId="47" borderId="29" xfId="0" applyFont="1" applyFill="1" applyBorder="1" applyAlignment="1">
      <alignment horizontal="right"/>
    </xf>
    <xf numFmtId="0" fontId="61" fillId="47" borderId="27" xfId="0" applyFont="1" applyFill="1" applyBorder="1" applyAlignment="1">
      <alignment horizontal="right"/>
    </xf>
    <xf numFmtId="0" fontId="55" fillId="0" borderId="0" xfId="0" applyFont="1" applyAlignment="1">
      <alignment horizontal="center"/>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9" fillId="0" borderId="0" xfId="0" applyFont="1" applyAlignment="1">
      <alignment horizontal="right"/>
    </xf>
    <xf numFmtId="0" fontId="49" fillId="0" borderId="0" xfId="0" applyFont="1" applyAlignment="1">
      <alignment horizontal="left"/>
    </xf>
    <xf numFmtId="0" fontId="49" fillId="0" borderId="0" xfId="0" applyFont="1" applyAlignment="1">
      <alignment horizontal="center"/>
    </xf>
    <xf numFmtId="0" fontId="41" fillId="0" borderId="26" xfId="0" applyFont="1" applyFill="1" applyBorder="1" applyAlignment="1">
      <alignment horizontal="right"/>
    </xf>
    <xf numFmtId="0" fontId="41" fillId="0" borderId="24" xfId="0" applyFont="1" applyFill="1" applyBorder="1" applyAlignment="1"/>
    <xf numFmtId="0" fontId="41" fillId="0" borderId="25" xfId="0" applyFont="1" applyFill="1" applyBorder="1" applyAlignment="1"/>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6" fillId="48" borderId="24" xfId="0" applyFont="1" applyFill="1" applyBorder="1" applyAlignment="1">
      <alignment horizontal="center"/>
    </xf>
    <xf numFmtId="0" fontId="46" fillId="48" borderId="25" xfId="0" applyFont="1" applyFill="1" applyBorder="1" applyAlignment="1">
      <alignment horizontal="center"/>
    </xf>
    <xf numFmtId="0" fontId="60" fillId="48" borderId="19"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3"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60" fillId="48" borderId="26" xfId="0" applyFont="1" applyFill="1" applyBorder="1" applyAlignment="1">
      <alignment horizontal="center" vertical="center" wrapText="1"/>
    </xf>
    <xf numFmtId="0" fontId="46" fillId="0" borderId="22" xfId="0" applyFont="1" applyFill="1" applyBorder="1" applyAlignment="1">
      <alignment horizontal="center"/>
    </xf>
    <xf numFmtId="0" fontId="46" fillId="0" borderId="0" xfId="0" applyFont="1" applyFill="1" applyBorder="1" applyAlignment="1">
      <alignment horizontal="center"/>
    </xf>
    <xf numFmtId="0" fontId="46" fillId="48" borderId="22" xfId="0" applyFont="1" applyFill="1" applyBorder="1" applyAlignment="1">
      <alignment horizontal="center"/>
    </xf>
    <xf numFmtId="0" fontId="46" fillId="48" borderId="0" xfId="0" applyFont="1" applyFill="1" applyBorder="1" applyAlignment="1">
      <alignment horizontal="center"/>
    </xf>
    <xf numFmtId="0" fontId="46" fillId="0" borderId="19" xfId="0" applyFont="1" applyFill="1" applyBorder="1" applyAlignment="1">
      <alignment horizontal="center"/>
    </xf>
    <xf numFmtId="0" fontId="46" fillId="0" borderId="20" xfId="0" applyFont="1" applyFill="1" applyBorder="1" applyAlignment="1">
      <alignment horizontal="center"/>
    </xf>
    <xf numFmtId="0" fontId="41" fillId="0" borderId="25" xfId="0" applyFont="1" applyBorder="1" applyAlignment="1">
      <alignment horizontal="right"/>
    </xf>
    <xf numFmtId="0" fontId="41" fillId="0" borderId="26" xfId="0" applyFont="1" applyBorder="1" applyAlignment="1">
      <alignment horizontal="right"/>
    </xf>
    <xf numFmtId="0" fontId="41" fillId="0" borderId="0" xfId="0" applyFont="1" applyFill="1" applyBorder="1" applyAlignment="1">
      <alignment horizontal="right"/>
    </xf>
    <xf numFmtId="0" fontId="41" fillId="0" borderId="23" xfId="0" applyFont="1" applyFill="1" applyBorder="1" applyAlignment="1">
      <alignment horizontal="right"/>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26"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25" xfId="0" applyFont="1" applyFill="1" applyBorder="1" applyAlignment="1">
      <alignment horizontal="center" vertical="center"/>
    </xf>
    <xf numFmtId="0" fontId="41" fillId="0" borderId="20" xfId="44" applyFont="1" applyFill="1" applyBorder="1" applyAlignment="1" applyProtection="1">
      <alignment horizontal="right"/>
    </xf>
    <xf numFmtId="0" fontId="41" fillId="0" borderId="20" xfId="0" applyFont="1" applyBorder="1" applyAlignment="1">
      <alignment horizontal="right"/>
    </xf>
    <xf numFmtId="0" fontId="41" fillId="0" borderId="21" xfId="0" applyFont="1" applyBorder="1" applyAlignment="1">
      <alignment horizontal="right"/>
    </xf>
    <xf numFmtId="0" fontId="41" fillId="0" borderId="0" xfId="0" applyFont="1" applyBorder="1" applyAlignment="1">
      <alignment horizontal="right"/>
    </xf>
    <xf numFmtId="0" fontId="41" fillId="0" borderId="23" xfId="0" applyFont="1" applyBorder="1" applyAlignment="1">
      <alignment horizontal="right"/>
    </xf>
    <xf numFmtId="1" fontId="41" fillId="0" borderId="0" xfId="0" applyNumberFormat="1" applyFont="1" applyFill="1" applyBorder="1" applyAlignment="1">
      <alignment horizontal="right"/>
    </xf>
    <xf numFmtId="1" fontId="41" fillId="0" borderId="23" xfId="0" applyNumberFormat="1" applyFont="1" applyFill="1" applyBorder="1" applyAlignment="1">
      <alignment horizontal="right"/>
    </xf>
    <xf numFmtId="0" fontId="37" fillId="0" borderId="0" xfId="0" applyFont="1" applyAlignment="1">
      <alignment horizontal="right" vertical="center"/>
    </xf>
    <xf numFmtId="0" fontId="3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3"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20" xfId="0" applyFont="1" applyFill="1" applyBorder="1" applyAlignment="1" applyProtection="1">
      <alignment horizontal="right"/>
      <protection locked="0"/>
    </xf>
    <xf numFmtId="0" fontId="41" fillId="0" borderId="21" xfId="0" applyFont="1" applyFill="1" applyBorder="1" applyAlignment="1" applyProtection="1">
      <alignment horizontal="right"/>
      <protection locked="0"/>
    </xf>
    <xf numFmtId="0" fontId="49" fillId="0" borderId="0" xfId="0" applyFont="1" applyAlignment="1">
      <alignment horizontal="left"/>
    </xf>
    <xf numFmtId="0" fontId="64" fillId="0" borderId="0" xfId="0" applyFont="1" applyAlignment="1">
      <alignment horizontal="center"/>
    </xf>
    <xf numFmtId="0" fontId="55" fillId="0" borderId="0" xfId="0" applyFont="1" applyAlignment="1">
      <alignment horizontal="right" wrapText="1"/>
    </xf>
    <xf numFmtId="1" fontId="55" fillId="0" borderId="0" xfId="0" applyNumberFormat="1" applyFont="1" applyAlignment="1">
      <alignment horizontal="center"/>
    </xf>
    <xf numFmtId="0" fontId="55" fillId="0" borderId="0" xfId="0" applyFont="1" applyAlignment="1">
      <alignment horizontal="right"/>
    </xf>
    <xf numFmtId="164" fontId="55" fillId="0" borderId="0" xfId="0" applyNumberFormat="1" applyFont="1" applyAlignment="1">
      <alignment horizontal="right"/>
    </xf>
    <xf numFmtId="0" fontId="55" fillId="0" borderId="0" xfId="0" applyFont="1" applyAlignment="1">
      <alignment horizontal="justify" vertical="top" wrapText="1"/>
    </xf>
    <xf numFmtId="0" fontId="53" fillId="0" borderId="5" xfId="0" applyFont="1" applyBorder="1" applyAlignment="1">
      <alignment horizontal="left"/>
    </xf>
    <xf numFmtId="1" fontId="53" fillId="0" borderId="4" xfId="0" applyNumberFormat="1" applyFont="1" applyBorder="1" applyAlignment="1">
      <alignment horizontal="left"/>
    </xf>
    <xf numFmtId="0" fontId="53" fillId="0" borderId="4" xfId="0" applyFont="1" applyBorder="1" applyAlignment="1">
      <alignment horizontal="left"/>
    </xf>
    <xf numFmtId="0" fontId="55" fillId="0" borderId="0" xfId="0" applyFont="1" applyAlignment="1">
      <alignment horizontal="center"/>
    </xf>
    <xf numFmtId="0" fontId="49" fillId="0" borderId="16" xfId="0" applyFont="1" applyBorder="1" applyAlignment="1">
      <alignment horizontal="left"/>
    </xf>
    <xf numFmtId="0" fontId="53" fillId="0" borderId="5" xfId="0" applyFont="1" applyBorder="1" applyAlignment="1">
      <alignment horizontal="left" vertical="top"/>
    </xf>
    <xf numFmtId="14" fontId="53" fillId="0" borderId="4" xfId="0" applyNumberFormat="1" applyFont="1" applyBorder="1" applyAlignment="1">
      <alignment horizontal="left"/>
    </xf>
    <xf numFmtId="14" fontId="53" fillId="0" borderId="5" xfId="0" applyNumberFormat="1" applyFont="1" applyBorder="1" applyAlignment="1">
      <alignment horizontal="left"/>
    </xf>
    <xf numFmtId="0" fontId="55" fillId="0" borderId="17" xfId="0" applyFont="1" applyBorder="1" applyAlignment="1">
      <alignment horizontal="left"/>
    </xf>
    <xf numFmtId="0" fontId="55" fillId="0" borderId="5" xfId="0" applyFont="1" applyBorder="1" applyAlignment="1">
      <alignment horizontal="left"/>
    </xf>
    <xf numFmtId="0" fontId="55" fillId="0" borderId="18" xfId="0" applyFont="1" applyBorder="1" applyAlignment="1">
      <alignment horizontal="left"/>
    </xf>
    <xf numFmtId="0" fontId="53" fillId="0" borderId="0" xfId="44" applyFont="1" applyFill="1" applyBorder="1" applyAlignment="1" applyProtection="1">
      <alignment horizontal="left"/>
    </xf>
    <xf numFmtId="0" fontId="53" fillId="0" borderId="0" xfId="44" applyFont="1" applyAlignment="1" applyProtection="1">
      <alignment horizontal="left"/>
    </xf>
    <xf numFmtId="0" fontId="53" fillId="0" borderId="0" xfId="44" applyFont="1" applyAlignment="1">
      <alignment horizontal="left"/>
    </xf>
    <xf numFmtId="0" fontId="53" fillId="0" borderId="4" xfId="0" applyFont="1" applyBorder="1" applyAlignment="1">
      <alignment horizontal="left" vertical="top"/>
    </xf>
    <xf numFmtId="0" fontId="49" fillId="0" borderId="0" xfId="0" applyFont="1" applyAlignment="1">
      <alignment horizontal="right"/>
    </xf>
    <xf numFmtId="0" fontId="55" fillId="0" borderId="0" xfId="0" applyFont="1" applyAlignment="1" applyProtection="1">
      <alignment horizontal="right"/>
      <protection locked="0"/>
    </xf>
    <xf numFmtId="0" fontId="55" fillId="0" borderId="0" xfId="0" applyFont="1" applyAlignment="1">
      <alignment horizontal="left" vertical="top" wrapText="1"/>
    </xf>
    <xf numFmtId="1" fontId="53" fillId="0" borderId="5" xfId="0" applyNumberFormat="1" applyFont="1" applyBorder="1" applyAlignment="1">
      <alignment horizontal="left"/>
    </xf>
    <xf numFmtId="0" fontId="53" fillId="0" borderId="0" xfId="44" applyFont="1" applyFill="1" applyAlignment="1" applyProtection="1">
      <alignment horizontal="left"/>
    </xf>
    <xf numFmtId="0" fontId="53" fillId="0" borderId="0" xfId="44" applyFont="1" applyBorder="1" applyAlignment="1" applyProtection="1">
      <alignment horizontal="left"/>
    </xf>
    <xf numFmtId="1" fontId="53" fillId="0" borderId="0" xfId="44" applyNumberFormat="1" applyFont="1" applyBorder="1" applyAlignment="1" applyProtection="1">
      <alignment horizontal="left"/>
    </xf>
    <xf numFmtId="0" fontId="53" fillId="0" borderId="0" xfId="0" applyFont="1" applyAlignment="1">
      <alignment horizontal="center"/>
    </xf>
    <xf numFmtId="0" fontId="53" fillId="0" borderId="0" xfId="0" applyFont="1" applyAlignment="1">
      <alignment horizontal="left"/>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95251</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95251</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476251</xdr:colOff>
          <xdr:row>25</xdr:row>
          <xdr:rowOff>104775</xdr:rowOff>
        </xdr:from>
        <xdr:to>
          <xdr:col>84</xdr:col>
          <xdr:colOff>495301</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9" sqref="CE9"/>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Linares\Documents\Programas\python\energia-main\Validacion\Archivo\h.pdf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29 DE NOVIEMBRE DE 2024</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h.pdf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10594</v>
      </c>
      <c r="J20" s="243" t="str">
        <f>IFERROR(HYPERLINK("#"&amp;"DATOS!aQ"&amp;MATCH(VALUE(CARPETA),DATOS!B:B,0),IF(I20="","",IFERROR(INDEX(DATOS!S:S,MATCH(IF(O4="SI",VALUE(C21),VALUE(REPORTE!C22)),DATOS!BY:BY,0),1),""))),"")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10574</v>
      </c>
      <c r="J21" s="246" t="str">
        <f>IFERROR(HYPERLINK("#"&amp;"DATOS!aQ"&amp;MATCH(VALUE(CARPETA),DATOS!B:B,0),IF(I20="","",IFERROR(INDEX(DATOS!W:W,MATCH(IF(O4="SI",VALUE(C21),VALUE(REPORTE!C22)),DATOS!BY:BY,0),1),""))),"")</f>
        <v/>
      </c>
      <c r="K21" s="246"/>
      <c r="L21" s="247"/>
      <c r="M21" s="98"/>
      <c r="AV21" s="86" t="s">
        <v>10506</v>
      </c>
      <c r="AW21" s="86">
        <v>20</v>
      </c>
      <c r="AX21" s="96" t="s">
        <v>10506</v>
      </c>
    </row>
    <row r="22" spans="2:50" x14ac:dyDescent="0.25">
      <c r="B22" s="194" t="str">
        <f>IF(C20="","",IF(N19=0,"RPU:",""))</f>
        <v/>
      </c>
      <c r="C22" s="255" t="s">
        <v>157</v>
      </c>
      <c r="D22" s="255"/>
      <c r="E22" s="255"/>
      <c r="F22" s="256"/>
      <c r="G22" s="121"/>
      <c r="H22" s="119"/>
      <c r="I22" s="194" t="s">
        <v>10575</v>
      </c>
      <c r="J22" s="246" t="str">
        <f>IF(I22="","",IFERROR(CONCATENATE(INDEX(DATOS!V:V,MATCH(IF(O4="SI",VALUE(C21),VALUE(REPORTE!C22)),DATOS!BY:BY,0),1)," HA"),""))</f>
        <v/>
      </c>
      <c r="K22" s="246"/>
      <c r="L22" s="247"/>
      <c r="M22" s="98"/>
      <c r="AV22" s="86" t="s">
        <v>10507</v>
      </c>
      <c r="AW22" s="86">
        <v>21</v>
      </c>
      <c r="AX22" s="96" t="s">
        <v>10507</v>
      </c>
    </row>
    <row r="23" spans="2:50" ht="15" customHeight="1" x14ac:dyDescent="0.25">
      <c r="B23" s="194" t="s">
        <v>10563</v>
      </c>
      <c r="C23" s="233" t="str">
        <f>IF(I22="","",IFERROR(INDEX(DATOS!E:E,MATCH(IF(O4="SI",VALUE(C21),VALUE(REPORTE!C22)),DATOS!BY:BY,0),1),""))</f>
        <v/>
      </c>
      <c r="D23" s="233"/>
      <c r="E23" s="233"/>
      <c r="F23" s="234"/>
      <c r="G23" s="119"/>
      <c r="H23" s="119"/>
      <c r="I23" s="194" t="s">
        <v>10593</v>
      </c>
      <c r="J23" s="246" t="str">
        <f>IF(I22="","",IFERROR(CONCATENATE(INDEX(DATOS!Y:Y,MATCH(IF(O4="SI",VALUE(C21),VALUE(REPORTE!C22)),DATOS!BY:BY,0),1)," HP"),""))</f>
        <v/>
      </c>
      <c r="K23" s="246"/>
      <c r="L23" s="247"/>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1" t="str">
        <f>IFERROR(IF(N19=0,IF(AH2="si",DATOS!DF2,""),DATOS!DF2),"")</f>
        <v/>
      </c>
      <c r="K24" s="231"/>
      <c r="L24" s="232"/>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9" t="str">
        <f>IFERROR(HYPERLINK("#"&amp;"DATOS!aQ"&amp;MATCH(VALUE(CARPETA),DATOS!B:B,0),IF(B65="(  ●  )","OK",B65)),"")</f>
        <v/>
      </c>
      <c r="C30" s="230"/>
      <c r="D30" s="142" t="s">
        <v>10579</v>
      </c>
      <c r="E30" s="134"/>
      <c r="F30" s="134"/>
      <c r="G30" s="134"/>
      <c r="H30" s="134"/>
      <c r="I30" s="134"/>
      <c r="J30" s="135"/>
      <c r="K30" s="219" t="str">
        <f>IF(IF(I21="","",IFERROR(INDEX(DATOS!AS:AS,MATCH(IF(O4="SI",VALUE(C21),VALUE(REPORTE!C22)),DATOS!BY:BY,0),1),""))=0,"",IF(I21="","",IFERROR(INDEX(DATOS!AS:AS,MATCH(IF(O4="SI",VALUE(C21),VALUE(REPORTE!C22)),DATOS!BY:BY,0),1),"")))</f>
        <v/>
      </c>
      <c r="L30" s="220"/>
      <c r="M30" s="98"/>
      <c r="AM30" s="86" t="s">
        <v>10432</v>
      </c>
      <c r="AN30" s="86" t="s">
        <v>10433</v>
      </c>
      <c r="AO30" s="104">
        <f>IFERROR(IF(IFERROR(FIND("x",ERROR,1),FIND("X",ERROR,1))=1,1,1),"")</f>
        <v>1</v>
      </c>
      <c r="AV30" s="86" t="s">
        <v>10515</v>
      </c>
      <c r="AW30" s="86">
        <v>29</v>
      </c>
      <c r="AX30" s="86" t="s">
        <v>10515</v>
      </c>
    </row>
    <row r="31" spans="2:50" ht="15" customHeight="1" x14ac:dyDescent="0.25">
      <c r="B31" s="227" t="str">
        <f>IFERROR(HYPERLINK("#"&amp;"DATOS!aQ"&amp;MATCH(VALUE(CARPETA),DATOS!B:B,0),IF(G65="(  ●  )","OK",G65)),"")</f>
        <v/>
      </c>
      <c r="C31" s="228"/>
      <c r="D31" s="143" t="s">
        <v>10580</v>
      </c>
      <c r="E31" s="136"/>
      <c r="F31" s="136"/>
      <c r="G31" s="136"/>
      <c r="H31" s="136"/>
      <c r="I31" s="136"/>
      <c r="J31" s="137"/>
      <c r="K31" s="221"/>
      <c r="L31" s="222"/>
      <c r="M31" s="98"/>
      <c r="AV31" s="86" t="s">
        <v>10516</v>
      </c>
      <c r="AW31" s="86">
        <v>30</v>
      </c>
      <c r="AX31" s="86" t="s">
        <v>10516</v>
      </c>
    </row>
    <row r="32" spans="2:50" ht="15" customHeight="1" x14ac:dyDescent="0.25">
      <c r="B32" s="225" t="str">
        <f>IFERROR(HYPERLINK("#"&amp;"DATOS!I"&amp;MATCH(VALUE(CARPETA),DATOS!B:B,0),IF(J65="(  ●  )","OK",J65)),"")</f>
        <v/>
      </c>
      <c r="C32" s="226"/>
      <c r="D32" s="142" t="s">
        <v>10581</v>
      </c>
      <c r="E32" s="138"/>
      <c r="F32" s="138"/>
      <c r="G32" s="138"/>
      <c r="H32" s="138"/>
      <c r="I32" s="138"/>
      <c r="J32" s="139"/>
      <c r="K32" s="221"/>
      <c r="L32" s="222"/>
      <c r="M32" s="98"/>
      <c r="AV32" s="86" t="s">
        <v>10517</v>
      </c>
      <c r="AW32" s="86">
        <v>31</v>
      </c>
      <c r="AX32" s="96" t="s">
        <v>10517</v>
      </c>
    </row>
    <row r="33" spans="2:50" ht="15" customHeight="1" x14ac:dyDescent="0.25">
      <c r="B33" s="227" t="str">
        <f>IFERROR(HYPERLINK("#"&amp;"DATOS!L"&amp;MATCH(VALUE(CARPETA),DATOS!B:B,0),IF(B68="(  ●  )","OK",B68)),"")</f>
        <v/>
      </c>
      <c r="C33" s="228"/>
      <c r="D33" s="143" t="s">
        <v>4</v>
      </c>
      <c r="E33" s="136"/>
      <c r="F33" s="136"/>
      <c r="G33" s="136"/>
      <c r="H33" s="136"/>
      <c r="I33" s="136"/>
      <c r="J33" s="137"/>
      <c r="K33" s="221"/>
      <c r="L33" s="222"/>
      <c r="M33" s="98"/>
      <c r="AV33" s="86" t="s">
        <v>10518</v>
      </c>
      <c r="AW33" s="86">
        <v>32</v>
      </c>
      <c r="AX33" s="86" t="s">
        <v>10518</v>
      </c>
    </row>
    <row r="34" spans="2:50" ht="15" customHeight="1" x14ac:dyDescent="0.25">
      <c r="B34" s="225" t="str">
        <f>IFERROR(HYPERLINK("#"&amp;"DATOS!AQ"&amp;MATCH(VALUE(CARPETA),DATOS!B:B,0),IF(G68="(  ●  )","OK",G68)),"")</f>
        <v/>
      </c>
      <c r="C34" s="226"/>
      <c r="D34" s="142" t="s">
        <v>10582</v>
      </c>
      <c r="E34" s="138"/>
      <c r="F34" s="138"/>
      <c r="G34" s="138"/>
      <c r="H34" s="138"/>
      <c r="I34" s="138"/>
      <c r="J34" s="139"/>
      <c r="K34" s="221"/>
      <c r="L34" s="222"/>
      <c r="M34" s="98"/>
    </row>
    <row r="35" spans="2:50" ht="15" customHeight="1" x14ac:dyDescent="0.25">
      <c r="B35" s="227" t="str">
        <f>IFERROR(HYPERLINK("#"&amp;"DATOS!AQ"&amp;MATCH(VALUE(CARPETA),DATOS!B:B,0),IF(J68="(  ●  )","OK",J68)),"")</f>
        <v/>
      </c>
      <c r="C35" s="228"/>
      <c r="D35" s="143" t="s">
        <v>10583</v>
      </c>
      <c r="E35" s="136"/>
      <c r="F35" s="136"/>
      <c r="G35" s="136"/>
      <c r="H35" s="136"/>
      <c r="I35" s="136"/>
      <c r="J35" s="137"/>
      <c r="K35" s="221"/>
      <c r="L35" s="222"/>
      <c r="M35" s="98"/>
    </row>
    <row r="36" spans="2:50" ht="15" customHeight="1" x14ac:dyDescent="0.25">
      <c r="B36" s="225" t="str">
        <f>IF(B71="(  ●  )","OK",B71)</f>
        <v/>
      </c>
      <c r="C36" s="226"/>
      <c r="D36" s="142" t="s">
        <v>10584</v>
      </c>
      <c r="E36" s="138"/>
      <c r="F36" s="138"/>
      <c r="G36" s="138"/>
      <c r="H36" s="138"/>
      <c r="I36" s="138"/>
      <c r="J36" s="139"/>
      <c r="K36" s="221"/>
      <c r="L36" s="222"/>
      <c r="M36" s="98"/>
    </row>
    <row r="37" spans="2:50" ht="15" customHeight="1" x14ac:dyDescent="0.25">
      <c r="B37" s="227" t="str">
        <f>IFERROR(HYPERLINK("#"&amp;"DATOS!AQ"&amp;MATCH(VALUE(CARPETA),DATOS!B:B,0),IF(G71="(  ●  )","OK",G71)),"")</f>
        <v/>
      </c>
      <c r="C37" s="228"/>
      <c r="D37" s="143" t="s">
        <v>10585</v>
      </c>
      <c r="E37" s="136"/>
      <c r="F37" s="136"/>
      <c r="G37" s="136"/>
      <c r="H37" s="136"/>
      <c r="I37" s="136"/>
      <c r="J37" s="137"/>
      <c r="K37" s="221"/>
      <c r="L37" s="222"/>
      <c r="M37" s="98"/>
    </row>
    <row r="38" spans="2:50" ht="15" customHeight="1" x14ac:dyDescent="0.25">
      <c r="B38" s="225" t="str">
        <f>IFERROR(HYPERLINK("#"&amp;"DATOS!AQ"&amp;MATCH(VALUE(CARPETA),DATOS!B:B,0),IF(J71="(  ●  )","OK",J71)),"")</f>
        <v/>
      </c>
      <c r="C38" s="226"/>
      <c r="D38" s="142" t="s">
        <v>10586</v>
      </c>
      <c r="E38" s="138"/>
      <c r="F38" s="138"/>
      <c r="G38" s="138"/>
      <c r="H38" s="138"/>
      <c r="I38" s="138"/>
      <c r="J38" s="139"/>
      <c r="K38" s="221"/>
      <c r="L38" s="222"/>
      <c r="M38" s="98"/>
    </row>
    <row r="39" spans="2:50" ht="15" customHeight="1" x14ac:dyDescent="0.25">
      <c r="B39" s="227" t="str">
        <f>IFERROR(HYPERLINK("#"&amp;"DATOS!AQ"&amp;MATCH(VALUE(CARPETA),DATOS!B:B,0),IF(L15="MORAL",IF(G74="(  ●  )","OK",G74),"")),"")</f>
        <v/>
      </c>
      <c r="C39" s="228"/>
      <c r="D39" s="143" t="str">
        <f>IF(B39="","","ACTA COSNTITUTIVA")</f>
        <v/>
      </c>
      <c r="E39" s="136"/>
      <c r="F39" s="136"/>
      <c r="G39" s="136"/>
      <c r="H39" s="136"/>
      <c r="I39" s="136"/>
      <c r="J39" s="137"/>
      <c r="K39" s="221"/>
      <c r="L39" s="222"/>
      <c r="M39" s="98"/>
    </row>
    <row r="40" spans="2:50" ht="15" customHeight="1" x14ac:dyDescent="0.25">
      <c r="B40" s="225" t="str">
        <f>IFERROR(HYPERLINK("#"&amp;"DATOS!AQ"&amp;MATCH(VALUE(CARPETA),DATOS!B:B,0),IF(B39="","",IF(B74="(  ●  )","OK",B74))),"")</f>
        <v/>
      </c>
      <c r="C40" s="226"/>
      <c r="D40" s="142" t="str">
        <f>IF(B40="","","RFC O CEDULA DE IDENTIFICACIÓN FISCAL")</f>
        <v/>
      </c>
      <c r="E40" s="138"/>
      <c r="F40" s="138"/>
      <c r="G40" s="138"/>
      <c r="H40" s="138"/>
      <c r="I40" s="138"/>
      <c r="J40" s="139"/>
      <c r="K40" s="221"/>
      <c r="L40" s="222"/>
      <c r="M40" s="98"/>
    </row>
    <row r="41" spans="2:50" ht="15" customHeight="1" x14ac:dyDescent="0.25">
      <c r="B41" s="217" t="str">
        <f>IFERROR(HYPERLINK("#"&amp;"DATOS!P"&amp;MATCH(VALUE(CARPETA),DATOS!B:B,0),IF(J74="        *TRAE CARTA PODER","OK","")),"")</f>
        <v/>
      </c>
      <c r="C41" s="218"/>
      <c r="D41" s="144" t="str">
        <f>IF(B41="","","CARTA PODER")</f>
        <v/>
      </c>
      <c r="E41" s="140"/>
      <c r="F41" s="140"/>
      <c r="G41" s="140"/>
      <c r="H41" s="140"/>
      <c r="I41" s="140"/>
      <c r="J41" s="141"/>
      <c r="K41" s="223"/>
      <c r="L41" s="22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3" t="s">
        <v>10587</v>
      </c>
      <c r="C45" s="213"/>
      <c r="D45" s="213"/>
      <c r="E45" s="213"/>
      <c r="F45" s="213"/>
      <c r="G45" s="213"/>
      <c r="H45" s="213"/>
      <c r="I45" s="213"/>
      <c r="J45" s="213"/>
      <c r="K45" s="213"/>
      <c r="L45" s="213"/>
      <c r="M45" s="98"/>
    </row>
    <row r="46" spans="2:50" ht="15" customHeight="1" x14ac:dyDescent="0.25">
      <c r="B46" s="213"/>
      <c r="C46" s="213"/>
      <c r="D46" s="213"/>
      <c r="E46" s="213"/>
      <c r="F46" s="213"/>
      <c r="G46" s="213"/>
      <c r="H46" s="213"/>
      <c r="I46" s="213"/>
      <c r="J46" s="213"/>
      <c r="K46" s="213"/>
      <c r="L46" s="213"/>
      <c r="M46" s="98"/>
    </row>
    <row r="47" spans="2:50" ht="15" customHeight="1" x14ac:dyDescent="0.25">
      <c r="B47" s="213"/>
      <c r="C47" s="213"/>
      <c r="D47" s="213"/>
      <c r="E47" s="213"/>
      <c r="F47" s="213"/>
      <c r="G47" s="213"/>
      <c r="H47" s="213"/>
      <c r="I47" s="213"/>
      <c r="J47" s="213"/>
      <c r="K47" s="213"/>
      <c r="L47" s="213"/>
      <c r="M47" s="98"/>
    </row>
    <row r="48" spans="2:50" ht="15" customHeight="1" x14ac:dyDescent="0.25">
      <c r="B48" s="213"/>
      <c r="C48" s="213"/>
      <c r="D48" s="213"/>
      <c r="E48" s="213"/>
      <c r="F48" s="213"/>
      <c r="G48" s="213"/>
      <c r="H48" s="213"/>
      <c r="I48" s="213"/>
      <c r="J48" s="213"/>
      <c r="K48" s="213"/>
      <c r="L48" s="213"/>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4" t="str">
        <f>IF(C20="","",C20)</f>
        <v/>
      </c>
      <c r="C61" s="214"/>
      <c r="D61" s="214"/>
      <c r="E61" s="214"/>
      <c r="F61" s="214"/>
      <c r="G61" s="119"/>
      <c r="H61" s="216" t="str">
        <f>UPPER(TRABAJADOR)</f>
        <v>ING. JUAN CARLOS FLORES VILLARREAL</v>
      </c>
      <c r="I61" s="216"/>
      <c r="J61" s="216"/>
      <c r="K61" s="216"/>
      <c r="L61" s="216"/>
      <c r="M61" s="98"/>
      <c r="O61" s="103"/>
    </row>
    <row r="62" spans="2:15" ht="15" customHeight="1" x14ac:dyDescent="0.25">
      <c r="B62" s="214" t="str">
        <f>IF(TIPODEPERSONA="MORAL","REPRESENTANTE: "&amp;SUBSTITUTE(IFERROR(INDEX(DATOS!P:P,MATCH(IF(O4="SI",VALUE(C21),VALUE(REPORTE!C22)),DATOS!BY:BY,0),1),""),";","",1),"NOMBRE Y FIRMA DEL SOLICITANTE")</f>
        <v>NOMBRE Y FIRMA DEL SOLICITANTE</v>
      </c>
      <c r="C62" s="214"/>
      <c r="D62" s="214"/>
      <c r="E62" s="214"/>
      <c r="F62" s="214"/>
      <c r="G62" s="119"/>
      <c r="H62" s="215" t="s">
        <v>10482</v>
      </c>
      <c r="I62" s="215"/>
      <c r="J62" s="215"/>
      <c r="K62" s="215"/>
      <c r="L62" s="215"/>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29 de noviembre de 2024</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29</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tr">
        <f>IF(REPORTE!C21="",REPORTE!C22,REPORTE!C21)</f>
        <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88"/>
      <c r="AO48" s="288"/>
      <c r="AP48" s="288"/>
      <c r="AS48" s="170" t="str">
        <f>IFERROR(IF(INDEX(DATOS!AF:AF,MATCH(#REF!,DATOS!J:J,0),1)=0,"",INDEX(DATOS!AF:AF,MATCH(#REF!,DATOS!J:J,0),1)),"")</f>
        <v/>
      </c>
    </row>
    <row r="49" spans="1:48" ht="15" customHeight="1" x14ac:dyDescent="0.25">
      <c r="D49" s="276" t="str">
        <f>REPORTE!C20</f>
        <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1</v>
      </c>
      <c r="AB49" s="151">
        <f>IF(AC49="",0,IFERROR(IF(VLOOKUP(AC49,AC$38:AC48,1,0)&gt;0,0,0),1))</f>
        <v>0</v>
      </c>
      <c r="AC49" s="152">
        <f>IF(DATOS!J13=Y$39,DATOS!C13,"")</f>
        <v>0</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1</v>
      </c>
      <c r="AB50" s="151">
        <f>IF(AC50="",0,IFERROR(IF(VLOOKUP(AC50,AC$38:AC49,1,0)&gt;0,0,0),1))</f>
        <v>0</v>
      </c>
      <c r="AC50" s="152">
        <f>IF(DATOS!J14=Y$39,DATOS!C14,"")</f>
        <v>0</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29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2024-11-29T16:33:56Z</dcterms:modified>
</cp:coreProperties>
</file>