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1" i="4" l="1"/>
  <c r="H61" i="4"/>
  <c r="B61" i="4"/>
  <c r="P49" i="27"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09" i="4"/>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DD262" i="1" l="1"/>
  <c r="N19" i="4"/>
  <c r="G71" i="4" l="1"/>
  <c r="B37" i="4" s="1"/>
  <c r="B68" i="4"/>
  <c r="B33" i="4" s="1"/>
  <c r="B71" i="4"/>
  <c r="B36" i="4" s="1"/>
  <c r="G65" i="4"/>
  <c r="B31" i="4" s="1"/>
  <c r="B74" i="4"/>
  <c r="J68" i="4"/>
  <c r="B35" i="4" s="1"/>
  <c r="J71" i="4"/>
  <c r="B38" i="4" s="1"/>
  <c r="G68" i="4"/>
  <c r="B34" i="4" s="1"/>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18" i="4" l="1"/>
  <c r="G74" i="4"/>
  <c r="J74" i="4"/>
  <c r="B41" i="4" s="1"/>
  <c r="D41" i="4" s="1"/>
  <c r="AQ7" i="4"/>
  <c r="AN7" i="4" s="1"/>
  <c r="AN13" i="4" s="1"/>
  <c r="AN1" i="4" s="1"/>
  <c r="BW252" i="1"/>
  <c r="BX252" i="1"/>
  <c r="BY252" i="1"/>
  <c r="BV253" i="1"/>
  <c r="I22" i="4" l="1"/>
  <c r="I23" i="4"/>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R477" i="3" s="1"/>
  <c r="S477" i="3" s="1"/>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R467" i="3" s="1"/>
  <c r="S467" i="3" s="1"/>
  <c r="B585" i="3"/>
  <c r="B698" i="3"/>
  <c r="B660" i="3"/>
  <c r="C140" i="3"/>
  <c r="E428" i="3"/>
  <c r="D428" i="3" s="1"/>
  <c r="E398" i="3"/>
  <c r="D398" i="3" s="1"/>
  <c r="B670" i="3"/>
  <c r="E149" i="3"/>
  <c r="D149" i="3" s="1"/>
  <c r="E701" i="3"/>
  <c r="D701" i="3" s="1"/>
  <c r="B654" i="3"/>
  <c r="E442" i="3"/>
  <c r="D442" i="3" s="1"/>
  <c r="C1072" i="3"/>
  <c r="B706" i="3"/>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R785" i="3"/>
  <c r="S785" i="3" s="1"/>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V853" i="3"/>
  <c r="R853" i="3"/>
  <c r="S853" i="3" s="1"/>
  <c r="V998" i="3"/>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R663" i="3"/>
  <c r="S663" i="3" s="1"/>
  <c r="V963" i="3"/>
  <c r="R963" i="3"/>
  <c r="S963" i="3" s="1"/>
  <c r="V537" i="3"/>
  <c r="R537" i="3"/>
  <c r="S537" i="3" s="1"/>
  <c r="V447" i="3"/>
  <c r="R447" i="3"/>
  <c r="S447" i="3" s="1"/>
  <c r="R631" i="3"/>
  <c r="S631" i="3" s="1"/>
  <c r="V631" i="3"/>
  <c r="R825" i="3"/>
  <c r="S825" i="3" s="1"/>
  <c r="V825" i="3"/>
  <c r="V526" i="3"/>
  <c r="V509" i="3"/>
  <c r="R509" i="3"/>
  <c r="S509" i="3" s="1"/>
  <c r="V959" i="3"/>
  <c r="R959" i="3"/>
  <c r="S959" i="3" s="1"/>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R661" i="3" l="1"/>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C24" i="4" s="1"/>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K30" i="4" l="1"/>
  <c r="J76" i="4"/>
  <c r="O51" i="4" s="1"/>
  <c r="C65" i="4"/>
  <c r="C68" i="4"/>
  <c r="N1" i="4"/>
  <c r="L15" i="4" s="1"/>
  <c r="B39" i="4" s="1"/>
  <c r="B40" i="4" s="1"/>
  <c r="C23" i="4"/>
  <c r="J22" i="4"/>
  <c r="J23" i="4"/>
  <c r="J20" i="4"/>
  <c r="H74" i="4"/>
  <c r="B92" i="4"/>
  <c r="K68" i="4" l="1"/>
  <c r="H68" i="4"/>
  <c r="H71" i="4"/>
  <c r="K71" i="4"/>
  <c r="D39" i="4"/>
  <c r="D40" i="4"/>
  <c r="C71" i="4"/>
  <c r="K65" i="4"/>
  <c r="H65" i="4"/>
  <c r="AG1" i="4"/>
</calcChain>
</file>

<file path=xl/sharedStrings.xml><?xml version="1.0" encoding="utf-8"?>
<sst xmlns="http://schemas.openxmlformats.org/spreadsheetml/2006/main" count="20694" uniqueCount="10593">
  <si>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</si>
  <si>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</si>
  <si>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</si>
  <si>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</si>
  <si>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</si>
  <si>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</si>
  <si>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</si>
  <si>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</si>
  <si>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</si>
  <si>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</si>
  <si>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</si>
  <si>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</si>
  <si>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</si>
  <si>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</si>
  <si>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</si>
  <si>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</si>
  <si>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</si>
  <si>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</si>
  <si>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</si>
  <si>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</si>
  <si>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</si>
  <si>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</si>
  <si>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</si>
  <si>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</si>
  <si>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</si>
  <si>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</si>
  <si>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</si>
  <si>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</si>
  <si>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</si>
  <si>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</si>
  <si>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</si>
  <si>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</si>
  <si>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</si>
  <si>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</si>
  <si>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</si>
  <si>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</si>
  <si>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</si>
  <si>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</si>
  <si>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</si>
  <si>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</si>
  <si>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</si>
  <si>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</si>
  <si>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</si>
  <si>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</si>
  <si>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</si>
  <si>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</si>
  <si>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</si>
  <si>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</si>
  <si>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</si>
  <si>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</si>
  <si>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</si>
  <si>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</si>
  <si>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</si>
  <si>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</si>
  <si>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</si>
  <si>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</si>
  <si>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</si>
  <si>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</si>
  <si>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</si>
  <si>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</si>
  <si>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</si>
  <si>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</si>
  <si>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</si>
  <si>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</si>
  <si>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</si>
  <si>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</si>
  <si>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</si>
  <si>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</si>
  <si>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</si>
  <si>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</si>
  <si>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</si>
  <si>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</si>
  <si>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</si>
  <si>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</si>
  <si>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</si>
  <si>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</si>
  <si>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</si>
  <si>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</si>
  <si>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</si>
  <si>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</si>
  <si>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</si>
  <si>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</si>
  <si>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</si>
  <si>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</si>
  <si>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</si>
  <si>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</si>
  <si>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</si>
  <si>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</si>
  <si>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</si>
  <si>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</si>
  <si>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</si>
  <si>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</si>
  <si>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</si>
  <si>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</si>
  <si>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</si>
  <si>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</si>
  <si>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</si>
  <si>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</si>
  <si>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</si>
  <si>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</si>
  <si>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</si>
  <si>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</si>
  <si>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</si>
  <si>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</si>
  <si>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</si>
  <si>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</si>
  <si>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</si>
  <si>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</si>
  <si>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</si>
  <si>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</si>
  <si>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</si>
  <si>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</si>
  <si>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</si>
  <si>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</si>
  <si>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</si>
  <si>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</si>
  <si>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</si>
  <si>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</si>
  <si>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</si>
  <si>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</si>
  <si>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</si>
  <si>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</si>
  <si>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</si>
  <si>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</si>
  <si>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</si>
  <si>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</si>
  <si>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</si>
  <si>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</si>
  <si>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</si>
  <si>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</si>
  <si>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</si>
  <si>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</si>
  <si>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</si>
  <si>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</si>
  <si>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</si>
  <si>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</si>
  <si>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</si>
  <si>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</si>
  <si>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</si>
  <si>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</si>
  <si>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</si>
  <si>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</si>
  <si>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</si>
  <si>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</si>
  <si>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</si>
  <si>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</si>
  <si>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</si>
  <si>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</si>
  <si>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</si>
  <si>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</si>
  <si>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</si>
  <si>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</si>
  <si>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</si>
  <si>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</si>
  <si>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</si>
  <si>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</si>
  <si>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</si>
  <si>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</si>
  <si>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</si>
  <si>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</si>
  <si>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</si>
  <si>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</si>
  <si>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</si>
  <si>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</si>
  <si>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</si>
  <si>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</si>
  <si>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</si>
  <si>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</si>
  <si>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</si>
  <si>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</si>
  <si>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</si>
  <si>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</si>
  <si>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</si>
  <si>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</si>
  <si>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</si>
  <si>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</si>
  <si>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</si>
  <si>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</si>
  <si>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</si>
  <si>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</si>
  <si>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</si>
  <si>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</si>
  <si>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</si>
  <si>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</si>
  <si>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</si>
  <si>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</si>
  <si>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</si>
  <si>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</si>
  <si>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</si>
  <si>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</si>
  <si>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</si>
  <si>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</si>
  <si>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</si>
  <si>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</si>
  <si>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</si>
  <si>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</si>
  <si>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</si>
  <si>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</si>
  <si>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</si>
  <si>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</si>
  <si>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</si>
  <si>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</si>
  <si>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</si>
  <si>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</si>
  <si>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</si>
  <si>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</si>
  <si>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</si>
  <si>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</si>
  <si>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</si>
  <si>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</si>
  <si>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</si>
  <si>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</si>
  <si>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</si>
  <si>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</si>
  <si>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</si>
  <si>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</si>
  <si>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</si>
  <si>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</si>
  <si>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</si>
  <si>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</si>
  <si>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</si>
  <si>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</si>
  <si>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</si>
  <si>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</si>
  <si>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</si>
  <si>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</si>
  <si>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</si>
  <si>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</si>
  <si>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</si>
  <si>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</si>
  <si>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</si>
  <si>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</si>
  <si>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</si>
  <si>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</si>
  <si>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</si>
  <si>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</si>
  <si>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</si>
  <si>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</si>
  <si>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</si>
  <si>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</si>
  <si>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</si>
  <si>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</si>
  <si>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</si>
  <si>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</si>
  <si>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</si>
  <si>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</si>
  <si>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</si>
  <si>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</si>
  <si>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</si>
  <si>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</si>
  <si>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</si>
  <si>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</si>
  <si>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</si>
  <si>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</si>
  <si>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</si>
  <si>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</si>
  <si>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</si>
  <si>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</si>
  <si>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</si>
  <si>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</si>
  <si>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</si>
  <si>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</si>
  <si>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</si>
  <si>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</si>
  <si>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</si>
  <si>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</si>
  <si>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</si>
  <si>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</si>
  <si>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</si>
  <si>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</si>
  <si>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</si>
  <si>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</si>
  <si>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</si>
  <si>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</si>
  <si>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</si>
  <si>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</si>
  <si>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</si>
  <si>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</si>
  <si>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</si>
  <si>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</si>
  <si>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</si>
  <si>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</si>
  <si>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</si>
  <si>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</si>
  <si>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</si>
  <si>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</si>
  <si>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</si>
  <si>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</si>
  <si>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</si>
  <si>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</si>
  <si>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</si>
  <si>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</si>
  <si>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</si>
  <si>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</si>
  <si>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</si>
  <si>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</si>
  <si>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</si>
  <si>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</si>
  <si>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</si>
  <si>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</si>
  <si>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</si>
  <si>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</si>
  <si>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</si>
  <si>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</si>
  <si>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</si>
  <si>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</si>
  <si>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</si>
  <si>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</si>
  <si>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</si>
  <si>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</si>
  <si>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</si>
  <si>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</si>
  <si>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</si>
  <si>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</si>
  <si>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</si>
  <si>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</si>
  <si>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</si>
  <si>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</si>
  <si>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</si>
  <si>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</si>
  <si>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</si>
  <si>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</si>
  <si>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</si>
  <si>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</si>
  <si>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</si>
  <si>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</si>
  <si>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</si>
  <si>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</si>
  <si>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</si>
  <si>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</si>
  <si>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</si>
  <si>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</si>
  <si>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</si>
  <si>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</si>
  <si>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</si>
  <si>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</si>
  <si>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</si>
  <si>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</si>
  <si>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</si>
  <si>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</si>
  <si>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</si>
  <si>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</si>
  <si>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</si>
  <si>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</si>
  <si>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</si>
  <si>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</si>
  <si>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</si>
  <si>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</si>
  <si>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</si>
  <si>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</si>
  <si>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</si>
  <si>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</si>
  <si>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</si>
  <si>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</si>
  <si>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</si>
  <si>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</si>
  <si>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</si>
  <si>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</si>
  <si>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</si>
  <si>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</si>
  <si>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</si>
  <si>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</si>
  <si>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</si>
  <si>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</si>
  <si>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</si>
  <si>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</si>
  <si>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</si>
  <si>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</si>
  <si>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</si>
  <si>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</si>
  <si>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</si>
  <si>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</si>
  <si>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</si>
  <si>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</si>
  <si>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</si>
  <si>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</si>
  <si>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</si>
  <si>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</si>
  <si>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</si>
  <si>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</si>
  <si>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</si>
  <si>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</si>
  <si>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</si>
  <si>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</si>
  <si>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</si>
  <si>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</si>
  <si>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</si>
  <si>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</si>
  <si>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</si>
  <si>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</si>
  <si>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</si>
  <si>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</si>
  <si>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</si>
  <si>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</si>
  <si>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</si>
  <si>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</si>
  <si>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</si>
  <si>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</si>
  <si>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</si>
  <si>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</si>
  <si>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</si>
  <si>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</si>
  <si>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</si>
  <si>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</si>
  <si>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</si>
  <si>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</si>
  <si>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</si>
  <si>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</si>
  <si>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</si>
  <si>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</si>
  <si>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</si>
  <si>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</si>
  <si>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</si>
  <si>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</si>
  <si>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</si>
  <si>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</si>
  <si>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</si>
  <si>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</si>
  <si>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</si>
  <si>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</si>
  <si>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</si>
  <si>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</si>
  <si>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</si>
  <si>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</si>
  <si>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</si>
  <si>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</si>
  <si>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</si>
  <si>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</si>
  <si>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</si>
  <si>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</si>
  <si>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</si>
  <si>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</si>
  <si>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</si>
  <si>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</si>
  <si>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</si>
  <si>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</si>
  <si>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</si>
  <si>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</si>
  <si>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</si>
  <si>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</si>
  <si>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</si>
  <si>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</si>
  <si>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</si>
  <si>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</si>
  <si>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</si>
  <si>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</si>
  <si>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</si>
  <si>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</si>
  <si>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</si>
  <si>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</si>
  <si>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</si>
  <si>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</si>
  <si>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</si>
  <si>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</si>
  <si>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</si>
  <si>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</si>
  <si>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</si>
  <si>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</si>
  <si>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</si>
  <si>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</si>
  <si>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</si>
  <si>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</si>
  <si>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</si>
  <si>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</si>
  <si>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</si>
  <si>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</si>
  <si>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</si>
  <si>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</si>
  <si>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</si>
  <si>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</si>
  <si>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</si>
  <si>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</si>
  <si>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</si>
  <si>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</si>
  <si>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</si>
  <si>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</si>
  <si>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</si>
  <si>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</si>
  <si>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</si>
  <si>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</si>
  <si>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</si>
  <si>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</si>
  <si>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</si>
  <si>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</si>
  <si>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</si>
  <si>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</si>
  <si>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</si>
  <si>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</si>
  <si>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</si>
  <si>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</si>
  <si>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</si>
  <si>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</si>
  <si>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</si>
  <si>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</si>
  <si>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</si>
  <si>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</si>
  <si>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</si>
  <si>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</si>
  <si>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</si>
  <si>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</si>
  <si>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</si>
  <si>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</si>
  <si>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</si>
  <si>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</si>
  <si>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</si>
  <si>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</si>
  <si>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</si>
  <si>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</si>
  <si>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</si>
  <si>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</si>
  <si>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</si>
  <si>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</si>
  <si>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</si>
  <si>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</si>
  <si>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</si>
  <si>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</si>
  <si>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</si>
  <si>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</si>
  <si>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</si>
  <si>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</si>
  <si>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</si>
  <si>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</si>
  <si>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</si>
  <si>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</si>
  <si>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</si>
  <si>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</si>
  <si>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</si>
  <si>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</si>
  <si>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</si>
  <si>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</si>
  <si>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</si>
  <si>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</si>
  <si>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</si>
  <si>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</si>
  <si>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</si>
  <si>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</si>
  <si>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</si>
  <si>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</si>
  <si>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</si>
  <si>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</si>
  <si>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</si>
  <si>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</si>
  <si>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</si>
  <si>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</si>
  <si>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</si>
  <si>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</si>
  <si>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</si>
  <si>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</si>
  <si>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</si>
  <si>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</si>
  <si>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</si>
  <si>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</si>
  <si>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</si>
  <si>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</si>
  <si>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</si>
  <si>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</si>
  <si>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</si>
  <si>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</si>
  <si>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</si>
  <si>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</si>
  <si>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</si>
  <si>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</si>
  <si>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</si>
  <si>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</si>
  <si>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</si>
  <si>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</si>
  <si>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</si>
  <si>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</si>
  <si>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</si>
  <si>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</si>
  <si>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</si>
  <si>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</si>
  <si>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</si>
  <si>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</si>
  <si>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</si>
  <si>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</si>
  <si>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</si>
  <si>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</si>
  <si>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</si>
  <si>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</si>
  <si>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</si>
  <si>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</si>
  <si>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</si>
  <si>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</si>
  <si>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</si>
  <si>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</si>
  <si>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</si>
  <si>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</si>
  <si>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</si>
  <si>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</si>
  <si>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</si>
  <si>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</si>
  <si>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</si>
  <si>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</si>
  <si>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</si>
  <si>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</si>
  <si>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</si>
  <si>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</si>
  <si>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</si>
  <si>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</si>
  <si>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</si>
  <si>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</si>
  <si>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</si>
  <si>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</si>
  <si>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</si>
  <si>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</si>
  <si>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</si>
  <si>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</si>
  <si>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</si>
  <si>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</si>
  <si>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</si>
  <si>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</si>
  <si>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</si>
  <si>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</si>
  <si>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</si>
  <si>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</si>
  <si>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</si>
  <si>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</si>
  <si>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</si>
  <si>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</si>
  <si>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</si>
  <si>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</si>
  <si>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</si>
  <si>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</si>
  <si>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</si>
  <si>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</si>
  <si>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</si>
  <si>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</si>
  <si>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</si>
  <si>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</si>
  <si>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</si>
  <si>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</si>
  <si>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</si>
  <si>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</si>
  <si>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</si>
  <si>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</si>
  <si>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</si>
  <si>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</si>
  <si>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</si>
  <si>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</si>
  <si>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</si>
  <si>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</si>
  <si>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</si>
  <si>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</si>
  <si>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</si>
  <si>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</si>
  <si>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</si>
  <si>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</si>
  <si>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</si>
  <si>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</si>
  <si>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</si>
  <si>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</si>
  <si>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</si>
  <si>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</si>
  <si>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</si>
  <si>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</si>
  <si>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</si>
  <si>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</si>
  <si>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</si>
  <si>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</si>
  <si>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</si>
  <si>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</si>
  <si>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</si>
  <si>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</si>
  <si>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</si>
  <si>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</si>
  <si>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</si>
  <si>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</si>
  <si>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</si>
  <si>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</si>
  <si>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</si>
  <si>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</si>
  <si>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</si>
  <si>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</si>
  <si>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</si>
  <si>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</si>
  <si>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</si>
  <si>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</si>
  <si>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</si>
  <si>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</si>
  <si>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</si>
  <si>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</si>
  <si>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</si>
  <si>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</si>
  <si>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</si>
  <si>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</si>
  <si>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</si>
  <si>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</si>
  <si>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</si>
  <si>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</si>
  <si>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</si>
  <si>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</si>
  <si>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</si>
  <si>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</si>
  <si>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</si>
  <si>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</si>
  <si>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</si>
  <si>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</si>
  <si>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</si>
  <si>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</si>
  <si>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</si>
  <si>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</si>
  <si>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</si>
  <si>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</si>
  <si>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</si>
  <si>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</si>
  <si>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</si>
  <si>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</si>
  <si>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</si>
  <si>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</si>
  <si>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</si>
  <si>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</si>
  <si>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</si>
  <si>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</si>
  <si>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</si>
  <si>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</si>
  <si>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</si>
  <si>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</si>
  <si>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</si>
  <si>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</si>
  <si>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</si>
  <si>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</si>
  <si>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</si>
  <si>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</si>
  <si>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</si>
  <si>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</si>
  <si>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</si>
  <si>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</si>
  <si>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</si>
  <si>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</si>
  <si>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</si>
  <si>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</si>
  <si>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</si>
  <si>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</si>
  <si>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</si>
  <si>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</si>
  <si>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</si>
  <si>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</si>
  <si>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</si>
  <si>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</si>
  <si>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</si>
  <si>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</si>
  <si>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</si>
  <si>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</si>
  <si>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</si>
  <si>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</si>
  <si>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</si>
  <si>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</si>
  <si>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</si>
  <si>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</si>
  <si>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</si>
  <si>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</si>
  <si>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</si>
  <si>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</si>
  <si>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</si>
  <si>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</si>
  <si>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</si>
  <si>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</si>
  <si>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</si>
  <si>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</si>
  <si>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</si>
  <si>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</si>
  <si>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</si>
  <si>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</si>
  <si>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</si>
  <si>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</si>
  <si>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</si>
  <si>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</si>
  <si>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</si>
  <si>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</si>
  <si>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</si>
  <si>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</si>
  <si>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</si>
  <si>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</si>
  <si>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</si>
  <si>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</si>
  <si>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</si>
  <si>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</si>
  <si>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</si>
  <si>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</si>
  <si>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</si>
  <si>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</si>
  <si>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</si>
  <si>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</si>
  <si>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</si>
  <si>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</si>
  <si>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</si>
  <si>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</si>
  <si>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</si>
  <si>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</si>
  <si>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</si>
  <si>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</si>
  <si>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</si>
  <si>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</si>
  <si>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</si>
  <si>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</si>
  <si>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</si>
  <si>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</si>
  <si>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</si>
  <si>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</si>
  <si>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</si>
  <si>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</si>
  <si>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</si>
  <si>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</si>
  <si>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</si>
  <si>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</si>
  <si>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</si>
  <si>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</si>
  <si>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</si>
  <si>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</si>
  <si>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</si>
  <si>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</si>
  <si>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</si>
  <si>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</si>
  <si>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</si>
  <si>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</si>
  <si>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</si>
  <si>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</si>
  <si>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</si>
  <si>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</si>
  <si>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</si>
  <si>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</si>
  <si>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</si>
  <si>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</si>
  <si>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</si>
  <si>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</si>
  <si>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</si>
  <si>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</si>
  <si>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</si>
  <si>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</si>
  <si>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</si>
  <si>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</si>
  <si>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</si>
  <si>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</si>
  <si>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</si>
  <si>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</si>
  <si>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</si>
  <si>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</si>
  <si>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</si>
  <si>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</si>
  <si>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</si>
  <si>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</si>
  <si>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</si>
  <si>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</si>
  <si>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</si>
  <si>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</si>
  <si>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</si>
  <si>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</si>
  <si>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</si>
  <si>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</si>
  <si>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</si>
  <si>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</si>
  <si>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</si>
  <si>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</si>
  <si>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</si>
  <si>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</si>
  <si>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</si>
  <si>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</si>
  <si>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</si>
  <si>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</si>
  <si>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</si>
  <si>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</si>
  <si>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</si>
  <si>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</si>
  <si>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</si>
  <si>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</si>
  <si>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</si>
  <si>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</si>
  <si>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</si>
  <si>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</si>
  <si>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</si>
  <si>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</si>
  <si>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</si>
  <si>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</si>
  <si>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</si>
  <si>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</si>
  <si>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</si>
  <si>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</si>
  <si>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</si>
  <si>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</si>
  <si>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</si>
  <si>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</si>
  <si>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</si>
  <si>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</si>
  <si>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</si>
  <si>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</si>
  <si>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</si>
  <si>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</si>
  <si>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</si>
  <si>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</si>
  <si>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</si>
  <si>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</si>
  <si>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</si>
  <si>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</si>
  <si>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</si>
  <si>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</si>
  <si>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</si>
  <si>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</si>
  <si>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</si>
  <si>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</si>
  <si>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</si>
  <si>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</si>
  <si>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</si>
  <si>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</si>
  <si>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</si>
  <si>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</si>
  <si>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</si>
  <si>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</si>
  <si>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</si>
  <si>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</si>
  <si>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</si>
  <si>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</si>
  <si>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</si>
  <si>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</si>
  <si>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</si>
  <si>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</si>
  <si>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</si>
  <si>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</si>
  <si>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</si>
  <si>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</si>
  <si>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</si>
  <si>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</si>
  <si>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</si>
  <si>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</si>
  <si>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</si>
  <si>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</si>
  <si>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</si>
  <si>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</si>
  <si>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</si>
  <si>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</si>
  <si>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</si>
  <si>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</si>
  <si>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</si>
  <si>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</si>
  <si>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</si>
  <si>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</si>
  <si>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</si>
  <si>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</si>
  <si>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</si>
  <si>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</si>
  <si>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</si>
  <si>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</si>
  <si>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</si>
  <si>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</si>
  <si>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</si>
  <si>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</si>
  <si>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</si>
  <si>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</si>
  <si>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</si>
  <si>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</si>
  <si>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</si>
  <si>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</si>
  <si>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</si>
  <si>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</si>
  <si>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</si>
  <si>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</si>
  <si>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</si>
  <si>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</si>
  <si>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</si>
  <si>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</si>
  <si>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</si>
  <si>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</si>
  <si>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</si>
  <si>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</si>
  <si>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</si>
  <si>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</si>
  <si>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</si>
  <si>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</si>
  <si>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</si>
  <si>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</si>
  <si>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</si>
  <si>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</si>
  <si>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</si>
  <si>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</si>
  <si>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</si>
  <si>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</si>
  <si>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</si>
  <si>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</si>
  <si>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</si>
  <si>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</si>
  <si>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</si>
  <si>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</si>
  <si>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</si>
  <si>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</si>
  <si>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</si>
  <si>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</si>
  <si>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</si>
  <si>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</si>
  <si>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</si>
  <si>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</si>
  <si>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</si>
  <si>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</si>
  <si>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</si>
  <si>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</si>
  <si>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</si>
  <si>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</si>
  <si>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</si>
  <si>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</si>
  <si>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</si>
  <si>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</si>
  <si>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</si>
  <si>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</si>
  <si>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</si>
  <si>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</si>
  <si>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</si>
  <si>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</si>
  <si>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</si>
  <si>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</si>
  <si>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</si>
  <si>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</si>
  <si>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</si>
  <si>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</si>
  <si>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</si>
  <si>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</si>
  <si>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</si>
  <si>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</si>
  <si>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</si>
  <si>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</si>
  <si>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</si>
  <si>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</si>
  <si>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</si>
  <si>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</si>
  <si>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</si>
  <si>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</si>
  <si>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</si>
  <si>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</si>
  <si>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</si>
  <si>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</si>
  <si>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</si>
  <si>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</si>
  <si>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</si>
  <si>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</si>
  <si>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</si>
  <si>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</si>
  <si>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</si>
  <si>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</si>
  <si>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</si>
  <si>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</si>
  <si>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</si>
  <si>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</si>
  <si>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</si>
  <si>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</si>
  <si>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</si>
  <si>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</si>
  <si>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</si>
  <si>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</si>
  <si>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</si>
  <si>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</si>
  <si>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</si>
  <si>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</si>
  <si>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</si>
  <si>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</si>
  <si>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</si>
  <si>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</si>
  <si>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</si>
  <si>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</si>
  <si>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</si>
  <si>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</si>
  <si>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</si>
  <si>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</si>
  <si>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</si>
  <si>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</si>
  <si>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</si>
  <si>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</si>
  <si>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</si>
  <si>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</si>
  <si>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</si>
  <si>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</si>
  <si>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</si>
  <si>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</si>
  <si>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</si>
  <si>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</si>
  <si>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</si>
  <si>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</si>
  <si>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</si>
  <si>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</si>
  <si>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</si>
  <si>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</si>
  <si>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</si>
  <si>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</si>
  <si>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</si>
  <si>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</si>
  <si>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</si>
  <si>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</si>
  <si>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</si>
  <si>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</si>
  <si>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</si>
  <si>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</si>
  <si>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</si>
  <si>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</si>
  <si>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</si>
  <si>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</si>
  <si>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</si>
  <si>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</si>
  <si>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</si>
  <si>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</si>
  <si>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</si>
  <si>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</si>
  <si>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</si>
  <si>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</si>
  <si>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</si>
  <si>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</si>
  <si>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</si>
  <si>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</si>
  <si>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</si>
  <si>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</si>
  <si>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</si>
  <si>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</si>
  <si>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</si>
  <si>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</si>
  <si>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</si>
  <si>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</si>
  <si>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</si>
  <si>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</si>
  <si>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</si>
  <si>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</si>
  <si>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</si>
  <si>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</si>
  <si>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</si>
  <si>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</si>
  <si>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</si>
  <si>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</si>
  <si>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</si>
  <si>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</si>
  <si>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</si>
  <si>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</si>
  <si>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</si>
  <si>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</si>
  <si>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</si>
  <si>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</si>
  <si>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</si>
  <si>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</si>
  <si>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</si>
  <si>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</si>
  <si>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</si>
  <si>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</si>
  <si>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</si>
  <si>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</si>
  <si>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</si>
  <si>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</si>
  <si>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</si>
  <si>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</si>
  <si>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</si>
  <si>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</si>
  <si>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</si>
  <si>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</si>
  <si>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</si>
  <si>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</si>
  <si>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</si>
  <si>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</si>
  <si>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</si>
  <si>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</si>
  <si>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</si>
  <si>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</si>
  <si>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</si>
  <si>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</si>
  <si>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</si>
  <si>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</si>
  <si>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</si>
  <si>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</si>
  <si>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</si>
  <si>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</si>
  <si>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</si>
  <si>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</si>
  <si>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</si>
  <si>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</si>
  <si>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</si>
  <si>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</si>
  <si>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</si>
  <si>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</si>
  <si>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</si>
  <si>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</si>
  <si>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</si>
  <si>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</si>
  <si>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</si>
  <si>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</si>
  <si>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</si>
  <si>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</si>
  <si>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</si>
  <si>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</si>
  <si>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</si>
  <si>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</si>
  <si>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</si>
  <si>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</si>
  <si>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</si>
  <si>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</si>
  <si>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</si>
  <si>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</si>
  <si>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</si>
  <si>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</si>
  <si>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</si>
  <si>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</si>
  <si>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</si>
  <si>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</si>
  <si>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</si>
  <si>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</si>
  <si>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</si>
  <si>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</si>
  <si>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</si>
  <si>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</si>
  <si>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</si>
  <si>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</si>
  <si>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</si>
  <si>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</si>
  <si>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</si>
  <si>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</si>
  <si>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</si>
  <si>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</si>
  <si>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</si>
  <si>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</si>
  <si>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</si>
  <si>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</si>
  <si>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</si>
  <si>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</si>
  <si>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</si>
  <si>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</si>
  <si>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</si>
  <si>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</si>
  <si>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</si>
  <si>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</si>
  <si>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</si>
  <si>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</si>
  <si>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</si>
  <si>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</si>
  <si>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</si>
  <si>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</si>
  <si>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</si>
  <si>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</si>
  <si>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</si>
  <si>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</si>
  <si>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</si>
  <si>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</si>
  <si>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</si>
  <si>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</si>
  <si>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</si>
  <si>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</si>
  <si>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</si>
  <si>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</si>
  <si>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</si>
  <si>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</si>
  <si>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</si>
  <si>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</si>
  <si>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</si>
  <si>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</si>
  <si>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</si>
  <si>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</si>
  <si>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</si>
  <si>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</si>
  <si>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</si>
  <si>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</si>
  <si>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</si>
  <si>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</si>
  <si>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</si>
  <si>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</si>
  <si>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</si>
  <si>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</si>
  <si>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</si>
  <si>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</si>
  <si>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</si>
  <si>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</si>
  <si>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</si>
  <si>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</si>
  <si>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</si>
  <si>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</si>
  <si>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</si>
  <si>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</si>
  <si>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</si>
  <si>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</si>
  <si>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</si>
  <si>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</si>
  <si>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</si>
  <si>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</si>
  <si>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</si>
  <si>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</si>
  <si>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</si>
  <si>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</si>
  <si>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</si>
  <si>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</si>
  <si>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</si>
  <si>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</si>
  <si>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</si>
  <si>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</si>
  <si>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</si>
  <si>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</si>
  <si>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</si>
  <si>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</si>
  <si>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</si>
  <si>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</si>
  <si>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</si>
  <si>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</si>
  <si>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</si>
  <si>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</si>
  <si>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</si>
  <si>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</si>
  <si>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</si>
  <si>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</si>
  <si>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</si>
  <si>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</si>
  <si>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</si>
  <si>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</si>
  <si>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</si>
  <si>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</si>
  <si>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</si>
  <si>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</si>
  <si>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</si>
  <si>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</si>
  <si>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</si>
  <si>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</si>
  <si>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</si>
  <si>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</si>
  <si>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</si>
  <si>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</si>
  <si>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</si>
  <si>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</si>
  <si>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</si>
  <si>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</si>
  <si>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</si>
  <si>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</si>
  <si>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</si>
  <si>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</si>
  <si>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</si>
  <si>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</si>
  <si>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</si>
  <si>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</si>
  <si>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</si>
  <si>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</si>
  <si>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</si>
  <si>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</si>
  <si>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</si>
  <si>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</si>
  <si>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</si>
  <si>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</si>
  <si>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</si>
  <si>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</si>
  <si>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</si>
  <si>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</si>
  <si>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</si>
  <si>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</si>
  <si>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</si>
  <si>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</si>
  <si>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</si>
  <si>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</si>
  <si>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</si>
  <si>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</si>
  <si>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</si>
  <si>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</si>
  <si>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</si>
  <si>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</si>
  <si>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</si>
  <si>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</si>
  <si>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</si>
  <si>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</si>
  <si>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</si>
  <si>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</si>
  <si>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</si>
  <si>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</si>
  <si>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</si>
  <si>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</si>
  <si>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</si>
  <si>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</si>
  <si>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</si>
  <si>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</si>
  <si>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</si>
  <si>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</si>
  <si>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</si>
  <si>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</si>
  <si>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</si>
  <si>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</si>
  <si>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</si>
  <si>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</si>
  <si>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</si>
  <si>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</si>
  <si>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</si>
  <si>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</si>
  <si>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</si>
  <si>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</si>
  <si>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</si>
  <si>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</si>
  <si>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</si>
  <si>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</si>
  <si>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</si>
  <si>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</si>
  <si>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</si>
  <si>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</si>
  <si>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</si>
  <si>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</si>
  <si>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</si>
  <si>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</si>
  <si>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</si>
  <si>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</si>
  <si>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</si>
  <si>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</si>
  <si>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</si>
  <si>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</si>
  <si>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</si>
  <si>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</si>
  <si>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</si>
  <si>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</si>
  <si>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</si>
  <si>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</si>
  <si>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</si>
  <si>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</si>
  <si>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</si>
  <si>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</si>
  <si>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</si>
  <si>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</si>
  <si>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</si>
  <si>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</si>
  <si>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</si>
  <si>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</si>
  <si>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</si>
  <si>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</si>
  <si>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</si>
  <si>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</si>
  <si>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</si>
  <si>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</si>
  <si>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</si>
  <si>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</si>
  <si>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</si>
  <si>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</si>
  <si>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</si>
  <si>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</si>
  <si>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</si>
  <si>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</si>
  <si>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</si>
  <si>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</si>
  <si>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</si>
  <si>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</si>
  <si>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</si>
  <si>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</si>
  <si>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</si>
  <si>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</si>
  <si>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</si>
  <si>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</si>
  <si>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</si>
  <si>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</si>
  <si>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</si>
  <si>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</si>
  <si>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</si>
  <si>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</si>
  <si>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</si>
  <si>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</si>
  <si>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</si>
  <si>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</si>
  <si>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</si>
  <si>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</si>
  <si>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</si>
  <si>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</si>
  <si>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</si>
  <si>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</si>
  <si>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</si>
  <si>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</si>
  <si>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</si>
  <si>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</si>
  <si>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</si>
  <si>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</si>
  <si>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</si>
  <si>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</si>
  <si>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</si>
  <si>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</si>
  <si>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</si>
  <si>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</si>
  <si>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</si>
  <si>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</si>
  <si>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</si>
  <si>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</si>
  <si>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</si>
  <si>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</si>
  <si>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</si>
  <si>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</si>
  <si>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</si>
  <si>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</si>
  <si>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</si>
  <si>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</si>
  <si>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</si>
  <si>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</si>
  <si>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</si>
  <si>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</si>
  <si>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</si>
  <si>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</si>
  <si>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</si>
  <si>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</si>
  <si>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</si>
  <si>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</si>
  <si>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</si>
  <si>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</si>
  <si>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</si>
  <si>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</si>
  <si>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</si>
  <si>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</si>
  <si>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</si>
  <si>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</si>
  <si>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</si>
  <si>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</si>
  <si>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</si>
  <si>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</si>
  <si>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</si>
  <si>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</si>
  <si>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</si>
  <si>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</si>
  <si>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</si>
  <si>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</si>
  <si>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</si>
  <si>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</si>
  <si>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</si>
  <si>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</si>
  <si>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</si>
  <si>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</si>
  <si>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</si>
  <si>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</si>
  <si>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</si>
  <si>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</si>
  <si>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</si>
  <si>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</si>
  <si>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</si>
  <si>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</si>
  <si>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</si>
  <si>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</si>
  <si>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</si>
  <si>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</si>
  <si>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</si>
  <si>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</si>
  <si>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</si>
  <si>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</si>
  <si>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</si>
  <si>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</si>
  <si>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</si>
  <si>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</si>
  <si>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</si>
  <si>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</si>
  <si>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</si>
  <si>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</si>
  <si>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</si>
  <si>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</si>
  <si>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</si>
  <si>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</si>
  <si>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</si>
  <si>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</si>
  <si>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</si>
  <si>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</si>
  <si>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</si>
  <si>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</si>
  <si>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</si>
  <si>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</si>
  <si>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</si>
  <si>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</si>
  <si>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</si>
  <si>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</si>
  <si>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</si>
  <si>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</si>
  <si>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</si>
  <si>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</si>
  <si>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</si>
  <si>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</si>
  <si>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</si>
  <si>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</si>
  <si>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</si>
  <si>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</si>
  <si>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</si>
  <si>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</si>
  <si>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</si>
  <si>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</si>
  <si>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</si>
  <si>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</si>
  <si>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</si>
  <si>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</si>
  <si>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</si>
  <si>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</si>
  <si>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</si>
  <si>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</si>
  <si>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</si>
  <si>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</si>
  <si>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</si>
  <si>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</si>
  <si>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</si>
  <si>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</si>
  <si>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</si>
  <si>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</si>
  <si>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</si>
  <si>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</si>
  <si>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</si>
  <si>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</si>
  <si>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</si>
  <si>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</si>
  <si>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</si>
  <si>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</si>
  <si>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</si>
  <si>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</si>
  <si>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</si>
  <si>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</si>
  <si>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</si>
  <si>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</si>
  <si>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</si>
  <si>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</si>
  <si>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</si>
  <si>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</si>
  <si>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</si>
  <si>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</si>
  <si>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</si>
  <si>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</si>
  <si>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</si>
  <si>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</si>
  <si>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</si>
  <si>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</si>
  <si>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</si>
  <si>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</si>
  <si>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</si>
  <si>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</si>
  <si>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</si>
  <si>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</si>
  <si>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</si>
  <si>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</si>
  <si>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</si>
  <si>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</si>
  <si>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</si>
  <si>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</si>
  <si>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</si>
  <si>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</si>
  <si>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</si>
  <si>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</si>
  <si>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</si>
  <si>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</si>
  <si>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</si>
  <si>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</si>
  <si>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</si>
  <si>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</si>
  <si>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</si>
  <si>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</si>
  <si>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</si>
  <si>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</si>
  <si>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</si>
  <si>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</si>
  <si>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</si>
  <si>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</si>
  <si>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</si>
  <si>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</si>
  <si>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</si>
  <si>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</si>
  <si>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</si>
  <si>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</si>
  <si>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</si>
  <si>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</si>
  <si>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</si>
  <si>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</si>
  <si>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</si>
  <si>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</si>
  <si>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</si>
  <si>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</si>
  <si>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</si>
  <si>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</si>
  <si>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</si>
  <si>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</si>
  <si>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</si>
  <si>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</si>
  <si>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</si>
  <si>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</si>
  <si>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</si>
  <si>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</si>
  <si>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</si>
  <si>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</si>
  <si>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</si>
  <si>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</si>
  <si>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</si>
  <si>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</si>
  <si>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</si>
  <si>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</si>
  <si>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</si>
  <si>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</si>
  <si>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</si>
  <si>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</si>
  <si>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</si>
  <si>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</si>
  <si>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</si>
  <si>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</si>
  <si>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</si>
  <si>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</si>
  <si>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</si>
  <si>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</si>
  <si>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</si>
  <si>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</si>
  <si>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</si>
  <si>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</si>
  <si>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</si>
  <si>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</si>
  <si>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</si>
  <si>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</si>
  <si>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</si>
  <si>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</si>
  <si>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</si>
  <si>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</si>
  <si>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</si>
  <si>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</si>
  <si>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</si>
  <si>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</si>
  <si>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</si>
  <si>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</si>
  <si>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</si>
  <si>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</si>
  <si>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</si>
  <si>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</si>
  <si>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</si>
  <si>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</si>
  <si>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</si>
  <si>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</si>
  <si>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</si>
  <si>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</si>
  <si>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</si>
  <si>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</si>
  <si>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</si>
  <si>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</si>
  <si>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</si>
  <si>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</si>
  <si>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</si>
  <si>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</si>
  <si>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</si>
  <si>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</si>
  <si>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</si>
  <si>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</si>
  <si>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</si>
  <si>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</si>
  <si>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</si>
  <si>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</si>
  <si>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</si>
  <si>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</si>
  <si>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</si>
  <si>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</si>
  <si>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</si>
  <si>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</si>
  <si>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</si>
  <si>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</si>
  <si>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</si>
  <si>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</si>
  <si>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</si>
  <si>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</si>
  <si>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</si>
  <si>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</si>
  <si>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</si>
  <si>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</si>
  <si>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</si>
  <si>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</si>
  <si>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</si>
  <si>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</si>
  <si>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</si>
  <si>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</si>
  <si>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</si>
  <si>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</si>
  <si>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</si>
  <si>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</si>
  <si>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</si>
  <si>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</si>
  <si>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</si>
  <si>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</si>
  <si>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</si>
  <si>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</si>
  <si>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</si>
  <si>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</si>
  <si>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</si>
  <si>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</si>
  <si>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</si>
  <si>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</si>
  <si>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</si>
  <si>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</si>
  <si>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</si>
  <si>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</si>
  <si>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</si>
  <si>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</si>
  <si>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</si>
  <si>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</si>
  <si>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</si>
  <si>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</si>
  <si>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</si>
  <si>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</si>
  <si>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</si>
  <si>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</si>
  <si>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</si>
  <si>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</si>
  <si>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</si>
  <si>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</si>
  <si>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</si>
  <si>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</si>
  <si>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</si>
  <si>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</si>
  <si>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</si>
  <si>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</si>
  <si>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</si>
  <si>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</si>
  <si>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</si>
  <si>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</si>
  <si>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</si>
  <si>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</si>
  <si>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</si>
  <si>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</si>
  <si>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</si>
  <si>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</si>
  <si>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</si>
  <si>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</si>
  <si>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</si>
  <si>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</si>
  <si>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</si>
  <si>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</si>
  <si>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</si>
  <si>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</si>
  <si>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</si>
  <si>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</si>
  <si>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</si>
  <si>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</si>
  <si>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</si>
  <si>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</si>
  <si>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</si>
  <si>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</si>
  <si>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</si>
  <si>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</si>
  <si>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</si>
  <si>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</si>
  <si>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</si>
  <si>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</si>
  <si>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</si>
  <si>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</si>
  <si>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</si>
  <si>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</si>
  <si>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</si>
  <si>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</si>
  <si>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</si>
  <si>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</si>
  <si>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</si>
  <si>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</si>
  <si>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</si>
  <si>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</si>
  <si>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</si>
  <si>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</si>
  <si>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</si>
  <si>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</si>
  <si>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</si>
  <si>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</si>
  <si>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</si>
  <si>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</si>
  <si>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</si>
  <si>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</si>
  <si>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</si>
  <si>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</si>
  <si>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</si>
  <si>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</si>
  <si>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</si>
  <si>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</si>
  <si>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</si>
  <si>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</si>
  <si>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</si>
  <si>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</si>
  <si>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</si>
  <si>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</si>
  <si>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</si>
  <si>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</si>
  <si>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</si>
  <si>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</si>
  <si>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</si>
  <si>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</si>
  <si>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</si>
  <si>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</si>
  <si>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</si>
  <si>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</si>
  <si>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</si>
  <si>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</si>
  <si>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</si>
  <si>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</si>
  <si>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</si>
  <si>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</si>
  <si>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</si>
  <si>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</si>
  <si>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</si>
  <si>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</si>
  <si>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</si>
  <si>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</si>
  <si>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</si>
  <si>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</si>
  <si>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</si>
  <si>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</si>
  <si>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</si>
  <si>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</si>
  <si>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</si>
  <si>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</si>
  <si>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</si>
  <si>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</si>
  <si>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</si>
  <si>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</si>
  <si>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</si>
  <si>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</si>
  <si>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</si>
  <si>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</si>
  <si>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</si>
  <si>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</si>
  <si>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</si>
  <si>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</si>
  <si>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</si>
  <si>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</si>
  <si>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</si>
  <si>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</si>
  <si>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</si>
  <si>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</si>
  <si>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</si>
  <si>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</si>
  <si>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</si>
  <si>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</si>
  <si>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</si>
  <si>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</si>
  <si>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</si>
  <si>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</si>
  <si>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</si>
  <si>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</si>
  <si>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</si>
  <si>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</si>
  <si>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</si>
  <si>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</si>
  <si>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</si>
  <si>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</si>
  <si>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</si>
  <si>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</si>
  <si>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</si>
  <si>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</si>
  <si>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</si>
  <si>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</si>
  <si>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</si>
  <si>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</si>
  <si>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</si>
  <si>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</si>
  <si>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</si>
  <si>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</si>
  <si>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</si>
  <si>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</si>
  <si>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</si>
  <si>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</si>
  <si>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</si>
  <si>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</si>
  <si>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</si>
  <si>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</si>
  <si>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</si>
  <si>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</si>
  <si>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</si>
  <si>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</si>
  <si>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</si>
  <si>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</si>
  <si>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</si>
  <si>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</si>
  <si>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</si>
  <si>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</si>
  <si>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</si>
  <si>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</si>
  <si>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</si>
  <si>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</si>
  <si>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</si>
  <si>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</si>
  <si>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</si>
  <si>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</si>
  <si>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</si>
  <si>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</si>
  <si>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</si>
  <si>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</si>
  <si>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</si>
  <si>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</si>
  <si>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</si>
  <si>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</si>
  <si>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</si>
  <si>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</si>
  <si>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</si>
  <si>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</si>
  <si>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</si>
  <si>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</si>
  <si>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</si>
  <si>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</si>
  <si>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</si>
  <si>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</si>
  <si>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</si>
  <si>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</si>
  <si>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</si>
  <si>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</si>
  <si>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</si>
  <si>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</si>
  <si>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</si>
  <si>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</si>
  <si>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</si>
  <si>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</si>
  <si>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</si>
  <si>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</si>
  <si>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</si>
  <si>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</si>
  <si>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</si>
  <si>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</si>
  <si>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</si>
  <si>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</si>
  <si>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</si>
  <si>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</si>
  <si>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</si>
  <si>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</si>
  <si>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</si>
  <si>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</si>
  <si>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</si>
  <si>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</si>
  <si>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</si>
  <si>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</si>
  <si>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</si>
  <si>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</si>
  <si>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</si>
  <si>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</si>
  <si>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</si>
  <si>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</si>
  <si>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</si>
  <si>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</si>
  <si>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</si>
  <si>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</si>
  <si>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</si>
  <si>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</si>
  <si>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</si>
  <si>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</si>
  <si>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</si>
  <si>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</si>
  <si>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</si>
  <si>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</si>
  <si>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</si>
  <si>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</si>
  <si>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</si>
  <si>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</si>
  <si>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</si>
  <si>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</si>
  <si>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</si>
  <si>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</si>
  <si>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</si>
  <si>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</si>
  <si>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</si>
  <si>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</si>
  <si>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</si>
  <si>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</si>
  <si>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</si>
  <si>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</si>
  <si>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</si>
  <si>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</si>
  <si>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</si>
  <si>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</si>
  <si>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</si>
  <si>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</si>
  <si>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</si>
  <si>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</si>
  <si>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</si>
  <si>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</si>
  <si>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</si>
  <si>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</si>
  <si>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</si>
  <si>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</si>
  <si>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</si>
  <si>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</si>
  <si>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</si>
  <si>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</si>
  <si>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</si>
  <si>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</si>
  <si>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</si>
  <si>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</si>
  <si>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</si>
  <si>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</si>
  <si>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</si>
  <si>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</si>
  <si>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</si>
  <si>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</si>
  <si>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</si>
  <si>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</si>
  <si>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</si>
  <si>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</si>
  <si>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</si>
  <si>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</si>
  <si>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</si>
  <si>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</si>
  <si>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</si>
  <si>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</si>
  <si>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</si>
  <si>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</si>
  <si>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</si>
  <si>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</si>
  <si>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</si>
  <si>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</si>
  <si>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</si>
  <si>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</si>
  <si>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</si>
  <si>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</si>
  <si>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</si>
  <si>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</si>
  <si>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</si>
  <si>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</si>
  <si>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</si>
  <si>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</si>
  <si>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</si>
  <si>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</si>
  <si>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</si>
  <si>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</si>
  <si>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</si>
  <si>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</si>
  <si>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</si>
  <si>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</si>
  <si>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</si>
  <si>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</si>
  <si>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</si>
  <si>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</si>
  <si>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</si>
  <si>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</si>
  <si>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</si>
  <si>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</si>
  <si>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</si>
  <si>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</si>
  <si>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</si>
  <si>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</si>
  <si>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</si>
  <si>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</si>
  <si>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</si>
  <si>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</si>
  <si>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</si>
  <si>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</si>
  <si>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</si>
  <si>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</si>
  <si>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</si>
  <si>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</si>
  <si>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</si>
  <si>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</si>
  <si>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</si>
  <si>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</si>
  <si>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</si>
  <si>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</si>
  <si>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</si>
  <si>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</si>
  <si>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</si>
  <si>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</si>
  <si>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</si>
  <si>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</si>
  <si>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</si>
  <si>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</si>
  <si>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</si>
  <si>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</si>
  <si>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</si>
  <si>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</si>
  <si>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</si>
  <si>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</si>
  <si>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</si>
  <si>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</si>
  <si>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</si>
  <si>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</si>
  <si>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</si>
  <si>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</si>
  <si>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</si>
  <si>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</si>
  <si>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</si>
  <si>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</si>
  <si>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</si>
  <si>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</si>
  <si>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</si>
  <si>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</si>
  <si>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</si>
  <si>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</si>
  <si>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</si>
  <si>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</si>
  <si>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</si>
  <si>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</si>
  <si>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</si>
  <si>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</si>
  <si>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</si>
  <si>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</si>
  <si>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</si>
  <si>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</si>
  <si>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</si>
  <si>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</si>
  <si>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</si>
  <si>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</si>
  <si>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</si>
  <si>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</si>
  <si>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</si>
  <si>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</si>
  <si>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</si>
  <si>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</si>
  <si>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</si>
  <si>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</si>
  <si>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</si>
  <si>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</si>
  <si>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</si>
  <si>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</si>
  <si>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</si>
  <si>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</si>
  <si>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</si>
  <si>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</si>
  <si>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</si>
  <si>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</si>
  <si>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</si>
  <si>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</si>
  <si>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</si>
  <si>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</si>
  <si>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</si>
  <si>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</si>
  <si>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</si>
  <si>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</si>
  <si>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</si>
  <si>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</si>
  <si>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</si>
  <si>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</si>
  <si>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</si>
  <si>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</si>
  <si>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</si>
  <si>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</si>
  <si>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</si>
  <si>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</si>
  <si>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</si>
  <si>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</si>
  <si>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</si>
  <si>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</si>
  <si>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</si>
  <si>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</si>
  <si>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</si>
  <si>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</si>
  <si>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</si>
  <si>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</si>
  <si>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</si>
  <si>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</si>
  <si>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</si>
  <si>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</si>
  <si>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</si>
  <si>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</si>
  <si>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</si>
  <si>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</si>
  <si>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</si>
  <si>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</si>
  <si>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</si>
  <si>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</si>
  <si>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</si>
  <si>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</si>
  <si>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</si>
  <si>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</si>
  <si>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</si>
  <si>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</si>
  <si>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</si>
  <si>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</si>
  <si>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</si>
  <si>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</si>
  <si>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</si>
  <si>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</si>
  <si>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</si>
  <si>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</si>
  <si>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</si>
  <si>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</si>
  <si>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</si>
  <si>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</si>
  <si>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</si>
  <si>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</si>
  <si>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</si>
  <si>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</si>
  <si>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</si>
  <si>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</si>
  <si>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</si>
  <si>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</si>
  <si>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</si>
  <si>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</si>
  <si>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</si>
  <si>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</si>
  <si>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</si>
  <si>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</si>
  <si>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</si>
  <si>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</si>
  <si>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</si>
  <si>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</si>
  <si>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</si>
  <si>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</si>
  <si>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</si>
  <si>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</si>
  <si>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</si>
  <si>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</si>
  <si>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</si>
  <si>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</si>
  <si>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</si>
  <si>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</si>
  <si>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</si>
  <si>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</si>
  <si>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</si>
  <si>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</si>
  <si>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</si>
  <si>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</si>
  <si>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</si>
  <si>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</si>
  <si>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</si>
  <si>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</si>
  <si>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</si>
  <si>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</si>
  <si>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</si>
  <si>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</si>
  <si>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</si>
  <si>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</si>
  <si>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</si>
  <si>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</si>
  <si>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</si>
  <si>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</si>
  <si>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</si>
  <si>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</si>
  <si>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</si>
  <si>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</si>
  <si>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</si>
  <si>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</si>
  <si>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</si>
  <si>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</si>
  <si>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</si>
  <si>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</si>
  <si>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</si>
  <si>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</si>
  <si>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</si>
  <si>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</si>
  <si>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</si>
  <si>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</si>
  <si>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</si>
  <si>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</si>
  <si>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</si>
  <si>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</si>
  <si>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</si>
  <si>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</si>
  <si>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</si>
  <si>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</si>
  <si>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</si>
  <si>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</si>
  <si>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</si>
  <si>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</si>
  <si>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</si>
  <si>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</si>
  <si>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</si>
  <si>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</si>
  <si>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</si>
  <si>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</si>
  <si>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</si>
  <si>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</si>
  <si>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</si>
  <si>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</si>
  <si>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</si>
  <si>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</si>
  <si>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</si>
  <si>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</si>
  <si>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</si>
  <si>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</si>
  <si>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</si>
  <si>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</si>
  <si>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</si>
  <si>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</si>
  <si>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</si>
  <si>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</si>
  <si>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</si>
  <si>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</si>
  <si>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</si>
  <si>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</si>
  <si>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</si>
  <si>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</si>
  <si>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</si>
  <si>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</si>
  <si>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</si>
  <si>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</si>
  <si>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</si>
  <si>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</si>
  <si>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</si>
  <si>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</si>
  <si>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</si>
  <si>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</si>
  <si>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</si>
  <si>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</si>
  <si>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</si>
  <si>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</si>
  <si>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</si>
  <si>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</si>
  <si>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</si>
  <si>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</si>
  <si>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</si>
  <si>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</si>
  <si>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</si>
  <si>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</si>
  <si>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</si>
  <si>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</si>
  <si>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</si>
  <si>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</si>
  <si>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</si>
  <si>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</si>
  <si>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</si>
  <si>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</si>
  <si>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</si>
  <si>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</si>
  <si>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</si>
  <si>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</si>
  <si>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</si>
  <si>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</si>
  <si>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</si>
  <si>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</si>
  <si>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</si>
  <si>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</si>
  <si>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</si>
  <si>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</si>
  <si>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</si>
  <si>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</si>
  <si>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</si>
  <si>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</si>
  <si>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</si>
  <si>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</si>
  <si>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</si>
  <si>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</si>
  <si>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</si>
  <si>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</si>
  <si>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</si>
  <si>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</si>
  <si>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</si>
  <si>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</si>
  <si>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</si>
  <si>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</si>
  <si>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</si>
  <si>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</si>
  <si>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</si>
  <si>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</si>
  <si>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</si>
  <si>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</si>
  <si>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</si>
  <si>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</si>
  <si>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</si>
  <si>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</si>
  <si>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</si>
  <si>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</si>
  <si>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</si>
  <si>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</si>
  <si>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</si>
  <si>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</si>
  <si>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</si>
  <si>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</si>
  <si>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</si>
  <si>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</si>
  <si>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</si>
  <si>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</si>
  <si>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</si>
  <si>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</si>
  <si>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</si>
  <si>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</si>
  <si>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</si>
  <si>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</si>
  <si>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</si>
  <si>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</si>
  <si>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</si>
  <si>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</si>
  <si>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</si>
  <si>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</si>
  <si>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</si>
  <si>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</si>
  <si>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</si>
  <si>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</si>
  <si>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</si>
  <si>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</si>
  <si>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</si>
  <si>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</si>
  <si>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</si>
  <si>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</si>
  <si>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</si>
  <si>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</si>
  <si>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</si>
  <si>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</si>
  <si>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</si>
  <si>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</si>
  <si>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</si>
  <si>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</si>
  <si>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</si>
  <si>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</si>
  <si>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</si>
  <si>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</si>
  <si>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</si>
  <si>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</si>
  <si>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</si>
  <si>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</si>
  <si>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</si>
  <si>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</si>
  <si>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</si>
  <si>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</si>
  <si>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</si>
  <si>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</si>
  <si>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</si>
  <si>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</si>
  <si>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</si>
  <si>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</si>
  <si>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</si>
  <si>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</si>
  <si>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</si>
  <si>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</si>
  <si>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</si>
  <si>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</si>
  <si>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</si>
  <si>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</si>
  <si>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</si>
  <si>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</si>
  <si>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</si>
  <si>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</si>
  <si>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</si>
  <si>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</si>
  <si>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</si>
  <si>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</si>
  <si>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</si>
  <si>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</si>
  <si>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</si>
  <si>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</si>
  <si>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</si>
  <si>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</si>
  <si>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</si>
  <si>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</si>
  <si>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</si>
  <si>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</si>
  <si>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</si>
  <si>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</si>
  <si>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</si>
  <si>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</si>
  <si>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</si>
  <si>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</si>
  <si>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</si>
  <si>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</si>
  <si>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</si>
  <si>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</si>
  <si>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</si>
  <si>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</si>
  <si>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</si>
  <si>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</si>
  <si>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</si>
  <si>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</si>
  <si>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</si>
  <si>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</si>
  <si>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</si>
  <si>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</si>
  <si>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</si>
  <si>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</si>
  <si>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</si>
  <si>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</si>
  <si>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</si>
  <si>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</si>
  <si>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</si>
  <si>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</si>
  <si>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</si>
  <si>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</si>
  <si>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</si>
  <si>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</si>
  <si>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</si>
  <si>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</si>
  <si>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</si>
  <si>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</si>
  <si>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</si>
  <si>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</si>
  <si>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</si>
  <si>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</si>
  <si>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</si>
  <si>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</si>
  <si>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</si>
  <si>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</si>
  <si>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</si>
  <si>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</si>
  <si>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</si>
  <si>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</si>
  <si>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</si>
  <si>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</si>
  <si>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</si>
  <si>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</si>
  <si>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</si>
  <si>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</si>
  <si>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</si>
  <si>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</si>
  <si>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</si>
  <si>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</si>
  <si>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</si>
  <si>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</si>
  <si>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</si>
  <si>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</si>
  <si>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</si>
  <si>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</si>
  <si>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</si>
  <si>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</si>
  <si>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</si>
  <si>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</si>
  <si>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</si>
  <si>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</si>
  <si>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</si>
  <si>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</si>
  <si>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</si>
  <si>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</si>
  <si>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</si>
  <si>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</si>
  <si>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</si>
  <si>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</si>
  <si>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</si>
  <si>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</si>
  <si>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</si>
  <si>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</si>
  <si>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</si>
  <si>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</si>
  <si>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</si>
  <si>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</si>
  <si>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</si>
  <si>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</si>
  <si>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</si>
  <si>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</si>
  <si>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</si>
  <si>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</si>
  <si>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</si>
  <si>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</si>
  <si>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</si>
  <si>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</si>
  <si>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</si>
  <si>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</si>
  <si>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</si>
  <si>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</si>
  <si>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</si>
  <si>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</si>
  <si>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</si>
  <si>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</si>
  <si>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</si>
  <si>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</si>
  <si>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</si>
  <si>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</si>
  <si>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</si>
  <si>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</si>
  <si>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</si>
  <si>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</si>
  <si>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</si>
  <si>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</si>
  <si>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</si>
  <si>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</si>
  <si>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</si>
  <si>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</si>
  <si>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</si>
  <si>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</si>
  <si>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</si>
  <si>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</si>
  <si>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</si>
  <si>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</si>
  <si>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</si>
  <si>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</si>
  <si>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</si>
  <si>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</si>
  <si>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</si>
  <si>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</si>
  <si>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</si>
  <si>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</si>
  <si>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</si>
  <si>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</si>
  <si>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</si>
  <si>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</si>
  <si>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</si>
  <si>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</si>
  <si>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</si>
  <si>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</si>
  <si>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</si>
  <si>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</si>
  <si>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</si>
  <si>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</si>
  <si>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</si>
  <si>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</si>
  <si>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</si>
  <si>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</si>
  <si>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</si>
  <si>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</si>
  <si>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</si>
  <si>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</si>
  <si>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</si>
  <si>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</si>
  <si>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</si>
  <si>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</si>
  <si>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</si>
  <si>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</si>
  <si>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</si>
  <si>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</si>
  <si>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</si>
  <si>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</si>
  <si>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</si>
  <si>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</si>
  <si>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</si>
  <si>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</si>
  <si>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</si>
  <si>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</si>
  <si>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</si>
  <si>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</si>
  <si>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</si>
  <si>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</si>
  <si>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</si>
  <si>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</si>
  <si>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</si>
  <si>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</si>
  <si>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</si>
  <si>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</si>
  <si>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</si>
  <si>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</si>
  <si>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</si>
  <si>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</si>
  <si>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</si>
  <si>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</si>
  <si>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</si>
  <si>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</si>
  <si>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</si>
  <si>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</si>
  <si>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</si>
  <si>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</si>
  <si>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</si>
  <si>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</si>
  <si>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</si>
  <si>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</si>
  <si>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</si>
  <si>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</si>
  <si>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</si>
  <si>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</si>
  <si>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</si>
  <si>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</si>
  <si>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</si>
  <si>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</si>
  <si>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</si>
  <si>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</si>
  <si>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</si>
  <si>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</si>
  <si>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</si>
  <si>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</si>
  <si>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</si>
  <si>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</si>
  <si>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</si>
  <si>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</si>
  <si>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</si>
  <si>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</si>
  <si>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</si>
  <si>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</si>
  <si>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</si>
  <si>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</si>
  <si>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</si>
  <si>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</si>
  <si>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</si>
  <si>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</si>
  <si>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</si>
  <si>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</si>
  <si>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</si>
  <si>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</si>
  <si>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</si>
  <si>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</si>
  <si>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</si>
  <si>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</si>
  <si>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</si>
  <si>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</si>
  <si>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</si>
  <si>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</si>
  <si>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</si>
  <si>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</si>
  <si>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</si>
  <si>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</si>
  <si>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</si>
  <si>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</si>
  <si>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</si>
  <si>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</si>
  <si>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</si>
  <si>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</si>
  <si>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</si>
  <si>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</si>
  <si>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</si>
  <si>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</si>
  <si>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</si>
  <si>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</si>
  <si>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</si>
  <si>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</si>
  <si>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</si>
  <si>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</si>
  <si>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</si>
  <si>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</si>
  <si>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</si>
  <si>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</si>
  <si>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</si>
  <si>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</si>
  <si>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</si>
  <si>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</si>
  <si>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</si>
  <si>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</si>
  <si>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</si>
  <si>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</si>
  <si>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</si>
  <si>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</si>
  <si>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</si>
  <si>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</si>
  <si>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</si>
  <si>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</si>
  <si>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</si>
  <si>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</si>
  <si>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</si>
  <si>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</si>
  <si>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</si>
  <si>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</si>
  <si>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</si>
  <si>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</si>
  <si>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</si>
  <si>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</si>
  <si>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</si>
  <si>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</si>
  <si>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</si>
  <si>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</si>
  <si>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</si>
  <si>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</si>
  <si>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</si>
  <si>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</si>
  <si>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</si>
  <si>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</si>
  <si>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</si>
  <si>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</si>
  <si>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</si>
  <si>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</si>
  <si>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</si>
  <si>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</si>
  <si>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</si>
  <si>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</si>
  <si>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</si>
  <si>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</si>
  <si>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</si>
  <si>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</si>
  <si>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</si>
  <si>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</si>
  <si>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</si>
  <si>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</si>
  <si>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</si>
  <si>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</si>
  <si>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</si>
  <si>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</si>
  <si>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</si>
  <si>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</si>
  <si>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</si>
  <si>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</si>
  <si>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</si>
  <si>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</si>
  <si>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</si>
  <si>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</si>
  <si>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</si>
  <si>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</si>
  <si>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</si>
  <si>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</si>
  <si>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</si>
  <si>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</si>
  <si>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</si>
  <si>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</si>
  <si>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</si>
  <si>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</si>
  <si>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</si>
  <si>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</si>
  <si>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</si>
  <si>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</si>
  <si>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</si>
  <si>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</si>
  <si>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</si>
  <si>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</si>
  <si>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</si>
  <si>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</si>
  <si>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</si>
  <si>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</si>
  <si>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</si>
  <si>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</si>
  <si>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</si>
  <si>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</si>
  <si>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</si>
  <si>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</si>
  <si>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</si>
  <si>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</si>
  <si>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</si>
  <si>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</si>
  <si>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</si>
  <si>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</si>
  <si>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</si>
  <si>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</si>
  <si>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</si>
  <si>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</si>
  <si>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</si>
  <si>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</si>
  <si>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</si>
  <si>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</si>
  <si>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</si>
  <si>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</si>
  <si>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</si>
  <si>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</si>
  <si>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</si>
  <si>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</si>
  <si>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</si>
  <si>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</si>
  <si>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</si>
  <si>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</si>
  <si>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</si>
  <si>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</si>
  <si>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</si>
  <si>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</si>
  <si>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</si>
  <si>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</si>
  <si>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</si>
  <si>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</si>
  <si>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</si>
  <si>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</si>
  <si>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</si>
  <si>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</si>
  <si>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</si>
  <si>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</si>
  <si>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</si>
  <si>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</si>
  <si>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</si>
  <si>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</si>
  <si>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</si>
  <si>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</si>
  <si>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</si>
  <si>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</si>
  <si>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</si>
  <si>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</si>
  <si>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</si>
  <si>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</si>
  <si>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</si>
  <si>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</si>
  <si>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</si>
  <si>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</si>
  <si>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</si>
  <si>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</si>
  <si>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</si>
  <si>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</si>
  <si>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</si>
  <si>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</si>
  <si>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</si>
  <si>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</si>
  <si>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</si>
  <si>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</si>
  <si>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</si>
  <si>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</si>
  <si>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</si>
  <si>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</si>
  <si>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</si>
  <si>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</si>
  <si>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</si>
  <si>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</si>
  <si>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</si>
  <si>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</si>
  <si>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</si>
  <si>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</si>
  <si>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</si>
  <si>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</si>
  <si>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</si>
  <si>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</si>
  <si>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</si>
  <si>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</si>
  <si>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</si>
  <si>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</si>
  <si>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</si>
  <si>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</si>
  <si>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</si>
  <si>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</si>
  <si>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</si>
  <si>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</si>
  <si>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</si>
  <si>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</si>
  <si>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</si>
  <si>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</si>
  <si>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</si>
  <si>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</si>
  <si>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</si>
  <si>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</si>
  <si>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</si>
  <si>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</si>
  <si>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</si>
  <si>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</si>
  <si>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</si>
  <si>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</si>
  <si>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</si>
  <si>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</si>
  <si>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</si>
  <si>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</si>
  <si>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</si>
  <si>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</si>
  <si>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</si>
  <si>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</si>
  <si>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</si>
  <si>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</si>
  <si>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</si>
  <si>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</si>
  <si>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</si>
  <si>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</si>
  <si>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</si>
  <si>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</si>
  <si>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</si>
  <si>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</si>
  <si>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</si>
  <si>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</si>
  <si>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</si>
  <si>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</si>
  <si>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</si>
  <si>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</si>
  <si>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</si>
  <si>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</si>
  <si>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</si>
  <si>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</si>
  <si>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</si>
  <si>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</si>
  <si>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</si>
  <si>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</si>
  <si>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</si>
  <si>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</si>
  <si>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</si>
  <si>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</si>
  <si>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</si>
  <si>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</si>
  <si>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</si>
  <si>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</si>
  <si>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</si>
  <si>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</si>
  <si>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</si>
  <si>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</si>
  <si>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</si>
  <si>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</si>
  <si>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</si>
  <si>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</si>
  <si>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</si>
  <si>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</si>
  <si>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</si>
  <si>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</si>
  <si>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</si>
  <si>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</si>
  <si>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</si>
  <si>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</si>
  <si>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</si>
  <si>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</si>
  <si>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</si>
  <si>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</si>
  <si>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</si>
  <si>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</si>
  <si>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</si>
  <si>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</si>
  <si>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</si>
  <si>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</si>
  <si>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</si>
  <si>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</si>
  <si>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</si>
  <si>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</si>
  <si>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</si>
  <si>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</si>
  <si>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</si>
  <si>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</si>
  <si>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</si>
  <si>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</si>
  <si>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</si>
  <si>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</si>
  <si>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</si>
  <si>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</si>
  <si>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</si>
  <si>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</si>
  <si>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</si>
  <si>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</si>
  <si>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</si>
  <si>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</si>
  <si>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</si>
  <si>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</si>
  <si>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</si>
  <si>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</si>
  <si>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</si>
  <si>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</si>
  <si>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</si>
  <si>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</si>
  <si>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</si>
  <si>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</si>
  <si>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</si>
  <si>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</si>
  <si>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</si>
  <si>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</si>
  <si>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</si>
  <si>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</si>
  <si>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</si>
  <si>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</si>
  <si>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</si>
  <si>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</si>
  <si>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</si>
  <si>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</si>
  <si>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</si>
  <si>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</si>
  <si>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</si>
  <si>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</si>
  <si>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</si>
  <si>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</si>
  <si>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</si>
  <si>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</si>
  <si>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</si>
  <si>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</si>
  <si>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</si>
  <si>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</si>
  <si>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</si>
  <si>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</si>
  <si>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</si>
  <si>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</si>
  <si>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</si>
  <si>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</si>
  <si>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</si>
  <si>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</si>
  <si>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</si>
  <si>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</si>
  <si>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</si>
  <si>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</si>
  <si>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</si>
  <si>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</si>
  <si>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</si>
  <si>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</si>
  <si>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</si>
  <si>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</si>
  <si>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</si>
  <si>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</si>
  <si>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</si>
  <si>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</si>
  <si>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</si>
  <si>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</si>
  <si>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</si>
  <si>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</si>
  <si>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</si>
  <si>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</si>
  <si>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</si>
  <si>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</si>
  <si>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</si>
  <si>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</si>
  <si>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</si>
  <si>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</si>
  <si>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</si>
  <si>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</si>
  <si>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</si>
  <si>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</si>
  <si>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</si>
  <si>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</si>
  <si>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</si>
  <si>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</si>
  <si>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</si>
  <si>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</si>
  <si>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</si>
  <si>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</si>
  <si>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</si>
  <si>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</si>
  <si>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</si>
  <si>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</si>
  <si>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</si>
  <si>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</si>
  <si>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</si>
  <si>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</si>
  <si>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</si>
  <si>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</si>
  <si>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</si>
  <si>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</si>
  <si>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</si>
  <si>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</si>
  <si>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</si>
  <si>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</si>
  <si>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</si>
  <si>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</si>
  <si>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</si>
  <si>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</si>
  <si>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</si>
  <si>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</si>
  <si>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</si>
  <si>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</si>
  <si>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</si>
  <si>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</si>
  <si>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</si>
  <si>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</si>
  <si>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</si>
  <si>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</si>
  <si>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</si>
  <si>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</si>
  <si>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</si>
  <si>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</si>
  <si>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</si>
  <si>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</si>
  <si>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</si>
  <si>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</si>
  <si>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</si>
  <si>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</si>
  <si>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</si>
  <si>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</si>
  <si>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</si>
  <si>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</si>
  <si>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</si>
  <si>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</si>
  <si>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</si>
  <si>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</si>
  <si>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</si>
  <si>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</si>
  <si>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</si>
  <si>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</si>
  <si>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</si>
  <si>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</si>
  <si>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</si>
  <si>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</si>
  <si>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</si>
  <si>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</si>
  <si>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</si>
  <si>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</si>
  <si>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</si>
  <si>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</si>
  <si>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</si>
  <si>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</si>
  <si>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</si>
  <si>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</si>
  <si>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</si>
  <si>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</si>
  <si>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</si>
  <si>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</si>
  <si>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</si>
  <si>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</si>
  <si>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</si>
  <si>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</si>
  <si>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</si>
  <si>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</si>
  <si>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</si>
  <si>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</si>
  <si>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</si>
  <si>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</si>
  <si>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</si>
  <si>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</si>
  <si>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</si>
  <si>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</si>
  <si>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</si>
  <si>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</si>
  <si>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</si>
  <si>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</si>
  <si>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</si>
  <si>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</si>
  <si>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</si>
  <si>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</si>
  <si>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</si>
  <si>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</si>
  <si>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</si>
  <si>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</si>
  <si>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</si>
  <si>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</si>
  <si>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</si>
  <si>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</si>
  <si>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</si>
  <si>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</si>
  <si>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</si>
  <si>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</si>
  <si>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</si>
  <si>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</si>
  <si>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</si>
  <si>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</si>
  <si>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</si>
  <si>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</si>
  <si>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</si>
  <si>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</si>
  <si>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</si>
  <si>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</si>
  <si>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</si>
  <si>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</si>
  <si>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</si>
  <si>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</si>
  <si>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</si>
  <si>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</si>
  <si>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</si>
  <si>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</si>
  <si>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</si>
  <si>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</si>
  <si>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</si>
  <si>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</si>
  <si>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</si>
  <si>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</si>
  <si>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</si>
  <si>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</si>
  <si>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</si>
  <si>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</si>
  <si>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</si>
  <si>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</si>
  <si>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</si>
  <si>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</si>
  <si>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</si>
  <si>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</si>
  <si>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</si>
  <si>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</si>
  <si>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</si>
  <si>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</si>
  <si>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</si>
  <si>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</si>
  <si>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</si>
  <si>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</si>
  <si>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</si>
  <si>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</si>
  <si>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</si>
  <si>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</si>
  <si>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</si>
  <si>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</si>
  <si>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</si>
  <si>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</si>
  <si>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</si>
  <si>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</si>
  <si>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</si>
  <si>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</si>
  <si>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</si>
  <si>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</si>
  <si>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</si>
  <si>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</si>
  <si>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</si>
  <si>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</si>
  <si>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</si>
  <si>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</si>
  <si>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</si>
  <si>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</si>
  <si>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</si>
  <si>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</si>
  <si>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</si>
  <si>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</si>
  <si>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</si>
  <si>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</si>
  <si>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</si>
  <si>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</si>
  <si>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</si>
  <si>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</si>
  <si>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</si>
  <si>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</si>
  <si>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</si>
  <si>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</si>
  <si>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</si>
  <si>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</si>
  <si>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</si>
  <si>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</si>
  <si>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</si>
  <si>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</si>
  <si>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</si>
  <si>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</si>
  <si>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</si>
  <si>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</si>
  <si>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</si>
  <si>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</si>
  <si>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</si>
  <si>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</si>
  <si>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</si>
  <si>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</si>
  <si>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</si>
  <si>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</si>
  <si>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</si>
  <si>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</si>
  <si>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</si>
  <si>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</si>
  <si>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</si>
  <si>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</si>
  <si>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</si>
  <si>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</si>
  <si>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</si>
  <si>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</si>
  <si>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</si>
  <si>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</si>
  <si>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</si>
  <si>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</si>
  <si>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</si>
  <si>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</si>
  <si>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</si>
  <si>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</si>
  <si>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</si>
  <si>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</si>
  <si>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</si>
  <si>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</si>
  <si>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</si>
  <si>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</si>
  <si>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</si>
  <si>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</si>
  <si>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</si>
  <si>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</si>
  <si>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</si>
  <si>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</si>
  <si>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</si>
  <si>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</si>
  <si>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</si>
  <si>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</si>
  <si>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</si>
  <si>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</si>
  <si>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</si>
  <si>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</si>
  <si>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</si>
  <si>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</si>
  <si>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</si>
  <si>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</si>
  <si>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</si>
  <si>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</si>
  <si>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</si>
  <si>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</si>
  <si>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</si>
  <si>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</si>
  <si>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</si>
  <si>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</si>
  <si>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</si>
  <si>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</si>
  <si>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</si>
  <si>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</si>
  <si>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</si>
  <si>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</si>
  <si>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</si>
  <si>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</si>
  <si>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</si>
  <si>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</si>
  <si>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</si>
  <si>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</si>
  <si>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</si>
  <si>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</si>
  <si>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</si>
  <si>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</si>
  <si>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</si>
  <si>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</si>
  <si>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</si>
  <si>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</si>
  <si>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</si>
  <si>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</si>
  <si>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</si>
  <si>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</si>
  <si>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</si>
  <si>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</si>
  <si>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</si>
  <si>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</si>
  <si>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</si>
  <si>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</si>
  <si>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</si>
  <si>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</si>
  <si>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</si>
  <si>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</si>
  <si>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</si>
  <si>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</si>
  <si>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</si>
  <si>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</si>
  <si>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</si>
  <si>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</si>
  <si>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</si>
  <si>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</si>
  <si>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</si>
  <si>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</si>
  <si>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</si>
  <si>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</si>
  <si>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</si>
  <si>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</si>
  <si>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</si>
  <si>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</si>
  <si>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</si>
  <si>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</si>
  <si>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</si>
  <si>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</si>
  <si>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</si>
  <si>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</si>
  <si>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</si>
  <si>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</si>
  <si>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</si>
  <si>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</si>
  <si>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</si>
  <si>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</si>
  <si>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</si>
  <si>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</si>
  <si>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</si>
  <si>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</si>
  <si>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</si>
  <si>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</si>
  <si>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</si>
  <si>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</si>
  <si>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</si>
  <si>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</si>
  <si>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</si>
  <si>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</si>
  <si>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</si>
  <si>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</si>
  <si>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</si>
  <si>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</si>
  <si>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</si>
  <si>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</si>
  <si>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</si>
  <si>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</si>
  <si>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</si>
  <si>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</si>
  <si>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</si>
  <si>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</si>
  <si>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</si>
  <si>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</si>
  <si>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</si>
  <si>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</si>
  <si>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</si>
  <si>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</si>
  <si>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</si>
  <si>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</si>
  <si>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</si>
  <si>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</si>
  <si>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</si>
  <si>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</si>
  <si>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</si>
  <si>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</si>
  <si>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</si>
  <si>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</si>
  <si>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</si>
  <si>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</si>
  <si>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</si>
  <si>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</si>
  <si>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</si>
  <si>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</si>
  <si>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</si>
  <si>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</si>
  <si>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</si>
  <si>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</si>
  <si>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</si>
  <si>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</si>
  <si>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</si>
  <si>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</si>
  <si>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</si>
  <si>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</si>
  <si>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</si>
  <si>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</si>
  <si>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</si>
  <si>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</si>
  <si>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</si>
  <si>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</si>
  <si>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</si>
  <si>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</si>
  <si>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</si>
  <si>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</si>
  <si>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</si>
  <si>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</si>
  <si>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</si>
  <si>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</si>
  <si>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</si>
  <si>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</si>
  <si>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</si>
  <si>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</si>
  <si>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</si>
  <si>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</si>
  <si>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</si>
  <si>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</si>
  <si>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</si>
  <si>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</si>
  <si>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</si>
  <si>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</si>
  <si>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</si>
  <si>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</si>
  <si>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</si>
  <si>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</si>
  <si>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</si>
  <si>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</si>
  <si>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</si>
  <si>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</si>
  <si>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</si>
  <si>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</si>
  <si>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</si>
  <si>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</si>
  <si>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</si>
  <si>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</si>
  <si>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</si>
  <si>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</si>
  <si>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</si>
  <si>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</si>
  <si>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</si>
  <si>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</si>
  <si>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</si>
  <si>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</si>
  <si>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</si>
  <si>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</si>
  <si>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</si>
  <si>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</si>
  <si>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</si>
  <si>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</si>
  <si>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</si>
  <si>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</si>
  <si>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</si>
  <si>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</si>
  <si>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</si>
  <si>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</si>
  <si>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</si>
  <si>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</si>
  <si>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</si>
  <si>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</si>
  <si>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</si>
  <si>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</si>
  <si>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</si>
  <si>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</si>
  <si>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</si>
  <si>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</si>
  <si>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</si>
  <si>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</si>
  <si>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</si>
  <si>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</si>
  <si>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</si>
  <si>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</si>
  <si>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</si>
  <si>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</si>
  <si>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</si>
  <si>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</si>
  <si>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</si>
  <si>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</si>
  <si>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</si>
  <si>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</si>
  <si>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</si>
  <si>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</si>
  <si>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</si>
  <si>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</si>
  <si>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</si>
  <si>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</si>
  <si>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</si>
  <si>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</si>
  <si>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</si>
  <si>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</si>
  <si>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</si>
  <si>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</si>
  <si>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</si>
  <si>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</si>
  <si>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</si>
  <si>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</si>
  <si>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</si>
  <si>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</si>
  <si>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</si>
  <si>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</si>
  <si>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</si>
  <si>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</si>
  <si>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</si>
  <si>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</si>
  <si>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</si>
  <si>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</si>
  <si>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</si>
  <si>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</si>
  <si>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</si>
  <si>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</si>
  <si>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</si>
  <si>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</si>
  <si>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</si>
  <si>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</si>
  <si>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</si>
  <si>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</si>
  <si>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</si>
  <si>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</si>
  <si>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</si>
  <si>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</si>
  <si>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</si>
  <si>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</si>
  <si>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</si>
  <si>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</si>
  <si>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</si>
  <si>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</si>
  <si>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</si>
  <si>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</si>
  <si>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</si>
  <si>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</si>
  <si>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</si>
  <si>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</si>
  <si>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</si>
  <si>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</si>
  <si>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</si>
  <si>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</si>
  <si>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</si>
  <si>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</si>
  <si>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</si>
  <si>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</si>
  <si>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</si>
  <si>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</si>
  <si>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</si>
  <si>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</si>
  <si>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</si>
  <si>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</si>
  <si>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</si>
  <si>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</si>
  <si>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</si>
  <si>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</si>
  <si>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</si>
  <si>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</si>
  <si>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</si>
  <si>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</si>
  <si>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</si>
  <si>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</si>
  <si>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</si>
  <si>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</si>
  <si>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</si>
  <si>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</si>
  <si>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</si>
  <si>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</si>
  <si>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</si>
  <si>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</si>
  <si>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</si>
  <si>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</si>
  <si>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</si>
  <si>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</si>
  <si>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</si>
  <si>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</si>
  <si>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</si>
  <si>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</si>
  <si>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</si>
  <si>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</si>
  <si>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</si>
  <si>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</si>
  <si>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</si>
  <si>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</si>
  <si>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</si>
  <si>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</si>
  <si>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</si>
  <si>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</si>
  <si>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</si>
  <si>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</si>
  <si>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</si>
  <si>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</si>
  <si>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</si>
  <si>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</si>
  <si>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</si>
  <si>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</si>
  <si>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</si>
  <si>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</si>
  <si>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</si>
  <si>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</si>
  <si>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</si>
  <si>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</si>
  <si>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</si>
  <si>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</si>
  <si>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</si>
  <si>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</si>
  <si>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</si>
  <si>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</si>
  <si>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</si>
  <si>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</si>
  <si>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</si>
  <si>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</si>
  <si>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</si>
  <si>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</si>
  <si>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</si>
  <si>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</si>
  <si>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</si>
  <si>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</si>
  <si>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</si>
  <si>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</si>
  <si>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</si>
  <si>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</si>
  <si>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</si>
  <si>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</si>
  <si>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</si>
  <si>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</si>
  <si>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</si>
  <si>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</si>
  <si>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</si>
  <si>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</si>
  <si>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</si>
  <si>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</si>
  <si>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</si>
  <si>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</si>
  <si>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</si>
  <si>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</si>
  <si>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</si>
  <si>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</si>
  <si>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</si>
  <si>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</si>
  <si>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</si>
  <si>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</si>
  <si>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</si>
  <si>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</si>
  <si>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</si>
  <si>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</si>
  <si>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</si>
  <si>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</si>
  <si>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</si>
  <si>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</si>
  <si>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</si>
  <si>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</si>
  <si>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</si>
  <si>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</si>
  <si>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</si>
  <si>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</si>
  <si>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</si>
  <si>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</si>
  <si>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</si>
  <si>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</si>
  <si>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</si>
  <si>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</si>
  <si>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</si>
  <si>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</si>
  <si>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</si>
  <si>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</si>
  <si>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</si>
  <si>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</si>
  <si>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</si>
  <si>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</si>
  <si>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</si>
  <si>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</si>
  <si>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</si>
  <si>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</si>
  <si>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</si>
  <si>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</si>
  <si>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</si>
  <si>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</si>
  <si>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</si>
  <si>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</si>
  <si>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</si>
  <si>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</si>
  <si>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</si>
  <si>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</si>
  <si>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</si>
  <si>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</si>
  <si>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</si>
  <si>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</si>
  <si>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</si>
  <si>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</si>
  <si>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</si>
  <si>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</si>
  <si>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</si>
  <si>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</si>
  <si>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</si>
  <si>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</si>
  <si>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</si>
  <si>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</si>
  <si>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</si>
  <si>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</si>
  <si>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</si>
  <si>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</si>
  <si>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</si>
  <si>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</si>
  <si>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</si>
  <si>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</si>
  <si>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</si>
  <si>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</si>
  <si>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</si>
  <si>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</si>
  <si>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</si>
  <si>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</si>
  <si>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</si>
  <si>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</si>
  <si>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</si>
  <si>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</si>
  <si>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</si>
  <si>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</si>
  <si>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</si>
  <si>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</si>
  <si>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</si>
  <si>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</si>
  <si>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</si>
  <si>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</si>
  <si>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</si>
  <si>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</si>
  <si>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</si>
  <si>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</si>
  <si>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</si>
  <si>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</si>
  <si>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</si>
  <si>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</si>
  <si>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</si>
  <si>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</si>
  <si>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</si>
  <si>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</si>
  <si>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</si>
  <si>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</si>
  <si>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</si>
  <si>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</si>
  <si>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</si>
  <si>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</si>
  <si>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</si>
  <si>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</si>
  <si>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</si>
  <si>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</si>
  <si>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</si>
  <si>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</si>
  <si>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</si>
  <si>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</si>
  <si>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</si>
  <si>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</si>
  <si>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</si>
  <si>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</si>
  <si>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</si>
  <si>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</si>
  <si>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</si>
  <si>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</si>
  <si>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</si>
  <si>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</si>
  <si>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</si>
  <si>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</si>
  <si>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</si>
  <si>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</si>
  <si>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</si>
  <si>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</si>
  <si>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</si>
  <si>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</si>
  <si>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</si>
  <si>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</si>
  <si>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</si>
  <si>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</si>
  <si>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</si>
  <si>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</si>
  <si>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</si>
  <si>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</si>
  <si>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</si>
  <si>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</si>
  <si>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</si>
  <si>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</si>
  <si>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</si>
  <si>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</si>
  <si>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</si>
  <si>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</si>
  <si>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</si>
  <si>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</si>
  <si>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</si>
  <si>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</si>
  <si>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</si>
  <si>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</si>
  <si>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</si>
  <si>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</si>
  <si>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</si>
  <si>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</si>
  <si>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</si>
  <si>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</si>
  <si>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</si>
  <si>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</si>
  <si>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</si>
  <si>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</si>
  <si>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</si>
  <si>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</si>
  <si>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</si>
  <si>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</si>
  <si>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</si>
  <si>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</si>
  <si>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</si>
  <si>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</si>
  <si>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</si>
  <si>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</si>
  <si>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</si>
  <si>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</si>
  <si>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</si>
  <si>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</si>
  <si>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</si>
  <si>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</si>
  <si>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</si>
  <si>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</si>
  <si>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</si>
  <si>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</si>
  <si>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</si>
  <si>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</si>
  <si>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</si>
  <si>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</si>
  <si>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</si>
  <si>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</si>
  <si>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</si>
  <si>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</si>
  <si>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</si>
  <si>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</si>
  <si>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</si>
  <si>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</si>
  <si>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</si>
  <si>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</si>
  <si>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</si>
  <si>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</si>
  <si>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</si>
  <si>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</si>
  <si>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</si>
  <si>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</si>
  <si>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</si>
  <si>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</si>
  <si>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</si>
  <si>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</si>
  <si>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</si>
  <si>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</si>
  <si>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</si>
  <si>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</si>
  <si>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</si>
  <si>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</si>
  <si>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</si>
  <si>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</si>
  <si>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</si>
  <si>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</si>
  <si>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</si>
  <si>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</si>
  <si>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</si>
  <si>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</si>
  <si>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</si>
  <si>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</si>
  <si>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</si>
  <si>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</si>
  <si>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</si>
  <si>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</si>
  <si>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</si>
  <si>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</si>
  <si>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</si>
  <si>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</si>
  <si>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</si>
  <si>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</si>
  <si>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</si>
  <si>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</si>
  <si>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</si>
  <si>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</si>
  <si>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</si>
  <si>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</si>
  <si>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</si>
  <si>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</si>
  <si>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</si>
  <si>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</si>
  <si>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</si>
  <si>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</si>
  <si>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</si>
  <si>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</si>
  <si>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</si>
  <si>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</si>
  <si>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</si>
  <si>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</si>
  <si>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</si>
  <si>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</si>
  <si>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</si>
  <si>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</si>
  <si>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</si>
  <si>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</si>
  <si>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</si>
  <si>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</si>
  <si>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</si>
  <si>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</si>
  <si>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</si>
  <si>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</si>
  <si>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</si>
  <si>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</si>
  <si>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</si>
  <si>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</si>
  <si>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</si>
  <si>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</si>
  <si>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</si>
  <si>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</si>
  <si>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</si>
  <si>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</si>
  <si>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</si>
  <si>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</si>
  <si>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</si>
  <si>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</si>
  <si>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</si>
  <si>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</si>
  <si>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</si>
  <si>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</si>
  <si>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</si>
  <si>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</si>
  <si>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</si>
  <si>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</si>
  <si>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</si>
  <si>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</si>
  <si>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</si>
  <si>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</si>
  <si>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</si>
  <si>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</si>
  <si>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</si>
  <si>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</si>
  <si>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</si>
  <si>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</si>
  <si>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</si>
  <si>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</si>
  <si>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</si>
  <si>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</si>
  <si>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</si>
  <si>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</si>
  <si>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</si>
  <si>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</si>
  <si>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</si>
  <si>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</si>
  <si>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</si>
  <si>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</si>
  <si>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</si>
  <si>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</si>
  <si>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</si>
  <si>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</si>
  <si>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</si>
  <si>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</si>
  <si>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</si>
  <si>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</si>
  <si>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</si>
  <si>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</si>
  <si>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</si>
  <si>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</si>
  <si>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</si>
  <si>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</si>
  <si>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</si>
  <si>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</si>
  <si>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</si>
  <si>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</si>
  <si>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</si>
  <si>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</si>
  <si>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</si>
  <si>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</si>
  <si>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</si>
  <si>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</si>
  <si>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</si>
  <si>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</si>
  <si>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</si>
  <si>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</si>
  <si>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</si>
  <si>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</si>
  <si>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</si>
  <si>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</si>
  <si>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</si>
  <si>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</si>
  <si>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</si>
  <si>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</si>
  <si>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</si>
  <si>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</si>
  <si>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</si>
  <si>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</si>
  <si>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</si>
  <si>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</si>
  <si>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</si>
  <si>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</si>
  <si>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</si>
  <si>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</si>
  <si>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</si>
  <si>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</si>
  <si>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</si>
  <si>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</si>
  <si>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</si>
  <si>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</si>
  <si>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</si>
  <si>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</si>
  <si>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</si>
  <si>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</si>
  <si>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</si>
  <si>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</si>
  <si>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</si>
  <si>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</si>
  <si>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</si>
  <si>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</si>
  <si>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</si>
  <si>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</si>
  <si>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</si>
  <si>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</si>
  <si>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</si>
  <si>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</si>
  <si>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</si>
  <si>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</si>
  <si>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</si>
  <si>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</si>
  <si>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</si>
  <si>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</si>
  <si>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</si>
  <si>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</si>
  <si>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</si>
  <si>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</si>
  <si>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</si>
  <si>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</si>
  <si>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</si>
  <si>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</si>
  <si>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</si>
  <si>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</si>
  <si>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</si>
  <si>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</si>
  <si>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</si>
  <si>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</si>
  <si>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</si>
  <si>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</si>
  <si>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</si>
  <si>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</si>
  <si>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</si>
  <si>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</si>
  <si>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</si>
  <si>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</si>
  <si>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</si>
  <si>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</si>
  <si>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</si>
  <si>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</si>
  <si>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</si>
  <si>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</si>
  <si>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</si>
  <si>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</si>
  <si>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</si>
  <si>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</si>
  <si>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</si>
  <si>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</si>
  <si>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</si>
  <si>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</si>
  <si>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</si>
  <si>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</si>
  <si>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</si>
  <si>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</si>
  <si>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</si>
  <si>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</si>
  <si>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</si>
  <si>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</si>
  <si>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</si>
  <si>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</si>
  <si>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</si>
  <si>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</si>
  <si>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</si>
  <si>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</si>
  <si>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</si>
  <si>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</si>
  <si>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</si>
  <si>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</si>
  <si>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</si>
  <si>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</si>
  <si>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</si>
  <si>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</si>
  <si>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</si>
  <si>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</si>
  <si>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</si>
  <si>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</si>
  <si>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</si>
  <si>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</si>
  <si>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</si>
  <si>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</si>
  <si>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</si>
  <si>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</si>
  <si>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</si>
  <si>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</si>
  <si>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</si>
  <si>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</si>
  <si>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</si>
  <si>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</si>
  <si>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</si>
  <si>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</si>
  <si>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</si>
  <si>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</si>
  <si>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</si>
  <si>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</si>
  <si>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</si>
  <si>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</si>
  <si>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</si>
  <si>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</si>
  <si>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</si>
  <si>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</si>
  <si>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</si>
  <si>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</si>
  <si>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</si>
  <si>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</si>
  <si>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</si>
  <si>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</si>
  <si>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</si>
  <si>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</si>
  <si>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</si>
  <si>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</si>
  <si>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</si>
  <si>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</si>
  <si>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</si>
  <si>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</si>
  <si>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</si>
  <si>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</si>
  <si>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</si>
  <si>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</si>
  <si>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</si>
  <si>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</si>
  <si>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</si>
  <si>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</si>
  <si>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</si>
  <si>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</si>
  <si>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</si>
  <si>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</si>
  <si>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</si>
  <si>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</si>
  <si>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</si>
  <si>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</si>
  <si>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</si>
  <si>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</si>
  <si>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</si>
  <si>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</si>
  <si>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</si>
  <si>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</si>
  <si>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</si>
  <si>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</si>
  <si>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</si>
  <si>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</si>
  <si>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</si>
  <si>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</si>
  <si>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</si>
  <si>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</si>
  <si>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</si>
  <si>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</si>
  <si>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</si>
  <si>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</si>
  <si>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</si>
  <si>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</si>
  <si>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</si>
  <si>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</si>
  <si>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</si>
  <si>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</si>
  <si>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</si>
  <si>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</si>
  <si>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</si>
  <si>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</si>
  <si>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</si>
  <si>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</si>
  <si>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</si>
  <si>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</si>
  <si>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</si>
  <si>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</si>
  <si>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</si>
  <si>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</si>
  <si>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</si>
  <si>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</si>
  <si>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</si>
  <si>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</si>
  <si>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</si>
  <si>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</si>
  <si>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</si>
  <si>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</si>
  <si>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</si>
  <si>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</si>
  <si>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</si>
  <si>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</si>
  <si>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</si>
  <si>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</si>
  <si>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</si>
  <si>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</si>
  <si>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</si>
  <si>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</si>
  <si>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</si>
  <si>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</si>
  <si>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</si>
  <si>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</si>
  <si>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</si>
  <si>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</si>
  <si>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</si>
  <si>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</si>
  <si>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</si>
  <si>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</si>
  <si>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</si>
  <si>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</si>
  <si>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</si>
  <si>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</si>
  <si>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</si>
  <si>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</si>
  <si>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</si>
  <si>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</si>
  <si>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</si>
  <si>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</si>
  <si>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</si>
  <si>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</si>
  <si>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</si>
  <si>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</si>
  <si>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</si>
  <si>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</si>
  <si>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</si>
  <si>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</si>
  <si>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</si>
  <si>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</si>
  <si>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</si>
  <si>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</si>
  <si>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</si>
  <si>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</si>
  <si>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</si>
  <si>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</si>
  <si>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</si>
  <si>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</si>
  <si>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</si>
  <si>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</si>
  <si>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</si>
  <si>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</si>
  <si>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</si>
  <si>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</si>
  <si>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</si>
  <si>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</si>
  <si>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</si>
  <si>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</si>
  <si>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</si>
  <si>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</si>
  <si>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</si>
  <si>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</si>
  <si>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</si>
  <si>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</si>
  <si>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</si>
  <si>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</si>
  <si>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</si>
  <si>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</si>
  <si>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</si>
  <si>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</si>
  <si>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</si>
  <si>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</si>
  <si>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</si>
  <si>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</si>
  <si>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</si>
  <si>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</si>
  <si>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</si>
  <si>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</si>
  <si>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</si>
  <si>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</si>
  <si>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</si>
  <si>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</si>
  <si>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</si>
  <si>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</si>
  <si>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</si>
  <si>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</si>
  <si>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</si>
  <si>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</si>
  <si>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</si>
  <si>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</si>
  <si>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</si>
  <si>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</si>
  <si>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</si>
  <si>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</si>
  <si>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</si>
  <si>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</si>
  <si>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</si>
  <si>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</si>
  <si>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</si>
  <si>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</si>
  <si>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</si>
  <si>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</si>
  <si>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</si>
  <si>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</si>
  <si>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</si>
  <si>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</si>
  <si>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</si>
  <si>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</si>
  <si>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</si>
  <si>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</si>
  <si>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</si>
  <si>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</si>
  <si>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</si>
  <si>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</si>
  <si>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</si>
  <si>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</si>
  <si>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</si>
  <si>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</si>
  <si>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</si>
  <si>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</si>
  <si>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</si>
  <si>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</si>
  <si>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</si>
  <si>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</si>
  <si>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</si>
  <si>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</si>
  <si>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</si>
  <si>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</si>
  <si>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</si>
  <si>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</si>
  <si>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</si>
  <si>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</si>
  <si>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</si>
  <si>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</si>
  <si>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</si>
  <si>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</si>
  <si>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</si>
  <si>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</si>
  <si>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</si>
  <si>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</si>
  <si>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</si>
  <si>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</si>
  <si>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</si>
  <si>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</si>
  <si>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</si>
  <si>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</si>
  <si>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</si>
  <si>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</si>
  <si>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</si>
  <si>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</si>
  <si>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</si>
  <si>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</si>
  <si>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</si>
  <si>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</si>
  <si>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</si>
  <si>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</si>
  <si>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</si>
  <si>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</si>
  <si>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</si>
  <si>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</si>
  <si>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</si>
  <si>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</si>
  <si>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</si>
  <si>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</si>
  <si>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</si>
  <si>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</si>
  <si>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</si>
  <si>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</si>
  <si>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</si>
  <si>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</si>
  <si>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</si>
  <si>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</si>
  <si>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</si>
  <si>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</si>
  <si>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</si>
  <si>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</si>
  <si>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</si>
  <si>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</si>
  <si>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</si>
  <si>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</si>
  <si>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</si>
  <si>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</si>
  <si>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</si>
  <si>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</si>
  <si>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</si>
  <si>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</si>
  <si>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</si>
  <si>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</si>
  <si>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</si>
  <si>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</si>
  <si>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</si>
  <si>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</si>
  <si>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</si>
  <si>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</si>
  <si>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</si>
  <si>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</si>
  <si>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</si>
  <si>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</si>
  <si>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</si>
  <si>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</si>
  <si>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</si>
  <si>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</si>
  <si>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</si>
  <si>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</si>
  <si>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</si>
  <si>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</si>
  <si>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</si>
  <si>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</si>
  <si>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</si>
  <si>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</si>
  <si>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</si>
  <si>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</si>
  <si>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</si>
  <si>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</si>
  <si>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</si>
  <si>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</si>
  <si>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</si>
  <si>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</si>
  <si>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</si>
  <si>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</si>
  <si>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</si>
  <si>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</si>
  <si>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</si>
  <si>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</si>
  <si>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</si>
  <si>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</si>
  <si>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</si>
  <si>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</si>
  <si>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</si>
  <si>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</si>
  <si>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</si>
  <si>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</si>
  <si>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</si>
  <si>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</si>
  <si>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</si>
  <si>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</si>
  <si>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</si>
  <si>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</si>
  <si>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</si>
  <si>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</si>
  <si>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</si>
  <si>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</si>
  <si>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</si>
  <si>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</si>
  <si>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</si>
  <si>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</si>
  <si>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</si>
  <si>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</si>
  <si>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</si>
  <si>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</si>
  <si>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</si>
  <si>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</si>
  <si>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</si>
  <si>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</si>
  <si>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</si>
  <si>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</si>
  <si>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</si>
  <si>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</si>
  <si>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</si>
  <si>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</si>
  <si>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</si>
  <si>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</si>
  <si>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</si>
  <si>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</si>
  <si>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</si>
  <si>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</si>
  <si>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</si>
  <si>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</si>
  <si>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</si>
  <si>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</si>
  <si>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</si>
  <si>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</si>
  <si>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</si>
  <si>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</si>
  <si>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</si>
  <si>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</si>
  <si>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</si>
  <si>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</si>
  <si>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</si>
  <si>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</si>
  <si>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</si>
  <si>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</si>
  <si>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</si>
  <si>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</si>
  <si>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</si>
  <si>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</si>
  <si>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</si>
  <si>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</si>
  <si>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</si>
  <si>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</si>
  <si>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</si>
  <si>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</si>
  <si>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</si>
  <si>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</si>
  <si>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</si>
  <si>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</si>
  <si>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</si>
  <si>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</si>
  <si>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</si>
  <si>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</si>
  <si>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</si>
  <si>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</si>
  <si>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</si>
  <si>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</si>
  <si>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</si>
  <si>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</si>
  <si>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</si>
  <si>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</si>
  <si>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</si>
  <si>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</si>
  <si>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</si>
  <si>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</si>
  <si>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</si>
  <si>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</si>
  <si>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</si>
  <si>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</si>
  <si>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</si>
  <si>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</si>
  <si>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</si>
  <si>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</si>
  <si>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</si>
  <si>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</si>
  <si>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</si>
  <si>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</si>
  <si>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</si>
  <si>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</si>
  <si>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</si>
  <si>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</si>
  <si>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</si>
  <si>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</si>
  <si>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</si>
  <si>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</si>
  <si>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</si>
  <si>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</si>
  <si>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</si>
  <si>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</si>
  <si>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</si>
  <si>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</si>
  <si>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</si>
  <si>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</si>
  <si>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</si>
  <si>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</si>
  <si>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</si>
  <si>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</si>
  <si>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</si>
  <si>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</si>
  <si>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</si>
  <si>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</si>
  <si>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</si>
  <si>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</si>
  <si>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</si>
  <si>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</si>
  <si>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</si>
  <si>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</si>
  <si>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</si>
  <si>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</si>
  <si>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</si>
  <si>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</si>
  <si>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</si>
  <si>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</si>
  <si>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</si>
  <si>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</si>
  <si>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</si>
  <si>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</si>
  <si>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</si>
  <si>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</si>
  <si>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</si>
  <si>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</si>
  <si>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</si>
  <si>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</si>
  <si>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</si>
  <si>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</si>
  <si>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</si>
  <si>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</si>
  <si>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</si>
  <si>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</si>
  <si>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</si>
  <si>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</si>
  <si>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</si>
  <si>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</si>
  <si>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</si>
  <si>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</si>
  <si>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</si>
  <si>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</si>
  <si>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</si>
  <si>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</si>
  <si>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</si>
  <si>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</si>
  <si>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</si>
  <si>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</si>
  <si>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</si>
  <si>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</si>
  <si>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</si>
  <si>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</si>
  <si>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</si>
  <si>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</si>
  <si>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</si>
  <si>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</si>
  <si>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</si>
  <si>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</si>
  <si>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</si>
  <si>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</si>
  <si>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</si>
  <si>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</si>
  <si>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</si>
  <si>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</si>
  <si>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</si>
  <si>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</si>
  <si>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</si>
  <si>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</si>
  <si>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</si>
  <si>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</si>
  <si>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</si>
  <si>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</si>
  <si>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</si>
  <si>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</si>
  <si>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</si>
  <si>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</si>
  <si>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</si>
  <si>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</si>
  <si>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</si>
  <si>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</si>
  <si>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</si>
  <si>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</si>
  <si>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</si>
  <si>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</si>
  <si>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</si>
  <si>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</si>
  <si>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</si>
  <si>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</si>
  <si>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</si>
  <si>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</si>
  <si>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</si>
  <si>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</si>
  <si>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</si>
  <si>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</si>
  <si>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</si>
  <si>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</si>
  <si>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</si>
  <si>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</si>
  <si>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</si>
  <si>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</si>
  <si>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</si>
  <si>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</si>
  <si>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</si>
  <si>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</si>
  <si>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</si>
  <si>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</si>
  <si>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</si>
  <si>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</si>
  <si>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</si>
  <si>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</si>
  <si>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</si>
  <si>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</si>
  <si>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</si>
  <si>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</si>
  <si>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</si>
  <si>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</si>
  <si>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</si>
  <si>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</si>
  <si>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</si>
  <si>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</si>
  <si>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</si>
  <si>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</si>
  <si>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</si>
  <si>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</si>
  <si>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</si>
  <si>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</si>
  <si>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</si>
  <si>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</si>
  <si>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</si>
  <si>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</si>
  <si>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</si>
  <si>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</si>
  <si>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</si>
  <si>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</si>
  <si>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</si>
  <si>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</si>
  <si>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</si>
  <si>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</si>
  <si>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</si>
  <si>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</si>
  <si>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</si>
  <si>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</si>
  <si>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</si>
  <si>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</si>
  <si>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</si>
  <si>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</si>
  <si>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</si>
  <si>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</si>
  <si>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</si>
  <si>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</si>
  <si>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</si>
  <si>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</si>
  <si>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</si>
  <si>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</si>
  <si>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</si>
  <si>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</si>
  <si>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</si>
  <si>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</si>
  <si>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</si>
  <si>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</si>
  <si>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</si>
  <si>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</si>
  <si>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</si>
  <si>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</si>
  <si>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</si>
  <si>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</si>
  <si>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</si>
  <si>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</si>
  <si>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</si>
  <si>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</si>
  <si>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</si>
  <si>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</si>
  <si>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</si>
  <si>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</si>
  <si>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</si>
  <si>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</si>
  <si>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</si>
  <si>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</si>
  <si>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</si>
  <si>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</si>
  <si>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</si>
  <si>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</si>
  <si>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</si>
  <si>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</si>
  <si>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</si>
  <si>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</si>
  <si>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</si>
  <si>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</si>
  <si>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</si>
  <si>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</si>
  <si>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</si>
  <si>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</si>
  <si>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</si>
  <si>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</si>
  <si>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</si>
  <si>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</si>
  <si>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</si>
  <si>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</si>
  <si>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</si>
  <si>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</si>
  <si>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</si>
  <si>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</si>
  <si>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</si>
  <si>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</si>
  <si>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</si>
  <si>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</si>
  <si>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</si>
  <si>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</si>
  <si>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</si>
  <si>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</si>
  <si>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</si>
  <si>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</si>
  <si>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</si>
  <si>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</si>
  <si>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</si>
  <si>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</si>
  <si>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</si>
  <si>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</si>
  <si>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</si>
  <si>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</si>
  <si>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</si>
  <si>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</si>
  <si>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</si>
  <si>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</si>
  <si>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</si>
  <si>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</si>
  <si>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</si>
  <si>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</si>
  <si>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</si>
  <si>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</si>
  <si>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</si>
  <si>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</si>
  <si>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</si>
  <si>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</si>
  <si>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</si>
  <si>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</si>
  <si>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</si>
  <si>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</si>
  <si>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</si>
  <si>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</si>
  <si>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</si>
  <si>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</si>
  <si>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</si>
  <si>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</si>
  <si>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</si>
  <si>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</si>
  <si>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</si>
  <si>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</si>
  <si>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</si>
  <si>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</si>
  <si>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</si>
  <si>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</si>
  <si>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</si>
  <si>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</si>
  <si>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</si>
  <si>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</si>
  <si>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</si>
  <si>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</si>
  <si>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</si>
  <si>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</si>
  <si>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</si>
  <si>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</si>
  <si>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</si>
  <si>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</si>
  <si>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</si>
  <si>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</si>
  <si>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</si>
  <si>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</si>
  <si>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</si>
  <si>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</si>
  <si>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</si>
  <si>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</si>
  <si>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</si>
  <si>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</si>
  <si>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</si>
  <si>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</si>
  <si>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</si>
  <si>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</si>
  <si>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</si>
  <si>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</si>
  <si>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</si>
  <si>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</si>
  <si>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</si>
  <si>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</si>
  <si>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</si>
  <si>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</si>
  <si>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</si>
  <si>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</si>
  <si>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</si>
  <si>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</si>
  <si>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</si>
  <si>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</si>
  <si>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</si>
  <si>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</si>
  <si>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</si>
  <si>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</si>
  <si>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</si>
  <si>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</si>
  <si>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</si>
  <si>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</si>
  <si>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</si>
  <si>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</si>
  <si>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</si>
  <si>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</si>
  <si>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</si>
  <si>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</si>
  <si>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</si>
  <si>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</si>
  <si>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</si>
  <si>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</si>
  <si>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</si>
  <si>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</si>
  <si>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</si>
  <si>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</si>
  <si>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</si>
  <si>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</si>
  <si>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</si>
  <si>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</si>
  <si>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</si>
  <si>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</si>
  <si>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</si>
  <si>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</si>
  <si>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</si>
  <si>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</si>
  <si>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</si>
  <si>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</si>
  <si>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</si>
  <si>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</si>
  <si>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</si>
  <si>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</si>
  <si>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</si>
  <si>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</si>
  <si>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</si>
  <si>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</si>
  <si>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</si>
  <si>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</si>
  <si>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</si>
  <si>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</si>
  <si>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</si>
  <si>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</si>
  <si>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</si>
  <si>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</si>
  <si>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</si>
  <si>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</si>
  <si>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</si>
  <si>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</si>
  <si>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</si>
  <si>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</si>
  <si>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</si>
  <si>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</si>
  <si>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</si>
  <si>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</si>
  <si>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</si>
  <si>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</si>
  <si>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</si>
  <si>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</si>
  <si>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</si>
  <si>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</si>
  <si>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</si>
  <si>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</si>
  <si>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</si>
  <si>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</si>
  <si>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</si>
  <si>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</si>
  <si>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</si>
  <si>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</si>
  <si>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</si>
  <si>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</si>
  <si>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</si>
  <si>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</si>
  <si>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</si>
  <si>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</si>
  <si>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</si>
  <si>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</si>
  <si>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</si>
  <si>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</si>
  <si>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</si>
  <si>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</si>
  <si>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</si>
  <si>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</si>
  <si>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</si>
  <si>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</si>
  <si>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</si>
  <si>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</si>
  <si>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</si>
  <si>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</si>
  <si>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</si>
  <si>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</si>
  <si>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</si>
  <si>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</si>
  <si>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</si>
  <si>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</si>
  <si>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</si>
  <si>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</si>
  <si>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</si>
  <si>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</si>
  <si>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</si>
  <si>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</si>
  <si>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</si>
  <si>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</si>
  <si>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</si>
  <si>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</si>
  <si>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</si>
  <si>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</si>
  <si>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</si>
  <si>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</si>
  <si>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</si>
  <si>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</si>
  <si>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</si>
  <si>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</si>
  <si>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</si>
  <si>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</si>
  <si>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</si>
  <si>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</si>
  <si>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</si>
  <si>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</si>
  <si>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</si>
  <si>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</si>
  <si>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</si>
  <si>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</si>
  <si>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</si>
  <si>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</si>
  <si>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</si>
  <si>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</si>
  <si>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</si>
  <si>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</si>
  <si>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</si>
  <si>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</si>
  <si>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</si>
  <si>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</si>
  <si>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</si>
  <si>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</si>
  <si>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</si>
  <si>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</si>
  <si>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</si>
  <si>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</si>
  <si>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</si>
  <si>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</si>
  <si>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</si>
  <si>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</si>
  <si>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</si>
  <si>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</si>
  <si>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</si>
  <si>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</si>
  <si>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</si>
  <si>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</si>
  <si>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</si>
  <si>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</si>
  <si>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</si>
  <si>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</si>
  <si>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</si>
  <si>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</si>
  <si>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</si>
  <si>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</si>
  <si>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</si>
  <si>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</si>
  <si>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</si>
  <si>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</si>
  <si>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</si>
  <si>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</si>
  <si>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</si>
  <si>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</si>
  <si>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</si>
  <si>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</si>
  <si>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</si>
  <si>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</si>
  <si>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</si>
  <si>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</si>
  <si>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</si>
  <si>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</si>
  <si>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</si>
  <si>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</si>
  <si>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</si>
  <si>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</si>
  <si>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</si>
  <si>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</si>
  <si>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</si>
  <si>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</si>
  <si>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</si>
  <si>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</si>
  <si>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</si>
  <si>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</si>
  <si>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</si>
  <si>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</si>
  <si>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</si>
  <si>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</si>
  <si>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</si>
  <si>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</si>
  <si>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</si>
  <si>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</si>
  <si>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</si>
  <si>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</si>
  <si>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</si>
  <si>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</si>
  <si>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</si>
  <si>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</si>
  <si>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</si>
  <si>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</si>
  <si>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</si>
  <si>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</si>
  <si>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</si>
  <si>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</si>
  <si>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</si>
  <si>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</si>
  <si>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</si>
  <si>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</si>
  <si>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</si>
  <si>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</si>
  <si>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</si>
  <si>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</si>
  <si>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</si>
  <si>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</si>
  <si>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</si>
  <si>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</si>
  <si>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</si>
  <si>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</si>
  <si>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</si>
  <si>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</si>
  <si>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</si>
  <si>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</si>
  <si>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</si>
  <si>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</si>
  <si>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</si>
  <si>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</si>
  <si>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</si>
  <si>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</si>
  <si>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</si>
  <si>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</si>
  <si>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</si>
  <si>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</si>
  <si>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</si>
  <si>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</si>
  <si>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</si>
  <si>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</si>
  <si>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</si>
  <si>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</si>
  <si>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</si>
  <si>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</si>
  <si>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</si>
  <si>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</si>
  <si>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</si>
  <si>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</si>
  <si>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</si>
  <si>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</si>
  <si>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</si>
  <si>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</si>
  <si>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</si>
  <si>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</si>
  <si>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</si>
  <si>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</si>
  <si>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</si>
  <si>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</si>
  <si>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</si>
  <si>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</si>
  <si>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</si>
  <si>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</si>
  <si>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</si>
  <si>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</si>
  <si>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</si>
  <si>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</si>
  <si>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</si>
  <si>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</si>
  <si>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</si>
  <si>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</si>
  <si>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</si>
  <si>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</si>
  <si>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</si>
  <si>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</si>
  <si>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</si>
  <si>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</si>
  <si>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</si>
  <si>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</si>
  <si>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</si>
  <si>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</si>
  <si>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</si>
  <si>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</si>
  <si>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</si>
  <si>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</si>
  <si>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</si>
  <si>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</si>
  <si>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</si>
  <si>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</si>
  <si>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</si>
  <si>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</si>
  <si>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</si>
  <si>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</si>
  <si>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</si>
  <si>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</si>
  <si>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</si>
  <si>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</si>
  <si>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</si>
  <si>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</si>
  <si>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</si>
  <si>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</si>
  <si>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</si>
  <si>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</si>
  <si>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</si>
  <si>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</si>
  <si>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</si>
  <si>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</si>
  <si>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</si>
  <si>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</si>
  <si>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</si>
  <si>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</si>
  <si>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</si>
  <si>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</si>
  <si>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</si>
  <si>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</si>
  <si>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</si>
  <si>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</si>
  <si>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</si>
  <si>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</si>
  <si>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</si>
  <si>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</si>
  <si>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</si>
  <si>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</si>
  <si>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</si>
  <si>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</si>
  <si>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</si>
  <si>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</si>
  <si>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</si>
  <si>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</si>
  <si>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</si>
  <si>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</si>
  <si>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</si>
  <si>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</si>
  <si>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</si>
  <si>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</si>
  <si>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</si>
  <si>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</si>
  <si>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</si>
  <si>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</si>
  <si>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</si>
  <si>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</si>
  <si>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</si>
  <si>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</si>
  <si>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</si>
  <si>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</si>
  <si>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</si>
  <si>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</si>
  <si>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</si>
  <si>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</si>
  <si>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</si>
  <si>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</si>
  <si>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</si>
  <si>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</si>
  <si>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</si>
  <si>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</si>
  <si>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</si>
  <si>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</si>
  <si>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</si>
  <si>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</si>
  <si>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</si>
  <si>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</si>
  <si>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</si>
  <si>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</si>
  <si>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</si>
  <si>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</si>
  <si>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</si>
  <si>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</si>
  <si>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</si>
  <si>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</si>
  <si>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</si>
  <si>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</si>
  <si>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</si>
  <si>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</si>
  <si>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</si>
  <si>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</si>
  <si>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</si>
  <si>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</si>
  <si>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</si>
  <si>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</si>
  <si>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</si>
  <si>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</si>
  <si>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</si>
  <si>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</si>
  <si>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</si>
  <si>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</si>
  <si>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</si>
  <si>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</si>
  <si>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</si>
  <si>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</si>
  <si>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</si>
  <si>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</si>
  <si>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</si>
  <si>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</si>
  <si>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</si>
  <si>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</si>
  <si>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</si>
  <si>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</si>
  <si>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</si>
  <si>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</si>
  <si>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</si>
  <si>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</si>
  <si>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</si>
  <si>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</si>
  <si>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</si>
  <si>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</si>
  <si>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</si>
  <si>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</si>
  <si>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</si>
  <si>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</si>
  <si>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</si>
  <si>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</si>
  <si>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</si>
  <si>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</si>
  <si>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</si>
  <si>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</si>
  <si>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</si>
  <si>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</si>
  <si>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</si>
  <si>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</si>
  <si>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</si>
  <si>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</si>
  <si>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</si>
  <si>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</si>
  <si>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</si>
  <si>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</si>
  <si>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</si>
  <si>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</si>
  <si>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</si>
  <si>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</si>
  <si>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</si>
  <si>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</si>
  <si>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</si>
  <si>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</si>
  <si>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</si>
  <si>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</si>
  <si>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</si>
  <si>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</si>
  <si>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</si>
  <si>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</si>
  <si>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</si>
  <si>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</si>
  <si>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</si>
  <si>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</si>
  <si>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</si>
  <si>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</si>
  <si>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</si>
  <si>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</si>
  <si>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</si>
  <si>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</si>
  <si>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</si>
  <si>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</si>
  <si>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</si>
  <si>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</si>
  <si>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</si>
  <si>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</si>
  <si>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</si>
  <si>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</si>
  <si>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</si>
  <si>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</si>
  <si>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</si>
  <si>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</si>
  <si>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</si>
  <si>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</si>
  <si>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</si>
  <si>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</si>
  <si>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</si>
  <si>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</si>
  <si>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</si>
  <si>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</si>
  <si>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</si>
  <si>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</si>
  <si>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</si>
  <si>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</si>
  <si>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</si>
  <si>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</si>
  <si>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</si>
  <si>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</si>
  <si>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</si>
  <si>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</si>
  <si>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</si>
  <si>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</si>
  <si>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</si>
  <si>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</si>
  <si>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</si>
  <si>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</si>
  <si>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</si>
  <si>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</si>
  <si>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</si>
  <si>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</si>
  <si>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</si>
  <si>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</si>
  <si>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</si>
  <si>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</si>
  <si>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</si>
  <si>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</si>
  <si>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</si>
  <si>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</si>
  <si>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</si>
  <si>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</si>
  <si>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</si>
  <si>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</si>
  <si>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</si>
  <si>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</si>
  <si>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</si>
  <si>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</si>
  <si>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</si>
  <si>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</si>
  <si>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</si>
  <si>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</si>
  <si>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</si>
  <si>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</si>
  <si>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</si>
  <si>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</si>
  <si>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</si>
  <si>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</si>
  <si>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</si>
  <si>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</si>
  <si>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</si>
  <si>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</si>
  <si>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</si>
  <si>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</si>
  <si>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</si>
  <si>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</si>
  <si>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</si>
  <si>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</si>
  <si>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</si>
  <si>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</si>
  <si>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</si>
  <si>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</si>
  <si>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</si>
  <si>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</si>
  <si>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</si>
  <si>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</si>
  <si>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</si>
  <si>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</si>
  <si>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</si>
  <si>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</si>
  <si>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</si>
  <si>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</si>
  <si>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</si>
  <si>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</si>
  <si>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</si>
  <si>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</si>
  <si>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</si>
  <si>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</si>
  <si>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</si>
  <si>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</si>
  <si>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</si>
  <si>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</si>
  <si>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</si>
  <si>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</si>
  <si>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</si>
  <si>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</si>
  <si>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</si>
  <si>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</si>
  <si>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</si>
  <si>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</si>
  <si>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</si>
  <si>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</si>
  <si>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</si>
  <si>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</si>
  <si>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</si>
  <si>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</si>
  <si>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</si>
  <si>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</si>
  <si>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</si>
  <si>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</si>
  <si>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</si>
  <si>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</si>
  <si>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</si>
  <si>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</si>
  <si>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</si>
  <si>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</si>
  <si>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</si>
  <si>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</si>
  <si>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</si>
  <si>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</si>
  <si>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</si>
  <si>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</si>
  <si>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</si>
  <si>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</si>
  <si>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</si>
  <si>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</si>
  <si>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</si>
  <si>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</si>
  <si>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</si>
  <si>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</si>
  <si>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</si>
  <si>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</si>
  <si>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</si>
  <si>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</si>
  <si>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</si>
  <si>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</si>
  <si>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</si>
  <si>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</si>
  <si>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</si>
  <si>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</si>
  <si>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</si>
  <si>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</si>
  <si>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</si>
  <si>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</si>
  <si>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</si>
  <si>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</si>
  <si>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</si>
  <si>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</si>
  <si>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</si>
  <si>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</si>
  <si>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</si>
  <si>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</si>
  <si>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</si>
  <si>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</si>
  <si>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</si>
  <si>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</si>
  <si>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</si>
  <si>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</si>
  <si>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</si>
  <si>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</si>
  <si>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</si>
  <si>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</si>
  <si>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</si>
  <si>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</si>
  <si>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</si>
  <si>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</si>
  <si>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</si>
  <si>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</si>
  <si>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</si>
  <si>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</si>
  <si>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</si>
  <si>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</si>
  <si>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</si>
  <si>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</si>
  <si>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</si>
  <si>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</si>
  <si>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</si>
  <si>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</si>
  <si>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</si>
  <si>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</si>
  <si>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</si>
  <si>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</si>
  <si>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</si>
  <si>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</si>
  <si>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</si>
  <si>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</si>
  <si>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</si>
  <si>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</si>
  <si>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</si>
  <si>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</si>
  <si>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</si>
  <si>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</si>
  <si>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</si>
  <si>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</si>
  <si>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</si>
  <si>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</si>
  <si>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</si>
  <si>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</si>
  <si>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</si>
  <si>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</si>
  <si>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</si>
  <si>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</si>
  <si>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</si>
  <si>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</si>
  <si>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</si>
  <si>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</si>
  <si>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</si>
  <si>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</si>
  <si>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</si>
  <si>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</si>
  <si>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</si>
  <si>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</si>
  <si>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</si>
  <si>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</si>
  <si>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</si>
  <si>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</si>
  <si>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</si>
  <si>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</si>
  <si>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</si>
  <si>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</si>
  <si>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</si>
  <si>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</si>
  <si>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</si>
  <si>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</si>
  <si>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</si>
  <si>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</si>
  <si>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</si>
  <si>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</si>
  <si>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</si>
  <si>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</si>
  <si>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</si>
  <si>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</si>
  <si>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</si>
  <si>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</si>
  <si>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</si>
  <si>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</si>
  <si>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</si>
  <si>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</si>
  <si>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</si>
  <si>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</si>
  <si>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</si>
  <si>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</si>
  <si>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</si>
  <si>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</si>
  <si>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</si>
  <si>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</si>
  <si>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</si>
  <si>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</si>
  <si>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</si>
  <si>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</si>
  <si>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</si>
  <si>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</si>
  <si>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</si>
  <si>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</si>
  <si>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</si>
  <si>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</si>
  <si>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</si>
  <si>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</si>
  <si>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</si>
  <si>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</si>
  <si>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</si>
  <si>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</si>
  <si>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</si>
  <si>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</si>
  <si>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</si>
  <si>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</si>
  <si>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</si>
  <si>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</si>
  <si>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</si>
  <si>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</si>
  <si>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</si>
  <si>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</si>
  <si>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</si>
  <si>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</si>
  <si>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</si>
  <si>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</si>
  <si>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</si>
  <si>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</si>
  <si>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</si>
  <si>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</si>
  <si>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</si>
  <si>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</si>
  <si>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</si>
  <si>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</si>
  <si>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</si>
  <si>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</si>
  <si>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</si>
  <si>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</si>
  <si>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</si>
  <si>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</si>
  <si>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</si>
  <si>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</si>
  <si>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</si>
  <si>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</si>
  <si>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</si>
  <si>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</si>
  <si>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</si>
  <si>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</si>
  <si>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</si>
  <si>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</si>
  <si>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</si>
  <si>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</si>
  <si>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</si>
  <si>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</si>
  <si>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</si>
  <si>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</si>
  <si>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</si>
  <si>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</si>
  <si>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</si>
  <si>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</si>
  <si>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</si>
  <si>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</si>
  <si>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</si>
  <si>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</si>
  <si>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</si>
  <si>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</si>
  <si>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</si>
  <si>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</si>
  <si>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</si>
  <si>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</si>
  <si>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</si>
  <si>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</si>
  <si>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</si>
  <si>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</si>
  <si>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</si>
  <si>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</si>
  <si>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</si>
  <si>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</si>
  <si>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</si>
  <si>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</si>
  <si>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</si>
  <si>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</si>
  <si>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</si>
  <si>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</si>
  <si>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</si>
  <si>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</si>
  <si>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</si>
  <si>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</si>
  <si>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</si>
  <si>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</si>
  <si>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</si>
  <si>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</si>
  <si>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</si>
  <si>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</si>
  <si>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</si>
  <si>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</si>
  <si>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</si>
  <si>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</si>
  <si>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</si>
  <si>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</si>
  <si>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</si>
  <si>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</si>
  <si>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</si>
  <si>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</si>
  <si>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</si>
  <si>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</si>
  <si>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</si>
  <si>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</si>
  <si>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</si>
  <si>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</si>
  <si>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</si>
  <si>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</si>
  <si>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</si>
  <si>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</si>
  <si>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</si>
  <si>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</si>
  <si>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</si>
  <si>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</si>
  <si>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</si>
  <si>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</si>
  <si>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</si>
  <si>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</si>
  <si>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</si>
  <si>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</si>
  <si>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</si>
  <si>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</si>
  <si>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</si>
  <si>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</si>
  <si>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</si>
  <si>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</si>
  <si>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</si>
  <si>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</si>
  <si>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</si>
  <si>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</si>
  <si>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</si>
  <si>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</si>
  <si>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</si>
  <si>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</si>
  <si>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</si>
  <si>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</si>
  <si>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</si>
  <si>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</si>
  <si>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</si>
  <si>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</si>
  <si>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</si>
  <si>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</si>
  <si>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</si>
  <si>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</si>
  <si>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</si>
  <si>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</si>
  <si>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</si>
  <si>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</si>
  <si>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</si>
  <si>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</si>
  <si>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</si>
  <si>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</si>
  <si>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</si>
  <si>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</si>
  <si>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</si>
  <si>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</si>
  <si>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</si>
  <si>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</si>
  <si>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</si>
  <si>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</si>
  <si>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</si>
  <si>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</si>
  <si>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</si>
  <si>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</si>
  <si>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</si>
  <si>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</si>
  <si>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</si>
  <si>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</si>
  <si>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</si>
  <si>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</si>
  <si>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</si>
  <si>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</si>
  <si>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</si>
  <si>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</si>
  <si>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</si>
  <si>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</si>
  <si>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</si>
  <si>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</si>
  <si>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</si>
  <si>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</si>
  <si>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</si>
  <si>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</si>
  <si>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</si>
  <si>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</si>
  <si>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</si>
  <si>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</si>
  <si>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</si>
  <si>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</si>
  <si>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</si>
  <si>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</si>
  <si>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</si>
  <si>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</si>
  <si>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</si>
  <si>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</si>
  <si>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</si>
  <si>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</si>
  <si>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</si>
  <si>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</si>
  <si>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</si>
  <si>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</si>
  <si>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</si>
  <si>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</si>
  <si>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</si>
  <si>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</si>
  <si>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</si>
  <si>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</si>
  <si>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</si>
  <si>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</si>
  <si>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</si>
  <si>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</si>
  <si>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</si>
  <si>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</si>
  <si>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</si>
  <si>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</si>
  <si>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</si>
  <si>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</si>
  <si>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</si>
  <si>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</si>
  <si>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</si>
  <si>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</si>
  <si>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</si>
  <si>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</si>
  <si>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</si>
  <si>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</si>
  <si>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</si>
  <si>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</si>
  <si>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</si>
  <si>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</si>
  <si>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</si>
  <si>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</si>
  <si>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</si>
  <si>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</si>
  <si>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</si>
  <si>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</si>
  <si>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</si>
  <si>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</si>
  <si>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</si>
  <si>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</si>
  <si>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</si>
  <si>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</si>
  <si>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</si>
  <si>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</si>
  <si>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</si>
  <si>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</si>
  <si>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</si>
  <si>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</si>
  <si>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</si>
  <si>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</si>
  <si>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</si>
  <si>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</si>
  <si>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</si>
  <si>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</si>
  <si>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</si>
  <si>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</si>
  <si>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</si>
  <si>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</si>
  <si>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</si>
  <si>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</si>
  <si>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</si>
  <si>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</si>
  <si>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</si>
  <si>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</si>
  <si>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</si>
  <si>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</si>
  <si>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</si>
  <si>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</si>
  <si>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</si>
  <si>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</si>
  <si>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</si>
  <si>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</si>
  <si>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</si>
  <si>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</si>
  <si>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</si>
  <si>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</si>
  <si>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</si>
  <si>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</si>
  <si>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</si>
  <si>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</si>
  <si>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</si>
  <si>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</si>
  <si>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</si>
  <si>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</si>
  <si>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</si>
  <si>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</si>
  <si>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</si>
  <si>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</si>
  <si>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</si>
  <si>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</si>
  <si>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</si>
  <si>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</si>
  <si>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</si>
  <si>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</si>
  <si>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</si>
  <si>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</si>
  <si>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</si>
  <si>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</si>
  <si>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</si>
  <si>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</si>
  <si>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</si>
  <si>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</si>
  <si>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</si>
  <si>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</si>
  <si>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</si>
  <si>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</si>
  <si>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</si>
  <si>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</si>
  <si>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</si>
  <si>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</si>
  <si>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</si>
  <si>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</si>
  <si>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</si>
  <si>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</si>
  <si>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</si>
  <si>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</si>
  <si>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</si>
  <si>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</si>
  <si>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</si>
  <si>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</si>
  <si>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</si>
  <si>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</si>
  <si>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</si>
  <si>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</si>
  <si>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</si>
  <si>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</si>
  <si>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</si>
  <si>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</si>
  <si>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</si>
  <si>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</si>
  <si>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</si>
  <si>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</si>
  <si>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</si>
  <si>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</si>
  <si>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</si>
  <si>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</si>
  <si>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</si>
  <si>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</si>
  <si>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</si>
  <si>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</si>
  <si>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</si>
  <si>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</si>
  <si>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</si>
  <si>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</si>
  <si>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</si>
  <si>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</si>
  <si>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</si>
  <si>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</si>
  <si>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</si>
  <si>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</si>
  <si>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</si>
  <si>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</si>
  <si>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</si>
  <si>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</si>
  <si>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</si>
  <si>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</si>
  <si>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</si>
  <si>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</si>
  <si>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</si>
  <si>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</si>
  <si>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</si>
  <si>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</si>
  <si>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</si>
  <si>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</si>
  <si>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</si>
  <si>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</si>
  <si>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</si>
  <si>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</si>
  <si>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</si>
  <si>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</si>
  <si>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</si>
  <si>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</si>
  <si>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</si>
  <si>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</si>
  <si>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</si>
  <si>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</si>
  <si>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</si>
  <si>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</si>
  <si>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</si>
  <si>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</si>
  <si>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</si>
  <si>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</si>
  <si>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</si>
  <si>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</si>
  <si>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</si>
  <si>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</si>
  <si>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</si>
  <si>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</si>
  <si>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</si>
  <si>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</si>
  <si>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</si>
  <si>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</si>
  <si>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</si>
  <si>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</si>
  <si>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</si>
  <si>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</si>
  <si>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</si>
  <si>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</si>
  <si>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</si>
  <si>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</si>
  <si>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</si>
  <si>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</si>
  <si>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</si>
  <si>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</si>
  <si>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</si>
  <si>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</si>
  <si>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</si>
  <si>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</si>
  <si>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</si>
  <si>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</si>
  <si>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</si>
  <si>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</si>
  <si>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</si>
  <si>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</si>
  <si>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</si>
  <si>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</si>
  <si>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</si>
  <si>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</si>
  <si>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</si>
  <si>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</si>
  <si>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</si>
  <si>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</si>
  <si>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</si>
  <si>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</si>
  <si>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</si>
  <si>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</si>
  <si>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</si>
  <si>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</si>
  <si>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</si>
  <si>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</si>
  <si>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</si>
  <si>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</si>
  <si>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</si>
  <si>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</si>
  <si>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</si>
  <si>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</si>
  <si>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</si>
  <si>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</si>
  <si>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</si>
  <si>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</si>
  <si>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</si>
  <si>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</si>
  <si>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</si>
  <si>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</si>
  <si>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</si>
  <si>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</si>
  <si>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</si>
  <si>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</si>
  <si>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</si>
  <si>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</si>
  <si>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</si>
  <si>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</si>
  <si>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</si>
  <si>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</si>
  <si>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</si>
  <si>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</si>
  <si>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</si>
  <si>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</si>
  <si>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</si>
  <si>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</si>
  <si>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</si>
  <si>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</si>
  <si>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</si>
  <si>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</si>
  <si>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</si>
  <si>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</si>
  <si>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</si>
  <si>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</si>
  <si>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</si>
  <si>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</si>
  <si>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</si>
  <si>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</si>
  <si>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</si>
  <si>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</si>
  <si>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</si>
  <si>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</si>
  <si>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</si>
  <si>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</si>
  <si>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</si>
  <si>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</si>
  <si>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</si>
  <si>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</si>
  <si>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</si>
  <si>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</si>
  <si>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</si>
  <si>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</si>
  <si>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</si>
  <si>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</si>
  <si>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</si>
  <si>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</si>
  <si>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</si>
  <si>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</si>
  <si>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</si>
  <si>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</si>
  <si>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</si>
  <si>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</si>
  <si>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</si>
  <si>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</si>
  <si>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</si>
  <si>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</si>
  <si>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</si>
  <si>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</si>
  <si>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</si>
  <si>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</si>
  <si>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</si>
  <si>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</si>
  <si>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</si>
  <si>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</si>
  <si>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</si>
  <si>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</si>
  <si>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</si>
  <si>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</si>
  <si>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</si>
  <si>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</si>
  <si>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</si>
  <si>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</si>
  <si>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</si>
  <si>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</si>
  <si>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</si>
  <si>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</si>
  <si>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</si>
  <si>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</si>
  <si>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</si>
  <si>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</si>
  <si>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</si>
  <si>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</si>
  <si>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</si>
  <si>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</si>
  <si>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</si>
  <si>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</si>
  <si>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</si>
  <si>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</si>
  <si>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</si>
  <si>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</si>
  <si>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</si>
  <si>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</si>
  <si>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</si>
  <si>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</si>
  <si>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</si>
  <si>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</si>
  <si>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</si>
  <si>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</si>
  <si>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</si>
  <si>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</si>
  <si>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</si>
  <si>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</si>
  <si>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</si>
  <si>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</si>
  <si>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</si>
  <si>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</si>
  <si>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</si>
  <si>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</si>
  <si>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</si>
  <si>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</si>
  <si>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</si>
  <si>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</si>
  <si>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</si>
  <si>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</si>
  <si>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</si>
  <si>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</si>
  <si>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</si>
  <si>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</si>
  <si>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</si>
  <si>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</si>
  <si>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</si>
  <si>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</si>
  <si>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</si>
  <si>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</si>
  <si>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</si>
  <si>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</si>
  <si>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</si>
  <si>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</si>
  <si>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</si>
  <si>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</si>
  <si>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</si>
  <si>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</si>
  <si>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</si>
  <si>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</si>
  <si>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</si>
  <si>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</si>
  <si>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</si>
  <si>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</si>
  <si>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</si>
  <si>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</si>
  <si>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</si>
  <si>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</si>
  <si>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</si>
  <si>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</si>
  <si>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</si>
  <si>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</si>
  <si>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</si>
  <si>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</si>
  <si>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</si>
  <si>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</si>
  <si>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</si>
  <si>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</si>
  <si>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</si>
  <si>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</si>
  <si>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</si>
  <si>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</si>
  <si>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</si>
  <si>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</si>
  <si>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</si>
  <si>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</si>
  <si>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</si>
  <si>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</si>
  <si>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</si>
  <si>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</si>
  <si>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</si>
  <si>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</si>
  <si>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</si>
  <si>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</si>
  <si>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</si>
  <si>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</si>
  <si>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</si>
  <si>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</si>
  <si>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</si>
  <si>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</si>
  <si>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</si>
  <si>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</si>
  <si>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</si>
  <si>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</si>
  <si>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</si>
  <si>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</si>
  <si>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</si>
  <si>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</si>
  <si>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</si>
  <si>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</si>
  <si>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</si>
  <si>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</si>
  <si>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</si>
  <si>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</si>
  <si>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</si>
  <si>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</si>
  <si>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</si>
  <si>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</si>
  <si>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</si>
  <si>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</si>
  <si>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</si>
  <si>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</si>
  <si>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</si>
  <si>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</si>
  <si>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</si>
  <si>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</si>
  <si>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</si>
  <si>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</si>
  <si>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</si>
  <si>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</si>
  <si>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</si>
  <si>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</si>
  <si>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</si>
  <si>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</si>
  <si>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</si>
  <si>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</si>
  <si>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</si>
  <si>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</si>
  <si>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</si>
  <si>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</si>
  <si>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</si>
  <si>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</si>
  <si>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</si>
  <si>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</si>
  <si>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</si>
  <si>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</si>
  <si>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</si>
  <si>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</si>
  <si>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</si>
  <si>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</si>
  <si>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</si>
  <si>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</si>
  <si>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</si>
  <si>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</si>
  <si>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</si>
  <si>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</si>
  <si>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</si>
  <si>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</si>
  <si>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</si>
  <si>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</si>
  <si>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</si>
  <si>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</si>
  <si>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</si>
  <si>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</si>
  <si>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</si>
  <si>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</si>
  <si>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</si>
  <si>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</si>
  <si>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</si>
  <si>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</si>
  <si>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</si>
  <si>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</si>
  <si>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</si>
  <si>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</si>
  <si>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</si>
  <si>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</si>
  <si>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</si>
  <si>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</si>
  <si>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</si>
  <si>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</si>
  <si>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</si>
  <si>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</si>
  <si>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</si>
  <si>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</si>
  <si>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</si>
  <si>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</si>
  <si>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</si>
  <si>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</si>
  <si>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</si>
  <si>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</si>
  <si>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</si>
  <si>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</si>
  <si>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</si>
  <si>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</si>
  <si>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</si>
  <si>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</si>
  <si>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</si>
  <si>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</si>
  <si>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</si>
  <si>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</si>
  <si>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</si>
  <si>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</si>
  <si>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</si>
  <si>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</si>
  <si>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</si>
  <si>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</si>
  <si>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</si>
  <si>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</si>
  <si>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</si>
  <si>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</si>
  <si>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</si>
  <si>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</si>
  <si>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</si>
  <si>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</si>
  <si>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</si>
  <si>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</si>
  <si>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</si>
  <si>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</si>
  <si>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</si>
  <si>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</si>
  <si>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</si>
  <si>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</si>
  <si>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</si>
  <si>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</si>
  <si>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</si>
  <si>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</si>
  <si>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</si>
  <si>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</si>
  <si>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</si>
  <si>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</si>
  <si>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</si>
  <si>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</si>
  <si>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</si>
  <si>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</si>
  <si>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</si>
  <si>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</si>
  <si>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</si>
  <si>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</si>
  <si>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</si>
  <si>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</si>
  <si>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</si>
  <si>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</si>
  <si>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</si>
  <si>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</si>
  <si>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</si>
  <si>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</si>
  <si>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</si>
  <si>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</si>
  <si>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</si>
  <si>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</si>
  <si>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</si>
  <si>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</si>
  <si>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</si>
  <si>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</si>
  <si>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</si>
  <si>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</si>
  <si>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</si>
  <si>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</si>
  <si>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</si>
  <si>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</si>
  <si>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</si>
  <si>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</si>
  <si>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</si>
  <si>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</si>
  <si>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</si>
  <si>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</si>
  <si>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</si>
  <si>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</si>
  <si>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</si>
  <si>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</si>
  <si>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</si>
  <si>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</si>
  <si>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</si>
  <si>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</si>
  <si>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</si>
  <si>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</si>
  <si>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</si>
  <si>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</si>
  <si>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</si>
  <si>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</si>
  <si>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</si>
  <si>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</si>
  <si>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</si>
  <si>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</si>
  <si>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</si>
  <si>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</si>
  <si>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</si>
  <si>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</si>
  <si>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</si>
  <si>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</si>
  <si>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</si>
  <si>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</si>
  <si>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</si>
  <si>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</si>
  <si>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</si>
  <si>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</si>
  <si>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</si>
  <si>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</si>
  <si>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</si>
  <si>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</si>
  <si>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</si>
  <si>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</si>
  <si>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</si>
  <si>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</si>
  <si>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</si>
  <si>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</si>
  <si>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</si>
  <si>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</si>
  <si>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</si>
  <si>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</si>
  <si>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</si>
  <si>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</si>
  <si>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</si>
  <si>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</si>
  <si>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</si>
  <si>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</si>
  <si>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</si>
  <si>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</si>
  <si>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</si>
  <si>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</si>
  <si>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</si>
  <si>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</si>
  <si>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</si>
  <si>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</si>
  <si>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</si>
  <si>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</si>
  <si>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</si>
  <si>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</si>
  <si>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</si>
  <si>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</si>
  <si>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</si>
  <si>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</si>
  <si>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</si>
  <si>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</si>
  <si>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</si>
  <si>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</si>
  <si>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</si>
  <si>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</si>
  <si>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</si>
  <si>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</si>
  <si>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</si>
  <si>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</si>
  <si>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</si>
  <si>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</si>
  <si>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</si>
  <si>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</si>
  <si>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</si>
  <si>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</si>
  <si>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</si>
  <si>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</si>
  <si>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</si>
  <si>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</si>
  <si>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</si>
  <si>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</si>
  <si>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</si>
  <si>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</si>
  <si>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</si>
  <si>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</si>
  <si>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</si>
  <si>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</si>
  <si>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</si>
  <si>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</si>
  <si>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</si>
  <si>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</si>
  <si>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</si>
  <si>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</si>
  <si>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</si>
  <si>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</si>
  <si>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</si>
  <si>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</si>
  <si>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</si>
  <si>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</si>
  <si>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</si>
  <si>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</si>
  <si>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</si>
  <si>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</si>
  <si>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</si>
  <si>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</si>
  <si>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</si>
  <si>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</si>
  <si>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</si>
  <si>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</si>
  <si>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</si>
  <si>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</si>
  <si>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</si>
  <si>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</si>
  <si>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</si>
  <si>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</si>
  <si>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</si>
  <si>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</si>
  <si>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</si>
  <si>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</si>
  <si>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</si>
  <si>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</si>
  <si>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</si>
  <si>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</si>
  <si>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</si>
  <si>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</si>
  <si>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</si>
  <si>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</si>
  <si>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</si>
  <si>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</si>
  <si>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</si>
  <si>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</si>
  <si>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</si>
  <si>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</si>
  <si>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</si>
  <si>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</si>
  <si>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</si>
  <si>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</si>
  <si>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</si>
  <si>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</si>
  <si>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</si>
  <si>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</si>
  <si>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</si>
  <si>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</si>
  <si>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</si>
  <si>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</si>
  <si>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</si>
  <si>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</si>
  <si>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</si>
  <si>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</si>
  <si>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</si>
  <si>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</si>
  <si>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</si>
  <si>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</si>
  <si>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</si>
  <si>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</si>
  <si>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</si>
  <si>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</si>
  <si>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</si>
  <si>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</si>
  <si>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</si>
  <si>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</si>
  <si>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</si>
  <si>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</si>
  <si>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</si>
  <si>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</si>
  <si>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</si>
  <si>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</si>
  <si>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</si>
  <si>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</si>
  <si>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</si>
  <si>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</si>
  <si>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</si>
  <si>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</si>
  <si>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</si>
  <si>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</si>
  <si>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</si>
  <si>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</si>
  <si>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</si>
  <si>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</si>
  <si>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</si>
  <si>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</si>
  <si>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</si>
  <si>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</si>
  <si>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</si>
  <si>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</si>
  <si>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</si>
  <si>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</si>
  <si>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</si>
  <si>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</si>
  <si>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</si>
  <si>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</si>
  <si>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</si>
  <si>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</si>
  <si>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</si>
  <si>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</si>
  <si>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</si>
  <si>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</si>
  <si>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</si>
  <si>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</si>
  <si>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</si>
  <si>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</si>
  <si>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</si>
  <si>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</si>
  <si>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</si>
  <si>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</si>
  <si>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</si>
  <si>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</si>
  <si>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</si>
  <si>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</si>
  <si>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</si>
  <si>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</si>
  <si>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</si>
  <si>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</si>
  <si>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</si>
  <si>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</si>
  <si>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</si>
  <si>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</si>
  <si>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</si>
  <si>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</si>
  <si>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</si>
  <si>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</si>
  <si>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</si>
  <si>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</si>
  <si>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</si>
  <si>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</si>
  <si>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</si>
  <si>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</si>
  <si>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</si>
  <si>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</si>
  <si>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</si>
  <si>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</si>
  <si>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</si>
  <si>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</si>
  <si>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</si>
  <si>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</si>
  <si>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</si>
  <si>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</si>
  <si>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</si>
  <si>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</si>
  <si>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</si>
  <si>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</si>
  <si>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</si>
  <si>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</si>
  <si>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</si>
  <si>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</si>
  <si>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</si>
  <si>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</si>
  <si>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</si>
  <si>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</si>
  <si>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</si>
  <si>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</si>
  <si>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</si>
  <si>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</si>
  <si>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</si>
  <si>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</si>
  <si>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</si>
  <si>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</si>
  <si>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</si>
  <si>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</si>
  <si>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</si>
  <si>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</si>
  <si>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</si>
  <si>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</si>
  <si>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</si>
  <si>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</si>
  <si>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</si>
  <si>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</si>
  <si>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</si>
  <si>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</si>
  <si>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</si>
  <si>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</si>
  <si>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</si>
  <si>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</si>
  <si>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</si>
  <si>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</si>
  <si>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</si>
  <si>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</si>
  <si>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</si>
  <si>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</si>
  <si>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</si>
  <si>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</si>
  <si>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</si>
  <si>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</si>
  <si>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</si>
  <si>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</si>
  <si>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</si>
  <si>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</si>
  <si>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</si>
  <si>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</si>
  <si>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</si>
  <si>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</si>
  <si>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</si>
  <si>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</si>
  <si>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</si>
  <si>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</si>
  <si>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</si>
  <si>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</si>
  <si>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</si>
  <si>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</si>
  <si>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</si>
  <si>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</si>
  <si>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</si>
  <si>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</si>
  <si>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</si>
  <si>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</si>
  <si>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</si>
  <si>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</si>
  <si>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</si>
  <si>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</si>
  <si>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</si>
  <si>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</si>
  <si>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</si>
  <si>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</si>
  <si>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</si>
  <si>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</si>
  <si>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</si>
  <si>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</si>
  <si>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</si>
  <si>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</si>
  <si>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</si>
  <si>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</si>
  <si>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</si>
  <si>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</si>
  <si>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</si>
  <si>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</si>
  <si>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</si>
  <si>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</si>
  <si>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</si>
  <si>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</si>
  <si>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</si>
  <si>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</si>
  <si>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</si>
  <si>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</si>
  <si>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</si>
  <si>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</si>
  <si>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</si>
  <si>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</si>
  <si>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</si>
  <si>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</si>
  <si>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</si>
  <si>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</si>
  <si>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</si>
  <si>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</si>
  <si>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</si>
  <si>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</si>
  <si>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</si>
  <si>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</si>
  <si>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</si>
  <si>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</si>
  <si>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</si>
  <si>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</si>
  <si>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</si>
  <si>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</si>
  <si>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</si>
  <si>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</si>
  <si>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</si>
  <si>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</si>
  <si>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</si>
  <si>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</si>
  <si>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</si>
  <si>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</si>
  <si>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</si>
  <si>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</si>
  <si>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</si>
  <si>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</si>
  <si>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</si>
  <si>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</si>
  <si>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</si>
  <si>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</si>
  <si>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</si>
  <si>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</si>
  <si>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</si>
  <si>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</si>
  <si>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</si>
  <si>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</si>
  <si>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</si>
  <si>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</si>
  <si>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</si>
  <si>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</si>
  <si>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</si>
  <si>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</si>
  <si>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</si>
  <si>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</si>
  <si>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</si>
  <si>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</si>
  <si>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</si>
  <si>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</si>
  <si>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</si>
  <si>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</si>
  <si>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</si>
  <si>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</si>
  <si>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</si>
  <si>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</si>
  <si>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</si>
  <si>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</si>
  <si>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</si>
  <si>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</si>
  <si>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</si>
  <si>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</si>
  <si>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</si>
  <si>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</si>
  <si>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</si>
  <si>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</si>
  <si>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</si>
  <si>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</si>
  <si>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</si>
  <si>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</si>
  <si>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</si>
  <si>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</si>
  <si>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</si>
  <si>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</si>
  <si>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</si>
  <si>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</si>
  <si>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</si>
  <si>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</si>
  <si>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</si>
  <si>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</si>
  <si>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</si>
  <si>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</si>
  <si>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</si>
  <si>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</si>
  <si>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</si>
  <si>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</si>
  <si>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</si>
  <si>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</si>
  <si>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</si>
  <si>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</si>
  <si>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</si>
  <si>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</si>
  <si>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</si>
  <si>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</si>
  <si>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</si>
  <si>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</si>
  <si>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</si>
  <si>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</si>
  <si>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</si>
  <si>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</si>
  <si>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</si>
  <si>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</si>
  <si>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</si>
  <si>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</si>
  <si>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</si>
  <si>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</si>
  <si>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</si>
  <si>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</si>
  <si>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</si>
  <si>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</si>
  <si>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</si>
  <si>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</si>
  <si>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</si>
  <si>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</si>
  <si>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</si>
  <si>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</si>
  <si>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</si>
  <si>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</si>
  <si>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</si>
  <si>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</si>
  <si>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</si>
  <si>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</si>
  <si>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</si>
  <si>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</si>
  <si>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</si>
  <si>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</si>
  <si>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</si>
  <si>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</si>
  <si>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</si>
  <si>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</si>
  <si>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</si>
  <si>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</si>
  <si>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</si>
  <si>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</si>
  <si>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</si>
  <si>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</si>
  <si>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</si>
  <si>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</si>
  <si>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</si>
  <si>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</si>
  <si>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</si>
  <si>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</si>
  <si>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</si>
  <si>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</si>
  <si>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</si>
  <si>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</si>
  <si>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</si>
  <si>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</si>
  <si>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</si>
  <si>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</si>
  <si>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</si>
  <si>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</si>
  <si>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</si>
  <si>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</si>
  <si>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</si>
  <si>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</si>
  <si>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</si>
  <si>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</si>
  <si>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</si>
  <si>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</si>
  <si>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</si>
  <si>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</si>
  <si>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</si>
  <si>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</si>
  <si>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</si>
  <si>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</si>
  <si>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</si>
  <si>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</si>
  <si>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</si>
  <si>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</si>
  <si>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</si>
  <si>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</si>
  <si>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</si>
  <si>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</si>
  <si>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</si>
  <si>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</si>
  <si>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</si>
  <si>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</si>
  <si>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</si>
  <si>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</si>
  <si>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</si>
  <si>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</si>
  <si>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</si>
  <si>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</si>
  <si>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</si>
  <si>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</si>
  <si>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</si>
  <si>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</si>
  <si>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</si>
  <si>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</si>
  <si>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</si>
  <si>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</si>
  <si>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</si>
  <si>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</si>
  <si>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</si>
  <si>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</si>
  <si>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</si>
  <si>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</si>
  <si>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</si>
  <si>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</si>
  <si>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</si>
  <si>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</si>
  <si>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</si>
  <si>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</si>
  <si>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</si>
  <si>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</si>
  <si>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</si>
  <si>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</si>
  <si>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</si>
  <si>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</si>
  <si>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</si>
  <si>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</si>
  <si>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</si>
  <si>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</si>
  <si>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</si>
  <si>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</si>
  <si>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</si>
  <si>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</si>
  <si>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</si>
  <si>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</si>
  <si>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</si>
  <si>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</si>
  <si>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</si>
  <si>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</si>
  <si>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</si>
  <si>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</si>
  <si>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</si>
  <si>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</si>
  <si>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</si>
  <si>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</si>
  <si>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</si>
  <si>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</si>
  <si>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</si>
  <si>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</si>
  <si>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</si>
  <si>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</si>
  <si>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</si>
  <si>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</si>
  <si>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</si>
  <si>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</si>
  <si>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</si>
  <si>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</si>
  <si>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</si>
  <si>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</si>
  <si>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</si>
  <si>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</si>
  <si>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</si>
  <si>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</si>
  <si>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</si>
  <si>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</si>
  <si>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</si>
  <si>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</si>
  <si>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</si>
  <si>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</si>
  <si>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</si>
  <si>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</si>
  <si>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</si>
  <si>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</si>
  <si>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</si>
  <si>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</si>
  <si>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</si>
  <si>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</si>
  <si>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</si>
  <si>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</si>
  <si>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</si>
  <si>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</si>
  <si>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</si>
  <si>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</si>
  <si>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</si>
  <si>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</si>
  <si>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</si>
  <si>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</si>
  <si>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</si>
  <si>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</si>
  <si>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</si>
  <si>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</si>
  <si>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</si>
  <si>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</si>
  <si>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</si>
  <si>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</si>
  <si>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</si>
  <si>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</si>
  <si>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</si>
  <si>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</si>
  <si>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</si>
  <si>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</si>
  <si>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</si>
  <si>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</si>
  <si>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</si>
  <si>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</si>
  <si>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</si>
  <si>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</si>
  <si>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</si>
  <si>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</si>
  <si>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</si>
  <si>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</si>
  <si>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</si>
  <si>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</si>
  <si>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</si>
  <si>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</si>
  <si>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</si>
  <si>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</si>
  <si>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</si>
  <si>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</si>
  <si>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</si>
  <si>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</si>
  <si>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</si>
  <si>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</si>
  <si>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</si>
  <si>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</si>
  <si>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</si>
  <si>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</si>
  <si>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</si>
  <si>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</si>
  <si>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</si>
  <si>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</si>
  <si>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</si>
  <si>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</si>
  <si>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</si>
  <si>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</si>
  <si>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</si>
  <si>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</si>
  <si>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</si>
  <si>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</si>
  <si>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</si>
  <si>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</si>
  <si>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</si>
  <si>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</si>
  <si>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</si>
  <si>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</si>
  <si>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</si>
  <si>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</si>
  <si>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</si>
  <si>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</si>
  <si>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</si>
  <si>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</si>
  <si>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</si>
  <si>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</si>
  <si>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</si>
  <si>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</si>
  <si>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</si>
  <si>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</si>
  <si>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</si>
  <si>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</si>
  <si>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</si>
  <si>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</si>
  <si>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</si>
  <si>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</si>
  <si>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</si>
  <si>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</si>
  <si>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</si>
  <si>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</si>
  <si>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</si>
  <si>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</si>
  <si>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</si>
  <si>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</si>
  <si>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</si>
  <si>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</si>
  <si>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</si>
  <si>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</si>
  <si>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</si>
  <si>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</si>
  <si>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</si>
  <si>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</si>
  <si>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</si>
  <si>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</si>
  <si>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</si>
  <si>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</si>
  <si>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</si>
  <si>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</si>
  <si>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</si>
  <si>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</si>
  <si>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</si>
  <si>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</si>
  <si>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</si>
  <si>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</si>
  <si>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</si>
  <si>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</si>
  <si>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</si>
  <si>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</si>
  <si>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</si>
  <si>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</si>
  <si>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</si>
  <si>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</si>
  <si>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</si>
  <si>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</si>
  <si>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</si>
  <si>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</si>
  <si>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</si>
  <si>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</si>
  <si>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</si>
  <si>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</si>
  <si>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</si>
  <si>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</si>
  <si>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</si>
  <si>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</si>
  <si>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</si>
  <si>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</si>
  <si>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</si>
  <si>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</si>
  <si>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</si>
  <si>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</si>
  <si>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</si>
  <si>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</si>
  <si>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</si>
  <si>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</si>
  <si>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</si>
  <si>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</si>
  <si>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</si>
  <si>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</si>
  <si>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</si>
  <si>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</si>
  <si>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</si>
  <si>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</si>
  <si>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</si>
  <si>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</si>
  <si>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</si>
  <si>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</si>
  <si>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</si>
  <si>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</si>
  <si>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</si>
  <si>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</si>
  <si>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</si>
  <si>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</si>
  <si>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</si>
  <si>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</si>
  <si>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</si>
  <si>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</si>
  <si>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</si>
  <si>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</si>
  <si>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</si>
  <si>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</si>
  <si>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</si>
  <si>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</si>
  <si>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</si>
  <si>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</si>
  <si>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</si>
  <si>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</si>
  <si>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</si>
  <si>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</si>
  <si>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</si>
  <si>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</si>
  <si>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</si>
  <si>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</si>
  <si>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</si>
  <si>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</si>
  <si>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</si>
  <si>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</si>
  <si>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</si>
  <si>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</si>
  <si>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</si>
  <si>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</si>
  <si>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</si>
  <si>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</si>
  <si>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</si>
  <si>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</si>
  <si>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</si>
  <si>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</si>
  <si>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</si>
  <si>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</si>
  <si>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</si>
  <si>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</si>
  <si>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</si>
  <si>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</si>
  <si>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</si>
  <si>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</si>
  <si>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</si>
  <si>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</si>
  <si>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</si>
  <si>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</si>
  <si>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</si>
  <si>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</si>
  <si>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</si>
  <si>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</si>
  <si>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</si>
  <si>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</si>
  <si>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</si>
  <si>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</si>
  <si>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</si>
  <si>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</si>
  <si>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</si>
  <si>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</si>
  <si>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</si>
  <si>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</si>
  <si>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</si>
  <si>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</si>
  <si>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</si>
  <si>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</si>
  <si>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</si>
  <si>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</si>
  <si>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</si>
  <si>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</si>
  <si>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</si>
  <si>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</si>
  <si>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</si>
  <si>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</si>
  <si>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</si>
  <si>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</si>
  <si>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</si>
  <si>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</si>
  <si>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</si>
  <si>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</si>
  <si>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</si>
  <si>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</si>
  <si>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</si>
  <si>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</si>
  <si>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</si>
  <si>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</si>
  <si>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</si>
  <si>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</si>
  <si>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</si>
  <si>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</si>
  <si>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</si>
  <si>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</si>
  <si>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</si>
  <si>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</si>
  <si>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</si>
  <si>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</si>
  <si>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</si>
  <si>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</si>
  <si>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</si>
  <si>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</si>
  <si>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</si>
  <si>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</si>
  <si>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</si>
  <si>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</si>
  <si>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</si>
  <si>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</si>
  <si>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</si>
  <si>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</si>
  <si>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</si>
  <si>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</si>
  <si>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</si>
  <si>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</si>
  <si>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</si>
  <si>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</si>
  <si>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</si>
  <si>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</si>
  <si>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</si>
  <si>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</si>
  <si>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</si>
  <si>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</si>
  <si>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</si>
  <si>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</si>
  <si>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</si>
  <si>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</si>
  <si>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</si>
  <si>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</si>
  <si>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</si>
  <si>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</si>
  <si>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</si>
  <si>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</si>
  <si>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</si>
  <si>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</si>
  <si>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</si>
  <si>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</si>
  <si>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</si>
  <si>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</si>
  <si>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</si>
  <si>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</si>
  <si>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</si>
  <si>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</si>
  <si>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</si>
  <si>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</si>
  <si>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</si>
  <si>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</si>
  <si>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</si>
  <si>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</si>
  <si>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</si>
  <si>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</si>
  <si>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</si>
  <si>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</si>
  <si>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</si>
  <si>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</si>
  <si>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</si>
  <si>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</si>
  <si>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</si>
  <si>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</si>
  <si>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</si>
  <si>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</si>
  <si>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</si>
  <si>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</si>
  <si>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</si>
  <si>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</si>
  <si>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</si>
  <si>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</si>
  <si>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</si>
  <si>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</si>
  <si>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</si>
  <si>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</si>
  <si>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</si>
  <si>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</si>
  <si>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</si>
  <si>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</si>
  <si>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</si>
  <si>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</si>
  <si>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</si>
  <si>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</si>
  <si>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</si>
  <si>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</si>
  <si>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</si>
  <si>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</si>
  <si>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</si>
  <si>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</si>
  <si>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</si>
  <si>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</si>
  <si>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</si>
  <si>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</si>
  <si>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</si>
  <si>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</si>
  <si>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</si>
  <si>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</si>
  <si>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</si>
  <si>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</si>
  <si>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</si>
  <si>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</si>
  <si>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</si>
  <si>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</si>
  <si>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</si>
  <si>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</si>
  <si>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</si>
  <si>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</si>
  <si>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</si>
  <si>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</si>
  <si>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</si>
  <si>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</si>
  <si>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</si>
  <si>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</si>
  <si>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</si>
  <si>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</si>
  <si>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</si>
  <si>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</si>
  <si>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</si>
  <si>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</si>
  <si>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</si>
  <si>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</si>
  <si>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</si>
  <si>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</si>
  <si>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</si>
  <si>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</si>
  <si>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</si>
  <si>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</si>
  <si>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</si>
  <si>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</si>
  <si>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</si>
  <si>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</si>
  <si>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</si>
  <si>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</si>
  <si>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</si>
  <si>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</si>
  <si>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</si>
  <si>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</si>
  <si>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</si>
  <si>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</si>
  <si>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</si>
  <si>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</si>
  <si>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</si>
  <si>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</si>
  <si>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</si>
  <si>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</si>
  <si>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</si>
  <si>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</si>
  <si>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</si>
  <si>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</si>
  <si>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</si>
  <si>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</si>
  <si>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</si>
  <si>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</si>
  <si>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</si>
  <si>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</si>
  <si>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</si>
  <si>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</si>
  <si>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</si>
  <si>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</si>
  <si>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</si>
  <si>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</si>
  <si>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</si>
  <si>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</si>
  <si>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</si>
  <si>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</si>
  <si>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</si>
  <si>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</si>
  <si>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</si>
  <si>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</si>
  <si>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</si>
  <si>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</si>
  <si>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</si>
  <si>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</si>
  <si>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</si>
  <si>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</si>
  <si>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</si>
  <si>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</si>
  <si>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</si>
  <si>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</si>
  <si>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</si>
  <si>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</si>
  <si>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</si>
  <si>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</si>
  <si>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</si>
  <si>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</si>
  <si>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</si>
  <si>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</si>
  <si>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</si>
  <si>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</si>
  <si>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</si>
  <si>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</si>
  <si>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</si>
  <si>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</si>
  <si>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</si>
  <si>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</si>
  <si>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</si>
  <si>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</si>
  <si>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</si>
  <si>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</si>
  <si>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</si>
  <si>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</si>
  <si>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</si>
  <si>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</si>
  <si>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</si>
  <si>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</si>
  <si>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</si>
  <si>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</si>
  <si>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</si>
  <si>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</si>
  <si>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</si>
  <si>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</si>
  <si>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</si>
  <si>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</si>
  <si>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</si>
  <si>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</si>
  <si>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</si>
  <si>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</si>
  <si>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</si>
  <si>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</si>
  <si>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</si>
  <si>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</si>
  <si>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</si>
  <si>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</si>
  <si>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</si>
  <si>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</si>
  <si>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</si>
  <si>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</si>
  <si>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</si>
  <si>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</si>
  <si>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</si>
  <si>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</si>
  <si>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</si>
  <si>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</si>
  <si>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</si>
  <si>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</si>
  <si>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</si>
  <si>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</si>
  <si>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</si>
  <si>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</si>
  <si>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</si>
  <si>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</si>
  <si>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</si>
  <si>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</si>
  <si>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</si>
  <si>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</si>
  <si>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</si>
  <si>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</si>
  <si>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</si>
  <si>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</si>
  <si>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</si>
  <si>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</si>
  <si>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</si>
  <si>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</si>
  <si>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</si>
  <si>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</si>
  <si>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</si>
  <si>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</si>
  <si>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</si>
  <si>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</si>
  <si>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</si>
  <si>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</si>
  <si>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</si>
  <si>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</si>
  <si>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</si>
  <si>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</si>
  <si>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</si>
  <si>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</si>
  <si>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</si>
  <si>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</si>
  <si>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</si>
  <si>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</si>
  <si>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</si>
  <si>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</si>
  <si>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</si>
  <si>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</si>
  <si>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</si>
  <si>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</si>
  <si>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</si>
  <si>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</si>
  <si>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</si>
  <si>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</si>
  <si>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</si>
  <si>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</si>
  <si>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</si>
  <si>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</si>
  <si>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</si>
  <si>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</si>
  <si>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</si>
  <si>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</si>
  <si>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</si>
  <si>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</si>
  <si>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</si>
  <si>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</si>
  <si>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</si>
  <si>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</si>
  <si>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</si>
  <si>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</si>
  <si>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</si>
  <si>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</si>
  <si>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</si>
  <si>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</si>
  <si>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</si>
  <si>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</si>
  <si>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</si>
  <si>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</si>
  <si>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</si>
  <si>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</si>
  <si>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</si>
  <si>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</si>
  <si>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</si>
  <si>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</si>
  <si>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</si>
  <si>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</si>
  <si>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</si>
  <si>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</si>
  <si>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</si>
  <si>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</si>
  <si>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</si>
  <si>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</si>
  <si>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</si>
  <si>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</si>
  <si>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</si>
  <si>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</si>
  <si>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</si>
  <si>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</si>
  <si>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</si>
  <si>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</si>
  <si>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</si>
  <si>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</si>
  <si>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</si>
  <si>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</si>
  <si>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</si>
  <si>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</si>
  <si>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</si>
  <si>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</si>
  <si>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</si>
  <si>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</si>
  <si>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</si>
  <si>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</si>
  <si>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</si>
  <si>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</si>
  <si>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</si>
  <si>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</si>
  <si>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</si>
  <si>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</si>
  <si>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</si>
  <si>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</si>
  <si>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</si>
  <si>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</si>
  <si>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</si>
  <si>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</si>
  <si>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</si>
  <si>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</si>
  <si>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</si>
  <si>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</si>
  <si>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</si>
  <si>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</si>
  <si>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</si>
  <si>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</si>
  <si>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</si>
  <si>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</si>
  <si>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</si>
  <si>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</si>
  <si>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</si>
  <si>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</si>
  <si>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</si>
  <si>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</si>
  <si>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</si>
  <si>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</si>
  <si>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</si>
  <si>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</si>
  <si>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</si>
  <si>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</si>
  <si>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</si>
  <si>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</si>
  <si>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</si>
  <si>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</si>
  <si>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</si>
  <si>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</si>
  <si>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</si>
  <si>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</si>
  <si>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</si>
  <si>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</si>
  <si>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</si>
  <si>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</si>
  <si>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</si>
  <si>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</si>
  <si>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</si>
  <si>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</si>
  <si>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</si>
  <si>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</si>
  <si>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</si>
  <si>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</si>
  <si>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</si>
  <si>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</si>
  <si>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</si>
  <si>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</si>
  <si>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</si>
  <si>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</si>
  <si>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</si>
  <si>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</si>
  <si>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</si>
  <si>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</si>
  <si>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</si>
  <si>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</si>
  <si>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</si>
  <si>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</si>
  <si>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</si>
  <si>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</si>
  <si>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</si>
  <si>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</si>
  <si>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</si>
  <si>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</si>
  <si>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</si>
  <si>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</si>
  <si>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</si>
  <si>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</si>
  <si>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</si>
  <si>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</si>
  <si>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</si>
  <si>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</si>
  <si>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</si>
  <si>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</si>
  <si>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</si>
  <si>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</si>
  <si>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</si>
  <si>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</si>
  <si>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</si>
  <si>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</si>
  <si>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</si>
  <si>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</si>
  <si>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</si>
  <si>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</si>
  <si>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</si>
  <si>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</si>
  <si>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</si>
  <si>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</si>
  <si>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</si>
  <si>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</si>
  <si>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</si>
  <si>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</si>
  <si>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</si>
  <si>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</si>
  <si>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</si>
  <si>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</si>
  <si>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</si>
  <si>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</si>
  <si>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</si>
  <si>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</si>
  <si>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</si>
  <si>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</si>
  <si>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</si>
  <si>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</si>
  <si>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</si>
  <si>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</si>
  <si>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</si>
  <si>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</si>
  <si>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</si>
  <si>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</si>
  <si>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</si>
  <si>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</si>
  <si>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</si>
  <si>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</si>
  <si>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</si>
  <si>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</si>
  <si>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</si>
  <si>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</si>
  <si>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</si>
  <si>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</si>
  <si>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</si>
  <si>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</si>
  <si>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</si>
  <si>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</si>
  <si>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</si>
  <si>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</si>
  <si>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</si>
  <si>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</si>
  <si>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</si>
  <si>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</si>
  <si>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</si>
  <si>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</si>
  <si>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</si>
  <si>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</si>
  <si>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</si>
  <si>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</si>
  <si>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</si>
  <si>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</si>
  <si>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</si>
  <si>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</si>
  <si>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</si>
  <si>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</si>
  <si>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</si>
  <si>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</si>
  <si>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</si>
  <si>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</si>
  <si>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</si>
  <si>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</si>
  <si>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</si>
  <si>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</si>
  <si>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</si>
  <si>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</si>
  <si>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</si>
  <si>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</si>
  <si>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</si>
  <si>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</si>
  <si>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</si>
  <si>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</si>
  <si>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</si>
  <si>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</si>
  <si>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</si>
  <si>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</si>
  <si>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</si>
  <si>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</si>
  <si>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</si>
  <si>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</si>
  <si>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</si>
  <si>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</si>
  <si>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</si>
  <si>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</si>
  <si>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</si>
  <si>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</si>
  <si>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</si>
  <si>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</si>
  <si>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</si>
  <si>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</si>
  <si>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</si>
  <si>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</si>
  <si>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</si>
  <si>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</si>
  <si>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</si>
  <si>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</si>
  <si>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</si>
  <si>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</si>
  <si>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</si>
  <si>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</si>
  <si>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</si>
  <si>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</si>
  <si>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</si>
  <si>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</si>
  <si>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</si>
  <si>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</si>
  <si>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</si>
  <si>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</si>
  <si>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</si>
  <si>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</si>
  <si>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</si>
  <si>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</si>
  <si>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</si>
  <si>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</si>
  <si>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</si>
  <si>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</si>
  <si>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</si>
  <si>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</si>
  <si>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</si>
  <si>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</si>
  <si>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</si>
  <si>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</si>
  <si>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</si>
  <si>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</si>
  <si>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</si>
  <si>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</si>
  <si>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</si>
  <si>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</si>
  <si>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</si>
  <si>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</si>
  <si>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</si>
  <si>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</si>
  <si>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</si>
  <si>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</si>
  <si>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</si>
  <si>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</si>
  <si>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</si>
  <si>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</si>
  <si>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</si>
  <si>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</si>
  <si>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</si>
  <si>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</si>
  <si>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</si>
  <si>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</si>
  <si>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</si>
  <si>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</si>
  <si>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</si>
  <si>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</si>
  <si>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</si>
  <si>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</si>
  <si>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</si>
  <si>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</si>
  <si>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</si>
  <si>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</si>
  <si>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</si>
  <si>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</si>
  <si>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</si>
  <si>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</si>
  <si>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</si>
  <si>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</si>
  <si>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</si>
  <si>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</si>
  <si>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</si>
  <si>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</si>
  <si>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</si>
  <si>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</si>
  <si>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</si>
  <si>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</si>
  <si>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</si>
  <si>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</si>
  <si>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</si>
  <si>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</si>
  <si>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</si>
  <si>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</si>
  <si>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</si>
  <si>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</si>
  <si>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</si>
  <si>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</si>
  <si>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</si>
  <si>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</si>
  <si>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</si>
  <si>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</si>
  <si>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</si>
  <si>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</si>
  <si>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</si>
  <si>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</si>
  <si>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</si>
  <si>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</si>
  <si>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</si>
  <si>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</si>
  <si>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</si>
  <si>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</si>
  <si>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</si>
  <si>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</si>
  <si>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</si>
  <si>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</si>
  <si>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</si>
  <si>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</si>
  <si>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</si>
  <si>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</si>
  <si>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</si>
  <si>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</si>
  <si>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</si>
  <si>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</si>
  <si>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</si>
  <si>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</si>
  <si>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</si>
  <si>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</si>
  <si>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</si>
  <si>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</si>
  <si>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</si>
  <si>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</si>
  <si>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</si>
  <si>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</si>
  <si>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</si>
  <si>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</si>
  <si>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</si>
  <si>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</si>
  <si>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</si>
  <si>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</si>
  <si>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</si>
  <si>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</si>
  <si>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</si>
  <si>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</si>
  <si>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</si>
  <si>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</si>
  <si>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</si>
  <si>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</si>
  <si>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</si>
  <si>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</si>
  <si>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</si>
  <si>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</si>
  <si>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</si>
  <si>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</si>
  <si>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</si>
  <si>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</si>
  <si>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</si>
  <si>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</si>
  <si>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</si>
  <si>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</si>
  <si>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</si>
  <si>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</si>
  <si>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</si>
  <si>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</si>
  <si>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</si>
  <si>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</si>
  <si>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</si>
  <si>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</si>
  <si>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</si>
  <si>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</si>
  <si>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</si>
  <si>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</si>
  <si>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</si>
  <si>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</si>
  <si>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</si>
  <si>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</si>
  <si>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</si>
  <si>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</si>
  <si>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</si>
  <si>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</si>
  <si>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</si>
  <si>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</si>
  <si>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</si>
  <si>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</si>
  <si>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</si>
  <si>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</si>
  <si>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</si>
  <si>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</si>
  <si>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</si>
  <si>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</si>
  <si>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</si>
  <si>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</si>
  <si>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</si>
  <si>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</si>
  <si>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</si>
  <si>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</si>
  <si>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</si>
  <si>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</si>
  <si>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</si>
  <si>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</si>
  <si>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</si>
  <si>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</si>
  <si>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</si>
  <si>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</si>
  <si>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</si>
  <si>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</si>
  <si>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</si>
  <si>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</si>
  <si>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</si>
  <si>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</si>
  <si>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</si>
  <si>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</si>
  <si>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</si>
  <si>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</si>
  <si>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</si>
  <si>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</si>
  <si>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</si>
  <si>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</si>
  <si>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</si>
  <si>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</si>
  <si>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</si>
  <si>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</si>
  <si>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</si>
  <si>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</si>
  <si>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</si>
  <si>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</si>
  <si>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</si>
  <si>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</si>
  <si>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</si>
  <si>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</si>
  <si>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</si>
  <si>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</si>
  <si>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</si>
  <si>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</si>
  <si>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</si>
  <si>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</si>
  <si>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</si>
  <si>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</si>
  <si>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</si>
  <si>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</si>
  <si>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</si>
  <si>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</si>
  <si>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</si>
  <si>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</si>
  <si>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</si>
  <si>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</si>
  <si>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</si>
  <si>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</si>
  <si>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</si>
  <si>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</si>
  <si>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</si>
  <si>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</si>
  <si>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</si>
  <si>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</si>
  <si>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</si>
  <si>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</si>
  <si>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</si>
  <si>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</si>
  <si>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</si>
  <si>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</si>
  <si>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</si>
  <si>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</si>
  <si>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</si>
  <si>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</si>
  <si>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</si>
  <si>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</si>
  <si>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</si>
  <si>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</si>
  <si>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</si>
  <si>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</si>
  <si>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</si>
  <si>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</si>
  <si>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</si>
  <si>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</si>
  <si>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</si>
  <si>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</si>
  <si>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</si>
  <si>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</si>
  <si>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</si>
  <si>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</si>
  <si>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</si>
  <si>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</si>
  <si>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</si>
  <si>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</si>
  <si>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</si>
  <si>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</si>
  <si>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</si>
  <si>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</si>
  <si>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</si>
  <si>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</si>
  <si>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</si>
  <si>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</si>
  <si>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</si>
  <si>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</si>
  <si>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</si>
  <si>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</si>
  <si>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</si>
  <si>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</si>
  <si>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</si>
  <si>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</si>
  <si>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</si>
  <si>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</si>
  <si>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</si>
  <si>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</si>
  <si>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</si>
  <si>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</si>
  <si>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</si>
  <si>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</si>
  <si>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</si>
  <si>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</si>
  <si>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</si>
  <si>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</si>
  <si>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</si>
  <si>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</si>
  <si>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</si>
  <si>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</si>
  <si>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</si>
  <si>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</si>
  <si>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</si>
  <si>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</si>
  <si>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</si>
  <si>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</si>
  <si>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</si>
  <si>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</si>
  <si>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</si>
  <si>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</si>
  <si>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</si>
  <si>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</si>
  <si>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</si>
  <si>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</si>
  <si>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</si>
  <si>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</si>
  <si>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</si>
  <si>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</si>
  <si>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</si>
  <si>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</si>
  <si>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</si>
  <si>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</si>
  <si>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</si>
  <si>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</si>
  <si>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</si>
  <si>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</si>
  <si>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</si>
  <si>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</si>
  <si>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</si>
  <si>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</si>
  <si>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</si>
  <si>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</si>
  <si>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</si>
  <si>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</si>
  <si>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</si>
  <si>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</si>
  <si>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</si>
  <si>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</si>
  <si>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</si>
  <si>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</si>
  <si>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</si>
  <si>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</si>
  <si>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</si>
  <si>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</si>
  <si>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</si>
  <si>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</si>
  <si>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</si>
  <si>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</si>
  <si>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</si>
  <si>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</si>
  <si>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</si>
  <si>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</si>
  <si>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</si>
  <si>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</si>
  <si>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</si>
  <si>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</si>
  <si>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</si>
  <si>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</si>
  <si>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</si>
  <si>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</si>
  <si>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</si>
  <si>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</si>
  <si>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</si>
  <si>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</si>
  <si>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</si>
  <si>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</si>
  <si>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</si>
  <si>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</si>
  <si>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</si>
  <si>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</si>
  <si>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</si>
  <si>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</si>
  <si>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</si>
  <si>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</si>
  <si>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</si>
  <si>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</si>
  <si>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</si>
  <si>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</si>
  <si>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</si>
  <si>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</si>
  <si>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</si>
  <si>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</si>
  <si>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</si>
  <si>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</si>
  <si>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</si>
  <si>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</si>
  <si>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</si>
  <si>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</si>
  <si>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</si>
  <si>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</si>
  <si>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</si>
  <si>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</si>
  <si>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</si>
  <si>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</si>
  <si>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</si>
  <si>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</si>
  <si>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</si>
  <si>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</si>
  <si>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</si>
  <si>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</si>
  <si>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</si>
  <si>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</si>
  <si>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</si>
  <si>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</si>
  <si>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</si>
  <si>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</si>
  <si>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</si>
  <si>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</si>
  <si>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</si>
  <si>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</si>
  <si>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</si>
  <si>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</si>
  <si>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</si>
  <si>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</si>
  <si>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</si>
  <si>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</si>
  <si>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</si>
  <si>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</si>
  <si>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</si>
  <si>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</si>
  <si>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</si>
  <si>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</si>
  <si>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</si>
  <si>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</si>
  <si>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</si>
  <si>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</si>
  <si>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</si>
  <si>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</si>
  <si>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</si>
  <si>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</si>
  <si>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</si>
  <si>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</si>
  <si>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</si>
  <si>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</si>
  <si>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</si>
  <si>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</si>
  <si>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</si>
  <si>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</si>
  <si>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</si>
  <si>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</si>
  <si>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</si>
  <si>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</si>
  <si>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</si>
  <si>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</si>
  <si>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</si>
  <si>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</si>
  <si>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</si>
  <si>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</si>
  <si>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</si>
  <si>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</si>
  <si>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</si>
  <si>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</si>
  <si>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</si>
  <si>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</si>
  <si>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</si>
  <si>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</si>
  <si>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</si>
  <si>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</si>
  <si>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</si>
  <si>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</si>
  <si>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</si>
  <si>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</si>
  <si>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</si>
  <si>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</si>
  <si>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</si>
  <si>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</si>
  <si>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</si>
  <si>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</si>
  <si>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</si>
  <si>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</si>
  <si>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</si>
  <si>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</si>
  <si>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</si>
  <si>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</si>
  <si>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</si>
  <si>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</si>
  <si>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</si>
  <si>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</si>
  <si>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</si>
  <si>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</si>
  <si>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</si>
  <si>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</si>
  <si>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</si>
  <si>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</si>
  <si>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</si>
  <si>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</si>
  <si>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</si>
  <si>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</si>
  <si>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</si>
  <si>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</si>
  <si>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</si>
  <si>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</si>
  <si>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</si>
  <si>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</si>
  <si>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</si>
  <si>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</si>
  <si>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</si>
  <si>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</si>
  <si>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</si>
  <si>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</si>
  <si>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</si>
  <si>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</si>
  <si>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</si>
  <si>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</si>
  <si>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</si>
  <si>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</si>
  <si>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</si>
  <si>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</si>
  <si>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</si>
  <si>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</si>
  <si>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</si>
  <si>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</si>
  <si>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</si>
  <si>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</si>
  <si>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</si>
  <si>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</si>
  <si>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</si>
  <si>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</si>
  <si>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</si>
  <si>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</si>
  <si>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</si>
  <si>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</si>
  <si>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</si>
  <si>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</si>
  <si>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</si>
  <si>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</si>
  <si>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</si>
  <si>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</si>
  <si>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</si>
  <si>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</si>
  <si>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</si>
  <si>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</si>
  <si>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</si>
  <si>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</si>
  <si>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</si>
  <si>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</si>
  <si>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</si>
  <si>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</si>
  <si>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</si>
  <si>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</si>
  <si>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</si>
  <si>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</si>
  <si>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</si>
  <si>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</si>
  <si>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</si>
  <si>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</si>
  <si>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</si>
  <si>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</si>
  <si>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</si>
  <si>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</si>
  <si>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</si>
  <si>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</si>
  <si>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</si>
  <si>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</si>
  <si>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</si>
  <si>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</si>
  <si>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</si>
  <si>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</si>
  <si>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</si>
  <si>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</si>
  <si>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</si>
  <si>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</si>
  <si>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</si>
  <si>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</si>
  <si>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</si>
  <si>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</si>
  <si>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</si>
  <si>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</si>
  <si>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</si>
  <si>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</si>
  <si>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</si>
  <si>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</si>
  <si>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</si>
  <si>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</si>
  <si>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</si>
  <si>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</si>
  <si>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</si>
  <si>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</si>
  <si>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</si>
  <si>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</si>
  <si>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</si>
  <si>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</si>
  <si>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</si>
  <si>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</si>
  <si>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</si>
  <si>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</si>
  <si>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</si>
  <si>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</si>
  <si>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</si>
  <si>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</si>
  <si>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</si>
  <si>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</si>
  <si>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</si>
  <si>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</si>
  <si>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</si>
  <si>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</si>
  <si>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</si>
  <si>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</si>
  <si>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</si>
  <si>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</si>
  <si>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</si>
  <si>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</si>
  <si>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</si>
  <si>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</si>
  <si>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</si>
  <si>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</si>
  <si>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</si>
  <si>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</si>
  <si>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</si>
  <si>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</si>
  <si>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</si>
  <si>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</si>
  <si>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</si>
  <si>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</si>
  <si>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</si>
  <si>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</si>
  <si>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</si>
  <si>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</si>
  <si>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</si>
  <si>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</si>
  <si>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</si>
  <si>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</si>
  <si>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</si>
  <si>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</si>
  <si>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</si>
  <si>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</si>
  <si>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</si>
  <si>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</si>
  <si>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</si>
  <si>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</si>
  <si>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</si>
  <si>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</si>
  <si>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</si>
  <si>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</si>
  <si>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</si>
  <si>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</si>
  <si>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</si>
  <si>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</si>
  <si>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</si>
  <si>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</si>
  <si>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</si>
  <si>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</si>
  <si>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</si>
  <si>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</si>
  <si>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</si>
  <si>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</si>
  <si>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</si>
  <si>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</si>
  <si>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</si>
  <si>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</si>
  <si>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</si>
  <si>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</si>
  <si>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</si>
  <si>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</si>
  <si>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</si>
  <si>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</si>
  <si>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</si>
  <si>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</si>
  <si>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</si>
  <si>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</si>
  <si>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</si>
  <si>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</si>
  <si>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</si>
  <si>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</si>
  <si>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</si>
  <si>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</si>
  <si>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</si>
  <si>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</si>
  <si>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</si>
  <si>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</si>
  <si>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</si>
  <si>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</si>
  <si>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</si>
  <si>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</si>
  <si>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</si>
  <si>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</si>
  <si>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</si>
  <si>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</si>
  <si>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</si>
  <si>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</si>
  <si>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</si>
  <si>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</si>
  <si>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</si>
  <si>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</si>
  <si>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</si>
  <si>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</si>
  <si>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</si>
  <si>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</si>
  <si>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</si>
  <si>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</si>
  <si>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</si>
  <si>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</si>
  <si>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</si>
  <si>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</si>
  <si>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</si>
  <si>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</si>
  <si>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</si>
  <si>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</si>
  <si>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</si>
  <si>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</si>
  <si>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</si>
  <si>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</si>
  <si>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</si>
  <si>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</si>
  <si>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</si>
  <si>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</si>
  <si>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</si>
  <si>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</si>
  <si>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</si>
  <si>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</si>
  <si>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</si>
  <si>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</si>
  <si>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</si>
  <si>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</si>
  <si>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</si>
  <si>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</si>
  <si>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</si>
  <si>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</si>
  <si>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</si>
  <si>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</si>
  <si>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</si>
  <si>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</si>
  <si>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</si>
  <si>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</si>
  <si>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</si>
  <si>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</si>
  <si>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</si>
  <si>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</si>
  <si>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</si>
  <si>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</si>
  <si>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</si>
  <si>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</si>
  <si>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</si>
  <si>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</si>
  <si>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</si>
  <si>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</si>
  <si>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</si>
  <si>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</si>
  <si>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</si>
  <si>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</si>
  <si>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</si>
  <si>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</si>
  <si>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</si>
  <si>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</si>
  <si>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</si>
  <si>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</si>
  <si>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</si>
  <si>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</si>
  <si>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</si>
  <si>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</si>
  <si>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</si>
  <si>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</si>
  <si>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</si>
  <si>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</si>
  <si>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</si>
  <si>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</si>
  <si>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</si>
  <si>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</si>
  <si>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</si>
  <si>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</si>
  <si>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</si>
  <si>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</si>
  <si>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</si>
  <si>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</si>
  <si>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</si>
  <si>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</si>
  <si>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</si>
  <si>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</si>
  <si>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</si>
  <si>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</si>
  <si>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</si>
  <si>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</si>
  <si>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</si>
  <si>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</si>
  <si>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</si>
  <si>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</si>
  <si>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</si>
  <si>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</si>
  <si>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</si>
  <si>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</si>
  <si>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</si>
  <si>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</si>
  <si>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</si>
  <si>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</si>
  <si>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</si>
  <si>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</si>
  <si>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</si>
  <si>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</si>
  <si>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</si>
  <si>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</si>
  <si>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</si>
  <si>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</si>
  <si>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</si>
  <si>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</si>
  <si>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</si>
  <si>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</si>
  <si>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</si>
  <si>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</si>
  <si>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</si>
  <si>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</si>
  <si>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</si>
  <si>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</si>
  <si>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</si>
  <si>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</si>
  <si>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</si>
  <si>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</si>
  <si>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</si>
  <si>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</si>
  <si>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</si>
  <si>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</si>
  <si>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</si>
  <si>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</si>
  <si>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</si>
  <si>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</si>
  <si>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</si>
  <si>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</si>
  <si>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</si>
  <si>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</si>
  <si>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</si>
  <si>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</si>
  <si>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</si>
  <si>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</si>
  <si>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</si>
  <si>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</si>
  <si>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</si>
  <si>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</si>
  <si>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</si>
  <si>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</si>
  <si>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</si>
  <si>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</si>
  <si>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</si>
  <si>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</si>
  <si>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</si>
  <si>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</si>
  <si>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</si>
  <si>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</si>
  <si>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</si>
  <si>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</si>
  <si>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</si>
  <si>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</si>
  <si>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</si>
  <si>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</si>
  <si>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</si>
  <si>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</si>
  <si>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</si>
  <si>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</si>
  <si>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</si>
  <si>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</si>
  <si>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</si>
  <si>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</si>
  <si>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</si>
  <si>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</si>
  <si>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</si>
  <si>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</si>
  <si>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</si>
  <si>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</si>
  <si>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</si>
  <si>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</si>
  <si>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</si>
  <si>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</si>
  <si>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</si>
  <si>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</si>
  <si>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</si>
  <si>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</si>
  <si>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</si>
  <si>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</si>
  <si>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</si>
  <si>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</si>
  <si>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</si>
  <si>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</si>
  <si>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</si>
  <si>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</si>
  <si>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</si>
  <si>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</si>
  <si>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</si>
  <si>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</si>
  <si>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</si>
  <si>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</si>
  <si>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</si>
  <si>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</si>
  <si>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</si>
  <si>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</si>
  <si>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</si>
  <si>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</si>
  <si>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</si>
  <si>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</si>
  <si>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</si>
  <si>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</si>
  <si>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</si>
  <si>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</si>
  <si>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</si>
  <si>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</si>
  <si>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</si>
  <si>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</si>
  <si>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</si>
  <si>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</si>
  <si>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</si>
  <si>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</si>
  <si>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</si>
  <si>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</si>
  <si>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</si>
  <si>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</si>
  <si>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</si>
  <si>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</si>
  <si>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</si>
  <si>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</si>
  <si>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</si>
  <si>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</si>
  <si>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</si>
  <si>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</si>
  <si>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</si>
  <si>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</si>
  <si>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</si>
  <si>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</si>
  <si>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</si>
  <si>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</si>
  <si>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</si>
  <si>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</si>
  <si>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</si>
  <si>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</si>
  <si>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</si>
  <si>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</si>
  <si>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</si>
  <si>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</si>
  <si>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</si>
  <si>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</si>
  <si>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</si>
  <si>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</si>
  <si>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</si>
  <si>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</si>
  <si>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</si>
  <si>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</si>
  <si>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</si>
  <si>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</si>
  <si>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</si>
  <si>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</si>
  <si>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</si>
  <si>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</si>
  <si>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</si>
  <si>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</si>
  <si>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</si>
  <si>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</si>
  <si>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</si>
  <si>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</si>
  <si>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</si>
  <si>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</si>
  <si>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</si>
  <si>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</si>
  <si>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</si>
  <si>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</si>
  <si>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</si>
  <si>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</si>
  <si>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</si>
  <si>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</si>
  <si>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</si>
  <si>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</si>
  <si>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</si>
  <si>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</si>
  <si>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</si>
  <si>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</si>
  <si>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</si>
  <si>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</si>
  <si>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</si>
  <si>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</si>
  <si>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</si>
  <si>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</si>
  <si>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</si>
  <si>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</si>
  <si>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</si>
  <si>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</si>
  <si>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</si>
  <si>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</si>
  <si>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</si>
  <si>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</si>
  <si>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</si>
  <si>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</si>
  <si>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</si>
  <si>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</si>
  <si>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</si>
  <si>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</si>
  <si>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</si>
  <si>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</si>
  <si>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</si>
  <si>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</si>
  <si>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</si>
  <si>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</si>
  <si>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</si>
  <si>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</si>
  <si>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</si>
  <si>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</si>
  <si>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</si>
  <si>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</si>
  <si>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</si>
  <si>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</si>
  <si>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</si>
  <si>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</si>
  <si>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</si>
  <si>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</si>
  <si>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</si>
  <si>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</si>
  <si>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</si>
  <si>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</si>
  <si>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</si>
  <si>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</si>
  <si>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</si>
  <si>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</si>
  <si>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</si>
  <si>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</si>
  <si>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</si>
  <si>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</si>
  <si>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</si>
  <si>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</si>
  <si>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</si>
  <si>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</si>
  <si>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</si>
  <si>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</si>
  <si>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</si>
  <si>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</si>
  <si>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</si>
  <si>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</si>
  <si>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</si>
  <si>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</si>
  <si>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</si>
  <si>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</si>
  <si>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</si>
  <si>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</si>
  <si>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</si>
  <si>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</si>
  <si>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</si>
  <si>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</si>
  <si>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</si>
  <si>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</si>
  <si>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</si>
  <si>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</si>
  <si>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</si>
  <si>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</si>
  <si>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</si>
  <si>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</si>
  <si>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</si>
  <si>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</si>
  <si>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</si>
  <si>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</si>
  <si>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</si>
  <si>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</si>
  <si>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</si>
  <si>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</si>
  <si>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</si>
  <si>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</si>
  <si>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</si>
  <si>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</si>
  <si>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</si>
  <si>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</si>
  <si>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</si>
  <si>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</si>
  <si>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</si>
  <si>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</si>
  <si>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</si>
  <si>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</si>
  <si>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</si>
  <si>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</si>
  <si>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</si>
  <si>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</si>
  <si>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</si>
  <si>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</si>
  <si>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</si>
  <si>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</si>
  <si>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</si>
  <si>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</si>
  <si>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</si>
  <si>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</si>
  <si>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</si>
  <si>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</si>
  <si>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</si>
  <si>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</si>
  <si>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</si>
  <si>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</si>
  <si>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</si>
  <si>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</si>
  <si>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</si>
  <si>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</si>
  <si>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</si>
  <si>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</si>
  <si>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</si>
  <si>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</si>
  <si>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</si>
  <si>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</si>
  <si>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</si>
  <si>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</si>
  <si>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</si>
  <si>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</si>
  <si>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</si>
  <si>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</si>
  <si>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</si>
  <si>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</si>
  <si>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</si>
  <si>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</si>
  <si>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</si>
  <si>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</si>
  <si>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</si>
  <si>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</si>
  <si>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</si>
  <si>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</si>
  <si>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</si>
  <si>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</si>
  <si>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</si>
  <si>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</si>
  <si>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</si>
  <si>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</si>
  <si>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</si>
  <si>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</si>
  <si>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</si>
  <si>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</si>
  <si>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</si>
  <si>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</si>
  <si>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</si>
  <si>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</si>
  <si>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</si>
  <si>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</si>
  <si>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</si>
  <si>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</si>
  <si>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</si>
  <si>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</si>
  <si>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</si>
  <si>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</si>
  <si>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</si>
  <si>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</si>
  <si>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</si>
  <si>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</si>
  <si>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</si>
  <si>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</si>
  <si>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</si>
  <si>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</si>
  <si>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</si>
  <si>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</si>
  <si>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</si>
  <si>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</si>
  <si>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</si>
  <si>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</si>
  <si>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</si>
  <si>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</si>
  <si>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</si>
  <si>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</si>
  <si>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</si>
  <si>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</si>
  <si>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</si>
  <si>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</si>
  <si>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</si>
  <si>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</si>
  <si>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</si>
  <si>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</si>
  <si>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</si>
  <si>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</si>
  <si>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</si>
  <si>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</si>
  <si>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</si>
  <si>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</si>
  <si>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</si>
  <si>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</si>
  <si>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</si>
  <si>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</si>
  <si>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</si>
  <si>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</si>
  <si>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</si>
  <si>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</si>
  <si>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</si>
  <si>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</si>
  <si>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</si>
  <si>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</si>
  <si>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</si>
  <si>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</si>
  <si>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</si>
  <si>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</si>
  <si>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</si>
  <si>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</si>
  <si>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</si>
  <si>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</si>
  <si>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</si>
  <si>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</si>
  <si>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</si>
  <si>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</si>
  <si>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</si>
  <si>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</si>
  <si>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</si>
  <si>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</si>
  <si>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</si>
  <si>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</si>
  <si>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</si>
  <si>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</si>
  <si>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</si>
  <si>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</si>
  <si>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</si>
  <si>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</si>
  <si>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</si>
  <si>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</si>
  <si>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</si>
  <si>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</si>
  <si>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</si>
  <si>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</si>
  <si>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</si>
  <si>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</si>
  <si>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</si>
  <si>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</si>
  <si>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</si>
  <si>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</si>
  <si>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</si>
  <si>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</si>
  <si>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</si>
  <si>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</si>
  <si>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</si>
  <si>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</si>
  <si>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</si>
  <si>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</si>
  <si>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</si>
  <si>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</si>
  <si>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</si>
  <si>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</si>
  <si>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</si>
  <si>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</si>
  <si>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</si>
  <si>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</si>
  <si>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</si>
  <si>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</si>
  <si>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</si>
  <si>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</si>
  <si>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</si>
  <si>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</si>
  <si>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</si>
  <si>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</si>
  <si>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</si>
  <si>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</si>
  <si>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</si>
  <si>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</si>
  <si>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</si>
  <si>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</si>
  <si>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</si>
  <si>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</si>
  <si>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</si>
  <si>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</si>
  <si>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</si>
  <si>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</si>
  <si>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</si>
  <si>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</si>
  <si>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</si>
  <si>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</si>
  <si>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</si>
  <si>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</si>
  <si>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</si>
  <si>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</si>
  <si>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</si>
  <si>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</si>
  <si>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</si>
  <si>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</si>
  <si>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</si>
  <si>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</si>
  <si>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</si>
  <si>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</si>
  <si>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</si>
  <si>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</si>
  <si>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</si>
  <si>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</si>
  <si>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</si>
  <si>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</si>
  <si>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</si>
  <si>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</si>
  <si>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</si>
  <si>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</si>
  <si>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</si>
  <si>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</si>
  <si>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</si>
  <si>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</si>
  <si>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</si>
  <si>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</si>
  <si>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</si>
  <si>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</si>
  <si>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</si>
  <si>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</si>
  <si>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</si>
  <si>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</si>
  <si>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</si>
  <si>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</si>
  <si>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</si>
  <si>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</si>
  <si>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</si>
  <si>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</si>
  <si>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</si>
  <si>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</si>
  <si>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</si>
  <si>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</si>
  <si>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</si>
  <si>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</si>
  <si>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</si>
  <si>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</si>
  <si>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</si>
  <si>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</si>
  <si>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</si>
  <si>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</si>
  <si>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</si>
  <si>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</si>
  <si>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</si>
  <si>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</si>
  <si>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</si>
  <si>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</si>
  <si>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</si>
  <si>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</si>
  <si>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</si>
  <si>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</si>
  <si>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</si>
  <si>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</si>
  <si>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</si>
  <si>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</si>
  <si>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</si>
  <si>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</si>
  <si>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</si>
  <si>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</si>
  <si>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</si>
  <si>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</si>
  <si>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</si>
  <si>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</si>
  <si>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</si>
  <si>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</si>
  <si>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</si>
  <si>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</si>
  <si>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</si>
  <si>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</si>
  <si>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</si>
  <si>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</si>
  <si>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</si>
  <si>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</si>
  <si>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</si>
  <si>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</si>
  <si>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</si>
  <si>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</si>
  <si>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</si>
  <si>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</si>
  <si>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</si>
  <si>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</si>
  <si>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</si>
  <si>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</si>
  <si>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</si>
  <si>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</si>
  <si>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</si>
  <si>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</si>
  <si>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</si>
  <si>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</si>
  <si>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</si>
  <si>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</si>
  <si>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</si>
  <si>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</si>
  <si>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</si>
  <si>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</si>
  <si>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</si>
  <si>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</si>
  <si>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</si>
  <si>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</si>
  <si>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</si>
  <si>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</si>
  <si>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</si>
  <si>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</si>
  <si>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</si>
  <si>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</si>
  <si>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</si>
  <si>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</si>
  <si>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</si>
  <si>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</si>
  <si>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</si>
  <si>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</si>
  <si>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</si>
  <si>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</si>
  <si>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</si>
  <si>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</si>
  <si>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</si>
  <si>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</si>
  <si>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</si>
  <si>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</si>
  <si>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</si>
  <si>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</si>
  <si>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</si>
  <si>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</si>
  <si>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</si>
  <si>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</si>
  <si>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</si>
  <si>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</si>
  <si>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</si>
  <si>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</si>
  <si>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</si>
  <si>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</si>
  <si>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</si>
  <si>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</si>
  <si>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</si>
  <si>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</si>
  <si>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</si>
  <si>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</si>
  <si>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</si>
  <si>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</si>
  <si>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</si>
  <si>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</si>
  <si>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</si>
  <si>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</si>
  <si>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</si>
  <si>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</si>
  <si>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</si>
  <si>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</si>
  <si>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</si>
  <si>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</si>
  <si>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</si>
  <si>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</si>
  <si>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</si>
  <si>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</si>
  <si>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</si>
  <si>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</si>
  <si>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</si>
  <si>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</si>
  <si>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</si>
  <si>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</si>
  <si>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</si>
  <si>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</si>
  <si>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</si>
  <si>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</si>
  <si>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</si>
  <si>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</si>
  <si>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</si>
  <si>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</si>
  <si>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</si>
  <si>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</si>
  <si>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</si>
  <si>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</si>
  <si>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</si>
  <si>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</si>
  <si>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</si>
  <si>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</si>
  <si>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</si>
  <si>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</si>
  <si>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</si>
  <si>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</si>
  <si>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</si>
  <si>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</si>
  <si>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</si>
  <si>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</si>
  <si>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</si>
  <si>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</si>
  <si>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</si>
  <si>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</si>
  <si>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</si>
  <si>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</si>
  <si>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</si>
  <si>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</si>
  <si>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</si>
  <si>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</si>
  <si>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</si>
  <si>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</si>
  <si>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</si>
  <si>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</si>
  <si>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</si>
  <si>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</si>
  <si>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</si>
  <si>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</si>
  <si>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</si>
  <si>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</si>
  <si>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</si>
  <si>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</si>
  <si>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</si>
  <si>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</si>
  <si>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</si>
  <si>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</si>
  <si>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</si>
  <si>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</si>
  <si>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</si>
  <si>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</si>
  <si>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</si>
  <si>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</si>
  <si>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</si>
  <si>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</si>
  <si>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</si>
  <si>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</si>
  <si>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</si>
  <si>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</si>
  <si>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</si>
  <si>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</si>
  <si>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</si>
  <si>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</si>
  <si>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</si>
  <si>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</si>
  <si>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</si>
  <si>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</si>
  <si>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</si>
  <si>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</si>
  <si>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</si>
  <si>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</si>
  <si>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</si>
  <si>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</si>
  <si>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</si>
  <si>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</si>
  <si>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</si>
  <si>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</si>
  <si>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</si>
  <si>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</si>
  <si>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</si>
  <si>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</si>
  <si>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</si>
  <si>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</si>
  <si>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</si>
  <si>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</si>
  <si>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</si>
  <si>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</si>
  <si>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</si>
  <si>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</si>
  <si>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</si>
  <si>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</si>
  <si>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</si>
  <si>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</si>
  <si>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</si>
  <si>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</si>
  <si>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</si>
  <si>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</si>
  <si>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</si>
  <si>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</si>
  <si>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</si>
  <si>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</si>
  <si>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</si>
  <si>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</si>
  <si>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</si>
  <si>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</si>
  <si>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</si>
  <si>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</si>
  <si>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</si>
  <si>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</si>
  <si>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</si>
  <si>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</si>
  <si>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</si>
  <si>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</si>
  <si>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</si>
  <si>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</si>
  <si>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</si>
  <si>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</si>
  <si>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</si>
  <si>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</si>
  <si>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</si>
  <si>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</si>
  <si>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</si>
  <si>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</si>
  <si>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</si>
  <si>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</si>
  <si>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</si>
  <si>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</si>
  <si>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</si>
  <si>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</si>
  <si>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</si>
  <si>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</si>
  <si>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</si>
  <si>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</si>
  <si>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</si>
  <si>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</si>
  <si>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</si>
  <si>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</si>
  <si>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</si>
  <si>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</si>
  <si>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</si>
  <si>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</si>
  <si>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</si>
  <si>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</si>
  <si>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</si>
  <si>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</si>
  <si>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</si>
  <si>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</si>
  <si>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</si>
  <si>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</si>
  <si>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</si>
  <si>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</si>
  <si>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</si>
  <si>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</si>
  <si>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</si>
  <si>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</si>
  <si>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</si>
  <si>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</si>
  <si>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</si>
  <si>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</si>
  <si>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</si>
  <si>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</si>
  <si>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</si>
  <si>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</si>
  <si>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</si>
  <si>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</si>
  <si>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</si>
  <si>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</si>
  <si>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</si>
  <si>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</si>
  <si>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</si>
  <si>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</si>
  <si>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</si>
  <si>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</si>
  <si>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</si>
  <si>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</si>
  <si>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</si>
  <si>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</si>
  <si>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</si>
  <si>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</si>
  <si>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</si>
  <si>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</si>
  <si>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</si>
  <si>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</si>
  <si>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</si>
  <si>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</si>
  <si>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</si>
  <si>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</si>
  <si>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</si>
  <si>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</si>
  <si>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</si>
  <si>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</si>
  <si>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</si>
  <si>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</si>
  <si>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</si>
  <si>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</si>
  <si>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</si>
  <si>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</si>
  <si>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</si>
  <si>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</si>
  <si>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</si>
  <si>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</si>
  <si>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</si>
  <si>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</si>
  <si>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</si>
  <si>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</si>
  <si>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</si>
  <si>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</si>
  <si>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</si>
  <si>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</si>
  <si>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</si>
  <si>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</si>
  <si>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</si>
  <si>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</si>
  <si>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</si>
  <si>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</si>
  <si>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</si>
  <si>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</si>
  <si>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</si>
  <si>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</si>
  <si>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</si>
  <si>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</si>
  <si>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</si>
  <si>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</si>
  <si>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</si>
  <si>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</si>
  <si>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</si>
  <si>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</si>
  <si>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</si>
  <si>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</si>
  <si>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</si>
  <si>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</si>
  <si>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</si>
  <si>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</si>
  <si>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</si>
  <si>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</si>
  <si>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</si>
  <si>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</si>
  <si>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</si>
  <si>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</si>
  <si>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</si>
  <si>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</si>
  <si>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</si>
  <si>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</si>
  <si>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</si>
  <si>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</si>
  <si>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</si>
  <si>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</si>
  <si>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</si>
  <si>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</si>
  <si>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</si>
  <si>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</si>
  <si>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</si>
  <si>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</si>
  <si>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</si>
  <si>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</si>
  <si>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</si>
  <si>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</si>
  <si>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</si>
  <si>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</si>
  <si>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</si>
  <si>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</si>
  <si>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</si>
  <si>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</si>
  <si>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</si>
  <si>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</si>
  <si>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</si>
  <si>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</si>
  <si>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</si>
  <si>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</si>
  <si>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</si>
  <si>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</si>
  <si>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</si>
  <si>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</si>
  <si>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</si>
  <si>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</si>
  <si>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</si>
  <si>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</si>
  <si>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</si>
  <si>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</si>
  <si>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</si>
  <si>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</si>
  <si>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</si>
  <si>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</si>
  <si>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</si>
  <si>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</si>
  <si>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</si>
  <si>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</si>
  <si>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</si>
  <si>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</si>
  <si>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</si>
  <si>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</si>
  <si>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</si>
  <si>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</si>
  <si>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</si>
  <si>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</si>
  <si>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</si>
  <si>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</si>
  <si>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</si>
  <si>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</si>
  <si>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</si>
  <si>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</si>
  <si>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</si>
  <si>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</si>
  <si>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</si>
  <si>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</si>
  <si>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</si>
  <si>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</si>
  <si>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</si>
  <si>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</si>
  <si>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</si>
  <si>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</si>
  <si>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</si>
  <si>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</si>
  <si>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</si>
  <si>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</si>
  <si>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</si>
  <si>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</si>
  <si>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</si>
  <si>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</si>
  <si>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</si>
  <si>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</si>
  <si>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</si>
  <si>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</si>
  <si>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</si>
  <si>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</si>
  <si>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</si>
  <si>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</si>
  <si>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</si>
  <si>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</si>
  <si>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</si>
  <si>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</si>
  <si>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</si>
  <si>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</si>
  <si>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</si>
  <si>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</si>
  <si>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</si>
  <si>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</si>
  <si>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</si>
  <si>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</si>
  <si>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</si>
  <si>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</si>
  <si>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</si>
  <si>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</si>
  <si>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</si>
  <si>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</si>
  <si>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</si>
  <si>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</si>
  <si>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</si>
  <si>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</si>
  <si>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</si>
  <si>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</si>
  <si>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</si>
  <si>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</si>
  <si>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</si>
  <si>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</si>
  <si>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</si>
  <si>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</si>
  <si>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</si>
  <si>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</si>
  <si>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</si>
  <si>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</si>
  <si>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</si>
  <si>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</si>
  <si>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</si>
  <si>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</si>
  <si>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</si>
  <si>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</si>
  <si>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</si>
  <si>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</si>
  <si>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</si>
  <si>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</si>
  <si>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</si>
  <si>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</si>
  <si>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</si>
  <si>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</si>
  <si>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</si>
  <si>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</si>
  <si>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</si>
  <si>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</si>
  <si>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</si>
  <si>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</si>
  <si>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</si>
  <si>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</si>
  <si>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</si>
  <si>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</si>
  <si>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</si>
  <si>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</si>
  <si>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</si>
  <si>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</si>
  <si>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</si>
  <si>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</si>
  <si>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</si>
  <si>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</si>
  <si>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</si>
  <si>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</si>
  <si>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</si>
  <si>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</si>
  <si>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</si>
  <si>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</si>
  <si>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</si>
  <si>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</si>
  <si>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</si>
  <si>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</si>
  <si>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</si>
  <si>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</si>
  <si>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</si>
  <si>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</si>
  <si>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</si>
  <si>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</si>
  <si>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</si>
  <si>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</si>
  <si>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</si>
  <si>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</si>
  <si>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</si>
  <si>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</si>
  <si>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</si>
  <si>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</si>
  <si>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</si>
  <si>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</si>
  <si>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</si>
  <si>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</si>
  <si>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</si>
  <si>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</si>
  <si>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</si>
  <si>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</si>
  <si>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</si>
  <si>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</si>
  <si>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</si>
  <si>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</si>
  <si>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</si>
  <si>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</si>
  <si>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</si>
  <si>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</si>
  <si>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</si>
  <si>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</si>
  <si>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</si>
  <si>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</si>
  <si>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</si>
  <si>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</si>
  <si>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</si>
  <si>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</si>
  <si>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</si>
  <si>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</si>
  <si>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</si>
  <si>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</si>
  <si>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</si>
  <si>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</si>
  <si>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</si>
  <si>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</si>
  <si>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</si>
  <si>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</si>
  <si>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</si>
  <si>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</si>
  <si>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</si>
  <si>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</si>
  <si>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</si>
  <si>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</si>
  <si>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</si>
  <si>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</si>
  <si>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</si>
  <si>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</si>
  <si>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</si>
  <si>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</si>
  <si>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</si>
  <si>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</si>
  <si>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</si>
  <si>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</si>
  <si>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</si>
  <si>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</si>
  <si>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</si>
  <si>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</si>
  <si>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</si>
  <si>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</si>
  <si>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</si>
  <si>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</si>
  <si>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</si>
  <si>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</si>
  <si>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</si>
  <si>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</si>
  <si>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</si>
  <si>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</si>
  <si>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</si>
  <si>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</si>
  <si>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</si>
  <si>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</si>
  <si>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</si>
  <si>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</si>
  <si>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</si>
  <si>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</si>
  <si>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</si>
  <si>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</si>
  <si>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</si>
  <si>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</si>
  <si>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</si>
  <si>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</si>
  <si>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</si>
  <si>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</si>
  <si>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</si>
  <si>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</si>
  <si>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</si>
  <si>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</si>
  <si>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</si>
  <si>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</si>
  <si>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</si>
  <si>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</si>
  <si>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</si>
  <si>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</si>
  <si>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</si>
  <si>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</si>
  <si>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</si>
  <si>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</si>
  <si>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</si>
  <si>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</si>
  <si>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</si>
  <si>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</si>
  <si>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</si>
  <si>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</si>
  <si>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</si>
  <si>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</si>
  <si>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</si>
  <si>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</si>
  <si>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</si>
  <si>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</si>
  <si>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</si>
  <si>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</si>
  <si>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</si>
  <si>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</si>
  <si>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</si>
  <si>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</si>
  <si>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</si>
  <si>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</si>
  <si>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</si>
  <si>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</si>
  <si>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</si>
  <si>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</si>
  <si>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</si>
  <si>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</si>
  <si>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</si>
  <si>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</si>
  <si>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</si>
  <si>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</si>
  <si>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</si>
  <si>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</si>
  <si>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</si>
  <si>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</si>
  <si>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</si>
  <si>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</si>
  <si>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</si>
  <si>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</si>
  <si>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</si>
  <si>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</si>
  <si>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</si>
  <si>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</si>
  <si>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</si>
  <si>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</si>
  <si>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</si>
  <si>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</si>
  <si>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</si>
  <si>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</si>
  <si>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</si>
  <si>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</si>
  <si>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</si>
  <si>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</si>
  <si>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</si>
  <si>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</si>
  <si>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</si>
  <si>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</si>
  <si>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</si>
  <si>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</si>
  <si>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</si>
  <si>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</si>
  <si>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</si>
  <si>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</si>
  <si>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</si>
  <si>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</si>
  <si>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</si>
  <si>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</si>
  <si>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</si>
  <si>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</si>
  <si>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</si>
  <si>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</si>
  <si>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</si>
  <si>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</si>
  <si>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</si>
  <si>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</si>
  <si>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</si>
  <si>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</si>
  <si>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</si>
  <si>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</si>
  <si>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</si>
  <si>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</si>
  <si>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</si>
  <si>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</si>
  <si>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</si>
  <si>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</si>
  <si>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</si>
  <si>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</si>
  <si>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</si>
  <si>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</si>
  <si>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</si>
  <si>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</si>
  <si>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</si>
  <si>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</si>
  <si>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</si>
  <si>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</si>
  <si>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</si>
  <si>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</si>
  <si>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</si>
  <si>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</si>
  <si>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</si>
  <si>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</si>
  <si>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</si>
  <si>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</si>
  <si>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</si>
  <si>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</si>
  <si>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</si>
  <si>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</si>
  <si>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</si>
  <si>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</si>
  <si>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</si>
  <si>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</si>
  <si>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</si>
  <si>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</si>
  <si>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</si>
  <si>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</si>
  <si>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</si>
  <si>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</si>
  <si>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</si>
  <si>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</si>
  <si>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</si>
  <si>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</si>
  <si>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</si>
  <si>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</si>
  <si>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</si>
  <si>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</si>
  <si>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</si>
  <si>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</si>
  <si>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</si>
  <si>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</si>
  <si>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</si>
  <si>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</si>
  <si>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</si>
  <si>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</si>
  <si>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</si>
  <si>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</si>
  <si>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</si>
  <si>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</si>
  <si>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</si>
  <si>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</si>
  <si>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</si>
  <si>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</si>
  <si>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</si>
  <si>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</si>
  <si>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</si>
  <si>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</si>
  <si>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</si>
  <si>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</si>
  <si>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</si>
  <si>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</si>
  <si>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</si>
  <si>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</si>
  <si>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</si>
  <si>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</si>
  <si>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</si>
  <si>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</si>
  <si>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</si>
  <si>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</si>
  <si>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</si>
  <si>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</si>
  <si>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</si>
  <si>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</si>
  <si>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</si>
  <si>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</si>
  <si>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</si>
  <si>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</si>
  <si>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</si>
  <si>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</si>
  <si>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</si>
  <si>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</si>
  <si>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</si>
  <si>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</si>
  <si>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</si>
  <si>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</si>
  <si>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</si>
  <si>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</si>
  <si>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</si>
  <si>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</si>
  <si>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</si>
  <si>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</si>
  <si>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</si>
  <si>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</si>
  <si>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</si>
  <si>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</si>
  <si>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</si>
  <si>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</si>
  <si>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</si>
  <si>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</si>
  <si>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</si>
  <si>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</si>
  <si>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</si>
  <si>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</si>
  <si>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</si>
  <si>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</si>
  <si>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</si>
  <si>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</si>
  <si>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</si>
  <si>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</si>
  <si>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</si>
  <si>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</si>
  <si>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</si>
  <si>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</si>
  <si>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</si>
  <si>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</si>
  <si>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</si>
  <si>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</si>
  <si>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</si>
  <si>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</si>
  <si>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</si>
  <si>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</si>
  <si>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</si>
  <si>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</si>
  <si>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</si>
  <si>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</si>
  <si>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</si>
  <si>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</si>
  <si>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</si>
  <si>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</si>
  <si>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</si>
  <si>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</si>
  <si>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</si>
  <si>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</si>
  <si>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</si>
  <si>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</si>
  <si>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</si>
  <si>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</si>
  <si>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</si>
  <si>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</si>
  <si>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</si>
  <si>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</si>
  <si>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</si>
  <si>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</si>
  <si>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</si>
  <si>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</si>
  <si>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</si>
  <si>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</si>
  <si>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</si>
  <si>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</si>
  <si>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</si>
  <si>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</si>
  <si>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</si>
  <si>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</si>
  <si>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</si>
  <si>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</si>
  <si>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</si>
  <si>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</si>
  <si>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</si>
  <si>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</si>
  <si>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</si>
  <si>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</si>
  <si>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</si>
  <si>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</si>
  <si>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</si>
  <si>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</si>
  <si>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</si>
  <si>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</si>
  <si>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</si>
  <si>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</si>
  <si>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</si>
  <si>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</si>
  <si>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</si>
  <si>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</si>
  <si>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</si>
  <si>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</si>
  <si>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</si>
  <si>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</si>
  <si>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</si>
  <si>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</si>
  <si>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</si>
  <si>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</si>
  <si>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</si>
  <si>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</si>
  <si>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</si>
  <si>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</si>
  <si>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</si>
  <si>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</si>
  <si>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</si>
  <si>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</si>
  <si>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</si>
  <si>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</si>
  <si>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</si>
  <si>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</si>
  <si>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</si>
  <si>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</si>
  <si>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</si>
  <si>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</si>
  <si>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</si>
  <si>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</si>
  <si>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</si>
  <si>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</si>
  <si>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</si>
  <si>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</si>
  <si>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</si>
  <si>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</si>
  <si>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</si>
  <si>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</si>
  <si>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</si>
  <si>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</si>
  <si>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</si>
  <si>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</si>
  <si>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</si>
  <si>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</si>
  <si>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</si>
  <si>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</si>
  <si>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</si>
  <si>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</si>
  <si>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</si>
  <si>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</si>
  <si>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</si>
  <si>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</si>
  <si>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</si>
  <si>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</si>
  <si>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</si>
  <si>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</si>
  <si>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</si>
  <si>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</si>
  <si>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</si>
  <si>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</si>
  <si>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</si>
  <si>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</si>
  <si>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</si>
  <si>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</si>
  <si>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</si>
  <si>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</si>
  <si>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</si>
  <si>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</si>
  <si>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</si>
  <si>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</si>
  <si>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</si>
  <si>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</si>
  <si>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</si>
  <si>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</si>
  <si>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</si>
  <si>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</si>
  <si>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</si>
  <si>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</si>
  <si>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</si>
  <si>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</si>
  <si>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</si>
  <si>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</si>
  <si>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</si>
  <si>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</si>
  <si>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</si>
  <si>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</si>
  <si>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</si>
  <si>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</si>
  <si>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</si>
  <si>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</si>
  <si>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</si>
  <si>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</si>
  <si>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</si>
  <si>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</si>
  <si>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</si>
  <si>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</si>
  <si>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</si>
  <si>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</si>
  <si>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</si>
  <si>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</si>
  <si>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</si>
  <si>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</si>
  <si>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</si>
  <si>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</si>
  <si>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</si>
  <si>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</si>
  <si>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</si>
  <si>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</si>
  <si>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</si>
  <si>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</si>
  <si>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</si>
  <si>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</si>
  <si>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</si>
  <si>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</si>
  <si>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</si>
  <si>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</si>
  <si>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</si>
  <si>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</si>
  <si>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</si>
  <si>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</si>
  <si>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</si>
  <si>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</si>
  <si>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</si>
  <si>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</si>
  <si>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</si>
  <si>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</si>
  <si>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</si>
  <si>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</si>
  <si>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</si>
  <si>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</si>
  <si>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</si>
  <si>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</si>
  <si>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</si>
  <si>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</si>
  <si>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</si>
  <si>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</si>
  <si>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</si>
  <si>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</si>
  <si>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</si>
  <si>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</si>
  <si>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</si>
  <si>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</si>
  <si>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</si>
  <si>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</si>
  <si>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</si>
  <si>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</si>
  <si>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</si>
  <si>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</si>
  <si>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</si>
  <si>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</si>
  <si>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</si>
  <si>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</si>
  <si>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</si>
  <si>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</si>
  <si>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</si>
  <si>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</si>
  <si>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</si>
  <si>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</si>
  <si>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</si>
  <si>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</si>
  <si>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</si>
  <si>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</si>
  <si>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</si>
  <si>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</si>
  <si>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</si>
  <si>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</si>
  <si>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</si>
  <si>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</si>
  <si>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</si>
  <si>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</si>
  <si>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</si>
  <si>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</si>
  <si>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</si>
  <si>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</si>
  <si>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</si>
  <si>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</si>
  <si>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</si>
  <si>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</si>
  <si>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</si>
  <si>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</si>
  <si>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</si>
  <si>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</si>
  <si>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</si>
  <si>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</si>
  <si>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</si>
  <si>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</si>
  <si>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</si>
  <si>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</si>
  <si>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</si>
  <si>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</si>
  <si>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</si>
  <si>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</si>
  <si>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</si>
  <si>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</si>
  <si>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</si>
  <si>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</si>
  <si>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</si>
  <si>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</si>
  <si>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</si>
  <si>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</si>
  <si>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</si>
  <si>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</si>
  <si>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</si>
  <si>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</si>
  <si>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</si>
  <si>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</si>
  <si>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</si>
  <si>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</si>
  <si>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</si>
  <si>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</si>
  <si>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</si>
  <si>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</si>
  <si>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</si>
  <si>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</si>
  <si>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</si>
  <si>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</si>
  <si>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</si>
  <si>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</si>
  <si>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</si>
  <si>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</si>
  <si>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</si>
  <si>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</si>
  <si>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</si>
  <si>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</si>
  <si>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</si>
  <si>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</si>
  <si>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</si>
  <si>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</si>
  <si>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</si>
  <si>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</si>
  <si>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</si>
  <si>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</si>
  <si>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</si>
  <si>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</si>
  <si>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</si>
  <si>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</si>
  <si>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</si>
  <si>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</si>
  <si>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</si>
  <si>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</si>
  <si>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</si>
  <si>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</si>
  <si>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</si>
  <si>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</si>
  <si>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</si>
  <si>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</si>
  <si>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</si>
  <si>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</si>
  <si>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</si>
  <si>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</si>
  <si>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</si>
  <si>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</si>
  <si>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</si>
  <si>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</si>
  <si>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</si>
  <si>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</si>
  <si>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</si>
  <si>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</si>
  <si>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</si>
  <si>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</si>
  <si>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</si>
  <si>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</si>
  <si>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</si>
  <si>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</si>
  <si>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</si>
  <si>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</si>
  <si>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</si>
  <si>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</si>
  <si>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</si>
  <si>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</si>
  <si>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</si>
  <si>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</si>
  <si>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</si>
  <si>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</si>
  <si>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</si>
  <si>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</si>
  <si>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</si>
  <si>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</si>
  <si>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</si>
  <si>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</si>
  <si>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</si>
  <si>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</si>
  <si>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</si>
  <si>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</si>
  <si>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</si>
  <si>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</si>
  <si>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</si>
  <si>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</si>
  <si>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</si>
  <si>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</si>
  <si>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</si>
  <si>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</si>
  <si>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</si>
  <si>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</si>
  <si>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</si>
  <si>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</si>
  <si>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</si>
  <si>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</si>
  <si>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</si>
  <si>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</si>
  <si>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</si>
  <si>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</si>
  <si>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</si>
  <si>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</si>
  <si>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</si>
  <si>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</si>
  <si>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</si>
  <si>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</si>
  <si>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</si>
  <si>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</si>
  <si>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</si>
  <si>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</si>
  <si>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</si>
  <si>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</si>
  <si>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</si>
  <si>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</si>
  <si>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</si>
  <si>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</si>
  <si>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</si>
  <si>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</si>
  <si>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</si>
  <si>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</si>
  <si>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</si>
  <si>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</si>
  <si>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</si>
  <si>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</si>
  <si>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</si>
  <si>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</si>
  <si>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</si>
  <si>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</si>
  <si>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</si>
  <si>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</si>
  <si>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</si>
  <si>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</si>
  <si>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</si>
  <si>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</si>
  <si>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</si>
  <si>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</si>
  <si>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</si>
  <si>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</si>
  <si>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</si>
  <si>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</si>
  <si>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</si>
  <si>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</si>
  <si>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</si>
  <si>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</si>
  <si>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</si>
  <si>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</si>
  <si>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</si>
  <si>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</si>
  <si>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</si>
  <si>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</si>
  <si>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</si>
  <si>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</si>
  <si>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</si>
  <si>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</si>
  <si>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</si>
  <si>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</si>
  <si>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</si>
  <si>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</si>
  <si>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</si>
  <si>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</si>
  <si>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</si>
  <si>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</si>
  <si>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</si>
  <si>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</si>
  <si>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</si>
  <si>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</si>
  <si>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</si>
  <si>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</si>
  <si>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</si>
  <si>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</si>
  <si>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</si>
  <si>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</si>
  <si>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</si>
  <si>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</si>
  <si>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</si>
  <si>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</si>
  <si>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</si>
  <si>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</si>
  <si>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</si>
  <si>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</si>
  <si>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</si>
  <si>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</si>
  <si>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</si>
  <si>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</si>
  <si>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</si>
  <si>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</si>
  <si>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</si>
  <si>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</si>
  <si>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</si>
  <si>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</si>
  <si>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</si>
  <si>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</si>
  <si>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</si>
  <si>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</si>
  <si>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</si>
  <si>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</si>
  <si>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</si>
  <si>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</si>
  <si>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</si>
  <si>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</si>
  <si>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</si>
  <si>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</si>
  <si>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</si>
  <si>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</si>
  <si>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</si>
  <si>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</si>
  <si>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</si>
  <si>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</si>
  <si>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</si>
  <si>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</si>
  <si>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</si>
  <si>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</si>
  <si>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</si>
  <si>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</si>
  <si>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</si>
  <si>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</si>
  <si>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</si>
  <si>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</si>
  <si>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</si>
  <si>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</si>
  <si>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</si>
  <si>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</si>
  <si>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</si>
  <si>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</si>
  <si>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</si>
  <si>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</si>
  <si>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</si>
  <si>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</si>
  <si>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</si>
  <si>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</si>
  <si>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</si>
  <si>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</si>
  <si>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</si>
  <si>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</si>
  <si>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</si>
  <si>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</si>
  <si>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</si>
  <si>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</si>
  <si>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</si>
  <si>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</si>
  <si>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</si>
  <si>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</si>
  <si>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</si>
  <si>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</si>
  <si>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</si>
  <si>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</si>
  <si>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</si>
  <si>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</si>
  <si>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</si>
  <si>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</si>
  <si>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</si>
  <si>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</si>
  <si>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</si>
  <si>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</si>
  <si>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</si>
  <si>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</si>
  <si>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</si>
  <si>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</si>
  <si>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</si>
  <si>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</si>
  <si>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</si>
  <si>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</si>
  <si>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</si>
  <si>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</si>
  <si>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</si>
  <si>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</si>
  <si>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</si>
  <si>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</si>
  <si>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</si>
  <si>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</si>
  <si>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</si>
  <si>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</si>
  <si>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</si>
  <si>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</si>
  <si>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</si>
  <si>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</si>
  <si>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</si>
  <si>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</si>
  <si>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</si>
  <si>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</si>
  <si>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</si>
  <si>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</si>
  <si>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</si>
  <si>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</si>
  <si>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</si>
  <si>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</si>
  <si>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</si>
  <si>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</si>
  <si>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</si>
  <si>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</si>
  <si>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</si>
  <si>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</si>
  <si>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</si>
  <si>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</si>
  <si>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</si>
  <si>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</si>
  <si>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</si>
  <si>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</si>
  <si>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</si>
  <si>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</si>
  <si>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</si>
  <si>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</si>
  <si>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</si>
  <si>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</si>
  <si>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</si>
  <si>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</si>
  <si>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</si>
  <si>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</si>
  <si>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</si>
  <si>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</si>
  <si>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</si>
  <si>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</si>
  <si>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</si>
  <si>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</si>
  <si>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</si>
  <si>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</si>
  <si>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</si>
  <si>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</si>
  <si>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</si>
  <si>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</si>
  <si>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</si>
  <si>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</si>
  <si>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</si>
  <si>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</si>
  <si>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</si>
  <si>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</si>
  <si>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</si>
  <si>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</si>
  <si>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</si>
  <si>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</si>
  <si>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</si>
  <si>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</si>
  <si>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</si>
  <si>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</si>
  <si>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</si>
  <si>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</si>
  <si>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</si>
  <si>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</si>
  <si>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</si>
  <si>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</si>
  <si>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</si>
  <si>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</si>
  <si>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</si>
  <si>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</si>
  <si>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</si>
  <si>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</si>
  <si>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</si>
  <si>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</si>
  <si>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</si>
  <si>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</si>
  <si>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</si>
  <si>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</si>
  <si>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</si>
  <si>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</si>
  <si>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</si>
  <si>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</si>
  <si>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</si>
  <si>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</si>
  <si>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</si>
  <si>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</si>
  <si>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</si>
  <si>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</si>
  <si>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</si>
  <si>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</si>
  <si>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</si>
  <si>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</si>
  <si>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</si>
  <si>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</si>
  <si>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</si>
  <si>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</si>
  <si>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</si>
  <si>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</si>
  <si>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</si>
  <si>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</si>
  <si>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</si>
  <si>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</si>
  <si>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</si>
  <si>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</si>
  <si>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</si>
  <si>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</si>
  <si>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</si>
  <si>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</si>
  <si>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</si>
  <si>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</si>
  <si>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</si>
  <si>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</si>
  <si>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</si>
  <si>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</si>
  <si>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</si>
  <si>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</si>
  <si>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</si>
  <si>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</si>
  <si>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</si>
  <si>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</si>
  <si>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</si>
  <si>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</si>
  <si>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</si>
  <si>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r>
      <t xml:space="preserve">Por este medio me permito solicitar mi reinscripción al </t>
    </r>
    <r>
      <rPr>
        <b/>
        <sz val="9"/>
        <color theme="1"/>
        <rFont val="Montserrat"/>
      </rPr>
      <t>Programa de Especial de Energía para el Campo en materia de Energía Eléctrica de Uso Agrícola (PEUA)</t>
    </r>
    <r>
      <rPr>
        <sz val="9"/>
        <color theme="1"/>
        <rFont val="Montserrat"/>
      </rPr>
      <t xml:space="preserve">, para ser beneficiario de dicho Programa para el </t>
    </r>
    <r>
      <rPr>
        <b/>
        <sz val="9"/>
        <color theme="1"/>
        <rFont val="Montserrat"/>
      </rPr>
      <t>ejercicio fiscal 2025</t>
    </r>
    <r>
      <rPr>
        <sz val="9"/>
        <color theme="1"/>
        <rFont val="Montserrat"/>
      </rPr>
      <t>.</t>
    </r>
  </si>
  <si>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</si>
  <si>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</si>
  <si>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</si>
  <si>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</si>
  <si>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</si>
  <si>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</si>
  <si>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</si>
  <si>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</si>
  <si>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</si>
  <si>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</si>
  <si>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</si>
  <si>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</si>
  <si>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</si>
  <si>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</si>
  <si>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</si>
  <si>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</si>
  <si>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</si>
  <si>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</si>
  <si>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</si>
  <si>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</si>
  <si>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</si>
  <si>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</si>
  <si>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</si>
  <si>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</si>
  <si>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</si>
  <si>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</si>
  <si>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</si>
  <si>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BENEFICIARIO:</t>
  </si>
  <si>
    <t>i.pdf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</si>
</sst>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8"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b/>
      <sz val="10"/>
      <color theme="1"/>
      <name val="Montserrat"/>
    </font>
    <font>
      <sz val="9"/>
      <color theme="1"/>
      <name val="Montserrat"/>
    </font>
    <font>
      <b/>
      <sz val="9"/>
      <color theme="1" tint="0.249977111117893"/>
      <name val="Montserrat"/>
    </font>
    <font>
      <b/>
      <sz val="9"/>
      <color theme="1"/>
      <name val="Montserrat"/>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5">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5"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36" fillId="0" borderId="0" xfId="0" applyFont="1" applyAlignment="1">
      <alignment vertical="top" wrapText="1"/>
    </xf>
    <xf numFmtId="0" fontId="29" fillId="0" borderId="0" xfId="0" applyFont="1"/>
    <xf numFmtId="1" fontId="29" fillId="0" borderId="0" xfId="0" applyNumberFormat="1" applyFont="1"/>
    <xf numFmtId="164" fontId="37" fillId="0" borderId="0" xfId="0" applyNumberFormat="1" applyFont="1" applyAlignment="1">
      <alignment horizontal="right"/>
    </xf>
    <xf numFmtId="0" fontId="37" fillId="0" borderId="0" xfId="0" applyFont="1"/>
    <xf numFmtId="0" fontId="38" fillId="0" borderId="0" xfId="0" applyFont="1"/>
    <xf numFmtId="0" fontId="37" fillId="0" borderId="0" xfId="0" applyFont="1" applyAlignment="1">
      <alignment horizontal="justify" wrapText="1"/>
    </xf>
    <xf numFmtId="0" fontId="38" fillId="0" borderId="0" xfId="0" applyFont="1" applyAlignment="1">
      <alignment horizontal="left"/>
    </xf>
    <xf numFmtId="0" fontId="37" fillId="0" borderId="4" xfId="0" applyFont="1" applyBorder="1"/>
    <xf numFmtId="0" fontId="37" fillId="0" borderId="4" xfId="0" applyFont="1" applyBorder="1" applyAlignment="1">
      <alignment vertical="center"/>
    </xf>
    <xf numFmtId="0" fontId="38" fillId="0" borderId="16" xfId="0" applyFont="1" applyBorder="1"/>
    <xf numFmtId="1" fontId="0" fillId="0" borderId="0" xfId="0" applyNumberFormat="1" applyAlignment="1">
      <alignment horizontal="center"/>
    </xf>
    <xf numFmtId="0" fontId="40" fillId="0" borderId="0" xfId="0" applyFont="1"/>
    <xf numFmtId="0" fontId="40" fillId="0" borderId="0" xfId="0" applyFont="1" applyAlignment="1">
      <alignment horizontal="right" vertical="center"/>
    </xf>
    <xf numFmtId="0" fontId="40" fillId="0" borderId="0" xfId="0" applyFont="1" applyAlignment="1">
      <alignment vertical="center"/>
    </xf>
    <xf numFmtId="0" fontId="40" fillId="39" borderId="0" xfId="42" applyFont="1" applyFill="1"/>
    <xf numFmtId="0" fontId="40" fillId="0" borderId="0" xfId="42" applyFont="1"/>
    <xf numFmtId="0" fontId="40" fillId="0" borderId="0" xfId="0" applyFont="1" applyAlignment="1">
      <alignment horizontal="center"/>
    </xf>
    <xf numFmtId="0" fontId="40" fillId="0" borderId="0" xfId="0" applyFont="1" applyAlignment="1">
      <alignment vertical="top"/>
    </xf>
    <xf numFmtId="0" fontId="40" fillId="0" borderId="0" xfId="42" applyFont="1" applyAlignment="1">
      <alignment horizontal="right"/>
    </xf>
    <xf numFmtId="0" fontId="40" fillId="0" borderId="0" xfId="42" applyFont="1" applyProtection="1">
      <protection locked="0"/>
    </xf>
    <xf numFmtId="0" fontId="40" fillId="0" borderId="0" xfId="42" applyFont="1" applyAlignment="1" applyProtection="1">
      <alignment horizontal="left"/>
      <protection locked="0"/>
    </xf>
    <xf numFmtId="0" fontId="40" fillId="0" borderId="0" xfId="0" applyFont="1" applyAlignment="1">
      <alignment wrapText="1"/>
    </xf>
    <xf numFmtId="49" fontId="40" fillId="0" borderId="0" xfId="0" applyNumberFormat="1" applyFont="1"/>
    <xf numFmtId="1" fontId="40" fillId="0" borderId="0" xfId="0" applyNumberFormat="1" applyFont="1"/>
    <xf numFmtId="1" fontId="40" fillId="0" borderId="0" xfId="42" applyNumberFormat="1" applyFont="1"/>
    <xf numFmtId="0" fontId="41" fillId="0" borderId="0" xfId="44" applyFont="1"/>
    <xf numFmtId="0" fontId="40" fillId="0" borderId="0" xfId="0" applyFont="1" applyProtection="1">
      <protection locked="0"/>
    </xf>
    <xf numFmtId="0" fontId="40" fillId="0" borderId="0" xfId="42" applyFont="1" applyFill="1" applyAlignment="1">
      <alignment horizontal="right"/>
    </xf>
    <xf numFmtId="0" fontId="42" fillId="0" borderId="0" xfId="0" applyFont="1"/>
    <xf numFmtId="0" fontId="40" fillId="5" borderId="0" xfId="0" applyFont="1" applyFill="1"/>
    <xf numFmtId="0" fontId="43" fillId="0" borderId="0" xfId="0" applyFont="1"/>
    <xf numFmtId="0" fontId="43" fillId="0" borderId="0" xfId="0" applyFont="1" applyAlignment="1">
      <alignment horizontal="right" vertical="center"/>
    </xf>
    <xf numFmtId="0" fontId="43" fillId="0" borderId="0" xfId="0" applyFont="1" applyAlignment="1">
      <alignment horizontal="center"/>
    </xf>
    <xf numFmtId="0" fontId="43" fillId="0" borderId="0" xfId="0" applyFont="1" applyAlignment="1">
      <alignment horizontal="right"/>
    </xf>
    <xf numFmtId="0" fontId="44" fillId="0" borderId="0" xfId="0" applyFont="1" applyAlignment="1">
      <alignment horizontal="center"/>
    </xf>
    <xf numFmtId="0" fontId="44" fillId="0" borderId="0" xfId="0" applyFont="1"/>
    <xf numFmtId="0" fontId="44" fillId="0" borderId="0" xfId="0" applyFont="1" applyAlignment="1">
      <alignment horizontal="right" vertical="center"/>
    </xf>
    <xf numFmtId="0" fontId="45" fillId="0" borderId="0" xfId="0" applyFont="1"/>
    <xf numFmtId="0" fontId="46" fillId="0" borderId="0" xfId="0" applyFont="1"/>
    <xf numFmtId="1" fontId="44" fillId="0" borderId="0" xfId="0" applyNumberFormat="1" applyFont="1"/>
    <xf numFmtId="0" fontId="44" fillId="0" borderId="0" xfId="0" applyFont="1" applyAlignment="1">
      <alignment horizontal="right"/>
    </xf>
    <xf numFmtId="0" fontId="48" fillId="0" borderId="0" xfId="0" applyFont="1" applyAlignment="1">
      <alignment horizontal="right"/>
    </xf>
    <xf numFmtId="0" fontId="44" fillId="0" borderId="0" xfId="0" applyFont="1" applyAlignment="1">
      <alignment horizontal="justify" wrapText="1"/>
    </xf>
    <xf numFmtId="0" fontId="44" fillId="0" borderId="0" xfId="0" applyFont="1" applyAlignment="1">
      <alignment horizontal="left" vertical="center"/>
    </xf>
    <xf numFmtId="0" fontId="47" fillId="0" borderId="0" xfId="0" applyFont="1"/>
    <xf numFmtId="0" fontId="47" fillId="0" borderId="0" xfId="0" applyFont="1" applyAlignment="1">
      <alignment horizontal="right"/>
    </xf>
    <xf numFmtId="0" fontId="47" fillId="0" borderId="0" xfId="0" applyFont="1" applyProtection="1">
      <protection locked="0"/>
    </xf>
    <xf numFmtId="1" fontId="47" fillId="0" borderId="0" xfId="0" applyNumberFormat="1" applyFont="1"/>
    <xf numFmtId="0" fontId="47" fillId="0" borderId="0" xfId="0" applyFont="1" applyAlignment="1">
      <alignment horizontal="center"/>
    </xf>
    <xf numFmtId="0" fontId="52" fillId="0" borderId="0" xfId="0" applyFont="1"/>
    <xf numFmtId="0" fontId="52" fillId="0" borderId="0" xfId="0" applyFont="1" applyAlignment="1">
      <alignment horizontal="left"/>
    </xf>
    <xf numFmtId="0" fontId="47" fillId="0" borderId="0" xfId="0" applyFont="1" applyFill="1" applyAlignment="1">
      <alignment horizontal="right"/>
    </xf>
    <xf numFmtId="0" fontId="47" fillId="0" borderId="0" xfId="0" applyFont="1" applyFill="1" applyAlignment="1">
      <alignment horizontal="center"/>
    </xf>
    <xf numFmtId="0" fontId="47" fillId="0" borderId="0" xfId="0" applyFont="1" applyFill="1"/>
    <xf numFmtId="0" fontId="52" fillId="0" borderId="0" xfId="0" applyFont="1" applyFill="1" applyAlignment="1">
      <alignment horizontal="right"/>
    </xf>
    <xf numFmtId="0" fontId="52" fillId="0" borderId="0" xfId="0" applyFont="1" applyFill="1" applyAlignment="1">
      <alignment horizontal="left"/>
    </xf>
    <xf numFmtId="0" fontId="55" fillId="0" borderId="25" xfId="0" applyFont="1" applyBorder="1" applyAlignment="1">
      <alignment horizontal="left"/>
    </xf>
    <xf numFmtId="0" fontId="57" fillId="0" borderId="0" xfId="0" applyFont="1" applyFill="1" applyAlignment="1">
      <alignment horizontal="right"/>
    </xf>
    <xf numFmtId="0" fontId="53" fillId="0" borderId="0" xfId="0" applyFont="1" applyFill="1" applyAlignment="1"/>
    <xf numFmtId="0" fontId="47" fillId="0" borderId="20" xfId="0" applyFont="1" applyFill="1" applyBorder="1" applyAlignment="1"/>
    <xf numFmtId="0" fontId="47" fillId="0" borderId="21" xfId="0" applyFont="1" applyFill="1" applyBorder="1" applyAlignment="1"/>
    <xf numFmtId="0" fontId="47" fillId="48" borderId="0" xfId="0" applyFont="1" applyFill="1" applyBorder="1" applyAlignment="1"/>
    <xf numFmtId="0" fontId="47" fillId="48" borderId="23" xfId="0" applyFont="1" applyFill="1" applyBorder="1" applyAlignment="1"/>
    <xf numFmtId="0" fontId="47" fillId="0" borderId="0" xfId="0" applyFont="1" applyFill="1" applyBorder="1" applyAlignment="1"/>
    <xf numFmtId="0" fontId="47" fillId="0" borderId="23" xfId="0" applyFont="1" applyFill="1" applyBorder="1" applyAlignment="1"/>
    <xf numFmtId="0" fontId="47" fillId="48" borderId="25" xfId="0" applyFont="1" applyFill="1" applyBorder="1" applyAlignment="1"/>
    <xf numFmtId="0" fontId="47" fillId="48" borderId="26" xfId="0" applyFont="1" applyFill="1" applyBorder="1" applyAlignment="1"/>
    <xf numFmtId="0" fontId="60" fillId="0" borderId="22" xfId="0" applyFont="1" applyBorder="1" applyAlignment="1">
      <alignment horizontal="left"/>
    </xf>
    <xf numFmtId="0" fontId="60" fillId="48" borderId="22" xfId="0" applyFont="1" applyFill="1" applyBorder="1" applyAlignment="1">
      <alignment horizontal="left"/>
    </xf>
    <xf numFmtId="0" fontId="60" fillId="48" borderId="24" xfId="0" applyFont="1" applyFill="1" applyBorder="1" applyAlignment="1">
      <alignment horizontal="left"/>
    </xf>
    <xf numFmtId="0" fontId="52" fillId="0" borderId="4" xfId="0" applyFont="1" applyFill="1" applyBorder="1" applyAlignment="1">
      <alignment horizontal="left"/>
    </xf>
    <xf numFmtId="0" fontId="47" fillId="0" borderId="4" xfId="0" applyFont="1" applyFill="1" applyBorder="1" applyAlignment="1">
      <alignment horizontal="center"/>
    </xf>
    <xf numFmtId="0" fontId="47" fillId="0" borderId="4" xfId="0" applyFont="1" applyFill="1" applyBorder="1"/>
    <xf numFmtId="0" fontId="52" fillId="0" borderId="4" xfId="0" applyFont="1" applyBorder="1"/>
    <xf numFmtId="0" fontId="47" fillId="0" borderId="4" xfId="0" applyFont="1" applyBorder="1"/>
    <xf numFmtId="1" fontId="47" fillId="0" borderId="4" xfId="0" applyNumberFormat="1" applyFont="1" applyBorder="1"/>
    <xf numFmtId="0" fontId="61" fillId="0" borderId="0" xfId="0" applyFont="1"/>
    <xf numFmtId="1" fontId="61" fillId="0" borderId="0" xfId="0" applyNumberFormat="1" applyFont="1"/>
    <xf numFmtId="0" fontId="61" fillId="0" borderId="0" xfId="0" applyFont="1" applyAlignment="1">
      <alignment horizontal="center"/>
    </xf>
    <xf numFmtId="0" fontId="62" fillId="0" borderId="0" xfId="0" applyFont="1" applyAlignment="1">
      <alignment wrapText="1"/>
    </xf>
    <xf numFmtId="0" fontId="61" fillId="0" borderId="0" xfId="0" applyFont="1" applyAlignment="1">
      <alignment vertical="center"/>
    </xf>
    <xf numFmtId="0" fontId="62" fillId="0" borderId="0" xfId="0" applyFont="1"/>
    <xf numFmtId="0" fontId="55" fillId="0" borderId="0" xfId="0" applyFont="1"/>
    <xf numFmtId="0" fontId="61" fillId="0" borderId="0" xfId="0" applyFont="1" applyAlignment="1">
      <alignment vertical="top"/>
    </xf>
    <xf numFmtId="0" fontId="62" fillId="0" borderId="0" xfId="0" applyFont="1" applyAlignment="1">
      <alignment vertical="top"/>
    </xf>
    <xf numFmtId="0" fontId="61" fillId="0" borderId="0" xfId="0" applyFont="1" applyAlignment="1">
      <alignment horizontal="right"/>
    </xf>
    <xf numFmtId="0" fontId="63" fillId="0" borderId="0" xfId="0" applyFont="1"/>
    <xf numFmtId="0" fontId="62" fillId="0" borderId="0" xfId="0" applyFont="1" applyAlignment="1">
      <alignment vertical="center"/>
    </xf>
    <xf numFmtId="0" fontId="62" fillId="0" borderId="0" xfId="0" applyFont="1" applyAlignment="1">
      <alignment horizontal="center"/>
    </xf>
    <xf numFmtId="0" fontId="55" fillId="0" borderId="0" xfId="0" applyFont="1" applyAlignment="1">
      <alignment horizontal="left"/>
    </xf>
    <xf numFmtId="0" fontId="59" fillId="0" borderId="0" xfId="0" applyFont="1"/>
    <xf numFmtId="164" fontId="59" fillId="0" borderId="0" xfId="0" applyNumberFormat="1" applyFont="1"/>
    <xf numFmtId="0" fontId="59" fillId="0" borderId="4" xfId="0" applyFont="1" applyBorder="1" applyAlignment="1">
      <alignment horizontal="center"/>
    </xf>
    <xf numFmtId="0" fontId="59" fillId="0" borderId="0" xfId="0" applyFont="1" applyAlignment="1">
      <alignment vertical="center"/>
    </xf>
    <xf numFmtId="0" fontId="59" fillId="0" borderId="0" xfId="0" applyFont="1" applyAlignment="1">
      <alignment horizontal="center"/>
    </xf>
    <xf numFmtId="1" fontId="59" fillId="0" borderId="0" xfId="0" applyNumberFormat="1" applyFont="1"/>
    <xf numFmtId="0" fontId="64" fillId="0" borderId="0" xfId="0" applyFont="1"/>
    <xf numFmtId="1" fontId="61" fillId="0" borderId="0" xfId="0" applyNumberFormat="1" applyFont="1" applyProtection="1">
      <protection locked="0"/>
    </xf>
    <xf numFmtId="0" fontId="59" fillId="0" borderId="0" xfId="44" applyFont="1" applyAlignment="1" applyProtection="1">
      <alignment horizontal="left"/>
    </xf>
    <xf numFmtId="0" fontId="61" fillId="0" borderId="0" xfId="0" applyFont="1" applyAlignment="1">
      <alignment horizontal="left"/>
    </xf>
    <xf numFmtId="0" fontId="59" fillId="0" borderId="0" xfId="44" applyFont="1" applyAlignment="1" applyProtection="1"/>
    <xf numFmtId="0" fontId="59" fillId="0" borderId="0" xfId="44" applyFont="1" applyProtection="1"/>
    <xf numFmtId="0" fontId="59" fillId="0" borderId="0" xfId="44" applyFont="1" applyFill="1" applyBorder="1" applyAlignment="1" applyProtection="1"/>
    <xf numFmtId="0" fontId="61" fillId="0" borderId="0" xfId="0" applyFont="1" applyProtection="1">
      <protection locked="0"/>
    </xf>
    <xf numFmtId="0" fontId="59" fillId="0" borderId="0" xfId="44" applyFont="1" applyFill="1" applyBorder="1" applyAlignment="1">
      <alignment horizontal="left"/>
    </xf>
    <xf numFmtId="0" fontId="65" fillId="0" borderId="0" xfId="0" applyFont="1"/>
    <xf numFmtId="0" fontId="61" fillId="0" borderId="0" xfId="0" applyFont="1" applyAlignment="1">
      <alignment horizontal="center" vertical="center"/>
    </xf>
    <xf numFmtId="0" fontId="59" fillId="0" borderId="0" xfId="44" applyFont="1" applyAlignment="1"/>
    <xf numFmtId="0" fontId="59" fillId="0" borderId="0" xfId="44" applyFont="1" applyBorder="1" applyAlignment="1"/>
    <xf numFmtId="0" fontId="59" fillId="0" borderId="4" xfId="44" applyFont="1" applyBorder="1" applyAlignment="1"/>
    <xf numFmtId="0" fontId="59" fillId="0" borderId="4" xfId="0" applyFont="1" applyBorder="1"/>
    <xf numFmtId="0" fontId="61" fillId="0" borderId="4" xfId="0" applyFont="1" applyBorder="1" applyAlignment="1">
      <alignment horizontal="center"/>
    </xf>
    <xf numFmtId="0" fontId="61" fillId="0" borderId="4" xfId="0" applyFont="1" applyBorder="1"/>
    <xf numFmtId="14" fontId="59" fillId="0" borderId="0" xfId="0" applyNumberFormat="1" applyFont="1"/>
    <xf numFmtId="0" fontId="59" fillId="0" borderId="0" xfId="0" applyFont="1" applyAlignment="1">
      <alignment horizontal="left"/>
    </xf>
    <xf numFmtId="0" fontId="59" fillId="0" borderId="0" xfId="0" applyFont="1" applyAlignment="1">
      <alignment horizontal="right"/>
    </xf>
    <xf numFmtId="1" fontId="59" fillId="0" borderId="4" xfId="0" applyNumberFormat="1" applyFont="1" applyBorder="1" applyAlignment="1">
      <alignment horizontal="left"/>
    </xf>
    <xf numFmtId="0" fontId="0" fillId="0" borderId="0" xfId="0" applyAlignment="1"/>
    <xf numFmtId="0" fontId="67" fillId="47" borderId="27" xfId="0" applyFont="1" applyFill="1" applyBorder="1" applyAlignment="1" applyProtection="1">
      <alignment horizontal="right"/>
      <protection locked="0"/>
    </xf>
    <xf numFmtId="1" fontId="67" fillId="47" borderId="28" xfId="0" applyNumberFormat="1" applyFont="1" applyFill="1" applyBorder="1" applyAlignment="1">
      <alignment horizontal="right"/>
    </xf>
    <xf numFmtId="0" fontId="67" fillId="47" borderId="28" xfId="0" applyFont="1" applyFill="1" applyBorder="1" applyAlignment="1">
      <alignment horizontal="right"/>
    </xf>
    <xf numFmtId="0" fontId="67" fillId="47" borderId="29" xfId="0" applyFont="1" applyFill="1" applyBorder="1" applyAlignment="1">
      <alignment horizontal="right"/>
    </xf>
    <xf numFmtId="0" fontId="67" fillId="47" borderId="27" xfId="0" applyFont="1" applyFill="1" applyBorder="1" applyAlignment="1">
      <alignment horizontal="right"/>
    </xf>
    <xf numFmtId="0" fontId="47" fillId="0" borderId="0" xfId="0" applyFont="1" applyFill="1" applyAlignment="1">
      <alignment horizontal="justify" wrapText="1"/>
    </xf>
    <xf numFmtId="0" fontId="47" fillId="0" borderId="0" xfId="0" applyFont="1" applyFill="1" applyAlignment="1">
      <alignment horizontal="left"/>
    </xf>
    <xf numFmtId="0" fontId="47" fillId="0" borderId="0" xfId="0" applyFont="1" applyAlignment="1">
      <alignment horizontal="right"/>
    </xf>
    <xf numFmtId="0" fontId="47" fillId="0" borderId="16" xfId="0" applyFont="1" applyBorder="1" applyAlignment="1">
      <alignment horizontal="right"/>
    </xf>
    <xf numFmtId="0" fontId="52" fillId="48" borderId="24" xfId="0" applyFont="1" applyFill="1" applyBorder="1" applyAlignment="1">
      <alignment horizontal="center"/>
    </xf>
    <xf numFmtId="0" fontId="52" fillId="48" borderId="25" xfId="0" applyFont="1" applyFill="1" applyBorder="1" applyAlignment="1">
      <alignment horizontal="center"/>
    </xf>
    <xf numFmtId="0" fontId="66" fillId="48" borderId="19" xfId="0" applyFont="1" applyFill="1" applyBorder="1" applyAlignment="1">
      <alignment horizontal="center" vertical="center" wrapText="1"/>
    </xf>
    <xf numFmtId="0" fontId="66" fillId="48" borderId="21" xfId="0" applyFont="1" applyFill="1" applyBorder="1" applyAlignment="1">
      <alignment horizontal="center" vertical="center" wrapText="1"/>
    </xf>
    <xf numFmtId="0" fontId="66" fillId="48" borderId="22" xfId="0" applyFont="1" applyFill="1" applyBorder="1" applyAlignment="1">
      <alignment horizontal="center" vertical="center" wrapText="1"/>
    </xf>
    <xf numFmtId="0" fontId="66" fillId="48" borderId="23" xfId="0" applyFont="1" applyFill="1" applyBorder="1" applyAlignment="1">
      <alignment horizontal="center" vertical="center" wrapText="1"/>
    </xf>
    <xf numFmtId="0" fontId="66" fillId="48" borderId="24" xfId="0" applyFont="1" applyFill="1" applyBorder="1" applyAlignment="1">
      <alignment horizontal="center" vertical="center" wrapText="1"/>
    </xf>
    <xf numFmtId="0" fontId="66" fillId="48" borderId="26" xfId="0" applyFont="1" applyFill="1" applyBorder="1" applyAlignment="1">
      <alignment horizontal="center" vertical="center" wrapText="1"/>
    </xf>
    <xf numFmtId="0" fontId="52" fillId="0" borderId="22" xfId="0" applyFont="1" applyFill="1" applyBorder="1" applyAlignment="1">
      <alignment horizontal="center"/>
    </xf>
    <xf numFmtId="0" fontId="52" fillId="0" borderId="0" xfId="0" applyFont="1" applyFill="1" applyBorder="1" applyAlignment="1">
      <alignment horizontal="center"/>
    </xf>
    <xf numFmtId="0" fontId="52" fillId="48" borderId="22" xfId="0" applyFont="1" applyFill="1" applyBorder="1" applyAlignment="1">
      <alignment horizontal="center"/>
    </xf>
    <xf numFmtId="0" fontId="52" fillId="48" borderId="0" xfId="0" applyFont="1" applyFill="1" applyBorder="1" applyAlignment="1">
      <alignment horizontal="center"/>
    </xf>
    <xf numFmtId="0" fontId="52" fillId="0" borderId="19" xfId="0" applyFont="1" applyFill="1" applyBorder="1" applyAlignment="1">
      <alignment horizontal="center"/>
    </xf>
    <xf numFmtId="0" fontId="52" fillId="0" borderId="20" xfId="0" applyFont="1" applyFill="1" applyBorder="1" applyAlignment="1">
      <alignment horizontal="center"/>
    </xf>
    <xf numFmtId="0" fontId="47" fillId="0" borderId="25" xfId="0" applyFont="1" applyBorder="1" applyAlignment="1">
      <alignment horizontal="right"/>
    </xf>
    <xf numFmtId="0" fontId="47" fillId="0" borderId="26" xfId="0" applyFont="1" applyBorder="1" applyAlignment="1">
      <alignment horizontal="right"/>
    </xf>
    <xf numFmtId="0" fontId="47" fillId="0" borderId="0" xfId="0" applyFont="1" applyFill="1" applyBorder="1" applyAlignment="1">
      <alignment horizontal="right"/>
    </xf>
    <xf numFmtId="0" fontId="47" fillId="0" borderId="23" xfId="0" applyFont="1" applyFill="1" applyBorder="1" applyAlignment="1">
      <alignment horizontal="right"/>
    </xf>
    <xf numFmtId="0" fontId="47" fillId="0" borderId="24" xfId="0" applyFont="1" applyFill="1" applyBorder="1" applyAlignment="1">
      <alignment horizontal="right"/>
    </xf>
    <xf numFmtId="0" fontId="47" fillId="0" borderId="25" xfId="0" applyFont="1" applyFill="1" applyBorder="1" applyAlignment="1">
      <alignment horizontal="right"/>
    </xf>
    <xf numFmtId="0" fontId="47" fillId="0" borderId="26" xfId="0" applyFont="1" applyFill="1" applyBorder="1" applyAlignment="1">
      <alignment horizontal="right"/>
    </xf>
    <xf numFmtId="0" fontId="58" fillId="47" borderId="20" xfId="0" applyFont="1" applyFill="1" applyBorder="1" applyAlignment="1">
      <alignment horizontal="center" vertical="center"/>
    </xf>
    <xf numFmtId="0" fontId="58" fillId="47" borderId="25" xfId="0" applyFont="1" applyFill="1" applyBorder="1" applyAlignment="1">
      <alignment horizontal="center" vertical="center"/>
    </xf>
    <xf numFmtId="0" fontId="56" fillId="47" borderId="19" xfId="0" applyFont="1" applyFill="1" applyBorder="1" applyAlignment="1">
      <alignment horizontal="center" vertical="center"/>
    </xf>
    <xf numFmtId="0" fontId="56" fillId="47" borderId="21" xfId="0" applyFont="1" applyFill="1" applyBorder="1" applyAlignment="1">
      <alignment horizontal="center" vertical="center"/>
    </xf>
    <xf numFmtId="0" fontId="56" fillId="47" borderId="24" xfId="0" applyFont="1" applyFill="1" applyBorder="1" applyAlignment="1">
      <alignment horizontal="center" vertical="center"/>
    </xf>
    <xf numFmtId="0" fontId="56" fillId="47" borderId="26" xfId="0" applyFont="1" applyFill="1" applyBorder="1" applyAlignment="1">
      <alignment horizontal="center" vertical="center"/>
    </xf>
    <xf numFmtId="0" fontId="56" fillId="47" borderId="20" xfId="0" applyFont="1" applyFill="1" applyBorder="1" applyAlignment="1">
      <alignment horizontal="center" vertical="center"/>
    </xf>
    <xf numFmtId="0" fontId="56" fillId="47" borderId="25" xfId="0" applyFont="1" applyFill="1" applyBorder="1" applyAlignment="1">
      <alignment horizontal="center" vertical="center"/>
    </xf>
    <xf numFmtId="0" fontId="47" fillId="0" borderId="20" xfId="44" applyFont="1" applyFill="1" applyBorder="1" applyAlignment="1" applyProtection="1">
      <alignment horizontal="right"/>
    </xf>
    <xf numFmtId="0" fontId="47" fillId="0" borderId="20" xfId="0" applyFont="1" applyBorder="1" applyAlignment="1">
      <alignment horizontal="right"/>
    </xf>
    <xf numFmtId="0" fontId="47" fillId="0" borderId="21" xfId="0" applyFont="1" applyBorder="1" applyAlignment="1">
      <alignment horizontal="right"/>
    </xf>
    <xf numFmtId="0" fontId="47" fillId="0" borderId="0" xfId="0" applyFont="1" applyBorder="1" applyAlignment="1">
      <alignment horizontal="right"/>
    </xf>
    <xf numFmtId="0" fontId="47" fillId="0" borderId="23" xfId="0" applyFont="1" applyBorder="1" applyAlignment="1">
      <alignment horizontal="right"/>
    </xf>
    <xf numFmtId="1" fontId="47" fillId="0" borderId="0" xfId="0" applyNumberFormat="1" applyFont="1" applyFill="1" applyBorder="1" applyAlignment="1">
      <alignment horizontal="right"/>
    </xf>
    <xf numFmtId="1" fontId="47" fillId="0" borderId="23" xfId="0" applyNumberFormat="1" applyFont="1" applyFill="1" applyBorder="1" applyAlignment="1">
      <alignment horizontal="right"/>
    </xf>
    <xf numFmtId="0" fontId="43" fillId="0" borderId="0" xfId="0" applyFont="1" applyAlignment="1">
      <alignment horizontal="right" vertical="center"/>
    </xf>
    <xf numFmtId="0" fontId="43" fillId="0" borderId="0" xfId="0" applyFont="1" applyAlignment="1">
      <alignment horizontal="center"/>
    </xf>
    <xf numFmtId="0" fontId="44" fillId="0" borderId="0" xfId="0" applyFont="1" applyAlignment="1">
      <alignment horizontal="justify" wrapText="1"/>
    </xf>
    <xf numFmtId="1" fontId="40" fillId="0" borderId="0" xfId="0" applyNumberFormat="1" applyFont="1" applyAlignment="1">
      <alignment horizontal="center"/>
    </xf>
    <xf numFmtId="0" fontId="49" fillId="0" borderId="0" xfId="0" applyFont="1" applyAlignment="1">
      <alignment horizontal="center"/>
    </xf>
    <xf numFmtId="1" fontId="47" fillId="0" borderId="0" xfId="0" applyNumberFormat="1" applyFont="1" applyFill="1" applyBorder="1" applyAlignment="1" applyProtection="1">
      <alignment horizontal="right"/>
      <protection locked="0"/>
    </xf>
    <xf numFmtId="1" fontId="47" fillId="0" borderId="23" xfId="0" applyNumberFormat="1" applyFont="1" applyFill="1" applyBorder="1" applyAlignment="1" applyProtection="1">
      <alignment horizontal="right"/>
      <protection locked="0"/>
    </xf>
    <xf numFmtId="0" fontId="44" fillId="0" borderId="0" xfId="0" applyFont="1" applyAlignment="1">
      <alignment horizontal="center"/>
    </xf>
    <xf numFmtId="0" fontId="44" fillId="0" borderId="0" xfId="0" applyFont="1" applyAlignment="1">
      <alignment horizontal="justify" vertical="center" wrapText="1"/>
    </xf>
    <xf numFmtId="0" fontId="52" fillId="0" borderId="0" xfId="0" applyFont="1" applyFill="1" applyAlignment="1">
      <alignment horizontal="right"/>
    </xf>
    <xf numFmtId="0" fontId="45" fillId="0" borderId="0" xfId="0" applyFont="1" applyAlignment="1">
      <alignment horizontal="left"/>
    </xf>
    <xf numFmtId="0" fontId="50" fillId="0" borderId="0" xfId="0" applyFont="1" applyAlignment="1">
      <alignment horizontal="center"/>
    </xf>
    <xf numFmtId="0" fontId="43" fillId="0" borderId="0" xfId="0" applyFont="1" applyAlignment="1">
      <alignment horizontal="right"/>
    </xf>
    <xf numFmtId="0" fontId="47" fillId="0" borderId="20" xfId="0" applyFont="1" applyFill="1" applyBorder="1" applyAlignment="1" applyProtection="1">
      <alignment horizontal="right"/>
      <protection locked="0"/>
    </xf>
    <xf numFmtId="0" fontId="47" fillId="0" borderId="21" xfId="0" applyFont="1" applyFill="1" applyBorder="1" applyAlignment="1" applyProtection="1">
      <alignment horizontal="right"/>
      <protection locked="0"/>
    </xf>
    <xf numFmtId="0" fontId="62" fillId="0" borderId="0" xfId="0" applyFont="1" applyAlignment="1">
      <alignment horizontal="right" wrapText="1"/>
    </xf>
    <xf numFmtId="0" fontId="61" fillId="0" borderId="0" xfId="0" applyFont="1" applyAlignment="1">
      <alignment horizontal="right" wrapText="1"/>
    </xf>
    <xf numFmtId="0" fontId="55" fillId="0" borderId="0" xfId="0" applyFont="1" applyAlignment="1">
      <alignment horizontal="left"/>
    </xf>
    <xf numFmtId="1" fontId="61" fillId="0" borderId="0" xfId="0" applyNumberFormat="1" applyFont="1" applyAlignment="1">
      <alignment horizontal="center"/>
    </xf>
    <xf numFmtId="0" fontId="62" fillId="0" borderId="0" xfId="0" applyFont="1" applyAlignment="1">
      <alignment horizontal="right"/>
    </xf>
    <xf numFmtId="164" fontId="61" fillId="0" borderId="0" xfId="0" applyNumberFormat="1" applyFont="1" applyAlignment="1">
      <alignment horizontal="right"/>
    </xf>
    <xf numFmtId="0" fontId="61" fillId="0" borderId="0" xfId="0" applyFont="1" applyAlignment="1">
      <alignment horizontal="justify" vertical="top" wrapText="1"/>
    </xf>
    <xf numFmtId="0" fontId="55" fillId="0" borderId="0" xfId="0" applyFont="1" applyAlignment="1">
      <alignment horizontal="center"/>
    </xf>
    <xf numFmtId="0" fontId="59" fillId="0" borderId="5" xfId="0" applyFont="1" applyBorder="1" applyAlignment="1">
      <alignment horizontal="left"/>
    </xf>
    <xf numFmtId="1" fontId="59" fillId="0" borderId="4" xfId="0" applyNumberFormat="1" applyFont="1" applyBorder="1" applyAlignment="1">
      <alignment horizontal="left"/>
    </xf>
    <xf numFmtId="0" fontId="59" fillId="0" borderId="4" xfId="0" applyFont="1" applyBorder="1" applyAlignment="1">
      <alignment horizontal="left"/>
    </xf>
    <xf numFmtId="0" fontId="61" fillId="0" borderId="0" xfId="0" applyFont="1" applyAlignment="1">
      <alignment horizontal="center"/>
    </xf>
    <xf numFmtId="0" fontId="55" fillId="0" borderId="16" xfId="0" applyFont="1" applyBorder="1" applyAlignment="1">
      <alignment horizontal="left"/>
    </xf>
    <xf numFmtId="0" fontId="59" fillId="0" borderId="5" xfId="0" applyFont="1" applyBorder="1" applyAlignment="1">
      <alignment horizontal="left" vertical="top"/>
    </xf>
    <xf numFmtId="14" fontId="59" fillId="0" borderId="4" xfId="0" applyNumberFormat="1" applyFont="1" applyBorder="1" applyAlignment="1">
      <alignment horizontal="left"/>
    </xf>
    <xf numFmtId="14" fontId="59" fillId="0" borderId="5" xfId="0" applyNumberFormat="1" applyFont="1" applyBorder="1" applyAlignment="1">
      <alignment horizontal="left"/>
    </xf>
    <xf numFmtId="0" fontId="61" fillId="0" borderId="17" xfId="0" applyFont="1" applyBorder="1" applyAlignment="1">
      <alignment horizontal="left"/>
    </xf>
    <xf numFmtId="0" fontId="61" fillId="0" borderId="5" xfId="0" applyFont="1" applyBorder="1" applyAlignment="1">
      <alignment horizontal="left"/>
    </xf>
    <xf numFmtId="0" fontId="61" fillId="0" borderId="18" xfId="0" applyFont="1" applyBorder="1" applyAlignment="1">
      <alignment horizontal="left"/>
    </xf>
    <xf numFmtId="0" fontId="59" fillId="0" borderId="0" xfId="44" applyFont="1" applyFill="1" applyBorder="1" applyAlignment="1" applyProtection="1">
      <alignment horizontal="left"/>
    </xf>
    <xf numFmtId="0" fontId="59" fillId="0" borderId="0" xfId="44" applyFont="1" applyAlignment="1" applyProtection="1">
      <alignment horizontal="left"/>
    </xf>
    <xf numFmtId="0" fontId="59" fillId="0" borderId="0" xfId="44" applyFont="1" applyAlignment="1">
      <alignment horizontal="left"/>
    </xf>
    <xf numFmtId="0" fontId="59" fillId="0" borderId="4" xfId="0" applyFont="1" applyBorder="1" applyAlignment="1">
      <alignment horizontal="left" vertical="top"/>
    </xf>
    <xf numFmtId="0" fontId="55" fillId="0" borderId="0" xfId="0" applyFont="1" applyAlignment="1">
      <alignment horizontal="right"/>
    </xf>
    <xf numFmtId="0" fontId="61" fillId="0" borderId="0" xfId="0" applyFont="1" applyAlignment="1" applyProtection="1">
      <alignment horizontal="right"/>
      <protection locked="0"/>
    </xf>
    <xf numFmtId="0" fontId="61" fillId="0" borderId="0" xfId="0" applyFont="1" applyAlignment="1">
      <alignment horizontal="left" vertical="top" wrapText="1"/>
    </xf>
    <xf numFmtId="1" fontId="59" fillId="0" borderId="5" xfId="0" applyNumberFormat="1" applyFont="1" applyBorder="1" applyAlignment="1">
      <alignment horizontal="left"/>
    </xf>
    <xf numFmtId="0" fontId="59" fillId="0" borderId="0" xfId="44" applyFont="1" applyFill="1" applyAlignment="1" applyProtection="1">
      <alignment horizontal="left"/>
    </xf>
    <xf numFmtId="0" fontId="59" fillId="0" borderId="0" xfId="44" applyFont="1" applyBorder="1" applyAlignment="1" applyProtection="1">
      <alignment horizontal="left"/>
    </xf>
    <xf numFmtId="1" fontId="59" fillId="0" borderId="0" xfId="44" applyNumberFormat="1" applyFont="1" applyBorder="1" applyAlignment="1" applyProtection="1">
      <alignment horizontal="left"/>
    </xf>
    <xf numFmtId="0" fontId="59" fillId="0" borderId="0" xfId="0" applyFont="1" applyAlignment="1">
      <alignment horizontal="center"/>
    </xf>
    <xf numFmtId="0" fontId="59" fillId="0" borderId="0" xfId="0" applyFont="1" applyAlignment="1">
      <alignment horizontal="left"/>
    </xf>
    <xf numFmtId="164" fontId="37" fillId="0" borderId="0" xfId="0" applyNumberFormat="1" applyFont="1" applyAlignment="1">
      <alignment horizontal="right"/>
    </xf>
    <xf numFmtId="0" fontId="38" fillId="0" borderId="0" xfId="0" applyFont="1" applyAlignment="1">
      <alignment horizontal="left"/>
    </xf>
    <xf numFmtId="0" fontId="37" fillId="0" borderId="0" xfId="0" applyFont="1" applyAlignment="1">
      <alignment horizontal="justify" wrapText="1"/>
    </xf>
    <xf numFmtId="0" fontId="37" fillId="0" borderId="0" xfId="0" applyFont="1" applyAlignment="1">
      <alignment horizontal="left" vertical="top" wrapText="1"/>
    </xf>
    <xf numFmtId="0" fontId="37" fillId="0" borderId="0" xfId="0" applyFont="1" applyAlignment="1">
      <alignment horizontal="right" wrapText="1"/>
    </xf>
    <xf numFmtId="0" fontId="38" fillId="0" borderId="0" xfId="0" applyFont="1" applyAlignment="1">
      <alignment horizontal="left" wrapText="1"/>
    </xf>
    <xf numFmtId="0" fontId="0" fillId="0" borderId="0" xfId="0" applyAlignment="1" applyProtection="1">
      <alignment horizontal="left"/>
      <protection locked="0"/>
    </xf>
    <xf numFmtId="0" fontId="6" fillId="0" borderId="0" xfId="0" applyFont="1" applyAlignment="1">
      <alignment horizontal="right"/>
    </xf>
    <xf numFmtId="0" fontId="6" fillId="0" borderId="0" xfId="0" applyFont="1" applyAlignment="1">
      <alignment horizontal="right"/>
    </xf>
    <xf numFmtId="0" fontId="27" fillId="0" borderId="0" xfId="0" applyFont="1" applyAlignment="1">
      <alignment horizontal="right"/>
    </xf>
    <xf numFmtId="0" fontId="5"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4">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3</xdr:row>
          <xdr:rowOff>0</xdr:rowOff>
        </xdr:from>
        <xdr:to>
          <xdr:col>49</xdr:col>
          <xdr:colOff>0</xdr:colOff>
          <xdr:row>3</xdr:row>
          <xdr:rowOff>523875</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4</xdr:row>
          <xdr:rowOff>114300</xdr:rowOff>
        </xdr:from>
        <xdr:to>
          <xdr:col>49</xdr:col>
          <xdr:colOff>0</xdr:colOff>
          <xdr:row>7</xdr:row>
          <xdr:rowOff>104775</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18</xdr:col>
      <xdr:colOff>276225</xdr:colOff>
      <xdr:row>1</xdr:row>
      <xdr:rowOff>123825</xdr:rowOff>
    </xdr:from>
    <xdr:to>
      <xdr:col>19</xdr:col>
      <xdr:colOff>781050</xdr:colOff>
      <xdr:row>3</xdr:row>
      <xdr:rowOff>571501</xdr:rowOff>
    </xdr:to>
    <xdr:pic>
      <xdr:nvPicPr>
        <xdr:cNvPr id="10" name="9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3</xdr:col>
      <xdr:colOff>9525</xdr:colOff>
      <xdr:row>49</xdr:row>
      <xdr:rowOff>200025</xdr:rowOff>
    </xdr:from>
    <xdr:to>
      <xdr:col>20</xdr:col>
      <xdr:colOff>9525</xdr:colOff>
      <xdr:row>50</xdr:row>
      <xdr:rowOff>104775</xdr:rowOff>
    </xdr:to>
    <xdr:sp macro="" textlink="">
      <xdr:nvSpPr>
        <xdr:cNvPr id="13" name="12 Rectángulo">
          <a:extLst>
            <a:ext uri="{FF2B5EF4-FFF2-40B4-BE49-F238E27FC236}">
              <a16:creationId xmlns="" xmlns:a16="http://schemas.microsoft.com/office/drawing/2014/main" id="{00000000-0008-0000-0200-000009000000}"/>
            </a:ext>
          </a:extLst>
        </xdr:cNvPr>
        <xdr:cNvSpPr/>
      </xdr:nvSpPr>
      <xdr:spPr>
        <a:xfrm>
          <a:off x="9525" y="10925175"/>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3</xdr:col>
      <xdr:colOff>38099</xdr:colOff>
      <xdr:row>1</xdr:row>
      <xdr:rowOff>38100</xdr:rowOff>
    </xdr:from>
    <xdr:to>
      <xdr:col>10</xdr:col>
      <xdr:colOff>38099</xdr:colOff>
      <xdr:row>3</xdr:row>
      <xdr:rowOff>276225</xdr:rowOff>
    </xdr:to>
    <xdr:pic>
      <xdr:nvPicPr>
        <xdr:cNvPr id="11" name="10 Imagen"/>
        <xdr:cNvPicPr/>
      </xdr:nvPicPr>
      <xdr:blipFill rotWithShape="1">
        <a:blip xmlns:r="http://schemas.openxmlformats.org/officeDocument/2006/relationships" r:embed="rId1"/>
        <a:srcRect l="7878" t="5691" r="66444" b="88063"/>
        <a:stretch/>
      </xdr:blipFill>
      <xdr:spPr bwMode="auto">
        <a:xfrm>
          <a:off x="38099" y="381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246528</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2935940"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H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49.4257812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22" hidden="1" customWidth="1"/>
    <col min="77" max="77" width="14"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31" hidden="1" customWidth="1"/>
    <col min="85" max="85" width="20.5703125" hidden="1" customWidth="1"/>
    <col min="86" max="86" width="6" hidden="1" customWidth="1"/>
    <col min="87" max="87" width="5" hidden="1" customWidth="1"/>
    <col min="88" max="88" width="31"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2"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10474</v>
      </c>
      <c r="B1" s="62" t="s">
        <v>20</v>
      </c>
      <c r="C1" s="62" t="s">
        <v>7</v>
      </c>
      <c r="D1" s="62" t="s">
        <v>10538</v>
      </c>
      <c r="E1" s="62" t="s">
        <v>10436</v>
      </c>
      <c r="F1" s="62" t="s">
        <v>23</v>
      </c>
      <c r="G1" s="62" t="s">
        <v>0</v>
      </c>
      <c r="H1" s="62" t="s">
        <v>3</v>
      </c>
      <c r="I1" s="52" t="s">
        <v>10434</v>
      </c>
      <c r="J1" s="52" t="s">
        <v>11</v>
      </c>
      <c r="K1" s="53" t="s">
        <v>10448</v>
      </c>
      <c r="L1" s="52" t="s">
        <v>4</v>
      </c>
      <c r="M1" s="52" t="s">
        <v>5</v>
      </c>
      <c r="N1" s="52" t="s">
        <v>6</v>
      </c>
      <c r="O1" s="53" t="s">
        <v>10453</v>
      </c>
      <c r="P1" s="53" t="s">
        <v>10449</v>
      </c>
      <c r="Q1" s="48" t="s">
        <v>1</v>
      </c>
      <c r="R1" s="48" t="s">
        <v>2</v>
      </c>
      <c r="S1" s="48" t="s">
        <v>14</v>
      </c>
      <c r="T1" s="49" t="s">
        <v>10447</v>
      </c>
      <c r="U1" s="48" t="s">
        <v>16</v>
      </c>
      <c r="V1" s="48" t="s">
        <v>10454</v>
      </c>
      <c r="W1" s="48" t="s">
        <v>10437</v>
      </c>
      <c r="X1" s="54" t="s">
        <v>10450</v>
      </c>
      <c r="Y1" s="54" t="s">
        <v>10</v>
      </c>
      <c r="Z1" s="64" t="s">
        <v>12</v>
      </c>
      <c r="AA1" s="63" t="s">
        <v>10561</v>
      </c>
      <c r="AB1" s="63" t="s">
        <v>10562</v>
      </c>
      <c r="AC1" s="63" t="s">
        <v>10554</v>
      </c>
      <c r="AD1" s="51" t="s">
        <v>177</v>
      </c>
      <c r="AE1" s="51" t="s">
        <v>10485</v>
      </c>
      <c r="AF1" s="51" t="s">
        <v>10446</v>
      </c>
      <c r="AG1" s="51" t="s">
        <v>10451</v>
      </c>
      <c r="AH1" s="51" t="s">
        <v>10452</v>
      </c>
      <c r="AI1" s="34" t="s">
        <v>84</v>
      </c>
      <c r="AJ1" s="33" t="s">
        <v>10530</v>
      </c>
      <c r="AK1" s="33" t="s">
        <v>93</v>
      </c>
      <c r="AL1" s="33" t="s">
        <v>94</v>
      </c>
      <c r="AM1" s="33" t="s">
        <v>90</v>
      </c>
      <c r="AN1" s="33" t="s">
        <v>39</v>
      </c>
      <c r="AO1" s="34" t="s">
        <v>10531</v>
      </c>
      <c r="AP1" s="34" t="s">
        <v>180</v>
      </c>
      <c r="AQ1" s="34" t="s">
        <v>10425</v>
      </c>
      <c r="AR1" s="34" t="s">
        <v>10532</v>
      </c>
      <c r="AS1" s="34" t="s">
        <v>95</v>
      </c>
      <c r="AT1" s="44" t="s">
        <v>10431</v>
      </c>
      <c r="AU1" s="73" t="s">
        <v>10539</v>
      </c>
      <c r="AV1" s="65" t="s">
        <v>10541</v>
      </c>
      <c r="AW1" s="65" t="s">
        <v>10540</v>
      </c>
      <c r="AX1" s="65" t="s">
        <v>10542</v>
      </c>
      <c r="AY1" s="65" t="s">
        <v>10543</v>
      </c>
      <c r="AZ1" s="65" t="s">
        <v>10547</v>
      </c>
      <c r="BA1" s="65" t="s">
        <v>10548</v>
      </c>
      <c r="BB1" s="65" t="s">
        <v>10546</v>
      </c>
      <c r="BC1" s="70" t="s">
        <v>10544</v>
      </c>
      <c r="BD1" s="50" t="s">
        <v>8</v>
      </c>
      <c r="BE1" s="50" t="s">
        <v>9</v>
      </c>
      <c r="BF1" s="50" t="s">
        <v>10424</v>
      </c>
      <c r="BG1" s="62" t="s">
        <v>178</v>
      </c>
      <c r="BH1" s="62" t="s">
        <v>179</v>
      </c>
      <c r="BI1" s="50" t="s">
        <v>10528</v>
      </c>
      <c r="BJ1" s="76" t="s">
        <v>10545</v>
      </c>
      <c r="BK1" s="66" t="s">
        <v>10529</v>
      </c>
      <c r="BL1" s="77" t="s">
        <v>10555</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c r="BJ2" s="4" t="str">
        <f>IFERROR(IF(AA2=0,"",AA2/BC2),"")</f>
        <v/>
      </c>
      <c r="BK2" s="67" t="str">
        <f t="shared" ref="BK2:BK65" si="1">IFERROR(IF(AA2="","",AA2/V2),"")</f>
        <v/>
      </c>
      <c r="BL2" s="78" t="str">
        <f>IFERROR(IF(AA2/Z2=0,"",AA2/Z2),"")</f>
        <v/>
      </c>
      <c r="BM2" s="5" t="s">
        <v>87</v>
      </c>
      <c r="BN2" s="5" t="s">
        <v>98</v>
      </c>
      <c r="BO2"/>
      <c r="BP2"/>
      <c r="BR2" s="4" t="str">
        <f>IF(IFERROR(VLOOKUP(C2,C3:C$1993,1,0),"")="","",COUNTIF(C:C,C2))</f>
        <v/>
      </c>
      <c r="BV2" s="5">
        <f>IF(B2="","",IF(BR2="",1,""))</f>
        <v>1</v>
      </c>
      <c r="BW2" s="5" t="str">
        <f t="shared" ref="BW2:BW65" si="2">IF(BV2="","",Z2)</f>
        <v/>
      </c>
      <c r="BX2" s="5" t="str">
        <f t="shared" ref="BX2:BX65" si="3">IF(BV2="","",H2)</f>
        <v/>
      </c>
      <c r="BY2" s="14">
        <f t="shared" ref="BY2:BY65" si="4">IF(BV2="","",C2)</f>
        <v>0</v>
      </c>
      <c r="BZ2" s="25"/>
      <c r="CA2" s="15"/>
      <c r="CB2" s="5" t="str">
        <f t="shared" ref="CB2:CB33" si="5">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6">IF(AD2="","",1)</f>
        <v/>
      </c>
    </row>
    <row r="3" spans="1:114" s="5" customFormat="1" ht="15" customHeight="1" x14ac:dyDescent="0.25">
      <c r="A3" s="4" t="str">
        <f t="shared" ref="A3:A66" ca="1" si="7">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8">IF(J3="","",Q2)</f>
        <v/>
      </c>
      <c r="T3" s="2" t="str">
        <f>IFERROR(INDEX('padron cfe'!D:D,MATCH(DATOS!C3,'padron cfe'!A:A,0),1),"")</f>
        <v/>
      </c>
      <c r="U3" s="4"/>
      <c r="V3" s="4"/>
      <c r="W3" s="4"/>
      <c r="X3" s="6"/>
      <c r="Y3" s="4"/>
      <c r="Z3" s="4" t="str">
        <f t="shared" ref="Z3:Z4" si="9">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ref="BI3:BI65" ca="1" si="10">IFERROR(IF(BF3="","",IF(BB3=5,"",IF(BF3-TODAY()&gt;0,"VIGENTE","VENCIDO"))),"")</f>
        <v/>
      </c>
      <c r="BJ3" s="4" t="str">
        <f>IFERROR(IF(AA3=0,"",AA3/BC3),"")</f>
        <v/>
      </c>
      <c r="BK3" s="67" t="str">
        <f t="shared" si="1"/>
        <v/>
      </c>
      <c r="BL3" s="78" t="str">
        <f t="shared" ref="BL3:BL66" si="11">IFERROR(IF(AA3/Z3=0,"",AA3/Z3),"")</f>
        <v/>
      </c>
      <c r="BM3" t="s">
        <v>39</v>
      </c>
      <c r="BO3">
        <v>1</v>
      </c>
      <c r="BP3" s="10" t="s">
        <v>27</v>
      </c>
      <c r="BR3" s="4" t="str">
        <f>IF(IFERROR(VLOOKUP(C3,C4:C$1993,1,0),"")="","",COUNTIF(C:C,C3))</f>
        <v/>
      </c>
      <c r="BV3" s="5">
        <f>IF(B3="","",IF(BR3="",1+(MAX(BV$2:BV2)),""))</f>
        <v>2</v>
      </c>
      <c r="BW3" s="5" t="str">
        <f t="shared" si="2"/>
        <v/>
      </c>
      <c r="BX3" s="5" t="str">
        <f t="shared" si="3"/>
        <v/>
      </c>
      <c r="BY3" s="14">
        <f t="shared" si="4"/>
        <v>0</v>
      </c>
      <c r="BZ3" s="25"/>
      <c r="CA3" s="15"/>
      <c r="CB3" s="5" t="str">
        <f t="shared" si="5"/>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6"/>
        <v/>
      </c>
    </row>
    <row r="4" spans="1:114" s="5" customFormat="1" ht="15" customHeight="1" x14ac:dyDescent="0.25">
      <c r="A4" s="4" t="str">
        <f t="shared" ca="1" si="7"/>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8"/>
        <v/>
      </c>
      <c r="T4" s="2" t="str">
        <f>IFERROR(INDEX('padron cfe'!D:D,MATCH(DATOS!C4,'padron cfe'!A:A,0),1),"")</f>
        <v/>
      </c>
      <c r="U4" s="4"/>
      <c r="V4" s="4"/>
      <c r="W4" s="4"/>
      <c r="X4" s="6"/>
      <c r="Y4" s="4"/>
      <c r="Z4" s="4" t="str">
        <f t="shared" si="9"/>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0"/>
        <v/>
      </c>
      <c r="BJ4" s="4" t="str">
        <f>IFERROR(IF(AA4=0,"",AA4/BC4),"")</f>
        <v/>
      </c>
      <c r="BK4" s="67" t="str">
        <f t="shared" si="1"/>
        <v/>
      </c>
      <c r="BL4" s="78" t="str">
        <f t="shared" si="11"/>
        <v/>
      </c>
      <c r="BM4" t="s">
        <v>90</v>
      </c>
      <c r="BO4">
        <v>2</v>
      </c>
      <c r="BP4" s="10" t="s">
        <v>28</v>
      </c>
      <c r="BR4" s="4" t="str">
        <f>IF(IFERROR(VLOOKUP(C4,C5:C$1993,1,0),"")="","",COUNTIF(C:C,C4))</f>
        <v/>
      </c>
      <c r="BV4" s="5">
        <f>IF(B4="","",IF(BR4="",1+(MAX(BV$2:BV3)),""))</f>
        <v>3</v>
      </c>
      <c r="BW4" s="5" t="str">
        <f t="shared" si="2"/>
        <v/>
      </c>
      <c r="BX4" s="5" t="str">
        <f t="shared" si="3"/>
        <v/>
      </c>
      <c r="BY4" s="14">
        <f t="shared" si="4"/>
        <v>0</v>
      </c>
      <c r="BZ4" s="25"/>
      <c r="CA4" s="15"/>
      <c r="CB4" s="5" t="str">
        <f t="shared" si="5"/>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6"/>
        <v/>
      </c>
    </row>
    <row r="5" spans="1:114" s="5" customFormat="1" ht="12.75" customHeight="1" x14ac:dyDescent="0.25">
      <c r="A5" s="4" t="str">
        <f t="shared" ca="1" si="7"/>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8"/>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0"/>
        <v/>
      </c>
      <c r="BJ5" s="4" t="str">
        <f t="shared" ref="BJ5:BJ6" si="14">IFERROR(IF(AA5=0,"",AA5/BC5),"")</f>
        <v/>
      </c>
      <c r="BK5" s="67" t="str">
        <f t="shared" si="1"/>
        <v/>
      </c>
      <c r="BL5" s="78" t="str">
        <f t="shared" si="11"/>
        <v/>
      </c>
      <c r="BM5" t="s">
        <v>94</v>
      </c>
      <c r="BO5">
        <v>3</v>
      </c>
      <c r="BP5" s="10" t="s">
        <v>29</v>
      </c>
      <c r="BR5" s="4" t="str">
        <f>IF(IFERROR(VLOOKUP(C5,C6:C$1993,1,0),"")="","",COUNTIF(C:C,C5))</f>
        <v/>
      </c>
      <c r="BV5" s="5" t="str">
        <f>IF(B5="","",IF(BR5="",1+(MAX(BV$2:BV4)),""))</f>
        <v/>
      </c>
      <c r="BW5" s="5" t="str">
        <f t="shared" si="2"/>
        <v/>
      </c>
      <c r="BX5" s="5" t="str">
        <f t="shared" si="3"/>
        <v/>
      </c>
      <c r="BY5" s="14" t="str">
        <f t="shared" si="4"/>
        <v/>
      </c>
      <c r="BZ5" s="25"/>
      <c r="CA5" s="15"/>
      <c r="CB5" s="5" t="str">
        <f t="shared" si="5"/>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6"/>
        <v/>
      </c>
    </row>
    <row r="6" spans="1:114" s="5" customFormat="1" ht="15" customHeight="1" x14ac:dyDescent="0.25">
      <c r="A6" s="4" t="str">
        <f t="shared" ca="1" si="7"/>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8"/>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0"/>
        <v/>
      </c>
      <c r="BJ6" s="4" t="str">
        <f t="shared" si="14"/>
        <v/>
      </c>
      <c r="BK6" s="67" t="str">
        <f t="shared" si="1"/>
        <v/>
      </c>
      <c r="BL6" s="78" t="str">
        <f t="shared" si="11"/>
        <v/>
      </c>
      <c r="BM6" t="s">
        <v>36</v>
      </c>
      <c r="BN6" s="5" t="s">
        <v>98</v>
      </c>
      <c r="BO6">
        <v>4</v>
      </c>
      <c r="BP6" s="10" t="s">
        <v>30</v>
      </c>
      <c r="BR6" s="4" t="str">
        <f>IF(IFERROR(VLOOKUP(C6,C7:C$1993,1,0),"")="","",COUNTIF(C:C,C6))</f>
        <v/>
      </c>
      <c r="BV6" s="5" t="str">
        <f>IF(B6="","",IF(BR6="",1+(MAX(BV$2:BV5)),""))</f>
        <v/>
      </c>
      <c r="BW6" s="5" t="str">
        <f t="shared" si="2"/>
        <v/>
      </c>
      <c r="BX6" s="5" t="str">
        <f t="shared" si="3"/>
        <v/>
      </c>
      <c r="BY6" s="14" t="str">
        <f t="shared" si="4"/>
        <v/>
      </c>
      <c r="BZ6" s="25"/>
      <c r="CA6" s="15"/>
      <c r="CB6" s="5" t="str">
        <f t="shared" si="5"/>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6"/>
        <v/>
      </c>
    </row>
    <row r="7" spans="1:114" s="5" customFormat="1" ht="15" customHeight="1" x14ac:dyDescent="0.25">
      <c r="A7" s="4" t="str">
        <f t="shared" ca="1" si="7"/>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8"/>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0"/>
        <v/>
      </c>
      <c r="BJ7" s="4" t="str">
        <f t="shared" ref="BJ7:BJ18" si="16">IFERROR(IF(AA7=0,"",AA7/BC7),"")</f>
        <v/>
      </c>
      <c r="BK7" s="67" t="str">
        <f t="shared" si="1"/>
        <v/>
      </c>
      <c r="BL7" s="78" t="str">
        <f t="shared" si="11"/>
        <v/>
      </c>
      <c r="BM7" s="5" t="s">
        <v>42</v>
      </c>
      <c r="BN7" s="5" t="s">
        <v>98</v>
      </c>
      <c r="BO7">
        <v>5</v>
      </c>
      <c r="BP7" s="10" t="s">
        <v>31</v>
      </c>
      <c r="BR7" s="4" t="str">
        <f>IF(IFERROR(VLOOKUP(C7,C8:C$1993,1,0),"")="","",COUNTIF(C:C,C7))</f>
        <v/>
      </c>
      <c r="BV7" s="5" t="str">
        <f>IF(B7="","",IF(BR7="",1+(MAX(BV$2:BV6)),""))</f>
        <v/>
      </c>
      <c r="BW7" s="5" t="str">
        <f t="shared" si="2"/>
        <v/>
      </c>
      <c r="BX7" s="5" t="str">
        <f t="shared" si="3"/>
        <v/>
      </c>
      <c r="BY7" s="14" t="str">
        <f t="shared" si="4"/>
        <v/>
      </c>
      <c r="BZ7" s="25"/>
      <c r="CA7" s="15"/>
      <c r="CB7" s="5" t="str">
        <f t="shared" si="5"/>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6"/>
        <v/>
      </c>
    </row>
    <row r="8" spans="1:114" s="5" customFormat="1" ht="15" customHeight="1" x14ac:dyDescent="0.25">
      <c r="A8" s="4" t="str">
        <f t="shared" ca="1" si="7"/>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8"/>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0"/>
        <v/>
      </c>
      <c r="BJ8" s="4" t="str">
        <f t="shared" si="16"/>
        <v/>
      </c>
      <c r="BK8" s="67" t="str">
        <f t="shared" si="1"/>
        <v/>
      </c>
      <c r="BL8" s="78" t="str">
        <f t="shared" si="11"/>
        <v/>
      </c>
      <c r="BM8" t="s">
        <v>130</v>
      </c>
      <c r="BO8">
        <v>6</v>
      </c>
      <c r="BP8" s="10" t="s">
        <v>32</v>
      </c>
      <c r="BR8" s="4" t="str">
        <f>IF(IFERROR(VLOOKUP(C8,C9:C$1993,1,0),"")="","",COUNTIF(C:C,C8))</f>
        <v/>
      </c>
      <c r="BV8" s="5" t="str">
        <f>IF(B8="","",IF(BR8="",1+(MAX(BV$2:BV7)),""))</f>
        <v/>
      </c>
      <c r="BW8" s="5" t="str">
        <f t="shared" si="2"/>
        <v/>
      </c>
      <c r="BX8" s="5" t="str">
        <f t="shared" si="3"/>
        <v/>
      </c>
      <c r="BY8" s="14" t="str">
        <f t="shared" si="4"/>
        <v/>
      </c>
      <c r="BZ8" s="25"/>
      <c r="CA8" s="15"/>
      <c r="CB8" s="5" t="str">
        <f t="shared" si="5"/>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6"/>
        <v/>
      </c>
    </row>
    <row r="9" spans="1:114" s="5" customFormat="1" ht="15" customHeight="1" x14ac:dyDescent="0.25">
      <c r="A9" s="4" t="str">
        <f t="shared" ca="1" si="7"/>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8"/>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0"/>
        <v/>
      </c>
      <c r="BJ9" s="4" t="str">
        <f t="shared" si="16"/>
        <v/>
      </c>
      <c r="BK9" s="67" t="str">
        <f t="shared" si="1"/>
        <v/>
      </c>
      <c r="BL9" s="78" t="str">
        <f t="shared" si="11"/>
        <v/>
      </c>
      <c r="BM9" t="s">
        <v>93</v>
      </c>
      <c r="BO9" s="28">
        <v>7</v>
      </c>
      <c r="BP9" s="29" t="s">
        <v>33</v>
      </c>
      <c r="BR9" s="4" t="str">
        <f>IF(IFERROR(VLOOKUP(C9,C10:C$1993,1,0),"")="","",COUNTIF(C:C,C9))</f>
        <v/>
      </c>
      <c r="BV9" s="5" t="str">
        <f>IF(B9="","",IF(BR9="",1+(MAX(BV$2:BV8)),""))</f>
        <v/>
      </c>
      <c r="BW9" s="5" t="str">
        <f t="shared" si="2"/>
        <v/>
      </c>
      <c r="BX9" s="5" t="str">
        <f t="shared" si="3"/>
        <v/>
      </c>
      <c r="BY9" s="14" t="str">
        <f t="shared" si="4"/>
        <v/>
      </c>
      <c r="BZ9" s="25"/>
      <c r="CA9" s="15"/>
      <c r="CB9" s="5" t="str">
        <f t="shared" si="5"/>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6"/>
        <v/>
      </c>
    </row>
    <row r="10" spans="1:114" s="5" customFormat="1" ht="15" customHeight="1" x14ac:dyDescent="0.25">
      <c r="A10" s="4" t="str">
        <f t="shared" ca="1" si="7"/>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8"/>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0"/>
        <v/>
      </c>
      <c r="BJ10" s="4" t="str">
        <f t="shared" si="16"/>
        <v/>
      </c>
      <c r="BK10" s="67" t="str">
        <f t="shared" si="1"/>
        <v/>
      </c>
      <c r="BL10" s="78" t="str">
        <f t="shared" si="11"/>
        <v/>
      </c>
      <c r="BM10" t="s">
        <v>44</v>
      </c>
      <c r="BN10" s="5" t="s">
        <v>99</v>
      </c>
      <c r="BO10" s="5">
        <v>8</v>
      </c>
      <c r="BP10" s="11" t="s">
        <v>34</v>
      </c>
      <c r="BR10" s="4" t="str">
        <f>IF(IFERROR(VLOOKUP(C10,C11:C$1993,1,0),"")="","",COUNTIF(C:C,C10))</f>
        <v/>
      </c>
      <c r="BV10" s="5" t="str">
        <f>IF(B10="","",IF(BR10="",1+(MAX(BV$2:BV9)),""))</f>
        <v/>
      </c>
      <c r="BW10" s="5" t="str">
        <f t="shared" si="2"/>
        <v/>
      </c>
      <c r="BX10" s="5" t="str">
        <f t="shared" si="3"/>
        <v/>
      </c>
      <c r="BY10" s="14" t="str">
        <f t="shared" si="4"/>
        <v/>
      </c>
      <c r="BZ10" s="25"/>
      <c r="CA10" s="15"/>
      <c r="CB10" s="5" t="str">
        <f t="shared" si="5"/>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6"/>
        <v/>
      </c>
    </row>
    <row r="11" spans="1:114" s="5" customFormat="1" ht="15" customHeight="1" x14ac:dyDescent="0.25">
      <c r="A11" s="4" t="str">
        <f t="shared" ca="1" si="7"/>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8"/>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0"/>
        <v/>
      </c>
      <c r="BJ11" s="4" t="str">
        <f t="shared" si="16"/>
        <v/>
      </c>
      <c r="BK11" s="67" t="str">
        <f t="shared" si="1"/>
        <v/>
      </c>
      <c r="BL11" s="78" t="str">
        <f t="shared" si="11"/>
        <v/>
      </c>
      <c r="BM11" s="5" t="s">
        <v>84</v>
      </c>
      <c r="BO11" s="5">
        <v>9</v>
      </c>
      <c r="BP11" s="11" t="s">
        <v>35</v>
      </c>
      <c r="BR11" s="4" t="str">
        <f>IF(IFERROR(VLOOKUP(C11,C12:C$1993,1,0),"")="","",COUNTIF(C:C,C11))</f>
        <v/>
      </c>
      <c r="BV11" s="5" t="str">
        <f>IF(B11="","",IF(BR11="",1+(MAX(BV$2:BV10)),""))</f>
        <v/>
      </c>
      <c r="BW11" s="5" t="str">
        <f t="shared" si="2"/>
        <v/>
      </c>
      <c r="BX11" s="5" t="str">
        <f t="shared" si="3"/>
        <v/>
      </c>
      <c r="BY11" s="14" t="str">
        <f t="shared" si="4"/>
        <v/>
      </c>
      <c r="BZ11" s="25"/>
      <c r="CA11" s="15"/>
      <c r="CB11" s="5" t="str">
        <f t="shared" si="5"/>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6"/>
        <v/>
      </c>
      <c r="DJ11" s="5" t="s">
        <v>198</v>
      </c>
    </row>
    <row r="12" spans="1:114" s="5" customFormat="1" ht="15" customHeight="1" x14ac:dyDescent="0.25">
      <c r="A12" s="4" t="str">
        <f t="shared" ca="1" si="7"/>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8"/>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0"/>
        <v/>
      </c>
      <c r="BJ12" s="4" t="str">
        <f t="shared" si="16"/>
        <v/>
      </c>
      <c r="BK12" s="67" t="str">
        <f t="shared" si="1"/>
        <v/>
      </c>
      <c r="BL12" s="78" t="str">
        <f t="shared" si="11"/>
        <v/>
      </c>
      <c r="BM12" s="5" t="s">
        <v>4</v>
      </c>
      <c r="BR12" s="4" t="str">
        <f>IF(IFERROR(VLOOKUP(C12,C13:C$1993,1,0),"")="","",COUNTIF(C:C,C12))</f>
        <v/>
      </c>
      <c r="BV12" s="5" t="str">
        <f>IF(B12="","",IF(BR12="",1+(MAX(BV$2:BV11)),""))</f>
        <v/>
      </c>
      <c r="BW12" s="5" t="str">
        <f t="shared" si="2"/>
        <v/>
      </c>
      <c r="BX12" s="5" t="str">
        <f t="shared" si="3"/>
        <v/>
      </c>
      <c r="BY12" s="14" t="str">
        <f t="shared" si="4"/>
        <v/>
      </c>
      <c r="BZ12" s="25"/>
      <c r="CA12" s="15"/>
      <c r="CB12" s="5" t="str">
        <f t="shared" si="5"/>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6"/>
        <v/>
      </c>
    </row>
    <row r="13" spans="1:114" s="5" customFormat="1" ht="15" customHeight="1" x14ac:dyDescent="0.25">
      <c r="A13" s="4" t="str">
        <f t="shared" ca="1" si="7"/>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8"/>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0"/>
        <v/>
      </c>
      <c r="BJ13" s="4" t="str">
        <f t="shared" si="16"/>
        <v/>
      </c>
      <c r="BK13" s="67" t="str">
        <f t="shared" si="1"/>
        <v/>
      </c>
      <c r="BL13" s="78" t="str">
        <f t="shared" si="11"/>
        <v/>
      </c>
      <c r="BM13" s="5" t="s">
        <v>137</v>
      </c>
      <c r="BR13" s="4" t="str">
        <f>IF(IFERROR(VLOOKUP(C13,C14:C$1993,1,0),"")="","",COUNTIF(C:C,C13))</f>
        <v/>
      </c>
      <c r="BV13" s="5" t="str">
        <f>IF(B13="","",IF(BR13="",1+(MAX(BV$2:BV12)),""))</f>
        <v/>
      </c>
      <c r="BW13" s="5" t="str">
        <f t="shared" si="2"/>
        <v/>
      </c>
      <c r="BX13" s="5" t="str">
        <f t="shared" si="3"/>
        <v/>
      </c>
      <c r="BY13" s="14" t="str">
        <f t="shared" si="4"/>
        <v/>
      </c>
      <c r="BZ13" s="25"/>
      <c r="CA13" s="15"/>
      <c r="CB13" s="5" t="str">
        <f t="shared" si="5"/>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6"/>
        <v/>
      </c>
    </row>
    <row r="14" spans="1:114" s="5" customFormat="1" ht="15" customHeight="1" x14ac:dyDescent="0.25">
      <c r="A14" s="4" t="str">
        <f t="shared" ca="1" si="7"/>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8"/>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0"/>
        <v/>
      </c>
      <c r="BJ14" s="4" t="str">
        <f t="shared" si="16"/>
        <v/>
      </c>
      <c r="BK14" s="67" t="str">
        <f t="shared" si="1"/>
        <v/>
      </c>
      <c r="BL14" s="78" t="str">
        <f t="shared" si="11"/>
        <v/>
      </c>
      <c r="BM14" s="5" t="s">
        <v>5</v>
      </c>
      <c r="BR14" s="4" t="str">
        <f>IF(IFERROR(VLOOKUP(C14,C15:C$1993,1,0),"")="","",COUNTIF(C:C,C14))</f>
        <v/>
      </c>
      <c r="BV14" s="5" t="str">
        <f>IF(B14="","",IF(BR14="",1+(MAX(BV$2:BV13)),""))</f>
        <v/>
      </c>
      <c r="BW14" s="5" t="str">
        <f t="shared" si="2"/>
        <v/>
      </c>
      <c r="BX14" s="5" t="str">
        <f t="shared" si="3"/>
        <v/>
      </c>
      <c r="BY14" s="14" t="str">
        <f t="shared" si="4"/>
        <v/>
      </c>
      <c r="BZ14" s="25"/>
      <c r="CA14" s="15"/>
      <c r="CB14" s="5" t="str">
        <f t="shared" si="5"/>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6"/>
        <v/>
      </c>
    </row>
    <row r="15" spans="1:114" s="5" customFormat="1" ht="15" customHeight="1" x14ac:dyDescent="0.25">
      <c r="A15" s="4" t="str">
        <f t="shared" ca="1" si="7"/>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8"/>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0"/>
        <v/>
      </c>
      <c r="BJ15" s="4" t="str">
        <f t="shared" si="16"/>
        <v/>
      </c>
      <c r="BK15" s="67" t="str">
        <f t="shared" si="1"/>
        <v/>
      </c>
      <c r="BL15" s="78" t="str">
        <f t="shared" si="11"/>
        <v/>
      </c>
      <c r="BM15" s="5" t="s">
        <v>169</v>
      </c>
      <c r="BR15" s="4" t="str">
        <f>IF(IFERROR(VLOOKUP(C15,C16:C$1993,1,0),"")="","",COUNTIF(C:C,C15))</f>
        <v/>
      </c>
      <c r="BV15" s="5" t="str">
        <f>IF(B15="","",IF(BR15="",1+(MAX(BV$2:BV14)),""))</f>
        <v/>
      </c>
      <c r="BW15" s="5" t="str">
        <f t="shared" si="2"/>
        <v/>
      </c>
      <c r="BX15" s="5" t="str">
        <f t="shared" si="3"/>
        <v/>
      </c>
      <c r="BY15" s="14" t="str">
        <f t="shared" si="4"/>
        <v/>
      </c>
      <c r="BZ15" s="25"/>
      <c r="CA15" s="15"/>
      <c r="CB15" s="5" t="str">
        <f t="shared" si="5"/>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6"/>
        <v/>
      </c>
    </row>
    <row r="16" spans="1:114" s="5" customFormat="1" ht="15" customHeight="1" x14ac:dyDescent="0.25">
      <c r="A16" s="4" t="str">
        <f t="shared" ca="1" si="7"/>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8"/>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0"/>
        <v/>
      </c>
      <c r="BJ16" s="4" t="str">
        <f t="shared" si="16"/>
        <v/>
      </c>
      <c r="BK16" s="67" t="str">
        <f t="shared" si="1"/>
        <v/>
      </c>
      <c r="BL16" s="78" t="str">
        <f>IFERROR(IF(AA16/Z16=0,"",AA16/Z16),"")</f>
        <v/>
      </c>
      <c r="BR16" s="4" t="str">
        <f>IF(IFERROR(VLOOKUP(C16,C17:C$1993,1,0),"")="","",COUNTIF(C:C,C16))</f>
        <v/>
      </c>
      <c r="BV16" s="5" t="str">
        <f>IF(B16="","",IF(BR16="",1+(MAX(BV$2:BV15)),""))</f>
        <v/>
      </c>
      <c r="BW16" s="5" t="str">
        <f t="shared" si="2"/>
        <v/>
      </c>
      <c r="BX16" s="5" t="str">
        <f t="shared" si="3"/>
        <v/>
      </c>
      <c r="BY16" s="14" t="str">
        <f t="shared" si="4"/>
        <v/>
      </c>
      <c r="BZ16" s="25"/>
      <c r="CA16" s="15"/>
      <c r="CB16" s="5" t="str">
        <f t="shared" si="5"/>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6"/>
        <v/>
      </c>
      <c r="DJ16" s="5" t="s">
        <v>197</v>
      </c>
    </row>
    <row r="17" spans="1:112" s="5" customFormat="1" ht="15" customHeight="1" x14ac:dyDescent="0.25">
      <c r="A17" s="4" t="str">
        <f t="shared" ca="1" si="7"/>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8"/>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0"/>
        <v/>
      </c>
      <c r="BJ17" s="4" t="str">
        <f t="shared" si="16"/>
        <v/>
      </c>
      <c r="BK17" s="67" t="str">
        <f t="shared" si="1"/>
        <v/>
      </c>
      <c r="BL17" s="78" t="str">
        <f t="shared" si="11"/>
        <v/>
      </c>
      <c r="BR17" s="4" t="str">
        <f>IF(IFERROR(VLOOKUP(C17,C18:C$1993,1,0),"")="","",COUNTIF(C:C,C17))</f>
        <v/>
      </c>
      <c r="BV17" s="5" t="str">
        <f>IF(B17="","",IF(BR17="",1+(MAX(BV$2:BV16)),""))</f>
        <v/>
      </c>
      <c r="BW17" s="5" t="str">
        <f t="shared" si="2"/>
        <v/>
      </c>
      <c r="BX17" s="5" t="str">
        <f t="shared" si="3"/>
        <v/>
      </c>
      <c r="BY17" s="14" t="str">
        <f t="shared" si="4"/>
        <v/>
      </c>
      <c r="BZ17" s="25"/>
      <c r="CA17" s="15"/>
      <c r="CB17" s="5" t="str">
        <f t="shared" si="5"/>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6"/>
        <v/>
      </c>
    </row>
    <row r="18" spans="1:112" s="5" customFormat="1" ht="15" customHeight="1" x14ac:dyDescent="0.25">
      <c r="A18" s="4" t="str">
        <f t="shared" ca="1" si="7"/>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8"/>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0"/>
        <v/>
      </c>
      <c r="BJ18" s="4" t="str">
        <f t="shared" si="16"/>
        <v/>
      </c>
      <c r="BK18" s="67" t="str">
        <f t="shared" si="1"/>
        <v/>
      </c>
      <c r="BL18" s="78" t="str">
        <f t="shared" si="11"/>
        <v/>
      </c>
      <c r="BR18" s="4" t="str">
        <f>IF(IFERROR(VLOOKUP(C18,C19:C$1993,1,0),"")="","",COUNTIF(C:C,C18))</f>
        <v/>
      </c>
      <c r="BV18" s="5" t="str">
        <f>IF(B18="","",IF(BR18="",1+(MAX(BV$2:BV17)),""))</f>
        <v/>
      </c>
      <c r="BW18" s="5" t="str">
        <f t="shared" si="2"/>
        <v/>
      </c>
      <c r="BX18" s="5" t="str">
        <f t="shared" si="3"/>
        <v/>
      </c>
      <c r="BY18" s="14" t="str">
        <f t="shared" si="4"/>
        <v/>
      </c>
      <c r="BZ18" s="25"/>
      <c r="CA18" s="15"/>
      <c r="CB18" s="5" t="str">
        <f t="shared" si="5"/>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6"/>
        <v/>
      </c>
    </row>
    <row r="19" spans="1:112" s="5" customFormat="1" ht="15" customHeight="1" x14ac:dyDescent="0.25">
      <c r="A19" s="4" t="str">
        <f t="shared" ca="1" si="7"/>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8"/>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0"/>
        <v/>
      </c>
      <c r="BJ19" s="4" t="str">
        <f t="shared" ref="BJ19:BJ82" si="18">IFERROR(IF(AA19=0,"",AA19/BC19),"")</f>
        <v/>
      </c>
      <c r="BK19" s="67" t="str">
        <f t="shared" si="1"/>
        <v/>
      </c>
      <c r="BL19" s="78" t="str">
        <f t="shared" si="11"/>
        <v/>
      </c>
      <c r="BR19" s="4" t="str">
        <f>IF(IFERROR(VLOOKUP(C19,C20:C$1993,1,0),"")="","",COUNTIF(C:C,C19))</f>
        <v/>
      </c>
      <c r="BV19" s="5" t="str">
        <f>IF(B19="","",IF(BR19="",1+(MAX(BV$2:BV18)),""))</f>
        <v/>
      </c>
      <c r="BW19" s="5" t="str">
        <f t="shared" si="2"/>
        <v/>
      </c>
      <c r="BX19" s="5" t="str">
        <f t="shared" si="3"/>
        <v/>
      </c>
      <c r="BY19" s="14" t="str">
        <f t="shared" si="4"/>
        <v/>
      </c>
      <c r="BZ19" s="25"/>
      <c r="CA19" s="15"/>
      <c r="CB19" s="5" t="str">
        <f t="shared" si="5"/>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6"/>
        <v/>
      </c>
    </row>
    <row r="20" spans="1:112" s="5" customFormat="1" ht="15" customHeight="1" x14ac:dyDescent="0.25">
      <c r="A20" s="4" t="str">
        <f t="shared" ca="1" si="7"/>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8"/>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0"/>
        <v/>
      </c>
      <c r="BJ20" s="4" t="str">
        <f t="shared" si="18"/>
        <v/>
      </c>
      <c r="BK20" s="67" t="str">
        <f t="shared" si="1"/>
        <v/>
      </c>
      <c r="BL20" s="78" t="str">
        <f t="shared" si="11"/>
        <v/>
      </c>
      <c r="BR20" s="4" t="str">
        <f>IF(IFERROR(VLOOKUP(C20,C21:C$1993,1,0),"")="","",COUNTIF(C:C,C20))</f>
        <v/>
      </c>
      <c r="BV20" s="5" t="str">
        <f>IF(B20="","",IF(BR20="",1+(MAX(BV$2:BV19)),""))</f>
        <v/>
      </c>
      <c r="BW20" s="5" t="str">
        <f t="shared" si="2"/>
        <v/>
      </c>
      <c r="BX20" s="5" t="str">
        <f t="shared" si="3"/>
        <v/>
      </c>
      <c r="BY20" s="14" t="str">
        <f t="shared" si="4"/>
        <v/>
      </c>
      <c r="BZ20" s="25"/>
      <c r="CA20" s="15"/>
      <c r="CB20" s="5" t="str">
        <f t="shared" si="5"/>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6"/>
        <v/>
      </c>
    </row>
    <row r="21" spans="1:112" s="5" customFormat="1" ht="15" customHeight="1" x14ac:dyDescent="0.25">
      <c r="A21" s="4" t="str">
        <f t="shared" ca="1" si="7"/>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8"/>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0"/>
        <v/>
      </c>
      <c r="BJ21" s="4" t="str">
        <f t="shared" si="18"/>
        <v/>
      </c>
      <c r="BK21" s="67" t="str">
        <f t="shared" si="1"/>
        <v/>
      </c>
      <c r="BL21" s="78" t="str">
        <f t="shared" si="11"/>
        <v/>
      </c>
      <c r="BR21" s="4" t="str">
        <f>IF(IFERROR(VLOOKUP(C21,C22:C$1993,1,0),"")="","",COUNTIF(C:C,C21))</f>
        <v/>
      </c>
      <c r="BV21" s="5" t="str">
        <f>IF(B21="","",IF(BR21="",1+(MAX(BV$2:BV20)),""))</f>
        <v/>
      </c>
      <c r="BW21" s="5" t="str">
        <f t="shared" si="2"/>
        <v/>
      </c>
      <c r="BX21" s="5" t="str">
        <f t="shared" si="3"/>
        <v/>
      </c>
      <c r="BY21" s="14" t="str">
        <f t="shared" si="4"/>
        <v/>
      </c>
      <c r="BZ21" s="25"/>
      <c r="CA21" s="15"/>
      <c r="CB21" s="5" t="str">
        <f t="shared" si="5"/>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6"/>
        <v/>
      </c>
    </row>
    <row r="22" spans="1:112" s="5" customFormat="1" ht="15" customHeight="1" x14ac:dyDescent="0.25">
      <c r="A22" s="4" t="str">
        <f t="shared" ca="1" si="7"/>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8"/>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0"/>
        <v/>
      </c>
      <c r="BJ22" s="4" t="str">
        <f t="shared" si="18"/>
        <v/>
      </c>
      <c r="BK22" s="67" t="str">
        <f t="shared" si="1"/>
        <v/>
      </c>
      <c r="BL22" s="78" t="str">
        <f>IFERROR(IF(AA22/Z22=0,"",AA22/Z22),"")</f>
        <v/>
      </c>
      <c r="BR22" s="4" t="str">
        <f>IF(IFERROR(VLOOKUP(C22,C23:C$1993,1,0),"")="","",COUNTIF(C:C,C22))</f>
        <v/>
      </c>
      <c r="BV22" s="5" t="str">
        <f>IF(B22="","",IF(BR22="",1+(MAX(BV$2:BV21)),""))</f>
        <v/>
      </c>
      <c r="BW22" s="5" t="str">
        <f t="shared" si="2"/>
        <v/>
      </c>
      <c r="BX22" s="5" t="str">
        <f t="shared" si="3"/>
        <v/>
      </c>
      <c r="BY22" s="14" t="str">
        <f t="shared" si="4"/>
        <v/>
      </c>
      <c r="BZ22" s="25"/>
      <c r="CA22" s="15"/>
      <c r="CB22" s="5" t="str">
        <f t="shared" si="5"/>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6"/>
        <v/>
      </c>
    </row>
    <row r="23" spans="1:112" s="5" customFormat="1" ht="15" customHeight="1" x14ac:dyDescent="0.25">
      <c r="A23" s="4" t="str">
        <f t="shared" ca="1" si="7"/>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8"/>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0"/>
        <v/>
      </c>
      <c r="BJ23" s="4" t="str">
        <f t="shared" si="18"/>
        <v/>
      </c>
      <c r="BK23" s="67" t="str">
        <f t="shared" si="1"/>
        <v/>
      </c>
      <c r="BL23" s="78" t="str">
        <f t="shared" si="11"/>
        <v/>
      </c>
      <c r="BR23" s="4" t="str">
        <f>IF(IFERROR(VLOOKUP(C23,C24:C$1993,1,0),"")="","",COUNTIF(C:C,C23))</f>
        <v/>
      </c>
      <c r="BV23" s="5" t="str">
        <f>IF(B23="","",IF(BR23="",1+(MAX(BV$2:BV22)),""))</f>
        <v/>
      </c>
      <c r="BW23" s="5" t="str">
        <f t="shared" si="2"/>
        <v/>
      </c>
      <c r="BX23" s="5" t="str">
        <f t="shared" si="3"/>
        <v/>
      </c>
      <c r="BY23" s="14" t="str">
        <f t="shared" si="4"/>
        <v/>
      </c>
      <c r="BZ23" s="25"/>
      <c r="CA23" s="15"/>
      <c r="CB23" s="5" t="str">
        <f t="shared" si="5"/>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6"/>
        <v/>
      </c>
    </row>
    <row r="24" spans="1:112" s="5" customFormat="1" ht="15" customHeight="1" x14ac:dyDescent="0.25">
      <c r="A24" s="4" t="str">
        <f t="shared" ca="1" si="7"/>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8"/>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0"/>
        <v/>
      </c>
      <c r="BJ24" s="4" t="str">
        <f t="shared" si="18"/>
        <v/>
      </c>
      <c r="BK24" s="67" t="str">
        <f t="shared" si="1"/>
        <v/>
      </c>
      <c r="BL24" s="78" t="str">
        <f t="shared" si="11"/>
        <v/>
      </c>
      <c r="BR24" s="4" t="str">
        <f>IF(IFERROR(VLOOKUP(C24,C25:C$1993,1,0),"")="","",COUNTIF(C:C,C24))</f>
        <v/>
      </c>
      <c r="BV24" s="5" t="str">
        <f>IF(B24="","",IF(BR24="",1+(MAX(BV$2:BV23)),""))</f>
        <v/>
      </c>
      <c r="BW24" s="5" t="str">
        <f t="shared" si="2"/>
        <v/>
      </c>
      <c r="BX24" s="5" t="str">
        <f t="shared" si="3"/>
        <v/>
      </c>
      <c r="BY24" s="14" t="str">
        <f t="shared" si="4"/>
        <v/>
      </c>
      <c r="BZ24" s="25"/>
      <c r="CA24" s="15"/>
      <c r="CB24" s="5" t="str">
        <f t="shared" si="5"/>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6"/>
        <v/>
      </c>
    </row>
    <row r="25" spans="1:112" s="5" customFormat="1" ht="15" customHeight="1" x14ac:dyDescent="0.25">
      <c r="A25" s="4" t="str">
        <f t="shared" ca="1" si="7"/>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8"/>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0"/>
        <v/>
      </c>
      <c r="BJ25" s="4" t="str">
        <f t="shared" si="18"/>
        <v/>
      </c>
      <c r="BK25" s="67" t="str">
        <f t="shared" si="1"/>
        <v/>
      </c>
      <c r="BL25" s="78" t="str">
        <f t="shared" si="11"/>
        <v/>
      </c>
      <c r="BR25" s="4" t="str">
        <f>IF(IFERROR(VLOOKUP(C25,C26:C$1993,1,0),"")="","",COUNTIF(C:C,C25))</f>
        <v/>
      </c>
      <c r="BV25" s="5" t="str">
        <f>IF(B25="","",IF(BR25="",1+(MAX(BV$2:BV24)),""))</f>
        <v/>
      </c>
      <c r="BW25" s="5" t="str">
        <f t="shared" si="2"/>
        <v/>
      </c>
      <c r="BX25" s="5" t="str">
        <f t="shared" si="3"/>
        <v/>
      </c>
      <c r="BY25" s="14" t="str">
        <f t="shared" si="4"/>
        <v/>
      </c>
      <c r="BZ25" s="25"/>
      <c r="CA25" s="15"/>
      <c r="CB25" s="5" t="str">
        <f t="shared" si="5"/>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6"/>
        <v/>
      </c>
    </row>
    <row r="26" spans="1:112" s="5" customFormat="1" ht="15" customHeight="1" x14ac:dyDescent="0.25">
      <c r="A26" s="4" t="str">
        <f t="shared" ca="1" si="7"/>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8"/>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0"/>
        <v/>
      </c>
      <c r="BJ26" s="4" t="str">
        <f t="shared" si="18"/>
        <v/>
      </c>
      <c r="BK26" s="67" t="str">
        <f t="shared" si="1"/>
        <v/>
      </c>
      <c r="BL26" s="78" t="str">
        <f t="shared" si="11"/>
        <v/>
      </c>
      <c r="BR26" s="4" t="str">
        <f>IF(IFERROR(VLOOKUP(C26,C27:C$1993,1,0),"")="","",COUNTIF(C:C,C26))</f>
        <v/>
      </c>
      <c r="BV26" s="5" t="str">
        <f>IF(B26="","",IF(BR26="",1+(MAX(BV$2:BV25)),""))</f>
        <v/>
      </c>
      <c r="BW26" s="5" t="str">
        <f t="shared" si="2"/>
        <v/>
      </c>
      <c r="BX26" s="5" t="str">
        <f t="shared" si="3"/>
        <v/>
      </c>
      <c r="BY26" s="14" t="str">
        <f t="shared" si="4"/>
        <v/>
      </c>
      <c r="BZ26" s="25"/>
      <c r="CA26" s="15"/>
      <c r="CB26" s="5" t="str">
        <f t="shared" si="5"/>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6"/>
        <v/>
      </c>
    </row>
    <row r="27" spans="1:112" s="5" customFormat="1" ht="15" customHeight="1" x14ac:dyDescent="0.25">
      <c r="A27" s="4" t="str">
        <f t="shared" ca="1" si="7"/>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8"/>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0"/>
        <v/>
      </c>
      <c r="BJ27" s="4" t="str">
        <f t="shared" si="18"/>
        <v/>
      </c>
      <c r="BK27" s="67" t="str">
        <f t="shared" si="1"/>
        <v/>
      </c>
      <c r="BL27" s="78" t="str">
        <f t="shared" si="11"/>
        <v/>
      </c>
      <c r="BR27" s="4" t="str">
        <f>IF(IFERROR(VLOOKUP(C27,C28:C$1993,1,0),"")="","",COUNTIF(C:C,C27))</f>
        <v/>
      </c>
      <c r="BV27" s="5" t="str">
        <f>IF(B27="","",IF(BR27="",1+(MAX(BV$2:BV26)),""))</f>
        <v/>
      </c>
      <c r="BW27" s="5" t="str">
        <f t="shared" si="2"/>
        <v/>
      </c>
      <c r="BX27" s="5" t="str">
        <f t="shared" si="3"/>
        <v/>
      </c>
      <c r="BY27" s="14" t="str">
        <f t="shared" si="4"/>
        <v/>
      </c>
      <c r="BZ27" s="25"/>
      <c r="CA27" s="15"/>
      <c r="CB27" s="5" t="str">
        <f t="shared" si="5"/>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6"/>
        <v/>
      </c>
    </row>
    <row r="28" spans="1:112" s="5" customFormat="1" ht="15" customHeight="1" x14ac:dyDescent="0.25">
      <c r="A28" s="4" t="str">
        <f t="shared" ca="1" si="7"/>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8"/>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0"/>
        <v/>
      </c>
      <c r="BJ28" s="4" t="str">
        <f t="shared" si="18"/>
        <v/>
      </c>
      <c r="BK28" s="67" t="str">
        <f t="shared" si="1"/>
        <v/>
      </c>
      <c r="BL28" s="78" t="str">
        <f t="shared" si="11"/>
        <v/>
      </c>
      <c r="BR28" s="4" t="str">
        <f>IF(IFERROR(VLOOKUP(C28,C29:C$1993,1,0),"")="","",COUNTIF(C:C,C28))</f>
        <v/>
      </c>
      <c r="BV28" s="5" t="str">
        <f>IF(B28="","",IF(BR28="",1+(MAX(BV$2:BV27)),""))</f>
        <v/>
      </c>
      <c r="BW28" s="5" t="str">
        <f t="shared" si="2"/>
        <v/>
      </c>
      <c r="BX28" s="5" t="str">
        <f t="shared" si="3"/>
        <v/>
      </c>
      <c r="BY28" s="14" t="str">
        <f t="shared" si="4"/>
        <v/>
      </c>
      <c r="BZ28" s="25"/>
      <c r="CA28" s="15"/>
      <c r="CB28" s="5" t="str">
        <f t="shared" si="5"/>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6"/>
        <v/>
      </c>
    </row>
    <row r="29" spans="1:112" s="5" customFormat="1" ht="15" customHeight="1" x14ac:dyDescent="0.25">
      <c r="A29" s="4" t="str">
        <f t="shared" ca="1" si="7"/>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8"/>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0"/>
        <v/>
      </c>
      <c r="BJ29" s="4" t="str">
        <f t="shared" si="18"/>
        <v/>
      </c>
      <c r="BK29" s="67" t="str">
        <f t="shared" si="1"/>
        <v/>
      </c>
      <c r="BL29" s="78" t="str">
        <f t="shared" si="11"/>
        <v/>
      </c>
      <c r="BR29" s="4" t="str">
        <f>IF(IFERROR(VLOOKUP(C29,C30:C$1993,1,0),"")="","",COUNTIF(C:C,C29))</f>
        <v/>
      </c>
      <c r="BV29" s="5" t="str">
        <f>IF(B29="","",IF(BR29="",1+(MAX(BV$2:BV28)),""))</f>
        <v/>
      </c>
      <c r="BW29" s="5" t="str">
        <f t="shared" si="2"/>
        <v/>
      </c>
      <c r="BX29" s="5" t="str">
        <f t="shared" si="3"/>
        <v/>
      </c>
      <c r="BY29" s="14" t="str">
        <f t="shared" si="4"/>
        <v/>
      </c>
      <c r="BZ29" s="25"/>
      <c r="CA29" s="15"/>
      <c r="CB29" s="5" t="str">
        <f t="shared" si="5"/>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6"/>
        <v/>
      </c>
    </row>
    <row r="30" spans="1:112" s="5" customFormat="1" ht="15" customHeight="1" x14ac:dyDescent="0.25">
      <c r="A30" s="4" t="str">
        <f t="shared" ca="1" si="7"/>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8"/>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0"/>
        <v/>
      </c>
      <c r="BJ30" s="4" t="str">
        <f t="shared" si="18"/>
        <v/>
      </c>
      <c r="BK30" s="67" t="str">
        <f t="shared" si="1"/>
        <v/>
      </c>
      <c r="BL30" s="78" t="str">
        <f>IFERROR(IF(AA30/Z30=0,"",AA30/Z30),"")</f>
        <v/>
      </c>
      <c r="BR30" s="4" t="str">
        <f>IF(IFERROR(VLOOKUP(C30,C31:C$1993,1,0),"")="","",COUNTIF(C:C,C30))</f>
        <v/>
      </c>
      <c r="BV30" s="5" t="str">
        <f>IF(B30="","",IF(BR30="",1+(MAX(BV$2:BV29)),""))</f>
        <v/>
      </c>
      <c r="BW30" s="5" t="str">
        <f t="shared" si="2"/>
        <v/>
      </c>
      <c r="BX30" s="5" t="str">
        <f t="shared" si="3"/>
        <v/>
      </c>
      <c r="BY30" s="14" t="str">
        <f t="shared" si="4"/>
        <v/>
      </c>
      <c r="BZ30" s="25"/>
      <c r="CA30" s="15"/>
      <c r="CB30" s="5" t="str">
        <f t="shared" si="5"/>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6"/>
        <v/>
      </c>
    </row>
    <row r="31" spans="1:112" s="5" customFormat="1" ht="15" customHeight="1" x14ac:dyDescent="0.25">
      <c r="A31" s="4" t="str">
        <f t="shared" ca="1" si="7"/>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8"/>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0"/>
        <v/>
      </c>
      <c r="BJ31" s="4" t="str">
        <f t="shared" si="18"/>
        <v/>
      </c>
      <c r="BK31" s="67" t="str">
        <f t="shared" si="1"/>
        <v/>
      </c>
      <c r="BL31" s="78" t="str">
        <f t="shared" si="11"/>
        <v/>
      </c>
      <c r="BR31" s="4" t="str">
        <f>IF(IFERROR(VLOOKUP(C31,C32:C$1993,1,0),"")="","",COUNTIF(C:C,C31))</f>
        <v/>
      </c>
      <c r="BV31" s="5" t="str">
        <f>IF(B31="","",IF(BR31="",1+(MAX(BV$2:BV30)),""))</f>
        <v/>
      </c>
      <c r="BW31" s="5" t="str">
        <f t="shared" si="2"/>
        <v/>
      </c>
      <c r="BX31" s="5" t="str">
        <f t="shared" si="3"/>
        <v/>
      </c>
      <c r="BY31" s="14" t="str">
        <f t="shared" si="4"/>
        <v/>
      </c>
      <c r="BZ31" s="25"/>
      <c r="CA31" s="15"/>
      <c r="CB31" s="5" t="str">
        <f t="shared" si="5"/>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6"/>
        <v/>
      </c>
    </row>
    <row r="32" spans="1:112" s="5" customFormat="1" ht="15" customHeight="1" x14ac:dyDescent="0.25">
      <c r="A32" s="4" t="str">
        <f t="shared" ca="1" si="7"/>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8"/>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0"/>
        <v/>
      </c>
      <c r="BJ32" s="4" t="str">
        <f t="shared" si="18"/>
        <v/>
      </c>
      <c r="BK32" s="67" t="str">
        <f t="shared" si="1"/>
        <v/>
      </c>
      <c r="BL32" s="78" t="str">
        <f t="shared" si="11"/>
        <v/>
      </c>
      <c r="BR32" s="4" t="str">
        <f>IF(IFERROR(VLOOKUP(C32,C33:C$1993,1,0),"")="","",COUNTIF(C:C,C32))</f>
        <v/>
      </c>
      <c r="BV32" s="5" t="str">
        <f>IF(B32="","",IF(BR32="",1+(MAX(BV$2:BV31)),""))</f>
        <v/>
      </c>
      <c r="BW32" s="5" t="str">
        <f t="shared" si="2"/>
        <v/>
      </c>
      <c r="BX32" s="5" t="str">
        <f t="shared" si="3"/>
        <v/>
      </c>
      <c r="BY32" s="14" t="str">
        <f t="shared" si="4"/>
        <v/>
      </c>
      <c r="BZ32" s="25"/>
      <c r="CA32" s="15"/>
      <c r="CB32" s="5" t="str">
        <f t="shared" si="5"/>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6"/>
        <v/>
      </c>
    </row>
    <row r="33" spans="1:112" s="5" customFormat="1" ht="15" customHeight="1" x14ac:dyDescent="0.25">
      <c r="A33" s="4" t="str">
        <f t="shared" ca="1" si="7"/>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8"/>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0"/>
        <v/>
      </c>
      <c r="BJ33" s="4" t="str">
        <f t="shared" si="18"/>
        <v/>
      </c>
      <c r="BK33" s="67" t="str">
        <f t="shared" si="1"/>
        <v/>
      </c>
      <c r="BL33" s="78" t="str">
        <f t="shared" si="11"/>
        <v/>
      </c>
      <c r="BR33" s="4" t="str">
        <f>IF(IFERROR(VLOOKUP(C33,C34:C$1993,1,0),"")="","",COUNTIF(C:C,C33))</f>
        <v/>
      </c>
      <c r="BV33" s="5" t="str">
        <f>IF(B33="","",IF(BR33="",1+(MAX(BV$2:BV32)),""))</f>
        <v/>
      </c>
      <c r="BW33" s="5" t="str">
        <f t="shared" si="2"/>
        <v/>
      </c>
      <c r="BX33" s="5" t="str">
        <f t="shared" si="3"/>
        <v/>
      </c>
      <c r="BY33" s="14" t="str">
        <f t="shared" si="4"/>
        <v/>
      </c>
      <c r="BZ33" s="25"/>
      <c r="CA33" s="15"/>
      <c r="CB33" s="5" t="str">
        <f t="shared" si="5"/>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6"/>
        <v/>
      </c>
    </row>
    <row r="34" spans="1:112" s="5" customFormat="1" ht="15" customHeight="1" x14ac:dyDescent="0.25">
      <c r="A34" s="4" t="str">
        <f t="shared" ca="1" si="7"/>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8"/>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0"/>
        <v/>
      </c>
      <c r="BJ34" s="4" t="str">
        <f t="shared" si="18"/>
        <v/>
      </c>
      <c r="BK34" s="67" t="str">
        <f t="shared" si="1"/>
        <v/>
      </c>
      <c r="BL34" s="78" t="str">
        <f t="shared" si="11"/>
        <v/>
      </c>
      <c r="BR34" s="4" t="str">
        <f>IF(IFERROR(VLOOKUP(C34,C35:C$1993,1,0),"")="","",COUNTIF(C:C,C34))</f>
        <v/>
      </c>
      <c r="BV34" s="5" t="str">
        <f>IF(B34="","",IF(BR34="",1+(MAX(BV$2:BV33)),""))</f>
        <v/>
      </c>
      <c r="BW34" s="5" t="str">
        <f t="shared" si="2"/>
        <v/>
      </c>
      <c r="BX34" s="5" t="str">
        <f t="shared" si="3"/>
        <v/>
      </c>
      <c r="BY34" s="14" t="str">
        <f t="shared" si="4"/>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7"/>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8"/>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0"/>
        <v/>
      </c>
      <c r="BJ35" s="4" t="str">
        <f t="shared" si="18"/>
        <v/>
      </c>
      <c r="BK35" s="67" t="str">
        <f t="shared" si="1"/>
        <v/>
      </c>
      <c r="BL35" s="78" t="str">
        <f t="shared" si="11"/>
        <v/>
      </c>
      <c r="BR35" s="4" t="str">
        <f>IF(IFERROR(VLOOKUP(C35,C36:C$1993,1,0),"")="","",COUNTIF(C:C,C35))</f>
        <v/>
      </c>
      <c r="BV35" s="5" t="str">
        <f>IF(B35="","",IF(BR35="",1+(MAX(BV$2:BV34)),""))</f>
        <v/>
      </c>
      <c r="BW35" s="5" t="str">
        <f t="shared" si="2"/>
        <v/>
      </c>
      <c r="BX35" s="5" t="str">
        <f t="shared" si="3"/>
        <v/>
      </c>
      <c r="BY35" s="14" t="str">
        <f t="shared" si="4"/>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7"/>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8"/>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0"/>
        <v/>
      </c>
      <c r="BJ36" s="4" t="str">
        <f t="shared" si="18"/>
        <v/>
      </c>
      <c r="BK36" s="67" t="str">
        <f t="shared" si="1"/>
        <v/>
      </c>
      <c r="BL36" s="78" t="str">
        <f t="shared" si="11"/>
        <v/>
      </c>
      <c r="BR36" s="4" t="str">
        <f>IF(IFERROR(VLOOKUP(C36,C37:C$1993,1,0),"")="","",COUNTIF(C:C,C36))</f>
        <v/>
      </c>
      <c r="BV36" s="5" t="str">
        <f>IF(B36="","",IF(BR36="",1+(MAX(BV$2:BV35)),""))</f>
        <v/>
      </c>
      <c r="BW36" s="5" t="str">
        <f t="shared" si="2"/>
        <v/>
      </c>
      <c r="BX36" s="5" t="str">
        <f t="shared" si="3"/>
        <v/>
      </c>
      <c r="BY36" s="14" t="str">
        <f t="shared" si="4"/>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7"/>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8"/>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0"/>
        <v/>
      </c>
      <c r="BJ37" s="4" t="str">
        <f t="shared" si="18"/>
        <v/>
      </c>
      <c r="BK37" s="67" t="str">
        <f t="shared" si="1"/>
        <v/>
      </c>
      <c r="BL37" s="78" t="str">
        <f t="shared" si="11"/>
        <v/>
      </c>
      <c r="BR37" s="4" t="str">
        <f>IF(IFERROR(VLOOKUP(C37,C38:C$1993,1,0),"")="","",COUNTIF(C:C,C37))</f>
        <v/>
      </c>
      <c r="BV37" s="5" t="str">
        <f>IF(B37="","",IF(BR37="",1+(MAX(BV$2:BV36)),""))</f>
        <v/>
      </c>
      <c r="BW37" s="5" t="str">
        <f t="shared" si="2"/>
        <v/>
      </c>
      <c r="BX37" s="5" t="str">
        <f t="shared" si="3"/>
        <v/>
      </c>
      <c r="BY37" s="14" t="str">
        <f t="shared" si="4"/>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7"/>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8"/>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0"/>
        <v/>
      </c>
      <c r="BJ38" s="4" t="str">
        <f t="shared" si="18"/>
        <v/>
      </c>
      <c r="BK38" s="67" t="str">
        <f t="shared" si="1"/>
        <v/>
      </c>
      <c r="BL38" s="78" t="str">
        <f>IFERROR(IF(AA38/Z38=0,"",AA38/Z38),"")</f>
        <v/>
      </c>
      <c r="BR38" s="4" t="str">
        <f>IF(IFERROR(VLOOKUP(C38,C39:C$1993,1,0),"")="","",COUNTIF(C:C,C38))</f>
        <v/>
      </c>
      <c r="BV38" s="5" t="str">
        <f>IF(B38="","",IF(BR38="",1+(MAX(BV$2:BV37)),""))</f>
        <v/>
      </c>
      <c r="BW38" s="5" t="str">
        <f t="shared" si="2"/>
        <v/>
      </c>
      <c r="BX38" s="5" t="str">
        <f t="shared" si="3"/>
        <v/>
      </c>
      <c r="BY38" s="14" t="str">
        <f t="shared" si="4"/>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7"/>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8"/>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0"/>
        <v/>
      </c>
      <c r="BJ39" s="4" t="str">
        <f t="shared" si="18"/>
        <v/>
      </c>
      <c r="BK39" s="67" t="str">
        <f t="shared" si="1"/>
        <v/>
      </c>
      <c r="BL39" s="78" t="str">
        <f t="shared" si="11"/>
        <v/>
      </c>
      <c r="BR39" s="4" t="str">
        <f>IF(IFERROR(VLOOKUP(C39,C40:C$1993,1,0),"")="","",COUNTIF(C:C,C39))</f>
        <v/>
      </c>
      <c r="BV39" s="5" t="str">
        <f>IF(B39="","",IF(BR39="",1+(MAX(BV$2:BV38)),""))</f>
        <v/>
      </c>
      <c r="BW39" s="5" t="str">
        <f t="shared" si="2"/>
        <v/>
      </c>
      <c r="BX39" s="5" t="str">
        <f t="shared" si="3"/>
        <v/>
      </c>
      <c r="BY39" s="14" t="str">
        <f t="shared" si="4"/>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7"/>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8"/>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0"/>
        <v/>
      </c>
      <c r="BJ40" s="4" t="str">
        <f t="shared" si="18"/>
        <v/>
      </c>
      <c r="BK40" s="67" t="str">
        <f t="shared" si="1"/>
        <v/>
      </c>
      <c r="BL40" s="78" t="str">
        <f t="shared" si="11"/>
        <v/>
      </c>
      <c r="BR40" s="4" t="str">
        <f>IF(IFERROR(VLOOKUP(C40,C41:C$1993,1,0),"")="","",COUNTIF(C:C,C40))</f>
        <v/>
      </c>
      <c r="BV40" s="5" t="str">
        <f>IF(B40="","",IF(BR40="",1+(MAX(BV$2:BV39)),""))</f>
        <v/>
      </c>
      <c r="BW40" s="5" t="str">
        <f t="shared" si="2"/>
        <v/>
      </c>
      <c r="BX40" s="5" t="str">
        <f t="shared" si="3"/>
        <v/>
      </c>
      <c r="BY40" s="14" t="str">
        <f t="shared" si="4"/>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7"/>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8"/>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0"/>
        <v/>
      </c>
      <c r="BJ41" s="4" t="str">
        <f t="shared" si="18"/>
        <v/>
      </c>
      <c r="BK41" s="67" t="str">
        <f t="shared" si="1"/>
        <v/>
      </c>
      <c r="BL41" s="78" t="str">
        <f t="shared" si="11"/>
        <v/>
      </c>
      <c r="BR41" s="4" t="str">
        <f>IF(IFERROR(VLOOKUP(C41,C42:C$1993,1,0),"")="","",COUNTIF(C:C,C41))</f>
        <v/>
      </c>
      <c r="BV41" s="5" t="str">
        <f>IF(B41="","",IF(BR41="",1+(MAX(BV$2:BV40)),""))</f>
        <v/>
      </c>
      <c r="BW41" s="5" t="str">
        <f t="shared" si="2"/>
        <v/>
      </c>
      <c r="BX41" s="5" t="str">
        <f t="shared" si="3"/>
        <v/>
      </c>
      <c r="BY41" s="14" t="str">
        <f t="shared" si="4"/>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7"/>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8"/>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0"/>
        <v/>
      </c>
      <c r="BJ42" s="4" t="str">
        <f t="shared" si="18"/>
        <v/>
      </c>
      <c r="BK42" s="67" t="str">
        <f t="shared" si="1"/>
        <v/>
      </c>
      <c r="BL42" s="78" t="str">
        <f t="shared" si="11"/>
        <v/>
      </c>
      <c r="BR42" s="4" t="str">
        <f>IF(IFERROR(VLOOKUP(C42,C43:C$1993,1,0),"")="","",COUNTIF(C:C,C42))</f>
        <v/>
      </c>
      <c r="BV42" s="5" t="str">
        <f>IF(B42="","",IF(BR42="",1+(MAX(BV$2:BV41)),""))</f>
        <v/>
      </c>
      <c r="BW42" s="5" t="str">
        <f t="shared" si="2"/>
        <v/>
      </c>
      <c r="BX42" s="5" t="str">
        <f t="shared" si="3"/>
        <v/>
      </c>
      <c r="BY42" s="14" t="str">
        <f t="shared" si="4"/>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7"/>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8"/>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0"/>
        <v/>
      </c>
      <c r="BJ43" s="4" t="str">
        <f t="shared" si="18"/>
        <v/>
      </c>
      <c r="BK43" s="67" t="str">
        <f t="shared" si="1"/>
        <v/>
      </c>
      <c r="BL43" s="78" t="str">
        <f>IFERROR(IF(AA43/Z43=0,"",AA43/Z43),"")</f>
        <v/>
      </c>
      <c r="BR43" s="4" t="str">
        <f>IF(IFERROR(VLOOKUP(C43,C44:C$1993,1,0),"")="","",COUNTIF(C:C,C43))</f>
        <v/>
      </c>
      <c r="BV43" s="5" t="str">
        <f>IF(B43="","",IF(BR43="",1+(MAX(BV$2:BV42)),""))</f>
        <v/>
      </c>
      <c r="BW43" s="5" t="str">
        <f t="shared" si="2"/>
        <v/>
      </c>
      <c r="BX43" s="5" t="str">
        <f t="shared" si="3"/>
        <v/>
      </c>
      <c r="BY43" s="14" t="str">
        <f t="shared" si="4"/>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7"/>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8"/>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0"/>
        <v/>
      </c>
      <c r="BJ44" s="4" t="str">
        <f t="shared" si="18"/>
        <v/>
      </c>
      <c r="BK44" s="67" t="str">
        <f t="shared" si="1"/>
        <v/>
      </c>
      <c r="BL44" s="78" t="str">
        <f t="shared" si="11"/>
        <v/>
      </c>
      <c r="BR44" s="4" t="str">
        <f>IF(IFERROR(VLOOKUP(C44,C45:C$1993,1,0),"")="","",COUNTIF(C:C,C44))</f>
        <v/>
      </c>
      <c r="BV44" s="5" t="str">
        <f>IF(B44="","",IF(BR44="",1+(MAX(BV$2:BV43)),""))</f>
        <v/>
      </c>
      <c r="BW44" s="5" t="str">
        <f t="shared" si="2"/>
        <v/>
      </c>
      <c r="BX44" s="5" t="str">
        <f t="shared" si="3"/>
        <v/>
      </c>
      <c r="BY44" s="14" t="str">
        <f t="shared" si="4"/>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7"/>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8"/>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0"/>
        <v/>
      </c>
      <c r="BJ45" s="4" t="str">
        <f t="shared" si="18"/>
        <v/>
      </c>
      <c r="BK45" s="67" t="str">
        <f t="shared" si="1"/>
        <v/>
      </c>
      <c r="BL45" s="78" t="str">
        <f t="shared" si="11"/>
        <v/>
      </c>
      <c r="BR45" s="4" t="str">
        <f>IF(IFERROR(VLOOKUP(C45,C46:C$1993,1,0),"")="","",COUNTIF(C:C,C45))</f>
        <v/>
      </c>
      <c r="BV45" s="5" t="str">
        <f>IF(B45="","",IF(BR45="",1+(MAX(BV$2:BV44)),""))</f>
        <v/>
      </c>
      <c r="BW45" s="5" t="str">
        <f t="shared" si="2"/>
        <v/>
      </c>
      <c r="BX45" s="5" t="str">
        <f t="shared" si="3"/>
        <v/>
      </c>
      <c r="BY45" s="14" t="str">
        <f t="shared" si="4"/>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7"/>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8"/>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0"/>
        <v/>
      </c>
      <c r="BJ46" s="4" t="str">
        <f t="shared" si="18"/>
        <v/>
      </c>
      <c r="BK46" s="67" t="str">
        <f t="shared" si="1"/>
        <v/>
      </c>
      <c r="BL46" s="78" t="str">
        <f t="shared" si="11"/>
        <v/>
      </c>
      <c r="BR46" s="4" t="str">
        <f>IF(IFERROR(VLOOKUP(C46,C47:C$1993,1,0),"")="","",COUNTIF(C:C,C46))</f>
        <v/>
      </c>
      <c r="BV46" s="5" t="str">
        <f>IF(B46="","",IF(BR46="",1+(MAX(BV$2:BV45)),""))</f>
        <v/>
      </c>
      <c r="BW46" s="5" t="str">
        <f t="shared" si="2"/>
        <v/>
      </c>
      <c r="BX46" s="5" t="str">
        <f t="shared" si="3"/>
        <v/>
      </c>
      <c r="BY46" s="14" t="str">
        <f t="shared" si="4"/>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7"/>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8"/>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0"/>
        <v/>
      </c>
      <c r="BJ47" s="4" t="str">
        <f t="shared" si="18"/>
        <v/>
      </c>
      <c r="BK47" s="67" t="str">
        <f t="shared" si="1"/>
        <v/>
      </c>
      <c r="BL47" s="78" t="str">
        <f t="shared" si="11"/>
        <v/>
      </c>
      <c r="BR47" s="4" t="str">
        <f>IF(IFERROR(VLOOKUP(C47,C48:C$1993,1,0),"")="","",COUNTIF(C:C,C47))</f>
        <v/>
      </c>
      <c r="BV47" s="5" t="str">
        <f>IF(B47="","",IF(BR47="",1+(MAX(BV$2:BV46)),""))</f>
        <v/>
      </c>
      <c r="BW47" s="5" t="str">
        <f t="shared" si="2"/>
        <v/>
      </c>
      <c r="BX47" s="5" t="str">
        <f t="shared" si="3"/>
        <v/>
      </c>
      <c r="BY47" s="14" t="str">
        <f t="shared" si="4"/>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7"/>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8"/>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0"/>
        <v/>
      </c>
      <c r="BJ48" s="4" t="str">
        <f t="shared" si="18"/>
        <v/>
      </c>
      <c r="BK48" s="67" t="str">
        <f t="shared" si="1"/>
        <v/>
      </c>
      <c r="BL48" s="78" t="str">
        <f t="shared" si="11"/>
        <v/>
      </c>
      <c r="BR48" s="4" t="str">
        <f>IF(IFERROR(VLOOKUP(C48,C49:C$1993,1,0),"")="","",COUNTIF(C:C,C48))</f>
        <v/>
      </c>
      <c r="BV48" s="5" t="str">
        <f>IF(B48="","",IF(BR48="",1+(MAX(BV$2:BV47)),""))</f>
        <v/>
      </c>
      <c r="BW48" s="5" t="str">
        <f t="shared" si="2"/>
        <v/>
      </c>
      <c r="BX48" s="5" t="str">
        <f t="shared" si="3"/>
        <v/>
      </c>
      <c r="BY48" s="14" t="str">
        <f t="shared" si="4"/>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7"/>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8"/>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0"/>
        <v/>
      </c>
      <c r="BJ49" s="4" t="str">
        <f t="shared" si="18"/>
        <v/>
      </c>
      <c r="BK49" s="67" t="str">
        <f t="shared" si="1"/>
        <v/>
      </c>
      <c r="BL49" s="78" t="str">
        <f>IFERROR(IF(AA49/Z49=0,"",AA49/Z49),"")</f>
        <v/>
      </c>
      <c r="BR49" s="4" t="str">
        <f>IF(IFERROR(VLOOKUP(C49,C50:C$1993,1,0),"")="","",COUNTIF(C:C,C49))</f>
        <v/>
      </c>
      <c r="BV49" s="5" t="str">
        <f>IF(B49="","",IF(BR49="",1+(MAX(BV$2:BV48)),""))</f>
        <v/>
      </c>
      <c r="BW49" s="5" t="str">
        <f t="shared" si="2"/>
        <v/>
      </c>
      <c r="BX49" s="5" t="str">
        <f t="shared" si="3"/>
        <v/>
      </c>
      <c r="BY49" s="14" t="str">
        <f t="shared" si="4"/>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7"/>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8"/>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0"/>
        <v/>
      </c>
      <c r="BJ50" s="4" t="str">
        <f t="shared" si="18"/>
        <v/>
      </c>
      <c r="BK50" s="67" t="str">
        <f t="shared" si="1"/>
        <v/>
      </c>
      <c r="BL50" s="78" t="str">
        <f t="shared" si="11"/>
        <v/>
      </c>
      <c r="BR50" s="4" t="str">
        <f>IF(IFERROR(VLOOKUP(C50,C51:C$1993,1,0),"")="","",COUNTIF(C:C,C50))</f>
        <v/>
      </c>
      <c r="BV50" s="5" t="str">
        <f>IF(B50="","",IF(BR50="",1+(MAX(BV$2:BV49)),""))</f>
        <v/>
      </c>
      <c r="BW50" s="5" t="str">
        <f t="shared" si="2"/>
        <v/>
      </c>
      <c r="BX50" s="5" t="str">
        <f t="shared" si="3"/>
        <v/>
      </c>
      <c r="BY50" s="14" t="str">
        <f t="shared" si="4"/>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7"/>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8"/>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0"/>
        <v/>
      </c>
      <c r="BJ51" s="4" t="str">
        <f t="shared" si="18"/>
        <v/>
      </c>
      <c r="BK51" s="67" t="str">
        <f t="shared" si="1"/>
        <v/>
      </c>
      <c r="BL51" s="78" t="str">
        <f t="shared" si="11"/>
        <v/>
      </c>
      <c r="BR51" s="4" t="str">
        <f>IF(IFERROR(VLOOKUP(C51,C52:C$1993,1,0),"")="","",COUNTIF(C:C,C51))</f>
        <v/>
      </c>
      <c r="BV51" s="5" t="str">
        <f>IF(B51="","",IF(BR51="",1+(MAX(BV$2:BV50)),""))</f>
        <v/>
      </c>
      <c r="BW51" s="5" t="str">
        <f t="shared" si="2"/>
        <v/>
      </c>
      <c r="BX51" s="5" t="str">
        <f t="shared" si="3"/>
        <v/>
      </c>
      <c r="BY51" s="14" t="str">
        <f t="shared" si="4"/>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7"/>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8"/>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0"/>
        <v/>
      </c>
      <c r="BJ52" s="4" t="str">
        <f t="shared" si="18"/>
        <v/>
      </c>
      <c r="BK52" s="67" t="str">
        <f t="shared" si="1"/>
        <v/>
      </c>
      <c r="BL52" s="78" t="str">
        <f t="shared" si="11"/>
        <v/>
      </c>
      <c r="BR52" s="4" t="str">
        <f>IF(IFERROR(VLOOKUP(C52,C53:C$1993,1,0),"")="","",COUNTIF(C:C,C52))</f>
        <v/>
      </c>
      <c r="BV52" s="5" t="str">
        <f>IF(B52="","",IF(BR52="",1+(MAX(BV$2:BV51)),""))</f>
        <v/>
      </c>
      <c r="BW52" s="5" t="str">
        <f t="shared" si="2"/>
        <v/>
      </c>
      <c r="BX52" s="5" t="str">
        <f t="shared" si="3"/>
        <v/>
      </c>
      <c r="BY52" s="14" t="str">
        <f t="shared" si="4"/>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7"/>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8"/>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0"/>
        <v/>
      </c>
      <c r="BJ53" s="4" t="str">
        <f t="shared" si="18"/>
        <v/>
      </c>
      <c r="BK53" s="67" t="str">
        <f t="shared" si="1"/>
        <v/>
      </c>
      <c r="BL53" s="78" t="str">
        <f t="shared" si="11"/>
        <v/>
      </c>
      <c r="BR53" s="4" t="str">
        <f>IF(IFERROR(VLOOKUP(C53,C54:C$1993,1,0),"")="","",COUNTIF(C:C,C53))</f>
        <v/>
      </c>
      <c r="BV53" s="5" t="str">
        <f>IF(B53="","",IF(BR53="",1+(MAX(BV$2:BV52)),""))</f>
        <v/>
      </c>
      <c r="BW53" s="5" t="str">
        <f t="shared" si="2"/>
        <v/>
      </c>
      <c r="BX53" s="5" t="str">
        <f t="shared" si="3"/>
        <v/>
      </c>
      <c r="BY53" s="14" t="str">
        <f t="shared" si="4"/>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7"/>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8"/>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0"/>
        <v/>
      </c>
      <c r="BJ54" s="4" t="str">
        <f t="shared" si="18"/>
        <v/>
      </c>
      <c r="BK54" s="67" t="str">
        <f t="shared" si="1"/>
        <v/>
      </c>
      <c r="BL54" s="78" t="str">
        <f t="shared" si="11"/>
        <v/>
      </c>
      <c r="BR54" s="4" t="str">
        <f>IF(IFERROR(VLOOKUP(C54,C55:C$1993,1,0),"")="","",COUNTIF(C:C,C54))</f>
        <v/>
      </c>
      <c r="BV54" s="5" t="str">
        <f>IF(B54="","",IF(BR54="",1+(MAX(BV$2:BV53)),""))</f>
        <v/>
      </c>
      <c r="BW54" s="5" t="str">
        <f t="shared" si="2"/>
        <v/>
      </c>
      <c r="BX54" s="5" t="str">
        <f t="shared" si="3"/>
        <v/>
      </c>
      <c r="BY54" s="14" t="str">
        <f t="shared" si="4"/>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7"/>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8"/>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0"/>
        <v/>
      </c>
      <c r="BJ55" s="4" t="str">
        <f t="shared" si="18"/>
        <v/>
      </c>
      <c r="BK55" s="67" t="str">
        <f t="shared" si="1"/>
        <v/>
      </c>
      <c r="BL55" s="78" t="str">
        <f t="shared" si="11"/>
        <v/>
      </c>
      <c r="BR55" s="4" t="str">
        <f>IF(IFERROR(VLOOKUP(C55,C56:C$1993,1,0),"")="","",COUNTIF(C:C,C55))</f>
        <v/>
      </c>
      <c r="BV55" s="5" t="str">
        <f>IF(B55="","",IF(BR55="",1+(MAX(BV$2:BV54)),""))</f>
        <v/>
      </c>
      <c r="BW55" s="5" t="str">
        <f t="shared" si="2"/>
        <v/>
      </c>
      <c r="BX55" s="5" t="str">
        <f t="shared" si="3"/>
        <v/>
      </c>
      <c r="BY55" s="14" t="str">
        <f t="shared" si="4"/>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7"/>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8"/>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0"/>
        <v/>
      </c>
      <c r="BJ56" s="4" t="str">
        <f t="shared" si="18"/>
        <v/>
      </c>
      <c r="BK56" s="67" t="str">
        <f t="shared" si="1"/>
        <v/>
      </c>
      <c r="BL56" s="78" t="str">
        <f t="shared" si="11"/>
        <v/>
      </c>
      <c r="BR56" s="4" t="str">
        <f>IF(IFERROR(VLOOKUP(C56,C57:C$1993,1,0),"")="","",COUNTIF(C:C,C56))</f>
        <v/>
      </c>
      <c r="BV56" s="5" t="str">
        <f>IF(B56="","",IF(BR56="",1+(MAX(BV$2:BV55)),""))</f>
        <v/>
      </c>
      <c r="BW56" s="5" t="str">
        <f t="shared" si="2"/>
        <v/>
      </c>
      <c r="BX56" s="5" t="str">
        <f t="shared" si="3"/>
        <v/>
      </c>
      <c r="BY56" s="14" t="str">
        <f t="shared" si="4"/>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7"/>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8"/>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0"/>
        <v/>
      </c>
      <c r="BJ57" s="4" t="str">
        <f t="shared" si="18"/>
        <v/>
      </c>
      <c r="BK57" s="67" t="str">
        <f t="shared" si="1"/>
        <v/>
      </c>
      <c r="BL57" s="78" t="str">
        <f t="shared" si="11"/>
        <v/>
      </c>
      <c r="BR57" s="4" t="str">
        <f>IF(IFERROR(VLOOKUP(C57,C58:C$1993,1,0),"")="","",COUNTIF(C:C,C57))</f>
        <v/>
      </c>
      <c r="BV57" s="5" t="str">
        <f>IF(B57="","",IF(BR57="",1+(MAX(BV$2:BV56)),""))</f>
        <v/>
      </c>
      <c r="BW57" s="5" t="str">
        <f t="shared" si="2"/>
        <v/>
      </c>
      <c r="BX57" s="5" t="str">
        <f t="shared" si="3"/>
        <v/>
      </c>
      <c r="BY57" s="14" t="str">
        <f t="shared" si="4"/>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7"/>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8"/>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0"/>
        <v/>
      </c>
      <c r="BJ58" s="4" t="str">
        <f t="shared" si="18"/>
        <v/>
      </c>
      <c r="BK58" s="67" t="str">
        <f t="shared" si="1"/>
        <v/>
      </c>
      <c r="BL58" s="78" t="str">
        <f t="shared" si="11"/>
        <v/>
      </c>
      <c r="BR58" s="4" t="str">
        <f>IF(IFERROR(VLOOKUP(C58,C59:C$1993,1,0),"")="","",COUNTIF(C:C,C58))</f>
        <v/>
      </c>
      <c r="BV58" s="5" t="str">
        <f>IF(B58="","",IF(BR58="",1+(MAX(BV$2:BV57)),""))</f>
        <v/>
      </c>
      <c r="BW58" s="5" t="str">
        <f t="shared" si="2"/>
        <v/>
      </c>
      <c r="BX58" s="5" t="str">
        <f t="shared" si="3"/>
        <v/>
      </c>
      <c r="BY58" s="14" t="str">
        <f t="shared" si="4"/>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7"/>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8"/>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0"/>
        <v/>
      </c>
      <c r="BJ59" s="4" t="str">
        <f t="shared" si="18"/>
        <v/>
      </c>
      <c r="BK59" s="67" t="str">
        <f t="shared" si="1"/>
        <v/>
      </c>
      <c r="BL59" s="78" t="str">
        <f t="shared" si="11"/>
        <v/>
      </c>
      <c r="BR59" s="4" t="str">
        <f>IF(IFERROR(VLOOKUP(C59,C60:C$1993,1,0),"")="","",COUNTIF(C:C,C59))</f>
        <v/>
      </c>
      <c r="BV59" s="5" t="str">
        <f>IF(B59="","",IF(BR59="",1+(MAX(BV$2:BV58)),""))</f>
        <v/>
      </c>
      <c r="BW59" s="5" t="str">
        <f t="shared" si="2"/>
        <v/>
      </c>
      <c r="BX59" s="5" t="str">
        <f t="shared" si="3"/>
        <v/>
      </c>
      <c r="BY59" s="14" t="str">
        <f t="shared" si="4"/>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7"/>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8"/>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0"/>
        <v/>
      </c>
      <c r="BJ60" s="4" t="str">
        <f t="shared" si="18"/>
        <v/>
      </c>
      <c r="BK60" s="67" t="str">
        <f t="shared" si="1"/>
        <v/>
      </c>
      <c r="BL60" s="78" t="str">
        <f t="shared" si="11"/>
        <v/>
      </c>
      <c r="BR60" s="4" t="str">
        <f>IF(IFERROR(VLOOKUP(C60,C61:C$1993,1,0),"")="","",COUNTIF(C:C,C60))</f>
        <v/>
      </c>
      <c r="BV60" s="5" t="str">
        <f>IF(B60="","",IF(BR60="",1+(MAX(BV$2:BV59)),""))</f>
        <v/>
      </c>
      <c r="BW60" s="5" t="str">
        <f t="shared" si="2"/>
        <v/>
      </c>
      <c r="BX60" s="5" t="str">
        <f t="shared" si="3"/>
        <v/>
      </c>
      <c r="BY60" s="14" t="str">
        <f t="shared" si="4"/>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7"/>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8"/>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0"/>
        <v/>
      </c>
      <c r="BJ61" s="4" t="str">
        <f t="shared" si="18"/>
        <v/>
      </c>
      <c r="BK61" s="67" t="str">
        <f t="shared" si="1"/>
        <v/>
      </c>
      <c r="BL61" s="78" t="str">
        <f t="shared" si="11"/>
        <v/>
      </c>
      <c r="BR61" s="4" t="str">
        <f>IF(IFERROR(VLOOKUP(C61,C62:C$1993,1,0),"")="","",COUNTIF(C:C,C61))</f>
        <v/>
      </c>
      <c r="BV61" s="5" t="str">
        <f>IF(B61="","",IF(BR61="",1+(MAX(BV$2:BV60)),""))</f>
        <v/>
      </c>
      <c r="BW61" s="5" t="str">
        <f t="shared" si="2"/>
        <v/>
      </c>
      <c r="BX61" s="5" t="str">
        <f t="shared" si="3"/>
        <v/>
      </c>
      <c r="BY61" s="14" t="str">
        <f t="shared" si="4"/>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7"/>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8"/>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0"/>
        <v/>
      </c>
      <c r="BJ62" s="4" t="str">
        <f t="shared" si="18"/>
        <v/>
      </c>
      <c r="BK62" s="67" t="str">
        <f t="shared" si="1"/>
        <v/>
      </c>
      <c r="BL62" s="78" t="str">
        <f t="shared" si="11"/>
        <v/>
      </c>
      <c r="BR62" s="4" t="str">
        <f>IF(IFERROR(VLOOKUP(C62,C63:C$1993,1,0),"")="","",COUNTIF(C:C,C62))</f>
        <v/>
      </c>
      <c r="BV62" s="5" t="str">
        <f>IF(B62="","",IF(BR62="",1+(MAX(BV$2:BV61)),""))</f>
        <v/>
      </c>
      <c r="BW62" s="5" t="str">
        <f t="shared" si="2"/>
        <v/>
      </c>
      <c r="BX62" s="5" t="str">
        <f t="shared" si="3"/>
        <v/>
      </c>
      <c r="BY62" s="14" t="str">
        <f t="shared" si="4"/>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7"/>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8"/>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0"/>
        <v/>
      </c>
      <c r="BJ63" s="4" t="str">
        <f t="shared" si="18"/>
        <v/>
      </c>
      <c r="BK63" s="67" t="str">
        <f t="shared" si="1"/>
        <v/>
      </c>
      <c r="BL63" s="78" t="str">
        <f t="shared" si="11"/>
        <v/>
      </c>
      <c r="BR63" s="4" t="str">
        <f>IF(IFERROR(VLOOKUP(C63,C64:C$1993,1,0),"")="","",COUNTIF(C:C,C63))</f>
        <v/>
      </c>
      <c r="BV63" s="5" t="str">
        <f>IF(B63="","",IF(BR63="",1+(MAX(BV$2:BV62)),""))</f>
        <v/>
      </c>
      <c r="BW63" s="5" t="str">
        <f t="shared" si="2"/>
        <v/>
      </c>
      <c r="BX63" s="5" t="str">
        <f t="shared" si="3"/>
        <v/>
      </c>
      <c r="BY63" s="14" t="str">
        <f t="shared" si="4"/>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7"/>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8"/>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0"/>
        <v/>
      </c>
      <c r="BJ64" s="4" t="str">
        <f t="shared" si="18"/>
        <v/>
      </c>
      <c r="BK64" s="67" t="str">
        <f t="shared" si="1"/>
        <v/>
      </c>
      <c r="BL64" s="78" t="str">
        <f t="shared" si="11"/>
        <v/>
      </c>
      <c r="BR64" s="4" t="str">
        <f>IF(IFERROR(VLOOKUP(C64,C65:C$1993,1,0),"")="","",COUNTIF(C:C,C64))</f>
        <v/>
      </c>
      <c r="BV64" s="5" t="str">
        <f>IF(B64="","",IF(BR64="",1+(MAX(BV$2:BV63)),""))</f>
        <v/>
      </c>
      <c r="BW64" s="5" t="str">
        <f t="shared" si="2"/>
        <v/>
      </c>
      <c r="BX64" s="5" t="str">
        <f t="shared" si="3"/>
        <v/>
      </c>
      <c r="BY64" s="14" t="str">
        <f t="shared" si="4"/>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7"/>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8"/>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0"/>
        <v/>
      </c>
      <c r="BJ65" s="4" t="str">
        <f t="shared" si="18"/>
        <v/>
      </c>
      <c r="BK65" s="67" t="str">
        <f t="shared" si="1"/>
        <v/>
      </c>
      <c r="BL65" s="78" t="str">
        <f t="shared" si="11"/>
        <v/>
      </c>
      <c r="BR65" s="4" t="str">
        <f>IF(IFERROR(VLOOKUP(C65,C66:C$1993,1,0),"")="","",COUNTIF(C:C,C65))</f>
        <v/>
      </c>
      <c r="BV65" s="5" t="str">
        <f>IF(B65="","",IF(BR65="",1+(MAX(BV$2:BV64)),""))</f>
        <v/>
      </c>
      <c r="BW65" s="5" t="str">
        <f t="shared" si="2"/>
        <v/>
      </c>
      <c r="BX65" s="5" t="str">
        <f t="shared" si="3"/>
        <v/>
      </c>
      <c r="BY65" s="14" t="str">
        <f t="shared" si="4"/>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7"/>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8"/>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3" priority="12">
      <formula>IF(OR(LEN(L2)=18,LEN(L2)=0), FALSE, TRUE)</formula>
    </cfRule>
  </conditionalFormatting>
  <conditionalFormatting sqref="C2:C2000">
    <cfRule type="expression" dxfId="72" priority="11">
      <formula>IF(OR(LEN(C2)=12,LEN(C2)=0), FALSE, TRUE)</formula>
    </cfRule>
  </conditionalFormatting>
  <conditionalFormatting sqref="I2:I2000">
    <cfRule type="expression" dxfId="71" priority="4">
      <formula>IF(OR(LEN(I2)=4,LEN(I2)=0), FALSE, TRUE)</formula>
    </cfRule>
  </conditionalFormatting>
  <conditionalFormatting sqref="N2:N2000">
    <cfRule type="expression" dxfId="70" priority="10">
      <formula>IF(OR(LEN(N2)=1,LEN(N2)=0), FALSE, TRUE)</formula>
    </cfRule>
  </conditionalFormatting>
  <conditionalFormatting sqref="X1:X1048576">
    <cfRule type="expression" dxfId="69" priority="3">
      <formula>AND($BB1="",$X1&lt;&gt;"")</formula>
    </cfRule>
    <cfRule type="expression" dxfId="68" priority="6">
      <formula>$BB1=4</formula>
    </cfRule>
    <cfRule type="expression" dxfId="67" priority="7">
      <formula>$BB1=2</formula>
    </cfRule>
    <cfRule type="expression" dxfId="66" priority="8">
      <formula>$BB1=3</formula>
    </cfRule>
    <cfRule type="expression" dxfId="65" priority="9">
      <formula>$BB1=5</formula>
    </cfRule>
  </conditionalFormatting>
  <conditionalFormatting sqref="B1:AT1048576">
    <cfRule type="expression" dxfId="64" priority="13">
      <formula>MOD(IF($B1="","",$B1),2)=0</formula>
    </cfRule>
  </conditionalFormatting>
  <conditionalFormatting sqref="U2:V2000">
    <cfRule type="expression" dxfId="63" priority="2">
      <formula>AND(NOT(ISNUMBER(U2)), U2&lt;&gt;"")</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topLeftCell="A17" zoomScaleNormal="100" workbookViewId="0">
      <pane ySplit="2" topLeftCell="A19" activePane="bottomLeft" state="frozenSplit"/>
      <selection activeCell="A17" sqref="A17"/>
      <selection pane="bottomLeft" activeCell="E35" sqref="E35"/>
    </sheetView>
  </sheetViews>
  <sheetFormatPr baseColWidth="10" defaultRowHeight="14.25" x14ac:dyDescent="0.25"/>
  <cols>
    <col min="1" max="1" width="5" style="95" customWidth="1"/>
    <col min="2" max="2" width="13.28515625" style="100" customWidth="1"/>
    <col min="3" max="3" width="11" style="95" customWidth="1"/>
    <col min="4" max="4" width="7" style="100" customWidth="1"/>
    <col min="5" max="5" width="13" style="95" customWidth="1"/>
    <col min="6" max="6" width="12.85546875" style="95" customWidth="1"/>
    <col min="7" max="7" width="8.28515625" style="95" customWidth="1"/>
    <col min="8" max="8" width="11.85546875" style="95" customWidth="1"/>
    <col min="9" max="9" width="19.28515625" style="95" customWidth="1"/>
    <col min="10" max="10" width="10.5703125" style="95" customWidth="1"/>
    <col min="11" max="11" width="8.85546875" style="95" customWidth="1"/>
    <col min="12" max="12" width="10.28515625" style="95" customWidth="1"/>
    <col min="13" max="13" width="14.28515625" style="95" hidden="1" customWidth="1"/>
    <col min="14" max="14" width="2" style="95" hidden="1" customWidth="1"/>
    <col min="15" max="15" width="3.140625" style="95" hidden="1" customWidth="1"/>
    <col min="16" max="16" width="2" style="95" hidden="1" customWidth="1"/>
    <col min="17" max="17" width="5.42578125" style="95" hidden="1" customWidth="1"/>
    <col min="18" max="19" width="2" style="95" hidden="1" customWidth="1"/>
    <col min="20" max="20" width="5.42578125" style="95" hidden="1" customWidth="1"/>
    <col min="21" max="21" width="11.42578125" style="95" hidden="1" customWidth="1"/>
    <col min="22" max="22" width="2" style="95" hidden="1" customWidth="1"/>
    <col min="23" max="32" width="11.42578125" style="95" hidden="1" customWidth="1"/>
    <col min="33" max="33" width="5.42578125" style="95" hidden="1" customWidth="1"/>
    <col min="34" max="34" width="3.140625" style="95" hidden="1" customWidth="1"/>
    <col min="35" max="35" width="2" style="95" hidden="1" customWidth="1"/>
    <col min="36" max="38" width="11.42578125" style="95" hidden="1" customWidth="1"/>
    <col min="39" max="39" width="21.28515625" style="95" hidden="1" customWidth="1"/>
    <col min="40" max="40" width="84.5703125" style="95" hidden="1" customWidth="1"/>
    <col min="41" max="41" width="78.5703125" style="95" hidden="1" customWidth="1"/>
    <col min="42" max="42" width="11.42578125" style="95" hidden="1" customWidth="1"/>
    <col min="43" max="43" width="9" style="95" hidden="1" customWidth="1"/>
    <col min="44" max="47" width="11.42578125" style="95" hidden="1" customWidth="1"/>
    <col min="48" max="48" width="19.7109375" style="95" hidden="1" customWidth="1"/>
    <col min="49" max="49" width="6.28515625" style="95" hidden="1" customWidth="1"/>
    <col min="50" max="50" width="19.7109375" style="95" hidden="1" customWidth="1"/>
    <col min="51" max="51" width="29.28515625" style="95" hidden="1" customWidth="1"/>
    <col min="52" max="52" width="59.7109375" style="95" hidden="1" customWidth="1"/>
    <col min="53" max="53" width="4" style="95" hidden="1" customWidth="1"/>
    <col min="54" max="81" width="11.42578125" style="95" hidden="1" customWidth="1"/>
    <col min="82" max="82" width="11.42578125" style="95" customWidth="1"/>
    <col min="83" max="16384" width="11.42578125" style="95"/>
  </cols>
  <sheetData>
    <row r="1" spans="1:53" ht="18.75" customHeight="1" x14ac:dyDescent="0.25">
      <c r="B1" s="114"/>
      <c r="C1" s="114"/>
      <c r="D1" s="114"/>
      <c r="E1" s="114"/>
      <c r="F1" s="115"/>
      <c r="G1" s="115"/>
      <c r="H1" s="247" t="str">
        <f>"REPRESENTACIÓN ESTATAL EN "&amp;UPPER(ESTADO)&amp;", CADER "&amp;UPPER(CADER)</f>
        <v>REPRESENTACIÓN ESTATAL EN NUEVO LEÓN, CADER LINARES</v>
      </c>
      <c r="I1" s="247"/>
      <c r="J1" s="247"/>
      <c r="K1" s="247"/>
      <c r="L1" s="247"/>
      <c r="M1" s="97"/>
      <c r="N1" s="97" t="str">
        <f>IF(I21="","",IFERROR(INDEX(DATOS!N:N,MATCH(IF(O4="SI",VALUE(C21),VALUE(REPORTE!C22)),DATOS!BY:BY,0),1),""))</f>
        <v/>
      </c>
      <c r="O1" s="97"/>
      <c r="AG1" s="95" t="e">
        <f>IF(Q5="M",IF(CONCATENATE(B65,B71,G71,G68,J68,J71,B68,J65,B74,G74,G65)="(  ●  )(  ●  )(  ●  )(  ●  )(  ●  )(  ●  )(  ●  )(  ●  )(  ●  )(  ●  )(  ●  )",1,2),IF(CONCATENATE(B65,B71,G71,G68,J68,J71,B68,J65,G65)="(  ●  )(  ●  )(  ●  )(  ●  )(  ●  )(  ●  )(  ●  )(  ●  )(  ●  )",1,2))</f>
        <v>#N/A</v>
      </c>
      <c r="AI1" s="95">
        <f>AK1</f>
        <v>0</v>
      </c>
      <c r="AM1" s="98" t="s">
        <v>194</v>
      </c>
      <c r="AN1" s="99" t="str">
        <f>DIRECC&amp;AN13</f>
        <v>C:\Users\Cader Linares\Documents\Programas\python\energia-main\Validacion\Archivo\i.pdf</v>
      </c>
      <c r="AW1" s="95" t="s">
        <v>10487</v>
      </c>
      <c r="AX1" s="95" t="s">
        <v>1</v>
      </c>
    </row>
    <row r="2" spans="1:53" ht="14.25" customHeight="1" x14ac:dyDescent="0.25">
      <c r="B2" s="114"/>
      <c r="C2" s="114"/>
      <c r="D2" s="116"/>
      <c r="E2" s="114"/>
      <c r="F2" s="117"/>
      <c r="G2" s="117"/>
      <c r="H2" s="259" t="str">
        <f>"DISTRITO DEL DESARROLLO RURAL NUMERO "&amp;CLAVE_DISTRITO&amp;", "&amp;DISTRITO</f>
        <v>DISTRITO DEL DESARROLLO RURAL NUMERO 102, MONTEMORELOS</v>
      </c>
      <c r="I2" s="259"/>
      <c r="J2" s="259"/>
      <c r="K2" s="259"/>
      <c r="L2" s="259"/>
      <c r="M2" s="101"/>
      <c r="N2" s="101" t="s">
        <v>157</v>
      </c>
      <c r="O2" s="101"/>
      <c r="AH2" s="95" t="str">
        <f>IFERROR(IF(VLOOKUP(VALUE(C22),T:T,1,0)=0,"si","si"),"no")</f>
        <v>no</v>
      </c>
      <c r="AM2" s="99"/>
      <c r="AN2" s="99"/>
      <c r="AV2" s="95" t="s">
        <v>10488</v>
      </c>
      <c r="AW2" s="95">
        <v>1</v>
      </c>
      <c r="AX2" s="95" t="s">
        <v>10488</v>
      </c>
      <c r="AY2" s="95" t="s">
        <v>1</v>
      </c>
      <c r="AZ2" s="95" t="s">
        <v>10506</v>
      </c>
    </row>
    <row r="3" spans="1:53" ht="18" customHeight="1" x14ac:dyDescent="0.25">
      <c r="A3" s="100"/>
      <c r="B3" s="116"/>
      <c r="C3" s="116"/>
      <c r="D3" s="116"/>
      <c r="E3" s="116"/>
      <c r="F3" s="247" t="str">
        <f ca="1">CADER&amp;", "&amp;ESTADO&amp;" A "&amp;REINSCRIPCION!AL13&amp;" DE "&amp;UPPER(REINSCRIPCION!AL14)&amp;" DE "&amp;REINSCRIPCION!AL15</f>
        <v>LINARES, NUEVO LEÓN A 26 DE NOVIEMBRE DE 2024</v>
      </c>
      <c r="G3" s="247"/>
      <c r="H3" s="247"/>
      <c r="I3" s="247"/>
      <c r="J3" s="247"/>
      <c r="K3" s="247"/>
      <c r="L3" s="247"/>
      <c r="AM3" s="99" t="s">
        <v>10432</v>
      </c>
      <c r="AN3" s="99" t="str">
        <f>DIRECC&amp;"error.pdf"</f>
        <v>C:\Users\Cader Linares\Documents\Programas\python\energia-main\Validacion\Archivo\error.pdf</v>
      </c>
      <c r="AV3" s="95" t="s">
        <v>10489</v>
      </c>
      <c r="AW3" s="95">
        <v>2</v>
      </c>
      <c r="AX3" s="95" t="s">
        <v>10489</v>
      </c>
      <c r="AY3" s="95" t="s">
        <v>10520</v>
      </c>
      <c r="AZ3" s="95" t="s">
        <v>10533</v>
      </c>
    </row>
    <row r="4" spans="1:53" hidden="1" x14ac:dyDescent="0.25">
      <c r="B4" s="116"/>
      <c r="C4" s="114"/>
      <c r="D4" s="247"/>
      <c r="E4" s="247"/>
      <c r="F4" s="247"/>
      <c r="G4" s="247"/>
      <c r="H4" s="247"/>
      <c r="I4" s="247"/>
      <c r="J4" s="247"/>
      <c r="K4" s="247"/>
      <c r="L4" s="247"/>
      <c r="O4" s="95" t="str">
        <f>IFERROR(IF(VLOOKUP(C21,CHECKLIST!E14:U2000,17,0)=C20,"si","no"),"")</f>
        <v>si</v>
      </c>
      <c r="AM4" s="102" t="s">
        <v>10426</v>
      </c>
      <c r="AN4" s="103" t="str">
        <f>LEFT(PATH,LEN(PATH)-21)&amp;"Validacion\Archivo\"</f>
        <v>C:\Users\Cader Linares\Documents\Programas\python\energia-main\Validacion\Archivo\</v>
      </c>
      <c r="AV4" s="95" t="s">
        <v>10490</v>
      </c>
      <c r="AW4" s="95">
        <v>3</v>
      </c>
      <c r="AX4" s="95" t="s">
        <v>10490</v>
      </c>
      <c r="AY4" s="95" t="s">
        <v>10521</v>
      </c>
      <c r="AZ4" s="95" t="s">
        <v>19</v>
      </c>
    </row>
    <row r="5" spans="1:53" x14ac:dyDescent="0.25">
      <c r="B5" s="248" t="s">
        <v>10566</v>
      </c>
      <c r="C5" s="248"/>
      <c r="D5" s="248"/>
      <c r="E5" s="248"/>
      <c r="F5" s="248"/>
      <c r="G5" s="248"/>
      <c r="H5" s="248"/>
      <c r="I5" s="248"/>
      <c r="J5" s="248"/>
      <c r="K5" s="248"/>
      <c r="L5" s="248"/>
      <c r="Q5" s="95" t="e">
        <f>IF(N19=1,INDEX(DATOS!N:N,MATCH(REPORTE!C21,DATOS!C:C,0),1),INDEX(DATOS!N:N,MATCH(VALUE(REPORTE!C22),DATOS!C:C,0),1))</f>
        <v>#N/A</v>
      </c>
      <c r="AM5" s="102" t="s">
        <v>10427</v>
      </c>
      <c r="AN5" s="104" t="s">
        <v>10592</v>
      </c>
      <c r="AV5" s="95" t="s">
        <v>10491</v>
      </c>
      <c r="AW5" s="95">
        <v>4</v>
      </c>
      <c r="AX5" s="105" t="s">
        <v>10491</v>
      </c>
      <c r="AY5" s="95" t="s">
        <v>10522</v>
      </c>
      <c r="AZ5" s="95">
        <v>102</v>
      </c>
      <c r="BA5" s="106">
        <f>IF(LEN(CLAVE_DISTRITO)&lt;3,TEXT(CLAVE_DISTRITO, "000"),CLAVE_DISTRITO)</f>
        <v>102</v>
      </c>
    </row>
    <row r="6" spans="1:53" x14ac:dyDescent="0.25">
      <c r="B6" s="248" t="s">
        <v>10567</v>
      </c>
      <c r="C6" s="248"/>
      <c r="D6" s="248"/>
      <c r="E6" s="248"/>
      <c r="F6" s="248"/>
      <c r="G6" s="248"/>
      <c r="H6" s="248"/>
      <c r="I6" s="248"/>
      <c r="J6" s="248"/>
      <c r="K6" s="248"/>
      <c r="L6" s="248"/>
      <c r="AM6" s="99" t="s">
        <v>10475</v>
      </c>
      <c r="AN6" s="99" t="str">
        <f>LEFT(PATH,LEN(PATH)-21)&amp;"Scripts\validar.pyw"</f>
        <v>C:\Users\Cader Linares\Documents\Programas\python\energia-main\Scripts\validar.pyw</v>
      </c>
      <c r="AO6" s="95" t="str">
        <f>LEFT(PATH,LEN(PATH)-21)&amp;"Scripts\actualizar.pyw"</f>
        <v>C:\Users\Cader Linares\Documents\Programas\python\energia-main\Scripts\actualizar.pyw</v>
      </c>
      <c r="AV6" s="95" t="s">
        <v>10492</v>
      </c>
      <c r="AW6" s="95">
        <v>5</v>
      </c>
      <c r="AX6" s="95" t="s">
        <v>10492</v>
      </c>
      <c r="AY6" s="95" t="s">
        <v>10523</v>
      </c>
      <c r="AZ6" s="95">
        <v>12</v>
      </c>
      <c r="BA6" s="106" t="str">
        <f>IF(LEN(CLAVE_CADER)&lt;3,TEXT(CLAVE_CADER, "000"),CLAVE_CADER)</f>
        <v>012</v>
      </c>
    </row>
    <row r="7" spans="1:53" x14ac:dyDescent="0.25">
      <c r="B7" s="248" t="s">
        <v>10568</v>
      </c>
      <c r="C7" s="248"/>
      <c r="D7" s="248"/>
      <c r="E7" s="248"/>
      <c r="F7" s="248"/>
      <c r="G7" s="248"/>
      <c r="H7" s="248"/>
      <c r="I7" s="248"/>
      <c r="J7" s="248"/>
      <c r="K7" s="248"/>
      <c r="L7" s="248"/>
      <c r="AM7" s="102" t="s">
        <v>10428</v>
      </c>
      <c r="AN7" s="108" t="e">
        <f>"Expedientes\"&amp;AQ7&amp;".pdf"</f>
        <v>#VALUE!</v>
      </c>
      <c r="AQ7" s="95" t="e">
        <f>INDEX(DATOS!A:A,MATCH(VALUE(CARPETA),DATOS!B:B,0),1)</f>
        <v>#VALUE!</v>
      </c>
      <c r="AV7" s="95" t="s">
        <v>10493</v>
      </c>
      <c r="AW7" s="95">
        <v>6</v>
      </c>
      <c r="AX7" s="95" t="s">
        <v>10493</v>
      </c>
      <c r="AY7" s="95" t="s">
        <v>10524</v>
      </c>
      <c r="AZ7" s="95" t="s">
        <v>10534</v>
      </c>
    </row>
    <row r="8" spans="1:53" x14ac:dyDescent="0.25">
      <c r="D8" s="96"/>
      <c r="E8" s="96"/>
      <c r="F8" s="96"/>
      <c r="G8" s="96"/>
      <c r="H8" s="96"/>
      <c r="I8" s="96"/>
      <c r="J8" s="96"/>
      <c r="K8" s="96"/>
      <c r="L8" s="96"/>
      <c r="O8" s="95" t="str">
        <f>IFERROR(IF(VLOOKUP(VALUE(C22),CHECKLIST!E14:U1811,17,0)=REPORTE!C20,"si","no"),"no")</f>
        <v>no</v>
      </c>
      <c r="AM8" s="102" t="s">
        <v>10476</v>
      </c>
      <c r="AN8" s="95" t="str">
        <f>LEFT(PATH,LEN(PATH)-21)&amp;"Scripts\integrar.pyw"</f>
        <v>C:\Users\Cader Linares\Documents\Programas\python\energia-main\Scripts\integrar.pyw</v>
      </c>
      <c r="AV8" s="95" t="s">
        <v>10494</v>
      </c>
      <c r="AW8" s="95">
        <v>7</v>
      </c>
      <c r="AX8" s="95" t="s">
        <v>10494</v>
      </c>
      <c r="AY8" s="95" t="s">
        <v>10525</v>
      </c>
      <c r="AZ8" s="95" t="s">
        <v>10535</v>
      </c>
    </row>
    <row r="9" spans="1:53" x14ac:dyDescent="0.25">
      <c r="D9" s="96"/>
      <c r="E9" s="96"/>
      <c r="F9" s="96"/>
      <c r="G9" s="96"/>
      <c r="H9" s="96"/>
      <c r="I9" s="96"/>
      <c r="J9" s="96"/>
      <c r="K9" s="96"/>
      <c r="L9" s="96"/>
      <c r="AM9" s="102" t="s">
        <v>10473</v>
      </c>
      <c r="AN9" s="95" t="s">
        <v>10557</v>
      </c>
      <c r="AV9" s="95" t="s">
        <v>10495</v>
      </c>
      <c r="AW9" s="95">
        <v>8</v>
      </c>
      <c r="AX9" s="95" t="s">
        <v>10495</v>
      </c>
      <c r="AY9" s="95" t="s">
        <v>10526</v>
      </c>
      <c r="AZ9" s="95" t="s">
        <v>10536</v>
      </c>
    </row>
    <row r="10" spans="1:53" x14ac:dyDescent="0.25">
      <c r="D10" s="96"/>
      <c r="E10" s="96"/>
      <c r="F10" s="96"/>
      <c r="G10" s="96"/>
      <c r="H10" s="96"/>
      <c r="I10" s="96"/>
      <c r="J10" s="96"/>
      <c r="K10" s="96"/>
      <c r="L10" s="96"/>
      <c r="AM10" s="102" t="s">
        <v>10477</v>
      </c>
      <c r="AN10" s="109" t="str">
        <f>LEFT(PATH,LEN(PATH)-21)&amp;"Scripts\editar.pyw"</f>
        <v>C:\Users\Cader Linares\Documents\Programas\python\energia-main\Scripts\editar.pyw</v>
      </c>
      <c r="AV10" s="95" t="s">
        <v>10496</v>
      </c>
      <c r="AW10" s="95">
        <v>9</v>
      </c>
      <c r="AX10" s="95" t="s">
        <v>10496</v>
      </c>
      <c r="AY10" s="95" t="s">
        <v>10527</v>
      </c>
      <c r="AZ10" s="95" t="s">
        <v>10537</v>
      </c>
    </row>
    <row r="11" spans="1:53" ht="14.25" customHeight="1" x14ac:dyDescent="0.25">
      <c r="B11" s="249" t="s">
        <v>10569</v>
      </c>
      <c r="C11" s="249"/>
      <c r="D11" s="249"/>
      <c r="E11" s="249"/>
      <c r="F11" s="249"/>
      <c r="G11" s="249"/>
      <c r="H11" s="249"/>
      <c r="I11" s="249"/>
      <c r="J11" s="249"/>
      <c r="K11" s="249"/>
      <c r="L11" s="249"/>
      <c r="AM11" s="102" t="s">
        <v>10478</v>
      </c>
      <c r="AN11" s="99" t="str">
        <f>LEFT(PATH,LEN(PATH)-21)&amp;"Scripts\sincronizar.pyw"</f>
        <v>C:\Users\Cader Linares\Documents\Programas\python\energia-main\Scripts\sincronizar.pyw</v>
      </c>
      <c r="AV11" s="95" t="s">
        <v>10497</v>
      </c>
      <c r="AW11" s="95">
        <v>10</v>
      </c>
      <c r="AX11" s="95" t="s">
        <v>10497</v>
      </c>
    </row>
    <row r="12" spans="1:53" x14ac:dyDescent="0.25">
      <c r="B12" s="249"/>
      <c r="C12" s="249"/>
      <c r="D12" s="249"/>
      <c r="E12" s="249"/>
      <c r="F12" s="249"/>
      <c r="G12" s="249"/>
      <c r="H12" s="249"/>
      <c r="I12" s="249"/>
      <c r="J12" s="249"/>
      <c r="K12" s="249"/>
      <c r="L12" s="249"/>
      <c r="AM12" s="102" t="s">
        <v>10486</v>
      </c>
      <c r="AN12" s="95" t="str">
        <f>LEFT(PATH,LEN(PATH)-21)&amp;"Scripts\mapa.pyw"</f>
        <v>C:\Users\Cader Linares\Documents\Programas\python\energia-main\Scripts\mapa.pyw</v>
      </c>
      <c r="AV12" s="95" t="s">
        <v>10498</v>
      </c>
      <c r="AW12" s="95">
        <v>11</v>
      </c>
      <c r="AX12" s="95" t="s">
        <v>10498</v>
      </c>
    </row>
    <row r="13" spans="1:53" x14ac:dyDescent="0.25">
      <c r="B13" s="249"/>
      <c r="C13" s="249"/>
      <c r="D13" s="249"/>
      <c r="E13" s="249"/>
      <c r="F13" s="249"/>
      <c r="G13" s="249"/>
      <c r="H13" s="249"/>
      <c r="I13" s="249"/>
      <c r="J13" s="249"/>
      <c r="K13" s="249"/>
      <c r="L13" s="249"/>
      <c r="AM13" s="95" t="s">
        <v>10429</v>
      </c>
      <c r="AN13" s="95" t="str">
        <f>IFERROR(IF(FIND("Exp",INDEX,1)=1,EXPEDIENTE,EXPEDIENTE),IF(LEN(CARPETA)=1,"000"&amp;CARPETA,IF(LEN(CARPETA)=2,"00"&amp;CARPETA,IF(LEN(CARPETA)=3,"0"&amp;CARPETA,CARPETA)))&amp;INDEX)</f>
        <v>i.pdf</v>
      </c>
      <c r="AV13" s="95" t="s">
        <v>10499</v>
      </c>
      <c r="AW13" s="95">
        <v>12</v>
      </c>
      <c r="AX13" s="95" t="s">
        <v>10499</v>
      </c>
      <c r="AY13" s="95" t="s">
        <v>10560</v>
      </c>
      <c r="AZ13" s="95" t="s">
        <v>10559</v>
      </c>
      <c r="BA13" s="95">
        <f>IF(UPPER(FORZAR_HIPERVINCULOS)="NO",0,1)</f>
        <v>0</v>
      </c>
    </row>
    <row r="14" spans="1:53" x14ac:dyDescent="0.25">
      <c r="B14" s="126"/>
      <c r="C14" s="126"/>
      <c r="D14" s="126"/>
      <c r="E14" s="126"/>
      <c r="F14" s="126"/>
      <c r="G14" s="126"/>
      <c r="H14" s="126"/>
      <c r="I14" s="126"/>
      <c r="J14" s="126"/>
      <c r="K14" s="126"/>
      <c r="L14" s="126"/>
      <c r="AV14" s="95" t="s">
        <v>10500</v>
      </c>
      <c r="AW14" s="95">
        <v>13</v>
      </c>
      <c r="AX14" s="95" t="s">
        <v>10500</v>
      </c>
    </row>
    <row r="15" spans="1:53" x14ac:dyDescent="0.25">
      <c r="B15" s="118" t="s">
        <v>10571</v>
      </c>
      <c r="C15" s="119"/>
      <c r="D15" s="127" t="s">
        <v>10572</v>
      </c>
      <c r="E15" s="120"/>
      <c r="F15" s="127" t="s">
        <v>10573</v>
      </c>
      <c r="G15" s="120"/>
      <c r="H15" s="120"/>
      <c r="I15" s="120"/>
      <c r="J15" s="120"/>
      <c r="K15" s="120" t="s">
        <v>10574</v>
      </c>
      <c r="L15" s="120" t="str">
        <f>IF(N1="","",IF(N1="F","FISICA",IF(N1=0,"","MORAL")))</f>
        <v/>
      </c>
      <c r="AM15" s="111" t="s">
        <v>10558</v>
      </c>
      <c r="AN15" s="95" t="str">
        <f>LEFT(PATH,LEN(PATH)-21)&amp;"Scripts\tabla.pyw"</f>
        <v>C:\Users\Cader Linares\Documents\Programas\python\energia-main\Scripts\tabla.pyw</v>
      </c>
      <c r="AV15" s="95" t="s">
        <v>10501</v>
      </c>
      <c r="AW15" s="95">
        <v>14</v>
      </c>
      <c r="AX15" s="95" t="s">
        <v>10501</v>
      </c>
    </row>
    <row r="16" spans="1:53" ht="23.25" customHeight="1" x14ac:dyDescent="0.25">
      <c r="B16" s="121"/>
      <c r="C16" s="119"/>
      <c r="D16" s="118"/>
      <c r="E16" s="119"/>
      <c r="F16" s="119"/>
      <c r="G16" s="119"/>
      <c r="H16" s="119"/>
      <c r="I16" s="119"/>
      <c r="J16" s="119"/>
      <c r="K16" s="119"/>
      <c r="L16" s="119"/>
      <c r="AV16" s="95" t="s">
        <v>10502</v>
      </c>
      <c r="AW16" s="95">
        <v>15</v>
      </c>
      <c r="AX16" s="95" t="s">
        <v>10502</v>
      </c>
    </row>
    <row r="17" spans="2:50" x14ac:dyDescent="0.25">
      <c r="C17" s="119"/>
      <c r="D17" s="118"/>
      <c r="E17" s="119"/>
      <c r="F17" s="119"/>
      <c r="G17" s="119"/>
      <c r="H17" s="119"/>
      <c r="I17" s="119"/>
      <c r="J17" s="119"/>
      <c r="K17" s="119"/>
      <c r="L17" s="119"/>
      <c r="AV17" s="95" t="s">
        <v>10503</v>
      </c>
      <c r="AW17" s="95">
        <v>16</v>
      </c>
      <c r="AX17" s="95" t="s">
        <v>10503</v>
      </c>
    </row>
    <row r="18" spans="2:50" x14ac:dyDescent="0.25">
      <c r="B18" s="122" t="str">
        <f>IFERROR(IF(INDEX(DATOS!AR:AR,(MATCH(VALUE(CARPETA),DATOS!B:B,0)))=0,"","*SERVICIO VERIFICADO"),"")</f>
        <v/>
      </c>
      <c r="C18" s="121"/>
      <c r="D18" s="118"/>
      <c r="E18" s="123"/>
      <c r="F18" s="123"/>
      <c r="G18" s="119"/>
      <c r="H18" s="119"/>
      <c r="I18" s="119"/>
      <c r="J18" s="119"/>
      <c r="K18" s="119"/>
      <c r="L18" s="119"/>
      <c r="AV18" s="95" t="s">
        <v>10504</v>
      </c>
      <c r="AW18" s="95">
        <v>17</v>
      </c>
      <c r="AX18" s="95" t="s">
        <v>10504</v>
      </c>
    </row>
    <row r="19" spans="2:50" x14ac:dyDescent="0.25">
      <c r="B19" s="118"/>
      <c r="C19" s="119"/>
      <c r="D19" s="119"/>
      <c r="E19" s="119"/>
      <c r="F19" s="119"/>
      <c r="G19" s="119"/>
      <c r="H19" s="119"/>
      <c r="I19" s="119"/>
      <c r="J19" s="119"/>
      <c r="K19" s="119"/>
      <c r="L19" s="119"/>
      <c r="N19" s="95">
        <f>IFERROR(IF(C21="",0,1),"")</f>
        <v>0</v>
      </c>
      <c r="AV19" s="95" t="s">
        <v>10505</v>
      </c>
      <c r="AW19" s="95">
        <v>18</v>
      </c>
      <c r="AX19" s="95" t="s">
        <v>10505</v>
      </c>
    </row>
    <row r="20" spans="2:50" x14ac:dyDescent="0.25">
      <c r="B20" s="202" t="s">
        <v>10591</v>
      </c>
      <c r="C20" s="260" t="s">
        <v>157</v>
      </c>
      <c r="D20" s="260"/>
      <c r="E20" s="260"/>
      <c r="F20" s="261"/>
      <c r="G20" s="128"/>
      <c r="H20" s="128"/>
      <c r="I20" s="206" t="s">
        <v>10576</v>
      </c>
      <c r="J20" s="240" t="str">
        <f>IFERROR(HYPERLINK("#"&amp;"DATOS!aQ"&amp;MATCH(VALUE(CARPETA),DATOS!B:B,0),IF(I20="","",IFERROR(INDEX(DATOS!W:W,MATCH(IF(O4="SI",VALUE(C21),VALUE(REPORTE!C22)),DATOS!BY:BY,0),1),""))),"")</f>
        <v/>
      </c>
      <c r="K20" s="241"/>
      <c r="L20" s="242"/>
      <c r="M20" s="107"/>
      <c r="AM20" s="95" t="s">
        <v>10430</v>
      </c>
      <c r="AN20" s="110"/>
      <c r="AO20" s="110" t="e">
        <f>INDEX(DATOS!J:J,MATCH(REPORTE!AN20,DATOS!C:C,0),1)</f>
        <v>#N/A</v>
      </c>
      <c r="AP20" s="110"/>
      <c r="AV20" s="95" t="s">
        <v>10506</v>
      </c>
      <c r="AW20" s="95">
        <v>19</v>
      </c>
      <c r="AX20" s="95" t="s">
        <v>10506</v>
      </c>
    </row>
    <row r="21" spans="2:50" x14ac:dyDescent="0.25">
      <c r="B21" s="203" t="str">
        <f>IFERROR(IF(N19=0,"","RPU:"),"")</f>
        <v/>
      </c>
      <c r="C21" s="245" t="str">
        <f>IFERROR(IF(IF(P76="","",IF(P77="",1,""))=1,INDEX(DATOS!C:C,MATCH(REPORTE!C20,DATOS!J:J,0),1),""),"")</f>
        <v/>
      </c>
      <c r="D21" s="245"/>
      <c r="E21" s="245"/>
      <c r="F21" s="246"/>
      <c r="G21" s="128"/>
      <c r="H21" s="128"/>
      <c r="I21" s="204" t="s">
        <v>10577</v>
      </c>
      <c r="J21" s="243" t="str">
        <f>IF(I22="","",IFERROR(CONCATENATE(INDEX(DATOS!V:V,MATCH(IF(O4="SI",VALUE(C21),VALUE(REPORTE!C22)),DATOS!BY:BY,0),1)," HA"),""))</f>
        <v/>
      </c>
      <c r="K21" s="243"/>
      <c r="L21" s="244"/>
      <c r="M21" s="107"/>
      <c r="AV21" s="95" t="s">
        <v>10507</v>
      </c>
      <c r="AW21" s="95">
        <v>20</v>
      </c>
      <c r="AX21" s="105" t="s">
        <v>10507</v>
      </c>
    </row>
    <row r="22" spans="2:50" x14ac:dyDescent="0.25">
      <c r="B22" s="204" t="str">
        <f>IF(C20="","",IF(N19=0,"RPU:",""))</f>
        <v/>
      </c>
      <c r="C22" s="252">
        <v>396051000332</v>
      </c>
      <c r="D22" s="252"/>
      <c r="E22" s="252"/>
      <c r="F22" s="253"/>
      <c r="G22" s="130"/>
      <c r="H22" s="128"/>
      <c r="I22" s="204" t="str">
        <f>IF(B23="","","EQUIPO:")</f>
        <v>EQUIPO:</v>
      </c>
      <c r="J22" s="243" t="str">
        <f>IF(I22="","",IFERROR(CONCATENATE(INDEX(DATOS!Y:Y,MATCH(IF(O4="SI",VALUE(C21),VALUE(REPORTE!C22)),DATOS!BY:BY,0),1)," HP"),""))</f>
        <v/>
      </c>
      <c r="K22" s="243"/>
      <c r="L22" s="244"/>
      <c r="M22" s="107"/>
      <c r="AV22" s="95" t="s">
        <v>10508</v>
      </c>
      <c r="AW22" s="95">
        <v>21</v>
      </c>
      <c r="AX22" s="105" t="s">
        <v>10508</v>
      </c>
    </row>
    <row r="23" spans="2:50" ht="15" customHeight="1" x14ac:dyDescent="0.25">
      <c r="B23" s="204" t="s">
        <v>10565</v>
      </c>
      <c r="C23" s="227" t="str">
        <f>IF(I22="","",IFERROR(INDEX(DATOS!E:E,MATCH(IF(O4="SI",VALUE(C21),VALUE(REPORTE!C22)),DATOS!BY:BY,0),1),""))</f>
        <v/>
      </c>
      <c r="D23" s="227"/>
      <c r="E23" s="227"/>
      <c r="F23" s="228"/>
      <c r="G23" s="128"/>
      <c r="H23" s="128"/>
      <c r="I23" s="204" t="str">
        <f>IF(B23="","","CUOTA ENERGETICA:")</f>
        <v>CUOTA ENERGETICA:</v>
      </c>
      <c r="J23" s="243" t="str">
        <f>IF(I23="","",IFERROR(CONCATENATE(INDEX(DATOS!BW:BW,MATCH(IF(O4="SI",VALUE(C21),VALUE(REPORTE!C22)),DATOS!BY:BY,0),1)," KW/H"),""))</f>
        <v/>
      </c>
      <c r="K23" s="243"/>
      <c r="L23" s="244"/>
      <c r="M23" s="107"/>
      <c r="AV23" s="95" t="s">
        <v>10509</v>
      </c>
      <c r="AW23" s="95">
        <v>22</v>
      </c>
      <c r="AX23" s="95" t="s">
        <v>10509</v>
      </c>
    </row>
    <row r="24" spans="2:50" ht="15" customHeight="1" x14ac:dyDescent="0.25">
      <c r="B24" s="205" t="str">
        <f>IF(B23="","","NO. REGISTRO:")</f>
        <v>NO. REGISTRO:</v>
      </c>
      <c r="C24" s="229" t="str">
        <f>IF(B24="","",IFERROR(INDEX(DATOS!BX:BX,MATCH(IF(O4="SI",VALUE(C21),VALUE(C22)),DATOS!BY:BY,0),1),""))</f>
        <v/>
      </c>
      <c r="D24" s="230"/>
      <c r="E24" s="230"/>
      <c r="F24" s="231"/>
      <c r="G24" s="128"/>
      <c r="H24" s="128"/>
      <c r="I24" s="205" t="s">
        <v>10575</v>
      </c>
      <c r="J24" s="225" t="str">
        <f>IFERROR(IF(N19=0,IF(AH2="si",DATOS!DF2,""),DATOS!DF2),"")</f>
        <v/>
      </c>
      <c r="K24" s="225"/>
      <c r="L24" s="226"/>
      <c r="M24" s="107"/>
      <c r="AV24" s="95" t="s">
        <v>10510</v>
      </c>
      <c r="AW24" s="95">
        <v>23</v>
      </c>
      <c r="AX24" s="95" t="s">
        <v>10510</v>
      </c>
    </row>
    <row r="25" spans="2:50" x14ac:dyDescent="0.25">
      <c r="B25" s="256"/>
      <c r="C25" s="256"/>
      <c r="D25" s="135"/>
      <c r="E25" s="135"/>
      <c r="F25" s="135"/>
      <c r="G25" s="128"/>
      <c r="H25" s="128"/>
      <c r="I25" s="128"/>
      <c r="J25" s="128"/>
      <c r="K25" s="128"/>
      <c r="L25" s="131"/>
      <c r="M25" s="107"/>
      <c r="AV25" s="95" t="s">
        <v>10511</v>
      </c>
      <c r="AW25" s="95">
        <v>24</v>
      </c>
      <c r="AX25" s="95" t="s">
        <v>10511</v>
      </c>
    </row>
    <row r="26" spans="2:50" x14ac:dyDescent="0.25">
      <c r="B26" s="138"/>
      <c r="C26" s="138"/>
      <c r="D26" s="135"/>
      <c r="E26" s="135"/>
      <c r="F26" s="135"/>
      <c r="G26" s="128"/>
      <c r="H26" s="128"/>
      <c r="I26" s="128"/>
      <c r="J26" s="128"/>
      <c r="K26" s="128"/>
      <c r="L26" s="131"/>
      <c r="M26" s="107"/>
      <c r="AV26" s="95" t="s">
        <v>10512</v>
      </c>
      <c r="AW26" s="95">
        <v>25</v>
      </c>
      <c r="AX26" s="95" t="s">
        <v>10512</v>
      </c>
    </row>
    <row r="27" spans="2:50" x14ac:dyDescent="0.25">
      <c r="B27" s="140" t="s">
        <v>10578</v>
      </c>
      <c r="C27" s="141"/>
      <c r="D27" s="142"/>
      <c r="E27" s="142"/>
      <c r="F27" s="142"/>
      <c r="G27" s="142"/>
      <c r="H27" s="142"/>
      <c r="I27" s="142"/>
      <c r="J27" s="142"/>
      <c r="K27" s="142"/>
      <c r="L27" s="142"/>
      <c r="M27" s="107"/>
      <c r="AV27" s="95" t="s">
        <v>10513</v>
      </c>
      <c r="AW27" s="95">
        <v>26</v>
      </c>
      <c r="AX27" s="95" t="s">
        <v>10513</v>
      </c>
    </row>
    <row r="28" spans="2:50" ht="15" customHeight="1" x14ac:dyDescent="0.25">
      <c r="B28" s="232" t="s">
        <v>1</v>
      </c>
      <c r="C28" s="232"/>
      <c r="D28" s="238" t="s">
        <v>10579</v>
      </c>
      <c r="E28" s="238"/>
      <c r="F28" s="238"/>
      <c r="G28" s="238"/>
      <c r="H28" s="238"/>
      <c r="I28" s="238"/>
      <c r="J28" s="238"/>
      <c r="K28" s="234" t="s">
        <v>10580</v>
      </c>
      <c r="L28" s="235"/>
      <c r="M28" s="107"/>
      <c r="AV28" s="95" t="s">
        <v>10514</v>
      </c>
      <c r="AW28" s="95">
        <v>27</v>
      </c>
      <c r="AX28" s="95" t="s">
        <v>10514</v>
      </c>
    </row>
    <row r="29" spans="2:50" ht="15" customHeight="1" x14ac:dyDescent="0.25">
      <c r="B29" s="233"/>
      <c r="C29" s="233"/>
      <c r="D29" s="239"/>
      <c r="E29" s="239"/>
      <c r="F29" s="239"/>
      <c r="G29" s="239"/>
      <c r="H29" s="239"/>
      <c r="I29" s="239"/>
      <c r="J29" s="239"/>
      <c r="K29" s="236"/>
      <c r="L29" s="237"/>
      <c r="M29" s="107"/>
      <c r="AV29" s="95" t="s">
        <v>10515</v>
      </c>
      <c r="AW29" s="95">
        <v>28</v>
      </c>
      <c r="AX29" s="95" t="s">
        <v>10515</v>
      </c>
    </row>
    <row r="30" spans="2:50" ht="15" customHeight="1" x14ac:dyDescent="0.25">
      <c r="B30" s="223" t="str">
        <f>IF(B65="(  ●  )","OK",B65)</f>
        <v/>
      </c>
      <c r="C30" s="224"/>
      <c r="D30" s="151" t="s">
        <v>10581</v>
      </c>
      <c r="E30" s="143"/>
      <c r="F30" s="143"/>
      <c r="G30" s="143"/>
      <c r="H30" s="143"/>
      <c r="I30" s="143"/>
      <c r="J30" s="144"/>
      <c r="K30" s="213" t="str">
        <f>IF(IF(I21="","",IFERROR(INDEX(DATOS!AS:AS,MATCH(IF(O4="SI",VALUE(C21),VALUE(REPORTE!C22)),DATOS!BY:BY,0),1),""))=0,"",IF(I21="","",IFERROR(INDEX(DATOS!AS:AS,MATCH(IF(O4="SI",VALUE(C21),VALUE(REPORTE!C22)),DATOS!BY:BY,0),1),"")))</f>
        <v/>
      </c>
      <c r="L30" s="214"/>
      <c r="M30" s="107"/>
      <c r="AM30" s="95" t="s">
        <v>10432</v>
      </c>
      <c r="AN30" s="95" t="s">
        <v>10433</v>
      </c>
      <c r="AO30" s="113">
        <f>IFERROR(IF(IFERROR(FIND("x",ERROR,1),FIND("X",ERROR,1))=1,1,1),"")</f>
        <v>1</v>
      </c>
      <c r="AV30" s="95" t="s">
        <v>10516</v>
      </c>
      <c r="AW30" s="95">
        <v>29</v>
      </c>
      <c r="AX30" s="95" t="s">
        <v>10516</v>
      </c>
    </row>
    <row r="31" spans="2:50" ht="15" customHeight="1" x14ac:dyDescent="0.25">
      <c r="B31" s="221" t="str">
        <f>IF(G65="(  ●  )","OK",G65)</f>
        <v/>
      </c>
      <c r="C31" s="222"/>
      <c r="D31" s="152" t="s">
        <v>10582</v>
      </c>
      <c r="E31" s="145"/>
      <c r="F31" s="145"/>
      <c r="G31" s="145"/>
      <c r="H31" s="145"/>
      <c r="I31" s="145"/>
      <c r="J31" s="146"/>
      <c r="K31" s="215"/>
      <c r="L31" s="216"/>
      <c r="M31" s="107"/>
      <c r="AV31" s="95" t="s">
        <v>10517</v>
      </c>
      <c r="AW31" s="95">
        <v>30</v>
      </c>
      <c r="AX31" s="95" t="s">
        <v>10517</v>
      </c>
    </row>
    <row r="32" spans="2:50" ht="15" customHeight="1" x14ac:dyDescent="0.25">
      <c r="B32" s="219" t="str">
        <f>IF(J65="(  ●  )","OK",J65)</f>
        <v/>
      </c>
      <c r="C32" s="220"/>
      <c r="D32" s="151" t="s">
        <v>10583</v>
      </c>
      <c r="E32" s="147"/>
      <c r="F32" s="147"/>
      <c r="G32" s="147"/>
      <c r="H32" s="147"/>
      <c r="I32" s="147"/>
      <c r="J32" s="148"/>
      <c r="K32" s="215"/>
      <c r="L32" s="216"/>
      <c r="M32" s="107"/>
      <c r="AV32" s="95" t="s">
        <v>10518</v>
      </c>
      <c r="AW32" s="95">
        <v>31</v>
      </c>
      <c r="AX32" s="105" t="s">
        <v>10518</v>
      </c>
    </row>
    <row r="33" spans="2:50" ht="15" customHeight="1" x14ac:dyDescent="0.25">
      <c r="B33" s="221" t="str">
        <f>IF(B68="(  ●  )","OK",B68)</f>
        <v/>
      </c>
      <c r="C33" s="222"/>
      <c r="D33" s="152" t="s">
        <v>4</v>
      </c>
      <c r="E33" s="145"/>
      <c r="F33" s="145"/>
      <c r="G33" s="145"/>
      <c r="H33" s="145"/>
      <c r="I33" s="145"/>
      <c r="J33" s="146"/>
      <c r="K33" s="215"/>
      <c r="L33" s="216"/>
      <c r="M33" s="107"/>
      <c r="AV33" s="95" t="s">
        <v>10519</v>
      </c>
      <c r="AW33" s="95">
        <v>32</v>
      </c>
      <c r="AX33" s="95" t="s">
        <v>10519</v>
      </c>
    </row>
    <row r="34" spans="2:50" ht="15" customHeight="1" x14ac:dyDescent="0.25">
      <c r="B34" s="219" t="str">
        <f>IF(G68="(  ●  )","OK",G68)</f>
        <v/>
      </c>
      <c r="C34" s="220"/>
      <c r="D34" s="151" t="s">
        <v>10584</v>
      </c>
      <c r="E34" s="147"/>
      <c r="F34" s="147"/>
      <c r="G34" s="147"/>
      <c r="H34" s="147"/>
      <c r="I34" s="147"/>
      <c r="J34" s="148"/>
      <c r="K34" s="215"/>
      <c r="L34" s="216"/>
      <c r="M34" s="107"/>
    </row>
    <row r="35" spans="2:50" ht="15" customHeight="1" x14ac:dyDescent="0.25">
      <c r="B35" s="221" t="str">
        <f>IF(J68="(  ●  )","OK",J68)</f>
        <v/>
      </c>
      <c r="C35" s="222"/>
      <c r="D35" s="152" t="s">
        <v>10585</v>
      </c>
      <c r="E35" s="145"/>
      <c r="F35" s="145"/>
      <c r="G35" s="145"/>
      <c r="H35" s="145"/>
      <c r="I35" s="145"/>
      <c r="J35" s="146"/>
      <c r="K35" s="215"/>
      <c r="L35" s="216"/>
      <c r="M35" s="107"/>
    </row>
    <row r="36" spans="2:50" ht="15" customHeight="1" x14ac:dyDescent="0.25">
      <c r="B36" s="219" t="str">
        <f>IF(B71="(  ●  )","OK",B71)</f>
        <v/>
      </c>
      <c r="C36" s="220"/>
      <c r="D36" s="151" t="s">
        <v>10586</v>
      </c>
      <c r="E36" s="147"/>
      <c r="F36" s="147"/>
      <c r="G36" s="147"/>
      <c r="H36" s="147"/>
      <c r="I36" s="147"/>
      <c r="J36" s="148"/>
      <c r="K36" s="215"/>
      <c r="L36" s="216"/>
      <c r="M36" s="107"/>
    </row>
    <row r="37" spans="2:50" ht="15" customHeight="1" x14ac:dyDescent="0.25">
      <c r="B37" s="221" t="str">
        <f>IF(G71="(  ●  )","OK",G71)</f>
        <v/>
      </c>
      <c r="C37" s="222"/>
      <c r="D37" s="152" t="s">
        <v>10587</v>
      </c>
      <c r="E37" s="145"/>
      <c r="F37" s="145"/>
      <c r="G37" s="145"/>
      <c r="H37" s="145"/>
      <c r="I37" s="145"/>
      <c r="J37" s="146"/>
      <c r="K37" s="215"/>
      <c r="L37" s="216"/>
      <c r="M37" s="107"/>
    </row>
    <row r="38" spans="2:50" ht="15" customHeight="1" x14ac:dyDescent="0.25">
      <c r="B38" s="219" t="str">
        <f>IF(J71="(  ●  )","OK",J71)</f>
        <v/>
      </c>
      <c r="C38" s="220"/>
      <c r="D38" s="151" t="s">
        <v>10588</v>
      </c>
      <c r="E38" s="147"/>
      <c r="F38" s="147"/>
      <c r="G38" s="147"/>
      <c r="H38" s="147"/>
      <c r="I38" s="147"/>
      <c r="J38" s="148"/>
      <c r="K38" s="215"/>
      <c r="L38" s="216"/>
      <c r="M38" s="107"/>
    </row>
    <row r="39" spans="2:50" ht="15" customHeight="1" x14ac:dyDescent="0.25">
      <c r="B39" s="221" t="str">
        <f>IF(L15="MORAL",IF(G74="(  ●  )","OK",G74),"")</f>
        <v/>
      </c>
      <c r="C39" s="222"/>
      <c r="D39" s="152" t="str">
        <f>IF(B39="","","ACTA COSNTITUTIVA")</f>
        <v/>
      </c>
      <c r="E39" s="145"/>
      <c r="F39" s="145"/>
      <c r="G39" s="145"/>
      <c r="H39" s="145"/>
      <c r="I39" s="145"/>
      <c r="J39" s="146"/>
      <c r="K39" s="215"/>
      <c r="L39" s="216"/>
      <c r="M39" s="107"/>
    </row>
    <row r="40" spans="2:50" ht="15" customHeight="1" x14ac:dyDescent="0.25">
      <c r="B40" s="219" t="str">
        <f>IF(B39="","",IF(B74="(  ●  )","OK",B74))</f>
        <v/>
      </c>
      <c r="C40" s="220"/>
      <c r="D40" s="151" t="str">
        <f>IF(B40="","","RFC O CEDULA DE IDENTIFICACIÓN FISCAL")</f>
        <v/>
      </c>
      <c r="E40" s="147"/>
      <c r="F40" s="147"/>
      <c r="G40" s="147"/>
      <c r="H40" s="147"/>
      <c r="I40" s="147"/>
      <c r="J40" s="148"/>
      <c r="K40" s="215"/>
      <c r="L40" s="216"/>
      <c r="M40" s="107"/>
    </row>
    <row r="41" spans="2:50" ht="15" customHeight="1" x14ac:dyDescent="0.25">
      <c r="B41" s="211" t="str">
        <f>IF(J74="        *TRAE CARTA PODER","OK","")</f>
        <v/>
      </c>
      <c r="C41" s="212"/>
      <c r="D41" s="153" t="str">
        <f>IF(B41="","","CARTA PODER")</f>
        <v/>
      </c>
      <c r="E41" s="149"/>
      <c r="F41" s="149"/>
      <c r="G41" s="149"/>
      <c r="H41" s="149"/>
      <c r="I41" s="149"/>
      <c r="J41" s="150"/>
      <c r="K41" s="217"/>
      <c r="L41" s="218"/>
      <c r="M41" s="107"/>
    </row>
    <row r="42" spans="2:50" ht="15" customHeight="1" x14ac:dyDescent="0.25">
      <c r="B42" s="139"/>
      <c r="C42" s="139"/>
      <c r="D42" s="136"/>
      <c r="E42" s="137"/>
      <c r="F42" s="137"/>
      <c r="G42" s="128"/>
      <c r="H42" s="133"/>
      <c r="I42" s="128"/>
      <c r="J42" s="128"/>
      <c r="K42" s="128"/>
      <c r="L42" s="131"/>
      <c r="M42" s="107"/>
    </row>
    <row r="43" spans="2:50" ht="15" customHeight="1" x14ac:dyDescent="0.25">
      <c r="B43" s="139"/>
      <c r="C43" s="139"/>
      <c r="D43" s="136"/>
      <c r="E43" s="137"/>
      <c r="F43" s="137"/>
      <c r="G43" s="128"/>
      <c r="H43" s="133"/>
      <c r="I43" s="128"/>
      <c r="J43" s="128"/>
      <c r="K43" s="128"/>
      <c r="L43" s="131"/>
      <c r="M43" s="107"/>
    </row>
    <row r="44" spans="2:50" ht="15" customHeight="1" x14ac:dyDescent="0.25">
      <c r="B44" s="139"/>
      <c r="C44" s="139"/>
      <c r="D44" s="136"/>
      <c r="E44" s="137"/>
      <c r="F44" s="137"/>
      <c r="G44" s="128"/>
      <c r="H44" s="133"/>
      <c r="I44" s="128"/>
      <c r="J44" s="128"/>
      <c r="K44" s="128"/>
      <c r="L44" s="131"/>
      <c r="M44" s="107"/>
    </row>
    <row r="45" spans="2:50" ht="15" customHeight="1" x14ac:dyDescent="0.25">
      <c r="B45" s="207" t="s">
        <v>10589</v>
      </c>
      <c r="C45" s="207"/>
      <c r="D45" s="207"/>
      <c r="E45" s="207"/>
      <c r="F45" s="207"/>
      <c r="G45" s="207"/>
      <c r="H45" s="207"/>
      <c r="I45" s="207"/>
      <c r="J45" s="207"/>
      <c r="K45" s="207"/>
      <c r="L45" s="207"/>
      <c r="M45" s="107"/>
    </row>
    <row r="46" spans="2:50" ht="15" customHeight="1" x14ac:dyDescent="0.25">
      <c r="B46" s="207"/>
      <c r="C46" s="207"/>
      <c r="D46" s="207"/>
      <c r="E46" s="207"/>
      <c r="F46" s="207"/>
      <c r="G46" s="207"/>
      <c r="H46" s="207"/>
      <c r="I46" s="207"/>
      <c r="J46" s="207"/>
      <c r="K46" s="207"/>
      <c r="L46" s="207"/>
      <c r="M46" s="107"/>
    </row>
    <row r="47" spans="2:50" ht="15" customHeight="1" x14ac:dyDescent="0.25">
      <c r="B47" s="207"/>
      <c r="C47" s="207"/>
      <c r="D47" s="207"/>
      <c r="E47" s="207"/>
      <c r="F47" s="207"/>
      <c r="G47" s="207"/>
      <c r="H47" s="207"/>
      <c r="I47" s="207"/>
      <c r="J47" s="207"/>
      <c r="K47" s="207"/>
      <c r="L47" s="207"/>
      <c r="M47" s="107"/>
    </row>
    <row r="48" spans="2:50" ht="15" customHeight="1" x14ac:dyDescent="0.25">
      <c r="B48" s="207"/>
      <c r="C48" s="207"/>
      <c r="D48" s="207"/>
      <c r="E48" s="207"/>
      <c r="F48" s="207"/>
      <c r="G48" s="207"/>
      <c r="H48" s="207"/>
      <c r="I48" s="207"/>
      <c r="J48" s="207"/>
      <c r="K48" s="207"/>
      <c r="L48" s="207"/>
      <c r="M48" s="107"/>
    </row>
    <row r="49" spans="2:15" ht="15" customHeight="1" x14ac:dyDescent="0.25">
      <c r="B49" s="139"/>
      <c r="C49" s="139"/>
      <c r="D49" s="136"/>
      <c r="E49" s="137"/>
      <c r="F49" s="137"/>
      <c r="G49" s="128"/>
      <c r="H49" s="133"/>
      <c r="I49" s="128"/>
      <c r="J49" s="128"/>
      <c r="K49" s="128"/>
      <c r="L49" s="131"/>
      <c r="M49" s="107"/>
    </row>
    <row r="50" spans="2:15" ht="15" customHeight="1" x14ac:dyDescent="0.25">
      <c r="B50" s="139"/>
      <c r="C50" s="139"/>
      <c r="D50" s="136"/>
      <c r="E50" s="137"/>
      <c r="F50" s="137"/>
      <c r="G50" s="128"/>
      <c r="H50" s="133"/>
      <c r="I50" s="128"/>
      <c r="J50" s="128"/>
      <c r="K50" s="128"/>
      <c r="L50" s="131"/>
      <c r="M50" s="107"/>
    </row>
    <row r="51" spans="2:15" ht="15" customHeight="1" x14ac:dyDescent="0.25">
      <c r="B51" s="139"/>
      <c r="C51" s="139"/>
      <c r="D51" s="136"/>
      <c r="E51" s="137"/>
      <c r="F51" s="137"/>
      <c r="G51" s="128"/>
      <c r="H51" s="133"/>
      <c r="I51" s="128"/>
      <c r="J51" s="128"/>
      <c r="K51" s="128"/>
      <c r="L51" s="131"/>
      <c r="M51" s="107"/>
      <c r="O51" s="95" t="str">
        <f>IF(J76="","",IF(N19=0,12,23))</f>
        <v/>
      </c>
    </row>
    <row r="52" spans="2:15" ht="15" customHeight="1" x14ac:dyDescent="0.25">
      <c r="B52" s="139"/>
      <c r="C52" s="139"/>
      <c r="D52" s="136"/>
      <c r="E52" s="137"/>
      <c r="F52" s="137"/>
      <c r="G52" s="128"/>
      <c r="H52" s="133"/>
      <c r="I52" s="128"/>
      <c r="J52" s="128"/>
      <c r="K52" s="128"/>
      <c r="L52" s="131"/>
      <c r="M52" s="107"/>
    </row>
    <row r="53" spans="2:15" ht="15" customHeight="1" x14ac:dyDescent="0.25">
      <c r="B53" s="139"/>
      <c r="C53" s="139"/>
      <c r="D53" s="136"/>
      <c r="E53" s="137"/>
      <c r="F53" s="137"/>
      <c r="G53" s="128"/>
      <c r="H53" s="133"/>
      <c r="I53" s="128"/>
      <c r="J53" s="128"/>
      <c r="K53" s="128"/>
      <c r="L53" s="131"/>
      <c r="M53" s="107"/>
    </row>
    <row r="54" spans="2:15" ht="29.25" customHeight="1" x14ac:dyDescent="0.25">
      <c r="B54" s="139"/>
      <c r="C54" s="139"/>
      <c r="D54" s="136"/>
      <c r="E54" s="137"/>
      <c r="F54" s="137"/>
      <c r="G54" s="128"/>
      <c r="H54" s="133"/>
      <c r="I54" s="128"/>
      <c r="J54" s="128"/>
      <c r="K54" s="128"/>
      <c r="L54" s="131"/>
      <c r="M54" s="107"/>
    </row>
    <row r="55" spans="2:15" ht="15" customHeight="1" x14ac:dyDescent="0.25">
      <c r="B55" s="139"/>
      <c r="C55" s="139"/>
      <c r="D55" s="136"/>
      <c r="E55" s="137"/>
      <c r="F55" s="137"/>
      <c r="G55" s="128"/>
      <c r="H55" s="133"/>
      <c r="I55" s="128"/>
      <c r="J55" s="128"/>
      <c r="K55" s="128"/>
      <c r="L55" s="131"/>
      <c r="M55" s="107"/>
    </row>
    <row r="56" spans="2:15" ht="15" customHeight="1" x14ac:dyDescent="0.25">
      <c r="B56" s="139"/>
      <c r="C56" s="139"/>
      <c r="D56" s="136"/>
      <c r="E56" s="137"/>
      <c r="F56" s="137"/>
      <c r="G56" s="128"/>
      <c r="H56" s="133"/>
      <c r="I56" s="128"/>
      <c r="J56" s="128"/>
      <c r="K56" s="128"/>
      <c r="L56" s="131"/>
      <c r="M56" s="107"/>
    </row>
    <row r="57" spans="2:15" ht="15" customHeight="1" x14ac:dyDescent="0.25">
      <c r="B57" s="139"/>
      <c r="C57" s="139"/>
      <c r="D57" s="136"/>
      <c r="E57" s="137"/>
      <c r="F57" s="137"/>
      <c r="G57" s="128"/>
      <c r="H57" s="133"/>
      <c r="I57" s="128"/>
      <c r="J57" s="128"/>
      <c r="K57" s="128"/>
      <c r="L57" s="131"/>
      <c r="M57" s="107"/>
    </row>
    <row r="58" spans="2:15" ht="15" customHeight="1" x14ac:dyDescent="0.25">
      <c r="B58" s="139"/>
      <c r="C58" s="139"/>
      <c r="D58" s="136"/>
      <c r="E58" s="137"/>
      <c r="F58" s="137"/>
      <c r="G58" s="128"/>
      <c r="H58" s="133"/>
      <c r="I58" s="128"/>
      <c r="J58" s="128"/>
      <c r="K58" s="128"/>
      <c r="L58" s="131"/>
      <c r="M58" s="107"/>
    </row>
    <row r="59" spans="2:15" ht="15" customHeight="1" x14ac:dyDescent="0.25">
      <c r="B59" s="139"/>
      <c r="C59" s="139"/>
      <c r="D59" s="136"/>
      <c r="E59" s="137"/>
      <c r="F59" s="137"/>
      <c r="G59" s="128"/>
      <c r="H59" s="133"/>
      <c r="I59" s="128"/>
      <c r="J59" s="128"/>
      <c r="K59" s="128"/>
      <c r="L59" s="131"/>
      <c r="M59" s="107"/>
    </row>
    <row r="60" spans="2:15" ht="15" customHeight="1" x14ac:dyDescent="0.25">
      <c r="B60" s="154"/>
      <c r="C60" s="154"/>
      <c r="D60" s="155"/>
      <c r="E60" s="156"/>
      <c r="F60" s="156"/>
      <c r="G60" s="128"/>
      <c r="H60" s="157"/>
      <c r="I60" s="158"/>
      <c r="J60" s="158"/>
      <c r="K60" s="158"/>
      <c r="L60" s="159"/>
      <c r="M60" s="107"/>
    </row>
    <row r="61" spans="2:15" ht="15" customHeight="1" x14ac:dyDescent="0.25">
      <c r="B61" s="208" t="str">
        <f>IF(B39="",C20,"REPRESENTANTE LEGAL DE "&amp;C20)</f>
        <v/>
      </c>
      <c r="C61" s="208"/>
      <c r="D61" s="208"/>
      <c r="E61" s="208"/>
      <c r="F61" s="208"/>
      <c r="G61" s="128"/>
      <c r="H61" s="210" t="str">
        <f>UPPER(TRABAJADOR)</f>
        <v>ING. JUAN CARLOS FLORES VILLARREAL</v>
      </c>
      <c r="I61" s="210"/>
      <c r="J61" s="210"/>
      <c r="K61" s="210"/>
      <c r="L61" s="210"/>
      <c r="M61" s="107"/>
      <c r="O61" s="112"/>
    </row>
    <row r="62" spans="2:15" ht="15" customHeight="1" x14ac:dyDescent="0.25">
      <c r="B62" s="208" t="s">
        <v>10435</v>
      </c>
      <c r="C62" s="208"/>
      <c r="D62" s="208"/>
      <c r="E62" s="208"/>
      <c r="F62" s="208"/>
      <c r="G62" s="128"/>
      <c r="H62" s="209" t="s">
        <v>10483</v>
      </c>
      <c r="I62" s="209"/>
      <c r="J62" s="209"/>
      <c r="K62" s="209"/>
      <c r="L62" s="209"/>
      <c r="M62" s="107"/>
      <c r="O62" s="112"/>
    </row>
    <row r="63" spans="2:15" ht="15" hidden="1" customHeight="1" x14ac:dyDescent="0.25">
      <c r="B63" s="139"/>
      <c r="C63" s="139"/>
      <c r="D63" s="136"/>
      <c r="E63" s="137"/>
      <c r="F63" s="137"/>
      <c r="G63" s="128"/>
      <c r="H63" s="133"/>
      <c r="I63" s="128"/>
      <c r="J63" s="128"/>
      <c r="K63" s="128"/>
      <c r="L63" s="131"/>
      <c r="M63" s="107"/>
      <c r="O63" s="112"/>
    </row>
    <row r="64" spans="2:15" hidden="1" x14ac:dyDescent="0.25">
      <c r="B64" s="132"/>
      <c r="C64" s="128"/>
      <c r="D64" s="132"/>
      <c r="E64" s="128"/>
      <c r="F64" s="128"/>
      <c r="G64" s="128"/>
      <c r="H64" s="129"/>
      <c r="I64" s="128"/>
      <c r="J64" s="128"/>
      <c r="K64" s="128"/>
      <c r="L64" s="131"/>
      <c r="M64" s="107"/>
      <c r="O64" s="112"/>
    </row>
    <row r="65" spans="2:20" hidden="1" x14ac:dyDescent="0.25">
      <c r="B65" s="129"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28" t="str">
        <f>IF(B65="","","SOLICITUD")</f>
        <v/>
      </c>
      <c r="D65" s="132"/>
      <c r="E65" s="128"/>
      <c r="F65" s="128"/>
      <c r="G65" s="129"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28" t="str">
        <f>IF(G68="","","BIOMÉTRICOS")</f>
        <v/>
      </c>
      <c r="I65" s="128"/>
      <c r="J65" s="129"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28" t="str">
        <f>IF(J65="","","IDENTIFICACIÓN")</f>
        <v/>
      </c>
      <c r="L65" s="128"/>
      <c r="M65" s="107"/>
    </row>
    <row r="66" spans="2:20" hidden="1" x14ac:dyDescent="0.25">
      <c r="B66" s="132"/>
      <c r="C66" s="128"/>
      <c r="D66" s="132"/>
      <c r="E66" s="128"/>
      <c r="F66" s="128"/>
      <c r="G66" s="128"/>
      <c r="H66" s="128"/>
      <c r="I66" s="128"/>
      <c r="J66" s="128"/>
      <c r="K66" s="128"/>
      <c r="L66" s="131"/>
      <c r="M66" s="107"/>
    </row>
    <row r="67" spans="2:20" ht="15" hidden="1" customHeight="1" x14ac:dyDescent="0.25">
      <c r="B67" s="132"/>
      <c r="C67" s="128"/>
      <c r="D67" s="132"/>
      <c r="E67" s="128"/>
      <c r="F67" s="128"/>
      <c r="G67" s="128"/>
      <c r="H67" s="129"/>
      <c r="I67" s="128"/>
      <c r="J67" s="128"/>
      <c r="K67" s="128"/>
      <c r="L67" s="131"/>
      <c r="M67" s="107"/>
    </row>
    <row r="68" spans="2:20" ht="15" hidden="1" customHeight="1" x14ac:dyDescent="0.25">
      <c r="B68" s="129"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28" t="str">
        <f>IF(B68="","","CURP")</f>
        <v/>
      </c>
      <c r="D68" s="132"/>
      <c r="E68" s="128"/>
      <c r="F68" s="128"/>
      <c r="G68" s="129"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28" t="str">
        <f>IF(G68="","","RECIBO LUZ")</f>
        <v/>
      </c>
      <c r="I68" s="128"/>
      <c r="J68" s="129"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28" t="str">
        <f>IF(J68="","","FACTURAS")</f>
        <v/>
      </c>
      <c r="L68" s="128"/>
      <c r="M68" s="107"/>
    </row>
    <row r="69" spans="2:20" hidden="1" x14ac:dyDescent="0.25">
      <c r="B69" s="132"/>
      <c r="C69" s="128"/>
      <c r="D69" s="132"/>
      <c r="E69" s="128"/>
      <c r="F69" s="128"/>
      <c r="G69" s="129"/>
      <c r="H69" s="129"/>
      <c r="I69" s="128"/>
      <c r="J69" s="128"/>
      <c r="K69" s="128"/>
      <c r="L69" s="131"/>
      <c r="M69" s="107"/>
    </row>
    <row r="70" spans="2:20" hidden="1" x14ac:dyDescent="0.25">
      <c r="B70" s="132"/>
      <c r="C70" s="128"/>
      <c r="D70" s="132"/>
      <c r="E70" s="128"/>
      <c r="F70" s="128"/>
      <c r="G70" s="128"/>
      <c r="H70" s="128"/>
      <c r="I70" s="133"/>
      <c r="J70" s="128"/>
      <c r="K70" s="128"/>
      <c r="L70" s="131"/>
      <c r="M70" s="107"/>
      <c r="R70" s="95">
        <v>0</v>
      </c>
      <c r="T70" s="95" t="s">
        <v>106</v>
      </c>
    </row>
    <row r="71" spans="2:20" hidden="1" x14ac:dyDescent="0.25">
      <c r="B71" s="129"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28" t="str">
        <f>IF(B71="","","TITULO CNA")</f>
        <v/>
      </c>
      <c r="D71" s="132"/>
      <c r="E71" s="128"/>
      <c r="F71" s="129"/>
      <c r="G71" s="129"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28" t="str">
        <f>IF(G71="","","ESCRITURAS")</f>
        <v/>
      </c>
      <c r="I71" s="128"/>
      <c r="J71" s="129"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28" t="str">
        <f>IF(J71="","","CROQUIS")</f>
        <v/>
      </c>
      <c r="L71" s="131"/>
      <c r="M71" s="107"/>
    </row>
    <row r="72" spans="2:20" ht="15" hidden="1" customHeight="1" x14ac:dyDescent="0.25">
      <c r="B72" s="132"/>
      <c r="C72" s="128"/>
      <c r="D72" s="132"/>
      <c r="E72" s="128"/>
      <c r="F72" s="128"/>
      <c r="G72" s="128"/>
      <c r="H72" s="128"/>
      <c r="I72" s="128"/>
      <c r="J72" s="128"/>
      <c r="K72" s="128"/>
      <c r="L72" s="131"/>
      <c r="M72" s="107"/>
    </row>
    <row r="73" spans="2:20" ht="15" hidden="1" customHeight="1" x14ac:dyDescent="0.25">
      <c r="B73" s="132"/>
      <c r="C73" s="128"/>
      <c r="D73" s="132"/>
      <c r="E73" s="128"/>
      <c r="F73" s="128"/>
      <c r="G73" s="128"/>
      <c r="H73" s="128"/>
      <c r="I73" s="128"/>
      <c r="J73" s="128"/>
      <c r="K73" s="128"/>
      <c r="L73" s="131"/>
      <c r="M73" s="107"/>
      <c r="R73" s="95">
        <f>R70+S73</f>
        <v>1</v>
      </c>
      <c r="S73" s="95">
        <f>IF(T73="",0,1)</f>
        <v>1</v>
      </c>
      <c r="T73" s="107">
        <f>IF(DATOS!J2=P$74,DATOS!C2,"")</f>
        <v>0</v>
      </c>
    </row>
    <row r="74" spans="2:20" hidden="1" x14ac:dyDescent="0.25">
      <c r="B74" s="129"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28" t="str">
        <f>IF(B74="","","RFC")</f>
        <v/>
      </c>
      <c r="D74" s="132"/>
      <c r="E74" s="128"/>
      <c r="F74" s="128"/>
      <c r="G74" s="129"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28" t="str">
        <f>IF(G74="","","ACTA COSNTITUTIVA")</f>
        <v/>
      </c>
      <c r="I74" s="128"/>
      <c r="J74" s="134" t="str">
        <f>IFERROR(IF(INDEX(DATOS!N:N,(MATCH(VALUE(CARPETA),DATOS!B:B,0)))="M",IF(LEN(INDEX(DATOS!P:P,(MATCH(VALUE(CARPETA),DATOS!B:B,0))))-FIND(";",INDEX(DATOS!P:P,(MATCH(VALUE(CARPETA),DATOS!B:B,0))),1)&gt;0,"        *TRAE CARTA PODER",""),IF(INDEX(DATOS!P:P,(MATCH(VALUE(CARPETA),DATOS!B:B,0)))="NO APLICA","",IF(INDEX(DATOS!P:P,(MATCH(VALUE(CARPETA),DATOS!B:B,0)))="","","        *TRAE CARTA PODER"))),"")</f>
        <v/>
      </c>
      <c r="K74" s="128"/>
      <c r="L74" s="133"/>
      <c r="M74" s="112"/>
      <c r="N74" s="112"/>
      <c r="P74" s="95" t="str">
        <f>C20</f>
        <v/>
      </c>
      <c r="R74" s="95">
        <f t="shared" ref="R74:R137" si="0">R73+S74</f>
        <v>1</v>
      </c>
      <c r="S74" s="95">
        <f>IF(T74="",0,IFERROR(IF(VLOOKUP(T74,T$73:T73,1,0)&gt;0,0,0),1))</f>
        <v>0</v>
      </c>
      <c r="T74" s="107">
        <f>IF(DATOS!J3=P$74,DATOS!C3,"")</f>
        <v>0</v>
      </c>
    </row>
    <row r="75" spans="2:20" hidden="1" x14ac:dyDescent="0.25">
      <c r="B75" s="129"/>
      <c r="C75" s="128"/>
      <c r="D75" s="132"/>
      <c r="E75" s="128"/>
      <c r="F75" s="128"/>
      <c r="G75" s="129"/>
      <c r="H75" s="129"/>
      <c r="I75" s="128"/>
      <c r="J75" s="132"/>
      <c r="K75" s="132"/>
      <c r="L75" s="132"/>
      <c r="M75" s="112"/>
      <c r="N75" s="112"/>
      <c r="T75" s="107"/>
    </row>
    <row r="76" spans="2:20" hidden="1" x14ac:dyDescent="0.25">
      <c r="B76" s="257"/>
      <c r="C76" s="257"/>
      <c r="D76" s="118"/>
      <c r="E76" s="119"/>
      <c r="F76" s="119"/>
      <c r="G76" s="125"/>
      <c r="H76" s="119"/>
      <c r="I76" s="122"/>
      <c r="J76" s="251" t="str">
        <f>IFERROR(IF(CONCATENATE(N19,O8,AH2)="0nosi"," ",IF(CONCATENATE(N19,O4)="1no"," ","")),"")</f>
        <v/>
      </c>
      <c r="K76" s="251"/>
      <c r="L76" s="251"/>
      <c r="M76" s="112"/>
      <c r="N76" s="112"/>
      <c r="O76" s="95">
        <v>1</v>
      </c>
      <c r="P76" s="107">
        <f t="shared" ref="P76:P107" si="1">IFERROR(VLOOKUP(O76,R$73:T$3406,3,0),"")</f>
        <v>0</v>
      </c>
      <c r="R76" s="95">
        <f>R74+S76</f>
        <v>1</v>
      </c>
      <c r="S76" s="95">
        <f>IF(T76="",0,IFERROR(IF(VLOOKUP(T76,T$73:T74,1,0)&gt;0,0,0),1))</f>
        <v>0</v>
      </c>
      <c r="T76" s="107">
        <f>IF(DATOS!J4=P$74,DATOS!C4,"")</f>
        <v>0</v>
      </c>
    </row>
    <row r="77" spans="2:20" hidden="1" x14ac:dyDescent="0.25">
      <c r="B77" s="125"/>
      <c r="C77" s="119"/>
      <c r="D77" s="118"/>
      <c r="E77" s="119"/>
      <c r="F77" s="119"/>
      <c r="G77" s="125"/>
      <c r="H77" s="119"/>
      <c r="I77" s="119"/>
      <c r="J77" s="119"/>
      <c r="K77" s="119"/>
      <c r="L77" s="119"/>
      <c r="M77" s="112"/>
      <c r="N77" s="112"/>
      <c r="O77" s="95">
        <v>2</v>
      </c>
      <c r="P77" s="107" t="str">
        <f t="shared" si="1"/>
        <v/>
      </c>
      <c r="R77" s="95">
        <f t="shared" si="0"/>
        <v>1</v>
      </c>
      <c r="S77" s="95">
        <f>IF(T77="",0,IFERROR(IF(VLOOKUP(T77,T$73:T76,1,0)&gt;0,0,0),1))</f>
        <v>0</v>
      </c>
      <c r="T77" s="107">
        <f>IF(DATOS!J5=P$74,DATOS!C5,"")</f>
        <v>0</v>
      </c>
    </row>
    <row r="78" spans="2:20" hidden="1" x14ac:dyDescent="0.25">
      <c r="B78" s="118"/>
      <c r="C78" s="119"/>
      <c r="D78" s="118"/>
      <c r="E78" s="119"/>
      <c r="F78" s="119"/>
      <c r="G78" s="119"/>
      <c r="H78" s="119"/>
      <c r="I78" s="119"/>
      <c r="J78" s="119"/>
      <c r="K78" s="119"/>
      <c r="L78" s="119"/>
      <c r="O78" s="95">
        <v>3</v>
      </c>
      <c r="P78" s="107" t="str">
        <f t="shared" si="1"/>
        <v/>
      </c>
      <c r="R78" s="95">
        <f t="shared" si="0"/>
        <v>1</v>
      </c>
      <c r="S78" s="95">
        <f>IF(T78="",0,IFERROR(IF(VLOOKUP(T78,T$73:T77,1,0)&gt;0,0,0),1))</f>
        <v>0</v>
      </c>
      <c r="T78" s="107">
        <f>IF(DATOS!J6=P$74,DATOS!C6,"")</f>
        <v>0</v>
      </c>
    </row>
    <row r="79" spans="2:20" hidden="1" x14ac:dyDescent="0.25">
      <c r="B79" s="118"/>
      <c r="C79" s="119"/>
      <c r="D79" s="118"/>
      <c r="E79" s="119"/>
      <c r="F79" s="119"/>
      <c r="G79" s="119"/>
      <c r="H79" s="119"/>
      <c r="I79" s="119"/>
      <c r="J79" s="119"/>
      <c r="K79" s="119"/>
      <c r="L79" s="119"/>
      <c r="M79" s="107"/>
      <c r="O79" s="95">
        <v>4</v>
      </c>
      <c r="P79" s="107" t="str">
        <f t="shared" si="1"/>
        <v/>
      </c>
      <c r="R79" s="95">
        <f t="shared" si="0"/>
        <v>1</v>
      </c>
      <c r="S79" s="95">
        <f>IF(T79="",0,IFERROR(IF(VLOOKUP(T79,T$73:T78,1,0)&gt;0,0,0),1))</f>
        <v>0</v>
      </c>
      <c r="T79" s="107">
        <f>IF(DATOS!J7=P$74,DATOS!C7,"")</f>
        <v>0</v>
      </c>
    </row>
    <row r="80" spans="2:20" hidden="1" x14ac:dyDescent="0.25">
      <c r="B80" s="258" t="str">
        <f>IF(IF(I21="","",IFERROR(INDEX(DATOS!AS:AS,MATCH(IF(O4="SI",VALUE(C21),VALUE(REPORTE!C22)),DATOS!BY:BY,0),1),""))=0,"",IF(I21="","",IFERROR(INDEX(DATOS!AS:AS,MATCH(IF(O4="SI",VALUE(C21),VALUE(REPORTE!C22)),DATOS!BY:BY,0),1),"")))</f>
        <v/>
      </c>
      <c r="C80" s="258"/>
      <c r="D80" s="258"/>
      <c r="E80" s="258"/>
      <c r="F80" s="258"/>
      <c r="G80" s="258"/>
      <c r="H80" s="258"/>
      <c r="I80" s="258"/>
      <c r="J80" s="258"/>
      <c r="K80" s="258"/>
      <c r="L80" s="258"/>
      <c r="M80" s="107"/>
      <c r="O80" s="95">
        <v>5</v>
      </c>
      <c r="P80" s="107" t="str">
        <f t="shared" si="1"/>
        <v/>
      </c>
      <c r="R80" s="95">
        <f t="shared" si="0"/>
        <v>1</v>
      </c>
      <c r="S80" s="95">
        <f>IF(T80="",0,IFERROR(IF(VLOOKUP(T80,T$73:T79,1,0)&gt;0,0,0),1))</f>
        <v>0</v>
      </c>
      <c r="T80" s="107">
        <f>IF(DATOS!J8=P$74,DATOS!C8,"")</f>
        <v>0</v>
      </c>
    </row>
    <row r="81" spans="2:22" ht="15" hidden="1" customHeight="1" x14ac:dyDescent="0.25">
      <c r="B81" s="255" t="s">
        <v>10570</v>
      </c>
      <c r="C81" s="255"/>
      <c r="D81" s="255"/>
      <c r="E81" s="255"/>
      <c r="F81" s="255"/>
      <c r="G81" s="255"/>
      <c r="H81" s="255"/>
      <c r="I81" s="255"/>
      <c r="J81" s="255"/>
      <c r="K81" s="255"/>
      <c r="L81" s="255"/>
      <c r="M81" s="107"/>
      <c r="O81" s="95">
        <v>6</v>
      </c>
      <c r="P81" s="107" t="str">
        <f t="shared" si="1"/>
        <v/>
      </c>
      <c r="R81" s="95">
        <f t="shared" si="0"/>
        <v>1</v>
      </c>
      <c r="S81" s="95">
        <f>IF(T81="",0,IFERROR(IF(VLOOKUP(T81,T$73:T80,1,0)&gt;0,0,0),1))</f>
        <v>0</v>
      </c>
      <c r="T81" s="107">
        <f>IF(DATOS!J9=P$74,DATOS!C9,"")</f>
        <v>0</v>
      </c>
    </row>
    <row r="82" spans="2:22" ht="15" hidden="1" customHeight="1" x14ac:dyDescent="0.25">
      <c r="B82" s="255"/>
      <c r="C82" s="255"/>
      <c r="D82" s="255"/>
      <c r="E82" s="255"/>
      <c r="F82" s="255"/>
      <c r="G82" s="255"/>
      <c r="H82" s="255"/>
      <c r="I82" s="255"/>
      <c r="J82" s="255"/>
      <c r="K82" s="255"/>
      <c r="L82" s="255"/>
      <c r="M82" s="107"/>
      <c r="O82" s="95">
        <v>7</v>
      </c>
      <c r="P82" s="107" t="str">
        <f t="shared" si="1"/>
        <v/>
      </c>
      <c r="R82" s="95">
        <f t="shared" si="0"/>
        <v>1</v>
      </c>
      <c r="S82" s="95">
        <f>IF(T82="",0,IFERROR(IF(VLOOKUP(T82,T$73:T81,1,0)&gt;0,0,0),1))</f>
        <v>0</v>
      </c>
      <c r="T82" s="107">
        <f>IF(DATOS!J10=P$74,DATOS!C10,"")</f>
        <v>0</v>
      </c>
    </row>
    <row r="83" spans="2:22" ht="15" hidden="1" customHeight="1" x14ac:dyDescent="0.25">
      <c r="B83" s="255"/>
      <c r="C83" s="255"/>
      <c r="D83" s="255"/>
      <c r="E83" s="255"/>
      <c r="F83" s="255"/>
      <c r="G83" s="255"/>
      <c r="H83" s="255"/>
      <c r="I83" s="255"/>
      <c r="J83" s="255"/>
      <c r="K83" s="255"/>
      <c r="L83" s="255"/>
      <c r="M83" s="107"/>
      <c r="O83" s="95">
        <v>8</v>
      </c>
      <c r="P83" s="107" t="str">
        <f t="shared" si="1"/>
        <v/>
      </c>
      <c r="R83" s="95">
        <f t="shared" si="0"/>
        <v>1</v>
      </c>
      <c r="S83" s="95">
        <f>IF(T83="",0,IFERROR(IF(VLOOKUP(T83,T$73:T82,1,0)&gt;0,0,0),1))</f>
        <v>0</v>
      </c>
      <c r="T83" s="107">
        <f>IF(DATOS!J11=P$74,DATOS!C11,"")</f>
        <v>0</v>
      </c>
    </row>
    <row r="84" spans="2:22" hidden="1" x14ac:dyDescent="0.25">
      <c r="B84" s="255"/>
      <c r="C84" s="255"/>
      <c r="D84" s="255"/>
      <c r="E84" s="255"/>
      <c r="F84" s="255"/>
      <c r="G84" s="255"/>
      <c r="H84" s="255"/>
      <c r="I84" s="255"/>
      <c r="J84" s="255"/>
      <c r="K84" s="255"/>
      <c r="L84" s="255"/>
      <c r="M84" s="107"/>
      <c r="O84" s="95">
        <v>9</v>
      </c>
      <c r="P84" s="107" t="str">
        <f t="shared" si="1"/>
        <v/>
      </c>
      <c r="R84" s="95">
        <f t="shared" si="0"/>
        <v>1</v>
      </c>
      <c r="S84" s="95">
        <f>IF(T84="",0,IFERROR(IF(VLOOKUP(T84,T$73:T83,1,0)&gt;0,0,0),1))</f>
        <v>0</v>
      </c>
      <c r="T84" s="107">
        <f>IF(DATOS!J12=P$74,DATOS!C12,"")</f>
        <v>0</v>
      </c>
    </row>
    <row r="85" spans="2:22" hidden="1" x14ac:dyDescent="0.25">
      <c r="B85" s="118"/>
      <c r="C85" s="119"/>
      <c r="D85" s="118"/>
      <c r="E85" s="119"/>
      <c r="F85" s="119"/>
      <c r="G85" s="119"/>
      <c r="H85" s="119"/>
      <c r="I85" s="119"/>
      <c r="J85" s="119"/>
      <c r="K85" s="119"/>
      <c r="L85" s="123"/>
      <c r="M85" s="107"/>
      <c r="O85" s="95">
        <v>10</v>
      </c>
      <c r="P85" s="107" t="str">
        <f t="shared" si="1"/>
        <v/>
      </c>
      <c r="R85" s="95">
        <f t="shared" si="0"/>
        <v>1</v>
      </c>
      <c r="S85" s="95">
        <f>IF(T85="",0,IFERROR(IF(VLOOKUP(T85,T$73:T84,1,0)&gt;0,0,0),1))</f>
        <v>0</v>
      </c>
      <c r="T85" s="107">
        <f>IF(DATOS!J13=P$74,DATOS!C13,"")</f>
        <v>0</v>
      </c>
    </row>
    <row r="86" spans="2:22" hidden="1" x14ac:dyDescent="0.25">
      <c r="B86" s="118"/>
      <c r="C86" s="119"/>
      <c r="D86" s="118"/>
      <c r="E86" s="119"/>
      <c r="F86" s="119"/>
      <c r="G86" s="119"/>
      <c r="H86" s="119"/>
      <c r="I86" s="119"/>
      <c r="J86" s="119"/>
      <c r="K86" s="119"/>
      <c r="L86" s="123"/>
      <c r="M86" s="107"/>
      <c r="O86" s="95">
        <v>11</v>
      </c>
      <c r="P86" s="107" t="str">
        <f t="shared" si="1"/>
        <v/>
      </c>
      <c r="R86" s="95">
        <f t="shared" si="0"/>
        <v>1</v>
      </c>
      <c r="S86" s="95">
        <f>IF(T86="",0,IFERROR(IF(VLOOKUP(T86,T$73:T85,1,0)&gt;0,0,0),1))</f>
        <v>0</v>
      </c>
      <c r="T86" s="107">
        <f>IF(DATOS!J14=P$74,DATOS!C14,"")</f>
        <v>0</v>
      </c>
    </row>
    <row r="87" spans="2:22" hidden="1" x14ac:dyDescent="0.25">
      <c r="B87" s="118"/>
      <c r="C87" s="119"/>
      <c r="D87" s="118"/>
      <c r="E87" s="119"/>
      <c r="F87" s="119"/>
      <c r="G87" s="119"/>
      <c r="H87" s="124"/>
      <c r="I87" s="119"/>
      <c r="J87" s="119"/>
      <c r="K87" s="119"/>
      <c r="L87" s="123"/>
      <c r="M87" s="107"/>
      <c r="O87" s="95">
        <v>12</v>
      </c>
      <c r="P87" s="107" t="str">
        <f t="shared" si="1"/>
        <v/>
      </c>
      <c r="R87" s="95">
        <f t="shared" si="0"/>
        <v>1</v>
      </c>
      <c r="S87" s="95">
        <f>IF(T87="",0,IFERROR(IF(VLOOKUP(T87,T$73:T86,1,0)&gt;0,0,0),1))</f>
        <v>0</v>
      </c>
      <c r="T87" s="107">
        <f>IF(DATOS!J15=P$74,DATOS!C15,"")</f>
        <v>0</v>
      </c>
    </row>
    <row r="88" spans="2:22" hidden="1" x14ac:dyDescent="0.25">
      <c r="B88" s="118"/>
      <c r="C88" s="119"/>
      <c r="D88" s="118"/>
      <c r="E88" s="119"/>
      <c r="F88" s="119"/>
      <c r="G88" s="119"/>
      <c r="H88" s="124"/>
      <c r="I88" s="119"/>
      <c r="J88" s="119"/>
      <c r="K88" s="119"/>
      <c r="L88" s="123"/>
      <c r="M88" s="107"/>
      <c r="O88" s="95">
        <v>13</v>
      </c>
      <c r="P88" s="107" t="str">
        <f t="shared" si="1"/>
        <v/>
      </c>
      <c r="R88" s="95">
        <f t="shared" si="0"/>
        <v>1</v>
      </c>
      <c r="S88" s="95">
        <f>IF(T88="",0,IFERROR(IF(VLOOKUP(T88,T$73:T87,1,0)&gt;0,0,0),1))</f>
        <v>0</v>
      </c>
      <c r="T88" s="107">
        <f>IF(DATOS!J16=P$74,DATOS!C16,"")</f>
        <v>0</v>
      </c>
    </row>
    <row r="89" spans="2:22" ht="15" hidden="1" customHeight="1" x14ac:dyDescent="0.25">
      <c r="B89" s="118"/>
      <c r="C89" s="119"/>
      <c r="D89" s="118"/>
      <c r="E89" s="119"/>
      <c r="F89" s="119"/>
      <c r="G89" s="119"/>
      <c r="H89" s="124"/>
      <c r="I89" s="119"/>
      <c r="J89" s="119"/>
      <c r="K89" s="119"/>
      <c r="L89" s="123"/>
      <c r="M89" s="107"/>
      <c r="O89" s="95">
        <v>14</v>
      </c>
      <c r="P89" s="107" t="str">
        <f t="shared" si="1"/>
        <v/>
      </c>
      <c r="R89" s="95">
        <f t="shared" si="0"/>
        <v>1</v>
      </c>
      <c r="S89" s="95">
        <f>IF(T89="",0,IFERROR(IF(VLOOKUP(T89,T$73:T88,1,0)&gt;0,0,0),1))</f>
        <v>0</v>
      </c>
      <c r="T89" s="107">
        <f>IF(DATOS!J17=P$74,DATOS!C17,"")</f>
        <v>0</v>
      </c>
    </row>
    <row r="90" spans="2:22" ht="15" hidden="1" customHeight="1" x14ac:dyDescent="0.25">
      <c r="B90" s="118"/>
      <c r="C90" s="119"/>
      <c r="D90" s="118"/>
      <c r="E90" s="119"/>
      <c r="F90" s="254"/>
      <c r="G90" s="254"/>
      <c r="H90" s="254"/>
      <c r="I90" s="119"/>
      <c r="J90" s="119"/>
      <c r="K90" s="119"/>
      <c r="L90" s="123"/>
      <c r="M90" s="107"/>
      <c r="O90" s="95">
        <v>15</v>
      </c>
      <c r="P90" s="107" t="str">
        <f t="shared" si="1"/>
        <v/>
      </c>
      <c r="R90" s="95">
        <f t="shared" si="0"/>
        <v>1</v>
      </c>
      <c r="S90" s="95">
        <f>IF(T90="",0,IFERROR(IF(VLOOKUP(T90,T$73:T89,1,0)&gt;0,0,0),1))</f>
        <v>0</v>
      </c>
      <c r="T90" s="107">
        <f>IF(DATOS!J18=P$74,DATOS!C18,"")</f>
        <v>0</v>
      </c>
    </row>
    <row r="91" spans="2:22" hidden="1" x14ac:dyDescent="0.25">
      <c r="B91" s="254" t="s">
        <v>10435</v>
      </c>
      <c r="C91" s="254"/>
      <c r="D91" s="254"/>
      <c r="E91" s="254"/>
      <c r="F91" s="254"/>
      <c r="G91" s="254"/>
      <c r="H91" s="254"/>
      <c r="I91" s="254"/>
      <c r="J91" s="254"/>
      <c r="K91" s="254"/>
      <c r="L91" s="254"/>
      <c r="M91" s="107"/>
      <c r="O91" s="95">
        <v>16</v>
      </c>
      <c r="P91" s="107" t="str">
        <f t="shared" si="1"/>
        <v/>
      </c>
      <c r="R91" s="95">
        <f t="shared" si="0"/>
        <v>1</v>
      </c>
      <c r="S91" s="95">
        <f>IF(T91="",0,IFERROR(IF(VLOOKUP(T91,T$73:T90,1,0)&gt;0,0,0),1))</f>
        <v>0</v>
      </c>
      <c r="T91" s="107">
        <f>IF(DATOS!J19=P$74,DATOS!C19,"")</f>
        <v>0</v>
      </c>
    </row>
    <row r="92" spans="2:22" hidden="1" x14ac:dyDescent="0.25">
      <c r="B92" s="254" t="str">
        <f>IF(G74="",C20,"REPRESENTANTE LEGAL DE "&amp;C20)</f>
        <v/>
      </c>
      <c r="C92" s="254"/>
      <c r="D92" s="254"/>
      <c r="E92" s="254"/>
      <c r="F92" s="254"/>
      <c r="G92" s="254"/>
      <c r="H92" s="254"/>
      <c r="I92" s="254"/>
      <c r="J92" s="254"/>
      <c r="K92" s="254"/>
      <c r="L92" s="254"/>
      <c r="M92" s="107"/>
      <c r="O92" s="95">
        <v>17</v>
      </c>
      <c r="P92" s="107" t="str">
        <f t="shared" si="1"/>
        <v/>
      </c>
      <c r="R92" s="95">
        <f t="shared" si="0"/>
        <v>1</v>
      </c>
      <c r="S92" s="95">
        <f>IF(T92="",0,IFERROR(IF(VLOOKUP(T92,T$73:T91,1,0)&gt;0,0,0),1))</f>
        <v>0</v>
      </c>
      <c r="T92" s="107">
        <f>IF(DATOS!J20=P$74,DATOS!C20,"")</f>
        <v>0</v>
      </c>
      <c r="V92" s="95">
        <f>IFERROR(IF(VLOOKUP(T94,T$73:T93,1,0)&gt;0,0,0),1)</f>
        <v>0</v>
      </c>
    </row>
    <row r="93" spans="2:22" hidden="1" x14ac:dyDescent="0.25">
      <c r="B93" s="118"/>
      <c r="C93" s="119"/>
      <c r="D93" s="118"/>
      <c r="E93" s="119"/>
      <c r="F93" s="119"/>
      <c r="G93" s="119"/>
      <c r="H93" s="119"/>
      <c r="I93" s="119"/>
      <c r="J93" s="119"/>
      <c r="K93" s="119"/>
      <c r="L93" s="123"/>
      <c r="M93" s="107"/>
      <c r="O93" s="95">
        <v>18</v>
      </c>
      <c r="P93" s="107" t="str">
        <f t="shared" si="1"/>
        <v/>
      </c>
      <c r="R93" s="95">
        <f t="shared" si="0"/>
        <v>1</v>
      </c>
      <c r="S93" s="95">
        <f>IF(T93="",0,IFERROR(IF(VLOOKUP(T93,T$73:T92,1,0)&gt;0,0,0),1))</f>
        <v>0</v>
      </c>
      <c r="T93" s="107">
        <f>IF(DATOS!J21=P$74,DATOS!C21,"")</f>
        <v>0</v>
      </c>
      <c r="V93" s="95">
        <f>IFERROR(IF(VLOOKUP(T95,T$73:T94,1,0)&gt;0,0,0),1)</f>
        <v>0</v>
      </c>
    </row>
    <row r="94" spans="2:22" hidden="1" x14ac:dyDescent="0.25">
      <c r="B94" s="118"/>
      <c r="C94" s="119"/>
      <c r="D94" s="118"/>
      <c r="E94" s="119"/>
      <c r="F94" s="119"/>
      <c r="G94" s="119"/>
      <c r="H94" s="119"/>
      <c r="I94" s="119"/>
      <c r="J94" s="119"/>
      <c r="K94" s="119"/>
      <c r="L94" s="123"/>
      <c r="M94" s="107"/>
      <c r="O94" s="95">
        <v>19</v>
      </c>
      <c r="P94" s="107" t="str">
        <f t="shared" si="1"/>
        <v/>
      </c>
      <c r="R94" s="95">
        <f t="shared" si="0"/>
        <v>1</v>
      </c>
      <c r="S94" s="95">
        <f>IF(T94="",0,IFERROR(IF(VLOOKUP(T94,T$73:T93,1,0)&gt;0,0,0),1))</f>
        <v>0</v>
      </c>
      <c r="T94" s="107">
        <f>IF(DATOS!J22=P$74,DATOS!C22,"")</f>
        <v>0</v>
      </c>
      <c r="V94" s="95">
        <f>IFERROR(IF(VLOOKUP(T96,T$73:T95,1,0)&gt;0,0,0),1)</f>
        <v>0</v>
      </c>
    </row>
    <row r="95" spans="2:22" ht="15" hidden="1" customHeight="1" x14ac:dyDescent="0.25">
      <c r="L95" s="107"/>
      <c r="M95" s="107"/>
      <c r="O95" s="95">
        <v>20</v>
      </c>
      <c r="P95" s="107" t="str">
        <f t="shared" si="1"/>
        <v/>
      </c>
      <c r="R95" s="95">
        <f t="shared" si="0"/>
        <v>1</v>
      </c>
      <c r="S95" s="95">
        <f>IF(T95="",0,IFERROR(IF(VLOOKUP(T95,T$73:T94,1,0)&gt;0,0,0),1))</f>
        <v>0</v>
      </c>
      <c r="T95" s="107">
        <f>IF(DATOS!J23=P$74,DATOS!C23,"")</f>
        <v>0</v>
      </c>
      <c r="V95" s="95">
        <f>IFERROR(IF(VLOOKUP(T97,T$73:T96,1,0)&gt;0,0,0),1)</f>
        <v>0</v>
      </c>
    </row>
    <row r="96" spans="2:22" hidden="1" x14ac:dyDescent="0.25">
      <c r="M96" s="107"/>
      <c r="O96" s="95">
        <v>21</v>
      </c>
      <c r="P96" s="107" t="str">
        <f t="shared" si="1"/>
        <v/>
      </c>
      <c r="R96" s="95">
        <f t="shared" si="0"/>
        <v>1</v>
      </c>
      <c r="S96" s="95">
        <f>IF(T96="",0,IFERROR(IF(VLOOKUP(T96,T$73:T95,1,0)&gt;0,0,0),1))</f>
        <v>0</v>
      </c>
      <c r="T96" s="107">
        <f>IF(DATOS!J24=P$74,DATOS!C24,"")</f>
        <v>0</v>
      </c>
      <c r="V96" s="95">
        <f>IFERROR(IF(VLOOKUP(T98,T$73:T97,1,0)&gt;0,0,0),1)</f>
        <v>0</v>
      </c>
    </row>
    <row r="97" spans="12:22" hidden="1" x14ac:dyDescent="0.25">
      <c r="L97" s="107"/>
      <c r="M97" s="107"/>
      <c r="O97" s="95">
        <v>22</v>
      </c>
      <c r="P97" s="107" t="str">
        <f t="shared" si="1"/>
        <v/>
      </c>
      <c r="R97" s="95">
        <f t="shared" si="0"/>
        <v>1</v>
      </c>
      <c r="S97" s="95">
        <f>IF(T97="",0,IFERROR(IF(VLOOKUP(T97,T$73:T96,1,0)&gt;0,0,0),1))</f>
        <v>0</v>
      </c>
      <c r="T97" s="107">
        <f>IF(DATOS!J25=P$74,DATOS!C25,"")</f>
        <v>0</v>
      </c>
      <c r="V97" s="95">
        <f>IFERROR(IF(VLOOKUP(T99,T$73:T98,1,0)&gt;0,0,0),1)</f>
        <v>0</v>
      </c>
    </row>
    <row r="98" spans="12:22" ht="37.5" hidden="1" customHeight="1" x14ac:dyDescent="0.25">
      <c r="L98" s="250"/>
      <c r="M98" s="250"/>
      <c r="O98" s="95">
        <v>23</v>
      </c>
      <c r="P98" s="107" t="str">
        <f t="shared" si="1"/>
        <v/>
      </c>
      <c r="R98" s="95">
        <f t="shared" si="0"/>
        <v>1</v>
      </c>
      <c r="S98" s="95">
        <f>IF(T98="",0,IFERROR(IF(VLOOKUP(T98,T$73:T97,1,0)&gt;0,0,0),1))</f>
        <v>0</v>
      </c>
      <c r="T98" s="107">
        <f>IF(DATOS!J26=P$74,DATOS!C26,"")</f>
        <v>0</v>
      </c>
      <c r="V98" s="95">
        <f>IFERROR(IF(VLOOKUP(T100,T$73:T99,1,0)&gt;0,0,0),1)</f>
        <v>0</v>
      </c>
    </row>
    <row r="99" spans="12:22" ht="17.25" hidden="1" customHeight="1" x14ac:dyDescent="0.25">
      <c r="O99" s="95">
        <v>24</v>
      </c>
      <c r="P99" s="107" t="str">
        <f t="shared" si="1"/>
        <v/>
      </c>
      <c r="R99" s="95">
        <f t="shared" si="0"/>
        <v>1</v>
      </c>
      <c r="S99" s="95">
        <f>IF(T99="",0,IFERROR(IF(VLOOKUP(T99,T$73:T98,1,0)&gt;0,0,0),1))</f>
        <v>0</v>
      </c>
      <c r="T99" s="107">
        <f>IF(DATOS!J27=P$74,DATOS!C27,"")</f>
        <v>0</v>
      </c>
      <c r="V99" s="95">
        <f>IFERROR(IF(VLOOKUP(T101,T$73:T100,1,0)&gt;0,0,0),1)</f>
        <v>0</v>
      </c>
    </row>
    <row r="100" spans="12:22" hidden="1" x14ac:dyDescent="0.25">
      <c r="O100" s="95">
        <v>25</v>
      </c>
      <c r="P100" s="107" t="str">
        <f t="shared" si="1"/>
        <v/>
      </c>
      <c r="R100" s="95">
        <f t="shared" si="0"/>
        <v>1</v>
      </c>
      <c r="S100" s="95">
        <f>IF(T100="",0,IFERROR(IF(VLOOKUP(T100,T$73:T99,1,0)&gt;0,0,0),1))</f>
        <v>0</v>
      </c>
      <c r="T100" s="107">
        <f>IF(DATOS!J28=P$74,DATOS!C28,"")</f>
        <v>0</v>
      </c>
      <c r="V100" s="95">
        <f>IFERROR(IF(VLOOKUP(T102,T$73:T101,1,0)&gt;0,0,0),1)</f>
        <v>0</v>
      </c>
    </row>
    <row r="101" spans="12:22" hidden="1" x14ac:dyDescent="0.25">
      <c r="O101" s="95">
        <v>26</v>
      </c>
      <c r="P101" s="107" t="str">
        <f t="shared" si="1"/>
        <v/>
      </c>
      <c r="R101" s="95">
        <f t="shared" si="0"/>
        <v>1</v>
      </c>
      <c r="S101" s="95">
        <f>IF(T101="",0,IFERROR(IF(VLOOKUP(T101,T$73:T100,1,0)&gt;0,0,0),1))</f>
        <v>0</v>
      </c>
      <c r="T101" s="107">
        <f>IF(DATOS!J29=P$74,DATOS!C29,"")</f>
        <v>0</v>
      </c>
      <c r="V101" s="95">
        <f>IFERROR(IF(VLOOKUP(T103,T$73:T102,1,0)&gt;0,0,0),1)</f>
        <v>0</v>
      </c>
    </row>
    <row r="102" spans="12:22" hidden="1" x14ac:dyDescent="0.25">
      <c r="O102" s="95">
        <v>27</v>
      </c>
      <c r="P102" s="107" t="str">
        <f t="shared" si="1"/>
        <v/>
      </c>
      <c r="R102" s="95">
        <f t="shared" si="0"/>
        <v>1</v>
      </c>
      <c r="S102" s="95">
        <f>IF(T102="",0,IFERROR(IF(VLOOKUP(T102,T$73:T101,1,0)&gt;0,0,0),1))</f>
        <v>0</v>
      </c>
      <c r="T102" s="107">
        <f>IF(DATOS!J30=P$74,DATOS!C30,"")</f>
        <v>0</v>
      </c>
      <c r="V102" s="95">
        <f>IFERROR(IF(VLOOKUP(T104,T$73:T103,1,0)&gt;0,0,0),1)</f>
        <v>0</v>
      </c>
    </row>
    <row r="103" spans="12:22" hidden="1" x14ac:dyDescent="0.25">
      <c r="O103" s="95">
        <v>28</v>
      </c>
      <c r="P103" s="107" t="str">
        <f t="shared" si="1"/>
        <v/>
      </c>
      <c r="R103" s="95">
        <f t="shared" si="0"/>
        <v>1</v>
      </c>
      <c r="S103" s="95">
        <f>IF(T103="",0,IFERROR(IF(VLOOKUP(T103,T$73:T102,1,0)&gt;0,0,0),1))</f>
        <v>0</v>
      </c>
      <c r="T103" s="107">
        <f>IF(DATOS!J31=P$74,DATOS!C31,"")</f>
        <v>0</v>
      </c>
      <c r="V103" s="95">
        <f>IFERROR(IF(VLOOKUP(T105,T$73:T104,1,0)&gt;0,0,0),1)</f>
        <v>0</v>
      </c>
    </row>
    <row r="104" spans="12:22" hidden="1" x14ac:dyDescent="0.25">
      <c r="O104" s="95">
        <v>29</v>
      </c>
      <c r="P104" s="107" t="str">
        <f t="shared" si="1"/>
        <v/>
      </c>
      <c r="R104" s="95">
        <f t="shared" si="0"/>
        <v>1</v>
      </c>
      <c r="S104" s="95">
        <f>IF(T104="",0,IFERROR(IF(VLOOKUP(T104,T$73:T103,1,0)&gt;0,0,0),1))</f>
        <v>0</v>
      </c>
      <c r="T104" s="107">
        <f>IF(DATOS!J32=P$74,DATOS!C32,"")</f>
        <v>0</v>
      </c>
      <c r="V104" s="95">
        <f>IFERROR(IF(VLOOKUP(T106,T$73:T105,1,0)&gt;0,0,0),1)</f>
        <v>0</v>
      </c>
    </row>
    <row r="105" spans="12:22" hidden="1" x14ac:dyDescent="0.25">
      <c r="O105" s="95">
        <v>30</v>
      </c>
      <c r="P105" s="107" t="str">
        <f t="shared" si="1"/>
        <v/>
      </c>
      <c r="R105" s="95">
        <f t="shared" si="0"/>
        <v>1</v>
      </c>
      <c r="S105" s="95">
        <f>IF(T105="",0,IFERROR(IF(VLOOKUP(T105,T$73:T104,1,0)&gt;0,0,0),1))</f>
        <v>0</v>
      </c>
      <c r="T105" s="107">
        <f>IF(DATOS!J33=P$74,DATOS!C33,"")</f>
        <v>0</v>
      </c>
      <c r="V105" s="95">
        <f>IFERROR(IF(VLOOKUP(T107,T$73:T106,1,0)&gt;0,0,0),1)</f>
        <v>0</v>
      </c>
    </row>
    <row r="106" spans="12:22" hidden="1" x14ac:dyDescent="0.25">
      <c r="O106" s="95">
        <v>31</v>
      </c>
      <c r="P106" s="107" t="str">
        <f t="shared" si="1"/>
        <v/>
      </c>
      <c r="R106" s="95">
        <f t="shared" si="0"/>
        <v>1</v>
      </c>
      <c r="S106" s="95">
        <f>IF(T106="",0,IFERROR(IF(VLOOKUP(T106,T$73:T105,1,0)&gt;0,0,0),1))</f>
        <v>0</v>
      </c>
      <c r="T106" s="107">
        <f>IF(DATOS!J34=P$74,DATOS!C34,"")</f>
        <v>0</v>
      </c>
      <c r="V106" s="95">
        <f>IFERROR(IF(VLOOKUP(T108,T$73:T$3406,1,0)&gt;0,0,0),1)</f>
        <v>0</v>
      </c>
    </row>
    <row r="107" spans="12:22" hidden="1" x14ac:dyDescent="0.25">
      <c r="O107" s="95">
        <v>32</v>
      </c>
      <c r="P107" s="107" t="str">
        <f t="shared" si="1"/>
        <v/>
      </c>
      <c r="R107" s="95">
        <f t="shared" si="0"/>
        <v>1</v>
      </c>
      <c r="S107" s="95">
        <f>IF(T107="",0,IFERROR(IF(VLOOKUP(T107,T$73:T106,1,0)&gt;0,0,0),1))</f>
        <v>0</v>
      </c>
      <c r="T107" s="107">
        <f>IF(DATOS!J35=P$74,DATOS!C35,"")</f>
        <v>0</v>
      </c>
      <c r="V107" s="95">
        <f>IFERROR(IF(VLOOKUP(T109,T$73:T$3406,1,0)&gt;0,0,0),1)</f>
        <v>0</v>
      </c>
    </row>
    <row r="108" spans="12:22" hidden="1" x14ac:dyDescent="0.25">
      <c r="O108" s="95">
        <v>33</v>
      </c>
      <c r="P108" s="107" t="str">
        <f t="shared" ref="P108:P139" si="2">IFERROR(VLOOKUP(O108,R$73:T$3406,3,0),"")</f>
        <v/>
      </c>
      <c r="R108" s="95">
        <f t="shared" si="0"/>
        <v>1</v>
      </c>
      <c r="S108" s="95">
        <f>IF(T108="",0,IFERROR(IF(VLOOKUP(T108,T$73:T107,1,0)&gt;0,0,0),1))</f>
        <v>0</v>
      </c>
      <c r="T108" s="107">
        <f>IF(DATOS!J36=P$74,DATOS!C36,"")</f>
        <v>0</v>
      </c>
      <c r="V108" s="95">
        <f>IFERROR(IF(VLOOKUP(T110,T$73:T$3406,1,0)&gt;0,0,0),1)</f>
        <v>0</v>
      </c>
    </row>
    <row r="109" spans="12:22" hidden="1" x14ac:dyDescent="0.25">
      <c r="O109" s="95">
        <v>34</v>
      </c>
      <c r="P109" s="107" t="str">
        <f t="shared" si="2"/>
        <v/>
      </c>
      <c r="R109" s="95">
        <f t="shared" si="0"/>
        <v>1</v>
      </c>
      <c r="S109" s="95">
        <f>IF(T109="",0,IFERROR(IF(VLOOKUP(T109,T$73:T108,1,0)&gt;0,0,0),1))</f>
        <v>0</v>
      </c>
      <c r="T109" s="107">
        <f>IF(DATOS!J37=P$74,DATOS!C37,"")</f>
        <v>0</v>
      </c>
      <c r="V109" s="95">
        <f>IFERROR(IF(VLOOKUP(T111,T$73:T$3406,1,0)&gt;0,0,0),1)</f>
        <v>0</v>
      </c>
    </row>
    <row r="110" spans="12:22" hidden="1" x14ac:dyDescent="0.25">
      <c r="O110" s="95">
        <v>35</v>
      </c>
      <c r="P110" s="107" t="str">
        <f t="shared" si="2"/>
        <v/>
      </c>
      <c r="R110" s="95">
        <f t="shared" si="0"/>
        <v>1</v>
      </c>
      <c r="S110" s="95">
        <f>IF(T110="",0,IFERROR(IF(VLOOKUP(T110,T$73:T109,1,0)&gt;0,0,0),1))</f>
        <v>0</v>
      </c>
      <c r="T110" s="107">
        <f>IF(DATOS!J38=P$74,DATOS!C38,"")</f>
        <v>0</v>
      </c>
    </row>
    <row r="111" spans="12:22" hidden="1" x14ac:dyDescent="0.25">
      <c r="O111" s="95">
        <v>36</v>
      </c>
      <c r="P111" s="107" t="str">
        <f t="shared" si="2"/>
        <v/>
      </c>
      <c r="R111" s="95">
        <f t="shared" si="0"/>
        <v>1</v>
      </c>
      <c r="S111" s="95">
        <f>IF(T111="",0,IFERROR(IF(VLOOKUP(T111,T$73:T110,1,0)&gt;0,0,0),1))</f>
        <v>0</v>
      </c>
      <c r="T111" s="107">
        <f>IF(DATOS!J39=P$74,DATOS!C39,"")</f>
        <v>0</v>
      </c>
    </row>
    <row r="112" spans="12:22" hidden="1" x14ac:dyDescent="0.25">
      <c r="O112" s="95">
        <v>37</v>
      </c>
      <c r="P112" s="107" t="str">
        <f t="shared" si="2"/>
        <v/>
      </c>
      <c r="R112" s="95">
        <f t="shared" si="0"/>
        <v>1</v>
      </c>
      <c r="S112" s="95">
        <f>IF(T112="",0,IFERROR(IF(VLOOKUP(T112,T$73:T111,1,0)&gt;0,0,0),1))</f>
        <v>0</v>
      </c>
      <c r="T112" s="107">
        <f>IF(DATOS!J40=P$74,DATOS!C40,"")</f>
        <v>0</v>
      </c>
    </row>
    <row r="113" spans="15:20" hidden="1" x14ac:dyDescent="0.25">
      <c r="O113" s="95">
        <v>38</v>
      </c>
      <c r="P113" s="107" t="str">
        <f t="shared" si="2"/>
        <v/>
      </c>
      <c r="R113" s="95">
        <f t="shared" si="0"/>
        <v>1</v>
      </c>
      <c r="S113" s="95">
        <f>IF(T113="",0,IFERROR(IF(VLOOKUP(T113,T$73:T112,1,0)&gt;0,0,0),1))</f>
        <v>0</v>
      </c>
      <c r="T113" s="107">
        <f>IF(DATOS!J41=P$74,DATOS!C41,"")</f>
        <v>0</v>
      </c>
    </row>
    <row r="114" spans="15:20" hidden="1" x14ac:dyDescent="0.25">
      <c r="O114" s="95">
        <v>39</v>
      </c>
      <c r="P114" s="107" t="str">
        <f t="shared" si="2"/>
        <v/>
      </c>
      <c r="R114" s="95">
        <f t="shared" si="0"/>
        <v>1</v>
      </c>
      <c r="S114" s="95">
        <f>IF(T114="",0,IFERROR(IF(VLOOKUP(T114,T$73:T113,1,0)&gt;0,0,0),1))</f>
        <v>0</v>
      </c>
      <c r="T114" s="107">
        <f>IF(DATOS!J42=P$74,DATOS!C42,"")</f>
        <v>0</v>
      </c>
    </row>
    <row r="115" spans="15:20" hidden="1" x14ac:dyDescent="0.25">
      <c r="O115" s="95">
        <v>40</v>
      </c>
      <c r="P115" s="107" t="str">
        <f t="shared" si="2"/>
        <v/>
      </c>
      <c r="R115" s="95">
        <f t="shared" si="0"/>
        <v>1</v>
      </c>
      <c r="S115" s="95">
        <f>IF(T115="",0,IFERROR(IF(VLOOKUP(T115,T$73:T114,1,0)&gt;0,0,0),1))</f>
        <v>0</v>
      </c>
      <c r="T115" s="107">
        <f>IF(DATOS!J43=P$74,DATOS!C43,"")</f>
        <v>0</v>
      </c>
    </row>
    <row r="116" spans="15:20" hidden="1" x14ac:dyDescent="0.25">
      <c r="O116" s="95">
        <v>41</v>
      </c>
      <c r="P116" s="107" t="str">
        <f t="shared" si="2"/>
        <v/>
      </c>
      <c r="R116" s="95">
        <f t="shared" si="0"/>
        <v>1</v>
      </c>
      <c r="S116" s="95">
        <f>IF(T116="",0,IFERROR(IF(VLOOKUP(T116,T$73:T115,1,0)&gt;0,0,0),1))</f>
        <v>0</v>
      </c>
      <c r="T116" s="107">
        <f>IF(DATOS!J44=P$74,DATOS!C44,"")</f>
        <v>0</v>
      </c>
    </row>
    <row r="117" spans="15:20" hidden="1" x14ac:dyDescent="0.25">
      <c r="O117" s="95">
        <v>42</v>
      </c>
      <c r="P117" s="107" t="str">
        <f t="shared" si="2"/>
        <v/>
      </c>
      <c r="R117" s="95">
        <f t="shared" si="0"/>
        <v>1</v>
      </c>
      <c r="S117" s="95">
        <f>IF(T117="",0,IFERROR(IF(VLOOKUP(T117,T$73:T116,1,0)&gt;0,0,0),1))</f>
        <v>0</v>
      </c>
      <c r="T117" s="107">
        <f>IF(DATOS!J45=P$74,DATOS!C45,"")</f>
        <v>0</v>
      </c>
    </row>
    <row r="118" spans="15:20" hidden="1" x14ac:dyDescent="0.25">
      <c r="O118" s="95">
        <v>43</v>
      </c>
      <c r="P118" s="107" t="str">
        <f t="shared" si="2"/>
        <v/>
      </c>
      <c r="R118" s="95">
        <f t="shared" si="0"/>
        <v>1</v>
      </c>
      <c r="S118" s="95">
        <f>IF(T118="",0,IFERROR(IF(VLOOKUP(T118,T$73:T117,1,0)&gt;0,0,0),1))</f>
        <v>0</v>
      </c>
      <c r="T118" s="107">
        <f>IF(DATOS!J46=P$74,DATOS!C46,"")</f>
        <v>0</v>
      </c>
    </row>
    <row r="119" spans="15:20" hidden="1" x14ac:dyDescent="0.25">
      <c r="O119" s="95">
        <v>44</v>
      </c>
      <c r="P119" s="107" t="str">
        <f t="shared" si="2"/>
        <v/>
      </c>
      <c r="R119" s="95">
        <f t="shared" si="0"/>
        <v>1</v>
      </c>
      <c r="S119" s="95">
        <f>IF(T119="",0,IFERROR(IF(VLOOKUP(T119,T$73:T118,1,0)&gt;0,0,0),1))</f>
        <v>0</v>
      </c>
      <c r="T119" s="107">
        <f>IF(DATOS!J47=P$74,DATOS!C47,"")</f>
        <v>0</v>
      </c>
    </row>
    <row r="120" spans="15:20" hidden="1" x14ac:dyDescent="0.25">
      <c r="O120" s="95">
        <v>45</v>
      </c>
      <c r="P120" s="107" t="str">
        <f t="shared" si="2"/>
        <v/>
      </c>
      <c r="R120" s="95">
        <f t="shared" si="0"/>
        <v>1</v>
      </c>
      <c r="S120" s="95">
        <f>IF(T120="",0,IFERROR(IF(VLOOKUP(T120,T$73:T119,1,0)&gt;0,0,0),1))</f>
        <v>0</v>
      </c>
      <c r="T120" s="107">
        <f>IF(DATOS!J48=P$74,DATOS!C48,"")</f>
        <v>0</v>
      </c>
    </row>
    <row r="121" spans="15:20" hidden="1" x14ac:dyDescent="0.25">
      <c r="O121" s="95">
        <v>46</v>
      </c>
      <c r="P121" s="107" t="str">
        <f t="shared" si="2"/>
        <v/>
      </c>
      <c r="R121" s="95">
        <f t="shared" si="0"/>
        <v>1</v>
      </c>
      <c r="S121" s="95">
        <f>IF(T121="",0,IFERROR(IF(VLOOKUP(T121,T$73:T120,1,0)&gt;0,0,0),1))</f>
        <v>0</v>
      </c>
      <c r="T121" s="107">
        <f>IF(DATOS!J49=P$74,DATOS!C49,"")</f>
        <v>0</v>
      </c>
    </row>
    <row r="122" spans="15:20" hidden="1" x14ac:dyDescent="0.25">
      <c r="O122" s="95">
        <v>47</v>
      </c>
      <c r="P122" s="107" t="str">
        <f t="shared" si="2"/>
        <v/>
      </c>
      <c r="R122" s="95">
        <f t="shared" si="0"/>
        <v>1</v>
      </c>
      <c r="S122" s="95">
        <f>IF(T122="",0,IFERROR(IF(VLOOKUP(T122,T$73:T121,1,0)&gt;0,0,0),1))</f>
        <v>0</v>
      </c>
      <c r="T122" s="107">
        <f>IF(DATOS!J50=P$74,DATOS!C50,"")</f>
        <v>0</v>
      </c>
    </row>
    <row r="123" spans="15:20" hidden="1" x14ac:dyDescent="0.25">
      <c r="O123" s="95">
        <v>48</v>
      </c>
      <c r="P123" s="107" t="str">
        <f t="shared" si="2"/>
        <v/>
      </c>
      <c r="R123" s="95">
        <f t="shared" si="0"/>
        <v>1</v>
      </c>
      <c r="S123" s="95">
        <f>IF(T123="",0,IFERROR(IF(VLOOKUP(T123,T$73:T122,1,0)&gt;0,0,0),1))</f>
        <v>0</v>
      </c>
      <c r="T123" s="107">
        <f>IF(DATOS!J51=P$74,DATOS!C51,"")</f>
        <v>0</v>
      </c>
    </row>
    <row r="124" spans="15:20" hidden="1" x14ac:dyDescent="0.25">
      <c r="O124" s="95">
        <v>49</v>
      </c>
      <c r="P124" s="107" t="str">
        <f t="shared" si="2"/>
        <v/>
      </c>
      <c r="R124" s="95">
        <f t="shared" si="0"/>
        <v>1</v>
      </c>
      <c r="S124" s="95">
        <f>IF(T124="",0,IFERROR(IF(VLOOKUP(T124,T$73:T123,1,0)&gt;0,0,0),1))</f>
        <v>0</v>
      </c>
      <c r="T124" s="107">
        <f>IF(DATOS!J52=P$74,DATOS!C52,"")</f>
        <v>0</v>
      </c>
    </row>
    <row r="125" spans="15:20" hidden="1" x14ac:dyDescent="0.25">
      <c r="O125" s="95">
        <v>50</v>
      </c>
      <c r="P125" s="107" t="str">
        <f t="shared" si="2"/>
        <v/>
      </c>
      <c r="R125" s="95">
        <f t="shared" si="0"/>
        <v>1</v>
      </c>
      <c r="S125" s="95">
        <f>IF(T125="",0,IFERROR(IF(VLOOKUP(T125,T$73:T124,1,0)&gt;0,0,0),1))</f>
        <v>0</v>
      </c>
      <c r="T125" s="107">
        <f>IF(DATOS!J53=P$74,DATOS!C53,"")</f>
        <v>0</v>
      </c>
    </row>
    <row r="126" spans="15:20" hidden="1" x14ac:dyDescent="0.25">
      <c r="O126" s="95">
        <v>51</v>
      </c>
      <c r="P126" s="107" t="str">
        <f t="shared" si="2"/>
        <v/>
      </c>
      <c r="R126" s="95">
        <f t="shared" si="0"/>
        <v>1</v>
      </c>
      <c r="S126" s="95">
        <f>IF(T126="",0,IFERROR(IF(VLOOKUP(T126,T$73:T125,1,0)&gt;0,0,0),1))</f>
        <v>0</v>
      </c>
      <c r="T126" s="107">
        <f>IF(DATOS!J54=P$74,DATOS!C54,"")</f>
        <v>0</v>
      </c>
    </row>
    <row r="127" spans="15:20" hidden="1" x14ac:dyDescent="0.25">
      <c r="O127" s="95">
        <v>52</v>
      </c>
      <c r="P127" s="107" t="str">
        <f t="shared" si="2"/>
        <v/>
      </c>
      <c r="R127" s="95">
        <f t="shared" si="0"/>
        <v>1</v>
      </c>
      <c r="S127" s="95">
        <f>IF(T127="",0,IFERROR(IF(VLOOKUP(T127,T$73:T126,1,0)&gt;0,0,0),1))</f>
        <v>0</v>
      </c>
      <c r="T127" s="107">
        <f>IF(DATOS!J55=P$74,DATOS!C55,"")</f>
        <v>0</v>
      </c>
    </row>
    <row r="128" spans="15:20" hidden="1" x14ac:dyDescent="0.25">
      <c r="O128" s="95">
        <v>53</v>
      </c>
      <c r="P128" s="107" t="str">
        <f t="shared" si="2"/>
        <v/>
      </c>
      <c r="R128" s="95">
        <f t="shared" si="0"/>
        <v>1</v>
      </c>
      <c r="S128" s="95">
        <f>IF(T128="",0,IFERROR(IF(VLOOKUP(T128,T$73:T127,1,0)&gt;0,0,0),1))</f>
        <v>0</v>
      </c>
      <c r="T128" s="107">
        <f>IF(DATOS!J56=P$74,DATOS!C56,"")</f>
        <v>0</v>
      </c>
    </row>
    <row r="129" spans="15:20" hidden="1" x14ac:dyDescent="0.25">
      <c r="O129" s="95">
        <v>54</v>
      </c>
      <c r="P129" s="107" t="str">
        <f t="shared" si="2"/>
        <v/>
      </c>
      <c r="R129" s="95">
        <f t="shared" si="0"/>
        <v>1</v>
      </c>
      <c r="S129" s="95">
        <f>IF(T129="",0,IFERROR(IF(VLOOKUP(T129,T$73:T128,1,0)&gt;0,0,0),1))</f>
        <v>0</v>
      </c>
      <c r="T129" s="107">
        <f>IF(DATOS!J57=P$74,DATOS!C57,"")</f>
        <v>0</v>
      </c>
    </row>
    <row r="130" spans="15:20" hidden="1" x14ac:dyDescent="0.25">
      <c r="O130" s="95">
        <v>55</v>
      </c>
      <c r="P130" s="107" t="str">
        <f t="shared" si="2"/>
        <v/>
      </c>
      <c r="R130" s="95">
        <f t="shared" si="0"/>
        <v>1</v>
      </c>
      <c r="S130" s="95">
        <f>IF(T130="",0,IFERROR(IF(VLOOKUP(T130,T$73:T129,1,0)&gt;0,0,0),1))</f>
        <v>0</v>
      </c>
      <c r="T130" s="107">
        <f>IF(DATOS!J58=P$74,DATOS!C58,"")</f>
        <v>0</v>
      </c>
    </row>
    <row r="131" spans="15:20" hidden="1" x14ac:dyDescent="0.25">
      <c r="O131" s="95">
        <v>56</v>
      </c>
      <c r="P131" s="107" t="str">
        <f t="shared" si="2"/>
        <v/>
      </c>
      <c r="R131" s="95">
        <f t="shared" si="0"/>
        <v>1</v>
      </c>
      <c r="S131" s="95">
        <f>IF(T131="",0,IFERROR(IF(VLOOKUP(T131,T$73:T130,1,0)&gt;0,0,0),1))</f>
        <v>0</v>
      </c>
      <c r="T131" s="107">
        <f>IF(DATOS!J59=P$74,DATOS!C59,"")</f>
        <v>0</v>
      </c>
    </row>
    <row r="132" spans="15:20" hidden="1" x14ac:dyDescent="0.25">
      <c r="O132" s="95">
        <v>57</v>
      </c>
      <c r="P132" s="107" t="str">
        <f t="shared" si="2"/>
        <v/>
      </c>
      <c r="R132" s="95">
        <f t="shared" si="0"/>
        <v>1</v>
      </c>
      <c r="S132" s="95">
        <f>IF(T132="",0,IFERROR(IF(VLOOKUP(T132,T$73:T131,1,0)&gt;0,0,0),1))</f>
        <v>0</v>
      </c>
      <c r="T132" s="107">
        <f>IF(DATOS!J60=P$74,DATOS!C60,"")</f>
        <v>0</v>
      </c>
    </row>
    <row r="133" spans="15:20" hidden="1" x14ac:dyDescent="0.25">
      <c r="O133" s="95">
        <v>58</v>
      </c>
      <c r="P133" s="107" t="str">
        <f t="shared" si="2"/>
        <v/>
      </c>
      <c r="R133" s="95">
        <f t="shared" si="0"/>
        <v>1</v>
      </c>
      <c r="S133" s="95">
        <f>IF(T133="",0,IFERROR(IF(VLOOKUP(T133,T$73:T132,1,0)&gt;0,0,0),1))</f>
        <v>0</v>
      </c>
      <c r="T133" s="107">
        <f>IF(DATOS!J61=P$74,DATOS!C61,"")</f>
        <v>0</v>
      </c>
    </row>
    <row r="134" spans="15:20" hidden="1" x14ac:dyDescent="0.25">
      <c r="O134" s="95">
        <v>59</v>
      </c>
      <c r="P134" s="107" t="str">
        <f t="shared" si="2"/>
        <v/>
      </c>
      <c r="R134" s="95">
        <f t="shared" si="0"/>
        <v>1</v>
      </c>
      <c r="S134" s="95">
        <f>IF(T134="",0,IFERROR(IF(VLOOKUP(T134,T$73:T133,1,0)&gt;0,0,0),1))</f>
        <v>0</v>
      </c>
      <c r="T134" s="107">
        <f>IF(DATOS!J62=P$74,DATOS!C62,"")</f>
        <v>0</v>
      </c>
    </row>
    <row r="135" spans="15:20" hidden="1" x14ac:dyDescent="0.25">
      <c r="O135" s="95">
        <v>60</v>
      </c>
      <c r="P135" s="107" t="str">
        <f t="shared" si="2"/>
        <v/>
      </c>
      <c r="R135" s="95">
        <f t="shared" si="0"/>
        <v>1</v>
      </c>
      <c r="S135" s="95">
        <f>IF(T135="",0,IFERROR(IF(VLOOKUP(T135,T$73:T134,1,0)&gt;0,0,0),1))</f>
        <v>0</v>
      </c>
      <c r="T135" s="107">
        <f>IF(DATOS!J63=P$74,DATOS!C63,"")</f>
        <v>0</v>
      </c>
    </row>
    <row r="136" spans="15:20" hidden="1" x14ac:dyDescent="0.25">
      <c r="O136" s="95">
        <v>61</v>
      </c>
      <c r="P136" s="107" t="str">
        <f t="shared" si="2"/>
        <v/>
      </c>
      <c r="R136" s="95">
        <f t="shared" si="0"/>
        <v>1</v>
      </c>
      <c r="S136" s="95">
        <f>IF(T136="",0,IFERROR(IF(VLOOKUP(T136,T$73:T135,1,0)&gt;0,0,0),1))</f>
        <v>0</v>
      </c>
      <c r="T136" s="107">
        <f>IF(DATOS!J64=P$74,DATOS!C64,"")</f>
        <v>0</v>
      </c>
    </row>
    <row r="137" spans="15:20" hidden="1" x14ac:dyDescent="0.25">
      <c r="O137" s="95">
        <v>62</v>
      </c>
      <c r="P137" s="107" t="str">
        <f t="shared" si="2"/>
        <v/>
      </c>
      <c r="R137" s="95">
        <f t="shared" si="0"/>
        <v>1</v>
      </c>
      <c r="S137" s="95">
        <f>IF(T137="",0,IFERROR(IF(VLOOKUP(T137,T$73:T136,1,0)&gt;0,0,0),1))</f>
        <v>0</v>
      </c>
      <c r="T137" s="107">
        <f>IF(DATOS!J65=P$74,DATOS!C65,"")</f>
        <v>0</v>
      </c>
    </row>
    <row r="138" spans="15:20" hidden="1" x14ac:dyDescent="0.25">
      <c r="O138" s="95">
        <v>63</v>
      </c>
      <c r="P138" s="107" t="str">
        <f t="shared" si="2"/>
        <v/>
      </c>
      <c r="R138" s="95">
        <f t="shared" ref="R138:R201" si="3">R137+S138</f>
        <v>1</v>
      </c>
      <c r="S138" s="95">
        <f>IF(T138="",0,IFERROR(IF(VLOOKUP(T138,T$73:T137,1,0)&gt;0,0,0),1))</f>
        <v>0</v>
      </c>
      <c r="T138" s="107">
        <f>IF(DATOS!J66=P$74,DATOS!C66,"")</f>
        <v>0</v>
      </c>
    </row>
    <row r="139" spans="15:20" hidden="1" x14ac:dyDescent="0.25">
      <c r="O139" s="95">
        <v>64</v>
      </c>
      <c r="P139" s="107" t="str">
        <f t="shared" si="2"/>
        <v/>
      </c>
      <c r="R139" s="95">
        <f t="shared" si="3"/>
        <v>1</v>
      </c>
      <c r="S139" s="95">
        <f>IF(T139="",0,IFERROR(IF(VLOOKUP(T139,T$73:T138,1,0)&gt;0,0,0),1))</f>
        <v>0</v>
      </c>
      <c r="T139" s="107">
        <f>IF(DATOS!J67=P$74,DATOS!C67,"")</f>
        <v>0</v>
      </c>
    </row>
    <row r="140" spans="15:20" hidden="1" x14ac:dyDescent="0.25">
      <c r="O140" s="95">
        <v>65</v>
      </c>
      <c r="P140" s="107" t="str">
        <f t="shared" ref="P140:P160" si="4">IFERROR(VLOOKUP(O140,R$73:T$3406,3,0),"")</f>
        <v/>
      </c>
      <c r="R140" s="95">
        <f t="shared" si="3"/>
        <v>1</v>
      </c>
      <c r="S140" s="95">
        <f>IF(T140="",0,IFERROR(IF(VLOOKUP(T140,T$73:T139,1,0)&gt;0,0,0),1))</f>
        <v>0</v>
      </c>
      <c r="T140" s="107">
        <f>IF(DATOS!J68=P$74,DATOS!C68,"")</f>
        <v>0</v>
      </c>
    </row>
    <row r="141" spans="15:20" hidden="1" x14ac:dyDescent="0.25">
      <c r="O141" s="95">
        <v>66</v>
      </c>
      <c r="P141" s="107" t="str">
        <f t="shared" si="4"/>
        <v/>
      </c>
      <c r="R141" s="95">
        <f t="shared" si="3"/>
        <v>1</v>
      </c>
      <c r="S141" s="95">
        <f>IF(T141="",0,IFERROR(IF(VLOOKUP(T141,T$73:T140,1,0)&gt;0,0,0),1))</f>
        <v>0</v>
      </c>
      <c r="T141" s="107">
        <f>IF(DATOS!J69=P$74,DATOS!C69,"")</f>
        <v>0</v>
      </c>
    </row>
    <row r="142" spans="15:20" hidden="1" x14ac:dyDescent="0.25">
      <c r="O142" s="95">
        <v>67</v>
      </c>
      <c r="P142" s="107" t="str">
        <f t="shared" si="4"/>
        <v/>
      </c>
      <c r="R142" s="95">
        <f t="shared" si="3"/>
        <v>1</v>
      </c>
      <c r="S142" s="95">
        <f>IF(T142="",0,IFERROR(IF(VLOOKUP(T142,T$73:T141,1,0)&gt;0,0,0),1))</f>
        <v>0</v>
      </c>
      <c r="T142" s="107">
        <f>IF(DATOS!J70=P$74,DATOS!C70,"")</f>
        <v>0</v>
      </c>
    </row>
    <row r="143" spans="15:20" hidden="1" x14ac:dyDescent="0.25">
      <c r="O143" s="95">
        <v>68</v>
      </c>
      <c r="P143" s="107" t="str">
        <f t="shared" si="4"/>
        <v/>
      </c>
      <c r="R143" s="95">
        <f t="shared" si="3"/>
        <v>1</v>
      </c>
      <c r="S143" s="95">
        <f>IF(T143="",0,IFERROR(IF(VLOOKUP(T143,T$73:T142,1,0)&gt;0,0,0),1))</f>
        <v>0</v>
      </c>
      <c r="T143" s="107">
        <f>IF(DATOS!J71=P$74,DATOS!C71,"")</f>
        <v>0</v>
      </c>
    </row>
    <row r="144" spans="15:20" hidden="1" x14ac:dyDescent="0.25">
      <c r="O144" s="95">
        <v>69</v>
      </c>
      <c r="P144" s="107" t="str">
        <f t="shared" si="4"/>
        <v/>
      </c>
      <c r="R144" s="95">
        <f t="shared" si="3"/>
        <v>1</v>
      </c>
      <c r="S144" s="95">
        <f>IF(T144="",0,IFERROR(IF(VLOOKUP(T144,T$73:T143,1,0)&gt;0,0,0),1))</f>
        <v>0</v>
      </c>
      <c r="T144" s="107">
        <f>IF(DATOS!J72=P$74,DATOS!C72,"")</f>
        <v>0</v>
      </c>
    </row>
    <row r="145" spans="15:20" hidden="1" x14ac:dyDescent="0.25">
      <c r="O145" s="95">
        <v>70</v>
      </c>
      <c r="P145" s="107" t="str">
        <f t="shared" si="4"/>
        <v/>
      </c>
      <c r="R145" s="95">
        <f t="shared" si="3"/>
        <v>1</v>
      </c>
      <c r="S145" s="95">
        <f>IF(T145="",0,IFERROR(IF(VLOOKUP(T145,T$73:T144,1,0)&gt;0,0,0),1))</f>
        <v>0</v>
      </c>
      <c r="T145" s="107">
        <f>IF(DATOS!J73=P$74,DATOS!C73,"")</f>
        <v>0</v>
      </c>
    </row>
    <row r="146" spans="15:20" hidden="1" x14ac:dyDescent="0.25">
      <c r="O146" s="95">
        <v>71</v>
      </c>
      <c r="P146" s="107" t="str">
        <f t="shared" si="4"/>
        <v/>
      </c>
      <c r="R146" s="95">
        <f t="shared" si="3"/>
        <v>1</v>
      </c>
      <c r="S146" s="95">
        <f>IF(T146="",0,IFERROR(IF(VLOOKUP(T146,T$73:T145,1,0)&gt;0,0,0),1))</f>
        <v>0</v>
      </c>
      <c r="T146" s="107">
        <f>IF(DATOS!J74=P$74,DATOS!C74,"")</f>
        <v>0</v>
      </c>
    </row>
    <row r="147" spans="15:20" hidden="1" x14ac:dyDescent="0.25">
      <c r="O147" s="95">
        <v>72</v>
      </c>
      <c r="P147" s="107" t="str">
        <f t="shared" si="4"/>
        <v/>
      </c>
      <c r="R147" s="95">
        <f t="shared" si="3"/>
        <v>1</v>
      </c>
      <c r="S147" s="95">
        <f>IF(T147="",0,IFERROR(IF(VLOOKUP(T147,T$73:T146,1,0)&gt;0,0,0),1))</f>
        <v>0</v>
      </c>
      <c r="T147" s="107">
        <f>IF(DATOS!J75=P$74,DATOS!C75,"")</f>
        <v>0</v>
      </c>
    </row>
    <row r="148" spans="15:20" hidden="1" x14ac:dyDescent="0.25">
      <c r="O148" s="95">
        <v>73</v>
      </c>
      <c r="P148" s="107" t="str">
        <f t="shared" si="4"/>
        <v/>
      </c>
      <c r="R148" s="95">
        <f t="shared" si="3"/>
        <v>1</v>
      </c>
      <c r="S148" s="95">
        <f>IF(T148="",0,IFERROR(IF(VLOOKUP(T148,T$73:T147,1,0)&gt;0,0,0),1))</f>
        <v>0</v>
      </c>
      <c r="T148" s="107">
        <f>IF(DATOS!J76=P$74,DATOS!C76,"")</f>
        <v>0</v>
      </c>
    </row>
    <row r="149" spans="15:20" hidden="1" x14ac:dyDescent="0.25">
      <c r="O149" s="95">
        <v>74</v>
      </c>
      <c r="P149" s="107" t="str">
        <f t="shared" si="4"/>
        <v/>
      </c>
      <c r="R149" s="95">
        <f t="shared" si="3"/>
        <v>1</v>
      </c>
      <c r="S149" s="95">
        <f>IF(T149="",0,IFERROR(IF(VLOOKUP(T149,T$73:T148,1,0)&gt;0,0,0),1))</f>
        <v>0</v>
      </c>
      <c r="T149" s="107">
        <f>IF(DATOS!J77=P$74,DATOS!C77,"")</f>
        <v>0</v>
      </c>
    </row>
    <row r="150" spans="15:20" hidden="1" x14ac:dyDescent="0.25">
      <c r="O150" s="95">
        <v>75</v>
      </c>
      <c r="P150" s="107" t="str">
        <f t="shared" si="4"/>
        <v/>
      </c>
      <c r="R150" s="95">
        <f t="shared" si="3"/>
        <v>1</v>
      </c>
      <c r="S150" s="95">
        <f>IF(T150="",0,IFERROR(IF(VLOOKUP(T150,T$73:T149,1,0)&gt;0,0,0),1))</f>
        <v>0</v>
      </c>
      <c r="T150" s="107">
        <f>IF(DATOS!J78=P$74,DATOS!C78,"")</f>
        <v>0</v>
      </c>
    </row>
    <row r="151" spans="15:20" hidden="1" x14ac:dyDescent="0.25">
      <c r="O151" s="95">
        <v>76</v>
      </c>
      <c r="P151" s="107" t="str">
        <f t="shared" si="4"/>
        <v/>
      </c>
      <c r="R151" s="95">
        <f t="shared" si="3"/>
        <v>1</v>
      </c>
      <c r="S151" s="95">
        <f>IF(T151="",0,IFERROR(IF(VLOOKUP(T151,T$73:T150,1,0)&gt;0,0,0),1))</f>
        <v>0</v>
      </c>
      <c r="T151" s="107">
        <f>IF(DATOS!J79=P$74,DATOS!C79,"")</f>
        <v>0</v>
      </c>
    </row>
    <row r="152" spans="15:20" hidden="1" x14ac:dyDescent="0.25">
      <c r="O152" s="95">
        <v>77</v>
      </c>
      <c r="P152" s="107" t="str">
        <f t="shared" si="4"/>
        <v/>
      </c>
      <c r="R152" s="95">
        <f t="shared" si="3"/>
        <v>1</v>
      </c>
      <c r="S152" s="95">
        <f>IF(T152="",0,IFERROR(IF(VLOOKUP(T152,T$73:T151,1,0)&gt;0,0,0),1))</f>
        <v>0</v>
      </c>
      <c r="T152" s="107">
        <f>IF(DATOS!J80=P$74,DATOS!C80,"")</f>
        <v>0</v>
      </c>
    </row>
    <row r="153" spans="15:20" hidden="1" x14ac:dyDescent="0.25">
      <c r="O153" s="95">
        <v>78</v>
      </c>
      <c r="P153" s="107" t="str">
        <f t="shared" si="4"/>
        <v/>
      </c>
      <c r="R153" s="95">
        <f t="shared" si="3"/>
        <v>1</v>
      </c>
      <c r="S153" s="95">
        <f>IF(T153="",0,IFERROR(IF(VLOOKUP(T153,T$73:T152,1,0)&gt;0,0,0),1))</f>
        <v>0</v>
      </c>
      <c r="T153" s="107">
        <f>IF(DATOS!J81=P$74,DATOS!C81,"")</f>
        <v>0</v>
      </c>
    </row>
    <row r="154" spans="15:20" hidden="1" x14ac:dyDescent="0.25">
      <c r="O154" s="95">
        <v>79</v>
      </c>
      <c r="P154" s="107" t="str">
        <f t="shared" si="4"/>
        <v/>
      </c>
      <c r="R154" s="95">
        <f t="shared" si="3"/>
        <v>1</v>
      </c>
      <c r="S154" s="95">
        <f>IF(T154="",0,IFERROR(IF(VLOOKUP(T154,T$73:T153,1,0)&gt;0,0,0),1))</f>
        <v>0</v>
      </c>
      <c r="T154" s="107">
        <f>IF(DATOS!J82=P$74,DATOS!C82,"")</f>
        <v>0</v>
      </c>
    </row>
    <row r="155" spans="15:20" hidden="1" x14ac:dyDescent="0.25">
      <c r="O155" s="95">
        <v>80</v>
      </c>
      <c r="P155" s="107" t="str">
        <f t="shared" si="4"/>
        <v/>
      </c>
      <c r="R155" s="95">
        <f t="shared" si="3"/>
        <v>1</v>
      </c>
      <c r="S155" s="95">
        <f>IF(T155="",0,IFERROR(IF(VLOOKUP(T155,T$73:T154,1,0)&gt;0,0,0),1))</f>
        <v>0</v>
      </c>
      <c r="T155" s="107">
        <f>IF(DATOS!J83=P$74,DATOS!C83,"")</f>
        <v>0</v>
      </c>
    </row>
    <row r="156" spans="15:20" hidden="1" x14ac:dyDescent="0.25">
      <c r="O156" s="95">
        <v>81</v>
      </c>
      <c r="P156" s="107" t="str">
        <f t="shared" si="4"/>
        <v/>
      </c>
      <c r="R156" s="95">
        <f t="shared" si="3"/>
        <v>1</v>
      </c>
      <c r="S156" s="95">
        <f>IF(T156="",0,IFERROR(IF(VLOOKUP(T156,T$73:T155,1,0)&gt;0,0,0),1))</f>
        <v>0</v>
      </c>
      <c r="T156" s="107">
        <f>IF(DATOS!J84=P$74,DATOS!C84,"")</f>
        <v>0</v>
      </c>
    </row>
    <row r="157" spans="15:20" hidden="1" x14ac:dyDescent="0.25">
      <c r="O157" s="95">
        <v>82</v>
      </c>
      <c r="P157" s="107" t="str">
        <f t="shared" si="4"/>
        <v/>
      </c>
      <c r="R157" s="95">
        <f t="shared" si="3"/>
        <v>1</v>
      </c>
      <c r="S157" s="95">
        <f>IF(T157="",0,IFERROR(IF(VLOOKUP(T157,T$73:T156,1,0)&gt;0,0,0),1))</f>
        <v>0</v>
      </c>
      <c r="T157" s="107">
        <f>IF(DATOS!J85=P$74,DATOS!C85,"")</f>
        <v>0</v>
      </c>
    </row>
    <row r="158" spans="15:20" hidden="1" x14ac:dyDescent="0.25">
      <c r="O158" s="95">
        <v>83</v>
      </c>
      <c r="P158" s="107" t="str">
        <f t="shared" si="4"/>
        <v/>
      </c>
      <c r="R158" s="95">
        <f t="shared" si="3"/>
        <v>1</v>
      </c>
      <c r="S158" s="95">
        <f>IF(T158="",0,IFERROR(IF(VLOOKUP(T158,T$73:T157,1,0)&gt;0,0,0),1))</f>
        <v>0</v>
      </c>
      <c r="T158" s="107">
        <f>IF(DATOS!J86=P$74,DATOS!C86,"")</f>
        <v>0</v>
      </c>
    </row>
    <row r="159" spans="15:20" x14ac:dyDescent="0.25">
      <c r="O159" s="95">
        <v>84</v>
      </c>
      <c r="P159" s="107" t="str">
        <f t="shared" si="4"/>
        <v/>
      </c>
      <c r="R159" s="95">
        <f t="shared" si="3"/>
        <v>1</v>
      </c>
      <c r="S159" s="95">
        <f>IF(T159="",0,IFERROR(IF(VLOOKUP(T159,T$73:T158,1,0)&gt;0,0,0),1))</f>
        <v>0</v>
      </c>
      <c r="T159" s="107">
        <f>IF(DATOS!J87=P$74,DATOS!C87,"")</f>
        <v>0</v>
      </c>
    </row>
    <row r="160" spans="15:20" x14ac:dyDescent="0.25">
      <c r="O160" s="95">
        <v>85</v>
      </c>
      <c r="P160" s="107" t="str">
        <f t="shared" si="4"/>
        <v/>
      </c>
      <c r="R160" s="95">
        <f t="shared" si="3"/>
        <v>1</v>
      </c>
      <c r="S160" s="95">
        <f>IF(T160="",0,IFERROR(IF(VLOOKUP(T160,T$73:T159,1,0)&gt;0,0,0),1))</f>
        <v>0</v>
      </c>
      <c r="T160" s="107">
        <f>IF(DATOS!J88=P$74,DATOS!C88,"")</f>
        <v>0</v>
      </c>
    </row>
    <row r="161" spans="18:20" x14ac:dyDescent="0.25">
      <c r="R161" s="95">
        <f t="shared" si="3"/>
        <v>1</v>
      </c>
      <c r="S161" s="95">
        <f>IF(T161="",0,IFERROR(IF(VLOOKUP(T161,T$73:T160,1,0)&gt;0,0,0),1))</f>
        <v>0</v>
      </c>
      <c r="T161" s="107">
        <f>IF(DATOS!J89=P$74,DATOS!C89,"")</f>
        <v>0</v>
      </c>
    </row>
    <row r="162" spans="18:20" x14ac:dyDescent="0.25">
      <c r="R162" s="95">
        <f t="shared" si="3"/>
        <v>1</v>
      </c>
      <c r="S162" s="95">
        <f>IF(T162="",0,IFERROR(IF(VLOOKUP(T162,T$73:T161,1,0)&gt;0,0,0),1))</f>
        <v>0</v>
      </c>
      <c r="T162" s="107">
        <f>IF(DATOS!J90=P$74,DATOS!C90,"")</f>
        <v>0</v>
      </c>
    </row>
    <row r="163" spans="18:20" x14ac:dyDescent="0.25">
      <c r="R163" s="95">
        <f t="shared" si="3"/>
        <v>1</v>
      </c>
      <c r="S163" s="95">
        <f>IF(T163="",0,IFERROR(IF(VLOOKUP(T163,T$73:T162,1,0)&gt;0,0,0),1))</f>
        <v>0</v>
      </c>
      <c r="T163" s="107">
        <f>IF(DATOS!J91=P$74,DATOS!C91,"")</f>
        <v>0</v>
      </c>
    </row>
    <row r="164" spans="18:20" x14ac:dyDescent="0.25">
      <c r="R164" s="95">
        <f t="shared" si="3"/>
        <v>1</v>
      </c>
      <c r="S164" s="95">
        <f>IF(T164="",0,IFERROR(IF(VLOOKUP(T164,T$73:T163,1,0)&gt;0,0,0),1))</f>
        <v>0</v>
      </c>
      <c r="T164" s="107">
        <f>IF(DATOS!J92=P$74,DATOS!C92,"")</f>
        <v>0</v>
      </c>
    </row>
    <row r="165" spans="18:20" x14ac:dyDescent="0.25">
      <c r="R165" s="95">
        <f t="shared" si="3"/>
        <v>1</v>
      </c>
      <c r="S165" s="95">
        <f>IF(T165="",0,IFERROR(IF(VLOOKUP(T165,T$73:T164,1,0)&gt;0,0,0),1))</f>
        <v>0</v>
      </c>
      <c r="T165" s="107">
        <f>IF(DATOS!J93=P$74,DATOS!C93,"")</f>
        <v>0</v>
      </c>
    </row>
    <row r="166" spans="18:20" x14ac:dyDescent="0.25">
      <c r="R166" s="95">
        <f t="shared" si="3"/>
        <v>1</v>
      </c>
      <c r="S166" s="95">
        <f>IF(T166="",0,IFERROR(IF(VLOOKUP(T166,T$73:T165,1,0)&gt;0,0,0),1))</f>
        <v>0</v>
      </c>
      <c r="T166" s="107">
        <f>IF(DATOS!J94=P$74,DATOS!C94,"")</f>
        <v>0</v>
      </c>
    </row>
    <row r="167" spans="18:20" x14ac:dyDescent="0.25">
      <c r="R167" s="95">
        <f t="shared" si="3"/>
        <v>1</v>
      </c>
      <c r="S167" s="95">
        <f>IF(T167="",0,IFERROR(IF(VLOOKUP(T167,T$73:T166,1,0)&gt;0,0,0),1))</f>
        <v>0</v>
      </c>
      <c r="T167" s="107">
        <f>IF(DATOS!J95=P$74,DATOS!C95,"")</f>
        <v>0</v>
      </c>
    </row>
    <row r="168" spans="18:20" x14ac:dyDescent="0.25">
      <c r="R168" s="95">
        <f t="shared" si="3"/>
        <v>1</v>
      </c>
      <c r="S168" s="95">
        <f>IF(T168="",0,IFERROR(IF(VLOOKUP(T168,T$73:T167,1,0)&gt;0,0,0),1))</f>
        <v>0</v>
      </c>
      <c r="T168" s="107">
        <f>IF(DATOS!J96=P$74,DATOS!C96,"")</f>
        <v>0</v>
      </c>
    </row>
    <row r="169" spans="18:20" x14ac:dyDescent="0.25">
      <c r="R169" s="95">
        <f t="shared" si="3"/>
        <v>1</v>
      </c>
      <c r="S169" s="95">
        <f>IF(T169="",0,IFERROR(IF(VLOOKUP(T169,T$73:T168,1,0)&gt;0,0,0),1))</f>
        <v>0</v>
      </c>
      <c r="T169" s="107">
        <f>IF(DATOS!J97=P$74,DATOS!C97,"")</f>
        <v>0</v>
      </c>
    </row>
    <row r="170" spans="18:20" x14ac:dyDescent="0.25">
      <c r="R170" s="95">
        <f t="shared" si="3"/>
        <v>1</v>
      </c>
      <c r="S170" s="95">
        <f>IF(T170="",0,IFERROR(IF(VLOOKUP(T170,T$73:T169,1,0)&gt;0,0,0),1))</f>
        <v>0</v>
      </c>
      <c r="T170" s="107">
        <f>IF(DATOS!J98=P$74,DATOS!C98,"")</f>
        <v>0</v>
      </c>
    </row>
    <row r="171" spans="18:20" x14ac:dyDescent="0.25">
      <c r="R171" s="95">
        <f t="shared" si="3"/>
        <v>1</v>
      </c>
      <c r="S171" s="95">
        <f>IF(T171="",0,IFERROR(IF(VLOOKUP(T171,T$73:T170,1,0)&gt;0,0,0),1))</f>
        <v>0</v>
      </c>
      <c r="T171" s="107">
        <f>IF(DATOS!J99=P$74,DATOS!C99,"")</f>
        <v>0</v>
      </c>
    </row>
    <row r="172" spans="18:20" x14ac:dyDescent="0.25">
      <c r="R172" s="95">
        <f t="shared" si="3"/>
        <v>1</v>
      </c>
      <c r="S172" s="95">
        <f>IF(T172="",0,IFERROR(IF(VLOOKUP(T172,T$73:T171,1,0)&gt;0,0,0),1))</f>
        <v>0</v>
      </c>
      <c r="T172" s="107">
        <f>IF(DATOS!J100=P$74,DATOS!C100,"")</f>
        <v>0</v>
      </c>
    </row>
    <row r="173" spans="18:20" x14ac:dyDescent="0.25">
      <c r="R173" s="95">
        <f t="shared" si="3"/>
        <v>1</v>
      </c>
      <c r="S173" s="95">
        <f>IF(T173="",0,IFERROR(IF(VLOOKUP(T173,T$73:T172,1,0)&gt;0,0,0),1))</f>
        <v>0</v>
      </c>
      <c r="T173" s="107">
        <f>IF(DATOS!J101=P$74,DATOS!C101,"")</f>
        <v>0</v>
      </c>
    </row>
    <row r="174" spans="18:20" x14ac:dyDescent="0.25">
      <c r="R174" s="95">
        <f t="shared" si="3"/>
        <v>1</v>
      </c>
      <c r="S174" s="95">
        <f>IF(T174="",0,IFERROR(IF(VLOOKUP(T174,T$73:T173,1,0)&gt;0,0,0),1))</f>
        <v>0</v>
      </c>
      <c r="T174" s="107">
        <f>IF(DATOS!J102=P$74,DATOS!C102,"")</f>
        <v>0</v>
      </c>
    </row>
    <row r="175" spans="18:20" x14ac:dyDescent="0.25">
      <c r="R175" s="95">
        <f t="shared" si="3"/>
        <v>1</v>
      </c>
      <c r="S175" s="95">
        <f>IF(T175="",0,IFERROR(IF(VLOOKUP(T175,T$73:T174,1,0)&gt;0,0,0),1))</f>
        <v>0</v>
      </c>
      <c r="T175" s="107">
        <f>IF(DATOS!J103=P$74,DATOS!C103,"")</f>
        <v>0</v>
      </c>
    </row>
    <row r="176" spans="18:20" x14ac:dyDescent="0.25">
      <c r="R176" s="95">
        <f t="shared" si="3"/>
        <v>1</v>
      </c>
      <c r="S176" s="95">
        <f>IF(T176="",0,IFERROR(IF(VLOOKUP(T176,T$73:T175,1,0)&gt;0,0,0),1))</f>
        <v>0</v>
      </c>
      <c r="T176" s="107">
        <f>IF(DATOS!J104=P$74,DATOS!C104,"")</f>
        <v>0</v>
      </c>
    </row>
    <row r="177" spans="18:20" x14ac:dyDescent="0.25">
      <c r="R177" s="95">
        <f t="shared" si="3"/>
        <v>1</v>
      </c>
      <c r="S177" s="95">
        <f>IF(T177="",0,IFERROR(IF(VLOOKUP(T177,T$73:T176,1,0)&gt;0,0,0),1))</f>
        <v>0</v>
      </c>
      <c r="T177" s="107">
        <f>IF(DATOS!J105=P$74,DATOS!C105,"")</f>
        <v>0</v>
      </c>
    </row>
    <row r="178" spans="18:20" x14ac:dyDescent="0.25">
      <c r="R178" s="95">
        <f t="shared" si="3"/>
        <v>1</v>
      </c>
      <c r="S178" s="95">
        <f>IF(T178="",0,IFERROR(IF(VLOOKUP(T178,T$73:T177,1,0)&gt;0,0,0),1))</f>
        <v>0</v>
      </c>
      <c r="T178" s="107">
        <f>IF(DATOS!J106=P$74,DATOS!C106,"")</f>
        <v>0</v>
      </c>
    </row>
    <row r="179" spans="18:20" x14ac:dyDescent="0.25">
      <c r="R179" s="95">
        <f t="shared" si="3"/>
        <v>1</v>
      </c>
      <c r="S179" s="95">
        <f>IF(T179="",0,IFERROR(IF(VLOOKUP(T179,T$73:T178,1,0)&gt;0,0,0),1))</f>
        <v>0</v>
      </c>
      <c r="T179" s="107">
        <f>IF(DATOS!J107=P$74,DATOS!C107,"")</f>
        <v>0</v>
      </c>
    </row>
    <row r="180" spans="18:20" x14ac:dyDescent="0.25">
      <c r="R180" s="95">
        <f t="shared" si="3"/>
        <v>1</v>
      </c>
      <c r="S180" s="95">
        <f>IF(T180="",0,IFERROR(IF(VLOOKUP(T180,T$73:T179,1,0)&gt;0,0,0),1))</f>
        <v>0</v>
      </c>
      <c r="T180" s="107">
        <f>IF(DATOS!J108=P$74,DATOS!C108,"")</f>
        <v>0</v>
      </c>
    </row>
    <row r="181" spans="18:20" x14ac:dyDescent="0.25">
      <c r="R181" s="95">
        <f t="shared" si="3"/>
        <v>1</v>
      </c>
      <c r="S181" s="95">
        <f>IF(T181="",0,IFERROR(IF(VLOOKUP(T181,T$73:T180,1,0)&gt;0,0,0),1))</f>
        <v>0</v>
      </c>
      <c r="T181" s="107">
        <f>IF(DATOS!J109=P$74,DATOS!C109,"")</f>
        <v>0</v>
      </c>
    </row>
    <row r="182" spans="18:20" x14ac:dyDescent="0.25">
      <c r="R182" s="95">
        <f t="shared" si="3"/>
        <v>1</v>
      </c>
      <c r="S182" s="95">
        <f>IF(T182="",0,IFERROR(IF(VLOOKUP(T182,T$73:T181,1,0)&gt;0,0,0),1))</f>
        <v>0</v>
      </c>
      <c r="T182" s="107">
        <f>IF(DATOS!J110=P$74,DATOS!C110,"")</f>
        <v>0</v>
      </c>
    </row>
    <row r="183" spans="18:20" x14ac:dyDescent="0.25">
      <c r="R183" s="95">
        <f t="shared" si="3"/>
        <v>1</v>
      </c>
      <c r="S183" s="95">
        <f>IF(T183="",0,IFERROR(IF(VLOOKUP(T183,T$73:T182,1,0)&gt;0,0,0),1))</f>
        <v>0</v>
      </c>
      <c r="T183" s="107">
        <f>IF(DATOS!J111=P$74,DATOS!C111,"")</f>
        <v>0</v>
      </c>
    </row>
    <row r="184" spans="18:20" x14ac:dyDescent="0.25">
      <c r="R184" s="95">
        <f t="shared" si="3"/>
        <v>1</v>
      </c>
      <c r="S184" s="95">
        <f>IF(T184="",0,IFERROR(IF(VLOOKUP(T184,T$73:T183,1,0)&gt;0,0,0),1))</f>
        <v>0</v>
      </c>
      <c r="T184" s="107">
        <f>IF(DATOS!J112=P$74,DATOS!C112,"")</f>
        <v>0</v>
      </c>
    </row>
    <row r="185" spans="18:20" x14ac:dyDescent="0.25">
      <c r="R185" s="95">
        <f t="shared" si="3"/>
        <v>1</v>
      </c>
      <c r="S185" s="95">
        <f>IF(T185="",0,IFERROR(IF(VLOOKUP(T185,T$73:T184,1,0)&gt;0,0,0),1))</f>
        <v>0</v>
      </c>
      <c r="T185" s="107">
        <f>IF(DATOS!J113=P$74,DATOS!C113,"")</f>
        <v>0</v>
      </c>
    </row>
    <row r="186" spans="18:20" x14ac:dyDescent="0.25">
      <c r="R186" s="95">
        <f t="shared" si="3"/>
        <v>1</v>
      </c>
      <c r="S186" s="95">
        <f>IF(T186="",0,IFERROR(IF(VLOOKUP(T186,T$73:T185,1,0)&gt;0,0,0),1))</f>
        <v>0</v>
      </c>
      <c r="T186" s="107">
        <f>IF(DATOS!J114=P$74,DATOS!C114,"")</f>
        <v>0</v>
      </c>
    </row>
    <row r="187" spans="18:20" x14ac:dyDescent="0.25">
      <c r="R187" s="95">
        <f t="shared" si="3"/>
        <v>1</v>
      </c>
      <c r="S187" s="95">
        <f>IF(T187="",0,IFERROR(IF(VLOOKUP(T187,T$73:T186,1,0)&gt;0,0,0),1))</f>
        <v>0</v>
      </c>
      <c r="T187" s="107">
        <f>IF(DATOS!J115=P$74,DATOS!C115,"")</f>
        <v>0</v>
      </c>
    </row>
    <row r="188" spans="18:20" x14ac:dyDescent="0.25">
      <c r="R188" s="95">
        <f t="shared" si="3"/>
        <v>1</v>
      </c>
      <c r="S188" s="95">
        <f>IF(T188="",0,IFERROR(IF(VLOOKUP(T188,T$73:T187,1,0)&gt;0,0,0),1))</f>
        <v>0</v>
      </c>
      <c r="T188" s="107">
        <f>IF(DATOS!J116=P$74,DATOS!C116,"")</f>
        <v>0</v>
      </c>
    </row>
    <row r="189" spans="18:20" x14ac:dyDescent="0.25">
      <c r="R189" s="95">
        <f t="shared" si="3"/>
        <v>1</v>
      </c>
      <c r="S189" s="95">
        <f>IF(T189="",0,IFERROR(IF(VLOOKUP(T189,T$73:T188,1,0)&gt;0,0,0),1))</f>
        <v>0</v>
      </c>
      <c r="T189" s="107">
        <f>IF(DATOS!J117=P$74,DATOS!C117,"")</f>
        <v>0</v>
      </c>
    </row>
    <row r="190" spans="18:20" x14ac:dyDescent="0.25">
      <c r="R190" s="95">
        <f t="shared" si="3"/>
        <v>1</v>
      </c>
      <c r="S190" s="95">
        <f>IF(T190="",0,IFERROR(IF(VLOOKUP(T190,T$73:T189,1,0)&gt;0,0,0),1))</f>
        <v>0</v>
      </c>
      <c r="T190" s="107">
        <f>IF(DATOS!J118=P$74,DATOS!C118,"")</f>
        <v>0</v>
      </c>
    </row>
    <row r="191" spans="18:20" x14ac:dyDescent="0.25">
      <c r="R191" s="95">
        <f t="shared" si="3"/>
        <v>1</v>
      </c>
      <c r="S191" s="95">
        <f>IF(T191="",0,IFERROR(IF(VLOOKUP(T191,T$73:T190,1,0)&gt;0,0,0),1))</f>
        <v>0</v>
      </c>
      <c r="T191" s="107">
        <f>IF(DATOS!J119=P$74,DATOS!C119,"")</f>
        <v>0</v>
      </c>
    </row>
    <row r="192" spans="18:20" x14ac:dyDescent="0.25">
      <c r="R192" s="95">
        <f t="shared" si="3"/>
        <v>1</v>
      </c>
      <c r="S192" s="95">
        <f>IF(T192="",0,IFERROR(IF(VLOOKUP(T192,T$73:T191,1,0)&gt;0,0,0),1))</f>
        <v>0</v>
      </c>
      <c r="T192" s="107">
        <f>IF(DATOS!J120=P$74,DATOS!C120,"")</f>
        <v>0</v>
      </c>
    </row>
    <row r="193" spans="18:20" x14ac:dyDescent="0.25">
      <c r="R193" s="95">
        <f t="shared" si="3"/>
        <v>1</v>
      </c>
      <c r="S193" s="95">
        <f>IF(T193="",0,IFERROR(IF(VLOOKUP(T193,T$73:T192,1,0)&gt;0,0,0),1))</f>
        <v>0</v>
      </c>
      <c r="T193" s="107">
        <f>IF(DATOS!J121=P$74,DATOS!C121,"")</f>
        <v>0</v>
      </c>
    </row>
    <row r="194" spans="18:20" x14ac:dyDescent="0.25">
      <c r="R194" s="95">
        <f t="shared" si="3"/>
        <v>1</v>
      </c>
      <c r="S194" s="95">
        <f>IF(T194="",0,IFERROR(IF(VLOOKUP(T194,T$73:T193,1,0)&gt;0,0,0),1))</f>
        <v>0</v>
      </c>
      <c r="T194" s="107">
        <f>IF(DATOS!J122=P$74,DATOS!C122,"")</f>
        <v>0</v>
      </c>
    </row>
    <row r="195" spans="18:20" x14ac:dyDescent="0.25">
      <c r="R195" s="95">
        <f t="shared" si="3"/>
        <v>1</v>
      </c>
      <c r="S195" s="95">
        <f>IF(T195="",0,IFERROR(IF(VLOOKUP(T195,T$73:T194,1,0)&gt;0,0,0),1))</f>
        <v>0</v>
      </c>
      <c r="T195" s="107">
        <f>IF(DATOS!J123=P$74,DATOS!C123,"")</f>
        <v>0</v>
      </c>
    </row>
    <row r="196" spans="18:20" x14ac:dyDescent="0.25">
      <c r="R196" s="95">
        <f t="shared" si="3"/>
        <v>1</v>
      </c>
      <c r="S196" s="95">
        <f>IF(T196="",0,IFERROR(IF(VLOOKUP(T196,T$73:T195,1,0)&gt;0,0,0),1))</f>
        <v>0</v>
      </c>
      <c r="T196" s="107">
        <f>IF(DATOS!J124=P$74,DATOS!C124,"")</f>
        <v>0</v>
      </c>
    </row>
    <row r="197" spans="18:20" x14ac:dyDescent="0.25">
      <c r="R197" s="95">
        <f t="shared" si="3"/>
        <v>1</v>
      </c>
      <c r="S197" s="95">
        <f>IF(T197="",0,IFERROR(IF(VLOOKUP(T197,T$73:T196,1,0)&gt;0,0,0),1))</f>
        <v>0</v>
      </c>
      <c r="T197" s="107">
        <f>IF(DATOS!J125=P$74,DATOS!C125,"")</f>
        <v>0</v>
      </c>
    </row>
    <row r="198" spans="18:20" x14ac:dyDescent="0.25">
      <c r="R198" s="95">
        <f t="shared" si="3"/>
        <v>1</v>
      </c>
      <c r="S198" s="95">
        <f>IF(T198="",0,IFERROR(IF(VLOOKUP(T198,T$73:T197,1,0)&gt;0,0,0),1))</f>
        <v>0</v>
      </c>
      <c r="T198" s="107">
        <f>IF(DATOS!J126=P$74,DATOS!C126,"")</f>
        <v>0</v>
      </c>
    </row>
    <row r="199" spans="18:20" x14ac:dyDescent="0.25">
      <c r="R199" s="95">
        <f t="shared" si="3"/>
        <v>1</v>
      </c>
      <c r="S199" s="95">
        <f>IF(T199="",0,IFERROR(IF(VLOOKUP(T199,T$73:T198,1,0)&gt;0,0,0),1))</f>
        <v>0</v>
      </c>
      <c r="T199" s="107">
        <f>IF(DATOS!J127=P$74,DATOS!C127,"")</f>
        <v>0</v>
      </c>
    </row>
    <row r="200" spans="18:20" x14ac:dyDescent="0.25">
      <c r="R200" s="95">
        <f t="shared" si="3"/>
        <v>1</v>
      </c>
      <c r="S200" s="95">
        <f>IF(T200="",0,IFERROR(IF(VLOOKUP(T200,T$73:T199,1,0)&gt;0,0,0),1))</f>
        <v>0</v>
      </c>
      <c r="T200" s="107">
        <f>IF(DATOS!J128=P$74,DATOS!C128,"")</f>
        <v>0</v>
      </c>
    </row>
    <row r="201" spans="18:20" x14ac:dyDescent="0.25">
      <c r="R201" s="95">
        <f t="shared" si="3"/>
        <v>1</v>
      </c>
      <c r="S201" s="95">
        <f>IF(T201="",0,IFERROR(IF(VLOOKUP(T201,T$73:T200,1,0)&gt;0,0,0),1))</f>
        <v>0</v>
      </c>
      <c r="T201" s="107">
        <f>IF(DATOS!J129=P$74,DATOS!C129,"")</f>
        <v>0</v>
      </c>
    </row>
    <row r="202" spans="18:20" x14ac:dyDescent="0.25">
      <c r="R202" s="95">
        <f t="shared" ref="R202:R265" si="5">R201+S202</f>
        <v>1</v>
      </c>
      <c r="S202" s="95">
        <f>IF(T202="",0,IFERROR(IF(VLOOKUP(T202,T$73:T201,1,0)&gt;0,0,0),1))</f>
        <v>0</v>
      </c>
      <c r="T202" s="107">
        <f>IF(DATOS!J130=P$74,DATOS!C130,"")</f>
        <v>0</v>
      </c>
    </row>
    <row r="203" spans="18:20" x14ac:dyDescent="0.25">
      <c r="R203" s="95">
        <f t="shared" si="5"/>
        <v>1</v>
      </c>
      <c r="S203" s="95">
        <f>IF(T203="",0,IFERROR(IF(VLOOKUP(T203,T$73:T202,1,0)&gt;0,0,0),1))</f>
        <v>0</v>
      </c>
      <c r="T203" s="107">
        <f>IF(DATOS!J131=P$74,DATOS!C131,"")</f>
        <v>0</v>
      </c>
    </row>
    <row r="204" spans="18:20" x14ac:dyDescent="0.25">
      <c r="R204" s="95">
        <f t="shared" si="5"/>
        <v>1</v>
      </c>
      <c r="S204" s="95">
        <f>IF(T204="",0,IFERROR(IF(VLOOKUP(T204,T$73:T203,1,0)&gt;0,0,0),1))</f>
        <v>0</v>
      </c>
      <c r="T204" s="107">
        <f>IF(DATOS!J132=P$74,DATOS!C132,"")</f>
        <v>0</v>
      </c>
    </row>
    <row r="205" spans="18:20" x14ac:dyDescent="0.25">
      <c r="R205" s="95">
        <f t="shared" si="5"/>
        <v>1</v>
      </c>
      <c r="S205" s="95">
        <f>IF(T205="",0,IFERROR(IF(VLOOKUP(T205,T$73:T204,1,0)&gt;0,0,0),1))</f>
        <v>0</v>
      </c>
      <c r="T205" s="107">
        <f>IF(DATOS!J133=P$74,DATOS!C133,"")</f>
        <v>0</v>
      </c>
    </row>
    <row r="206" spans="18:20" x14ac:dyDescent="0.25">
      <c r="R206" s="95">
        <f t="shared" si="5"/>
        <v>1</v>
      </c>
      <c r="S206" s="95">
        <f>IF(T206="",0,IFERROR(IF(VLOOKUP(T206,T$73:T205,1,0)&gt;0,0,0),1))</f>
        <v>0</v>
      </c>
      <c r="T206" s="107">
        <f>IF(DATOS!J134=P$74,DATOS!C134,"")</f>
        <v>0</v>
      </c>
    </row>
    <row r="207" spans="18:20" x14ac:dyDescent="0.25">
      <c r="R207" s="95">
        <f t="shared" si="5"/>
        <v>1</v>
      </c>
      <c r="S207" s="95">
        <f>IF(T207="",0,IFERROR(IF(VLOOKUP(T207,T$73:T206,1,0)&gt;0,0,0),1))</f>
        <v>0</v>
      </c>
      <c r="T207" s="107">
        <f>IF(DATOS!J135=P$74,DATOS!C135,"")</f>
        <v>0</v>
      </c>
    </row>
    <row r="208" spans="18:20" x14ac:dyDescent="0.25">
      <c r="R208" s="95">
        <f t="shared" si="5"/>
        <v>1</v>
      </c>
      <c r="S208" s="95">
        <f>IF(T208="",0,IFERROR(IF(VLOOKUP(T208,T$73:T207,1,0)&gt;0,0,0),1))</f>
        <v>0</v>
      </c>
      <c r="T208" s="107">
        <f>IF(DATOS!J136=P$74,DATOS!C136,"")</f>
        <v>0</v>
      </c>
    </row>
    <row r="209" spans="18:20" x14ac:dyDescent="0.25">
      <c r="R209" s="95">
        <f t="shared" si="5"/>
        <v>1</v>
      </c>
      <c r="S209" s="95">
        <f>IF(T209="",0,IFERROR(IF(VLOOKUP(T209,T$73:T208,1,0)&gt;0,0,0),1))</f>
        <v>0</v>
      </c>
      <c r="T209" s="107">
        <f>IF(DATOS!J137=P$74,DATOS!C137,"")</f>
        <v>0</v>
      </c>
    </row>
    <row r="210" spans="18:20" x14ac:dyDescent="0.25">
      <c r="R210" s="95">
        <f t="shared" si="5"/>
        <v>1</v>
      </c>
      <c r="S210" s="95">
        <f>IF(T210="",0,IFERROR(IF(VLOOKUP(T210,T$73:T209,1,0)&gt;0,0,0),1))</f>
        <v>0</v>
      </c>
      <c r="T210" s="107">
        <f>IF(DATOS!J138=P$74,DATOS!C138,"")</f>
        <v>0</v>
      </c>
    </row>
    <row r="211" spans="18:20" x14ac:dyDescent="0.25">
      <c r="R211" s="95">
        <f t="shared" si="5"/>
        <v>1</v>
      </c>
      <c r="S211" s="95">
        <f>IF(T211="",0,IFERROR(IF(VLOOKUP(T211,T$73:T210,1,0)&gt;0,0,0),1))</f>
        <v>0</v>
      </c>
      <c r="T211" s="107">
        <f>IF(DATOS!J139=P$74,DATOS!C139,"")</f>
        <v>0</v>
      </c>
    </row>
    <row r="212" spans="18:20" x14ac:dyDescent="0.25">
      <c r="R212" s="95">
        <f t="shared" si="5"/>
        <v>1</v>
      </c>
      <c r="S212" s="95">
        <f>IF(T212="",0,IFERROR(IF(VLOOKUP(T212,T$73:T211,1,0)&gt;0,0,0),1))</f>
        <v>0</v>
      </c>
      <c r="T212" s="107">
        <f>IF(DATOS!J140=P$74,DATOS!C140,"")</f>
        <v>0</v>
      </c>
    </row>
    <row r="213" spans="18:20" x14ac:dyDescent="0.25">
      <c r="R213" s="95">
        <f t="shared" si="5"/>
        <v>1</v>
      </c>
      <c r="S213" s="95">
        <f>IF(T213="",0,IFERROR(IF(VLOOKUP(T213,T$73:T212,1,0)&gt;0,0,0),1))</f>
        <v>0</v>
      </c>
      <c r="T213" s="107">
        <f>IF(DATOS!J141=P$74,DATOS!C141,"")</f>
        <v>0</v>
      </c>
    </row>
    <row r="214" spans="18:20" x14ac:dyDescent="0.25">
      <c r="R214" s="95">
        <f t="shared" si="5"/>
        <v>1</v>
      </c>
      <c r="S214" s="95">
        <f>IF(T214="",0,IFERROR(IF(VLOOKUP(T214,T$73:T213,1,0)&gt;0,0,0),1))</f>
        <v>0</v>
      </c>
      <c r="T214" s="107">
        <f>IF(DATOS!J142=P$74,DATOS!C142,"")</f>
        <v>0</v>
      </c>
    </row>
    <row r="215" spans="18:20" x14ac:dyDescent="0.25">
      <c r="R215" s="95">
        <f t="shared" si="5"/>
        <v>1</v>
      </c>
      <c r="S215" s="95">
        <f>IF(T215="",0,IFERROR(IF(VLOOKUP(T215,T$73:T214,1,0)&gt;0,0,0),1))</f>
        <v>0</v>
      </c>
      <c r="T215" s="107">
        <f>IF(DATOS!J143=P$74,DATOS!C143,"")</f>
        <v>0</v>
      </c>
    </row>
    <row r="216" spans="18:20" x14ac:dyDescent="0.25">
      <c r="R216" s="95">
        <f t="shared" si="5"/>
        <v>1</v>
      </c>
      <c r="S216" s="95">
        <f>IF(T216="",0,IFERROR(IF(VLOOKUP(T216,T$73:T215,1,0)&gt;0,0,0),1))</f>
        <v>0</v>
      </c>
      <c r="T216" s="107">
        <f>IF(DATOS!J144=P$74,DATOS!C144,"")</f>
        <v>0</v>
      </c>
    </row>
    <row r="217" spans="18:20" x14ac:dyDescent="0.25">
      <c r="R217" s="95">
        <f t="shared" si="5"/>
        <v>1</v>
      </c>
      <c r="S217" s="95">
        <f>IF(T217="",0,IFERROR(IF(VLOOKUP(T217,T$73:T216,1,0)&gt;0,0,0),1))</f>
        <v>0</v>
      </c>
      <c r="T217" s="107">
        <f>IF(DATOS!J145=P$74,DATOS!C145,"")</f>
        <v>0</v>
      </c>
    </row>
    <row r="218" spans="18:20" x14ac:dyDescent="0.25">
      <c r="R218" s="95">
        <f t="shared" si="5"/>
        <v>1</v>
      </c>
      <c r="S218" s="95">
        <f>IF(T218="",0,IFERROR(IF(VLOOKUP(T218,T$73:T217,1,0)&gt;0,0,0),1))</f>
        <v>0</v>
      </c>
      <c r="T218" s="107">
        <f>IF(DATOS!J146=P$74,DATOS!C146,"")</f>
        <v>0</v>
      </c>
    </row>
    <row r="219" spans="18:20" x14ac:dyDescent="0.25">
      <c r="R219" s="95">
        <f t="shared" si="5"/>
        <v>1</v>
      </c>
      <c r="S219" s="95">
        <f>IF(T219="",0,IFERROR(IF(VLOOKUP(T219,T$73:T218,1,0)&gt;0,0,0),1))</f>
        <v>0</v>
      </c>
      <c r="T219" s="107">
        <f>IF(DATOS!J147=P$74,DATOS!C147,"")</f>
        <v>0</v>
      </c>
    </row>
    <row r="220" spans="18:20" x14ac:dyDescent="0.25">
      <c r="R220" s="95">
        <f t="shared" si="5"/>
        <v>1</v>
      </c>
      <c r="S220" s="95">
        <f>IF(T220="",0,IFERROR(IF(VLOOKUP(T220,T$73:T219,1,0)&gt;0,0,0),1))</f>
        <v>0</v>
      </c>
      <c r="T220" s="107">
        <f>IF(DATOS!J148=P$74,DATOS!C148,"")</f>
        <v>0</v>
      </c>
    </row>
    <row r="221" spans="18:20" x14ac:dyDescent="0.25">
      <c r="R221" s="95">
        <f t="shared" si="5"/>
        <v>1</v>
      </c>
      <c r="S221" s="95">
        <f>IF(T221="",0,IFERROR(IF(VLOOKUP(T221,T$73:T220,1,0)&gt;0,0,0),1))</f>
        <v>0</v>
      </c>
      <c r="T221" s="107">
        <f>IF(DATOS!J149=P$74,DATOS!C149,"")</f>
        <v>0</v>
      </c>
    </row>
    <row r="222" spans="18:20" x14ac:dyDescent="0.25">
      <c r="R222" s="95">
        <f t="shared" si="5"/>
        <v>1</v>
      </c>
      <c r="S222" s="95">
        <f>IF(T222="",0,IFERROR(IF(VLOOKUP(T222,T$73:T221,1,0)&gt;0,0,0),1))</f>
        <v>0</v>
      </c>
      <c r="T222" s="107">
        <f>IF(DATOS!J150=P$74,DATOS!C150,"")</f>
        <v>0</v>
      </c>
    </row>
    <row r="223" spans="18:20" x14ac:dyDescent="0.25">
      <c r="R223" s="95">
        <f t="shared" si="5"/>
        <v>1</v>
      </c>
      <c r="S223" s="95">
        <f>IF(T223="",0,IFERROR(IF(VLOOKUP(T223,T$73:T222,1,0)&gt;0,0,0),1))</f>
        <v>0</v>
      </c>
      <c r="T223" s="107">
        <f>IF(DATOS!J151=P$74,DATOS!C151,"")</f>
        <v>0</v>
      </c>
    </row>
    <row r="224" spans="18:20" x14ac:dyDescent="0.25">
      <c r="R224" s="95">
        <f t="shared" si="5"/>
        <v>1</v>
      </c>
      <c r="S224" s="95">
        <f>IF(T224="",0,IFERROR(IF(VLOOKUP(T224,T$73:T223,1,0)&gt;0,0,0),1))</f>
        <v>0</v>
      </c>
      <c r="T224" s="107">
        <f>IF(DATOS!J152=P$74,DATOS!C152,"")</f>
        <v>0</v>
      </c>
    </row>
    <row r="225" spans="18:20" x14ac:dyDescent="0.25">
      <c r="R225" s="95">
        <f t="shared" si="5"/>
        <v>1</v>
      </c>
      <c r="S225" s="95">
        <f>IF(T225="",0,IFERROR(IF(VLOOKUP(T225,T$73:T224,1,0)&gt;0,0,0),1))</f>
        <v>0</v>
      </c>
      <c r="T225" s="107">
        <f>IF(DATOS!J153=P$74,DATOS!C153,"")</f>
        <v>0</v>
      </c>
    </row>
    <row r="226" spans="18:20" x14ac:dyDescent="0.25">
      <c r="R226" s="95">
        <f t="shared" si="5"/>
        <v>1</v>
      </c>
      <c r="S226" s="95">
        <f>IF(T226="",0,IFERROR(IF(VLOOKUP(T226,T$73:T225,1,0)&gt;0,0,0),1))</f>
        <v>0</v>
      </c>
      <c r="T226" s="107">
        <f>IF(DATOS!J154=P$74,DATOS!C154,"")</f>
        <v>0</v>
      </c>
    </row>
    <row r="227" spans="18:20" x14ac:dyDescent="0.25">
      <c r="R227" s="95">
        <f t="shared" si="5"/>
        <v>1</v>
      </c>
      <c r="S227" s="95">
        <f>IF(T227="",0,IFERROR(IF(VLOOKUP(T227,T$73:T226,1,0)&gt;0,0,0),1))</f>
        <v>0</v>
      </c>
      <c r="T227" s="107">
        <f>IF(DATOS!J155=P$74,DATOS!C155,"")</f>
        <v>0</v>
      </c>
    </row>
    <row r="228" spans="18:20" x14ac:dyDescent="0.25">
      <c r="R228" s="95">
        <f t="shared" si="5"/>
        <v>1</v>
      </c>
      <c r="S228" s="95">
        <f>IF(T228="",0,IFERROR(IF(VLOOKUP(T228,T$73:T227,1,0)&gt;0,0,0),1))</f>
        <v>0</v>
      </c>
      <c r="T228" s="107">
        <f>IF(DATOS!J156=P$74,DATOS!C156,"")</f>
        <v>0</v>
      </c>
    </row>
    <row r="229" spans="18:20" x14ac:dyDescent="0.25">
      <c r="R229" s="95">
        <f t="shared" si="5"/>
        <v>1</v>
      </c>
      <c r="S229" s="95">
        <f>IF(T229="",0,IFERROR(IF(VLOOKUP(T229,T$73:T228,1,0)&gt;0,0,0),1))</f>
        <v>0</v>
      </c>
      <c r="T229" s="107">
        <f>IF(DATOS!J157=P$74,DATOS!C157,"")</f>
        <v>0</v>
      </c>
    </row>
    <row r="230" spans="18:20" x14ac:dyDescent="0.25">
      <c r="R230" s="95">
        <f t="shared" si="5"/>
        <v>1</v>
      </c>
      <c r="S230" s="95">
        <f>IF(T230="",0,IFERROR(IF(VLOOKUP(T230,T$73:T229,1,0)&gt;0,0,0),1))</f>
        <v>0</v>
      </c>
      <c r="T230" s="107">
        <f>IF(DATOS!J158=P$74,DATOS!C158,"")</f>
        <v>0</v>
      </c>
    </row>
    <row r="231" spans="18:20" x14ac:dyDescent="0.25">
      <c r="R231" s="95">
        <f t="shared" si="5"/>
        <v>1</v>
      </c>
      <c r="S231" s="95">
        <f>IF(T231="",0,IFERROR(IF(VLOOKUP(T231,T$73:T230,1,0)&gt;0,0,0),1))</f>
        <v>0</v>
      </c>
      <c r="T231" s="107">
        <f>IF(DATOS!J159=P$74,DATOS!C159,"")</f>
        <v>0</v>
      </c>
    </row>
    <row r="232" spans="18:20" x14ac:dyDescent="0.25">
      <c r="R232" s="95">
        <f t="shared" si="5"/>
        <v>1</v>
      </c>
      <c r="S232" s="95">
        <f>IF(T232="",0,IFERROR(IF(VLOOKUP(T232,T$73:T231,1,0)&gt;0,0,0),1))</f>
        <v>0</v>
      </c>
      <c r="T232" s="107">
        <f>IF(DATOS!J160=P$74,DATOS!C160,"")</f>
        <v>0</v>
      </c>
    </row>
    <row r="233" spans="18:20" x14ac:dyDescent="0.25">
      <c r="R233" s="95">
        <f t="shared" si="5"/>
        <v>1</v>
      </c>
      <c r="S233" s="95">
        <f>IF(T233="",0,IFERROR(IF(VLOOKUP(T233,T$73:T232,1,0)&gt;0,0,0),1))</f>
        <v>0</v>
      </c>
      <c r="T233" s="107">
        <f>IF(DATOS!J161=P$74,DATOS!C161,"")</f>
        <v>0</v>
      </c>
    </row>
    <row r="234" spans="18:20" x14ac:dyDescent="0.25">
      <c r="R234" s="95">
        <f t="shared" si="5"/>
        <v>1</v>
      </c>
      <c r="S234" s="95">
        <f>IF(T234="",0,IFERROR(IF(VLOOKUP(T234,T$73:T233,1,0)&gt;0,0,0),1))</f>
        <v>0</v>
      </c>
      <c r="T234" s="107">
        <f>IF(DATOS!J162=P$74,DATOS!C162,"")</f>
        <v>0</v>
      </c>
    </row>
    <row r="235" spans="18:20" x14ac:dyDescent="0.25">
      <c r="R235" s="95">
        <f t="shared" si="5"/>
        <v>1</v>
      </c>
      <c r="S235" s="95">
        <f>IF(T235="",0,IFERROR(IF(VLOOKUP(T235,T$73:T234,1,0)&gt;0,0,0),1))</f>
        <v>0</v>
      </c>
      <c r="T235" s="107">
        <f>IF(DATOS!J163=P$74,DATOS!C163,"")</f>
        <v>0</v>
      </c>
    </row>
    <row r="236" spans="18:20" x14ac:dyDescent="0.25">
      <c r="R236" s="95">
        <f t="shared" si="5"/>
        <v>1</v>
      </c>
      <c r="S236" s="95">
        <f>IF(T236="",0,IFERROR(IF(VLOOKUP(T236,T$73:T235,1,0)&gt;0,0,0),1))</f>
        <v>0</v>
      </c>
      <c r="T236" s="107">
        <f>IF(DATOS!J164=P$74,DATOS!C164,"")</f>
        <v>0</v>
      </c>
    </row>
    <row r="237" spans="18:20" x14ac:dyDescent="0.25">
      <c r="R237" s="95">
        <f t="shared" si="5"/>
        <v>1</v>
      </c>
      <c r="S237" s="95">
        <f>IF(T237="",0,IFERROR(IF(VLOOKUP(T237,T$73:T236,1,0)&gt;0,0,0),1))</f>
        <v>0</v>
      </c>
      <c r="T237" s="107">
        <f>IF(DATOS!J165=P$74,DATOS!C165,"")</f>
        <v>0</v>
      </c>
    </row>
    <row r="238" spans="18:20" x14ac:dyDescent="0.25">
      <c r="R238" s="95">
        <f t="shared" si="5"/>
        <v>1</v>
      </c>
      <c r="S238" s="95">
        <f>IF(T238="",0,IFERROR(IF(VLOOKUP(T238,T$73:T237,1,0)&gt;0,0,0),1))</f>
        <v>0</v>
      </c>
      <c r="T238" s="107">
        <f>IF(DATOS!J166=P$74,DATOS!C166,"")</f>
        <v>0</v>
      </c>
    </row>
    <row r="239" spans="18:20" x14ac:dyDescent="0.25">
      <c r="R239" s="95">
        <f t="shared" si="5"/>
        <v>1</v>
      </c>
      <c r="S239" s="95">
        <f>IF(T239="",0,IFERROR(IF(VLOOKUP(T239,T$73:T238,1,0)&gt;0,0,0),1))</f>
        <v>0</v>
      </c>
      <c r="T239" s="107">
        <f>IF(DATOS!J167=P$74,DATOS!C167,"")</f>
        <v>0</v>
      </c>
    </row>
    <row r="240" spans="18:20" x14ac:dyDescent="0.25">
      <c r="R240" s="95">
        <f t="shared" si="5"/>
        <v>1</v>
      </c>
      <c r="S240" s="95">
        <f>IF(T240="",0,IFERROR(IF(VLOOKUP(T240,T$73:T239,1,0)&gt;0,0,0),1))</f>
        <v>0</v>
      </c>
      <c r="T240" s="107">
        <f>IF(DATOS!J168=P$74,DATOS!C168,"")</f>
        <v>0</v>
      </c>
    </row>
    <row r="241" spans="18:20" x14ac:dyDescent="0.25">
      <c r="R241" s="95">
        <f t="shared" si="5"/>
        <v>1</v>
      </c>
      <c r="S241" s="95">
        <f>IF(T241="",0,IFERROR(IF(VLOOKUP(T241,T$73:T240,1,0)&gt;0,0,0),1))</f>
        <v>0</v>
      </c>
      <c r="T241" s="107">
        <f>IF(DATOS!J169=P$74,DATOS!C169,"")</f>
        <v>0</v>
      </c>
    </row>
    <row r="242" spans="18:20" x14ac:dyDescent="0.25">
      <c r="R242" s="95">
        <f t="shared" si="5"/>
        <v>1</v>
      </c>
      <c r="S242" s="95">
        <f>IF(T242="",0,IFERROR(IF(VLOOKUP(T242,T$73:T241,1,0)&gt;0,0,0),1))</f>
        <v>0</v>
      </c>
      <c r="T242" s="107">
        <f>IF(DATOS!J170=P$74,DATOS!C170,"")</f>
        <v>0</v>
      </c>
    </row>
    <row r="243" spans="18:20" x14ac:dyDescent="0.25">
      <c r="R243" s="95">
        <f t="shared" si="5"/>
        <v>1</v>
      </c>
      <c r="S243" s="95">
        <f>IF(T243="",0,IFERROR(IF(VLOOKUP(T243,T$73:T242,1,0)&gt;0,0,0),1))</f>
        <v>0</v>
      </c>
      <c r="T243" s="107">
        <f>IF(DATOS!J171=P$74,DATOS!C171,"")</f>
        <v>0</v>
      </c>
    </row>
    <row r="244" spans="18:20" x14ac:dyDescent="0.25">
      <c r="R244" s="95">
        <f t="shared" si="5"/>
        <v>1</v>
      </c>
      <c r="S244" s="95">
        <f>IF(T244="",0,IFERROR(IF(VLOOKUP(T244,T$73:T243,1,0)&gt;0,0,0),1))</f>
        <v>0</v>
      </c>
      <c r="T244" s="107">
        <f>IF(DATOS!J172=P$74,DATOS!C172,"")</f>
        <v>0</v>
      </c>
    </row>
    <row r="245" spans="18:20" x14ac:dyDescent="0.25">
      <c r="R245" s="95">
        <f t="shared" si="5"/>
        <v>1</v>
      </c>
      <c r="S245" s="95">
        <f>IF(T245="",0,IFERROR(IF(VLOOKUP(T245,T$73:T244,1,0)&gt;0,0,0),1))</f>
        <v>0</v>
      </c>
      <c r="T245" s="107">
        <f>IF(DATOS!J173=P$74,DATOS!C173,"")</f>
        <v>0</v>
      </c>
    </row>
    <row r="246" spans="18:20" x14ac:dyDescent="0.25">
      <c r="R246" s="95">
        <f t="shared" si="5"/>
        <v>1</v>
      </c>
      <c r="S246" s="95">
        <f>IF(T246="",0,IFERROR(IF(VLOOKUP(T246,T$73:T245,1,0)&gt;0,0,0),1))</f>
        <v>0</v>
      </c>
      <c r="T246" s="107">
        <f>IF(DATOS!J174=P$74,DATOS!C174,"")</f>
        <v>0</v>
      </c>
    </row>
    <row r="247" spans="18:20" x14ac:dyDescent="0.25">
      <c r="R247" s="95">
        <f t="shared" si="5"/>
        <v>1</v>
      </c>
      <c r="S247" s="95">
        <f>IF(T247="",0,IFERROR(IF(VLOOKUP(T247,T$73:T246,1,0)&gt;0,0,0),1))</f>
        <v>0</v>
      </c>
      <c r="T247" s="107">
        <f>IF(DATOS!J175=P$74,DATOS!C175,"")</f>
        <v>0</v>
      </c>
    </row>
    <row r="248" spans="18:20" x14ac:dyDescent="0.25">
      <c r="R248" s="95">
        <f t="shared" si="5"/>
        <v>1</v>
      </c>
      <c r="S248" s="95">
        <f>IF(T248="",0,IFERROR(IF(VLOOKUP(T248,T$73:T247,1,0)&gt;0,0,0),1))</f>
        <v>0</v>
      </c>
      <c r="T248" s="107">
        <f>IF(DATOS!J176=P$74,DATOS!C176,"")</f>
        <v>0</v>
      </c>
    </row>
    <row r="249" spans="18:20" x14ac:dyDescent="0.25">
      <c r="R249" s="95">
        <f t="shared" si="5"/>
        <v>1</v>
      </c>
      <c r="S249" s="95">
        <f>IF(T249="",0,IFERROR(IF(VLOOKUP(T249,T$73:T248,1,0)&gt;0,0,0),1))</f>
        <v>0</v>
      </c>
      <c r="T249" s="107">
        <f>IF(DATOS!J177=P$74,DATOS!C177,"")</f>
        <v>0</v>
      </c>
    </row>
    <row r="250" spans="18:20" x14ac:dyDescent="0.25">
      <c r="R250" s="95">
        <f t="shared" si="5"/>
        <v>1</v>
      </c>
      <c r="S250" s="95">
        <f>IF(T250="",0,IFERROR(IF(VLOOKUP(T250,T$73:T249,1,0)&gt;0,0,0),1))</f>
        <v>0</v>
      </c>
      <c r="T250" s="107">
        <f>IF(DATOS!J178=P$74,DATOS!C178,"")</f>
        <v>0</v>
      </c>
    </row>
    <row r="251" spans="18:20" x14ac:dyDescent="0.25">
      <c r="R251" s="95">
        <f t="shared" si="5"/>
        <v>1</v>
      </c>
      <c r="S251" s="95">
        <f>IF(T251="",0,IFERROR(IF(VLOOKUP(T251,T$73:T250,1,0)&gt;0,0,0),1))</f>
        <v>0</v>
      </c>
      <c r="T251" s="107">
        <f>IF(DATOS!J179=P$74,DATOS!C179,"")</f>
        <v>0</v>
      </c>
    </row>
    <row r="252" spans="18:20" x14ac:dyDescent="0.25">
      <c r="R252" s="95">
        <f t="shared" si="5"/>
        <v>1</v>
      </c>
      <c r="S252" s="95">
        <f>IF(T252="",0,IFERROR(IF(VLOOKUP(T252,T$73:T251,1,0)&gt;0,0,0),1))</f>
        <v>0</v>
      </c>
      <c r="T252" s="107">
        <f>IF(DATOS!J180=P$74,DATOS!C180,"")</f>
        <v>0</v>
      </c>
    </row>
    <row r="253" spans="18:20" x14ac:dyDescent="0.25">
      <c r="R253" s="95">
        <f t="shared" si="5"/>
        <v>1</v>
      </c>
      <c r="S253" s="95">
        <f>IF(T253="",0,IFERROR(IF(VLOOKUP(T253,T$73:T252,1,0)&gt;0,0,0),1))</f>
        <v>0</v>
      </c>
      <c r="T253" s="107">
        <f>IF(DATOS!J181=P$74,DATOS!C181,"")</f>
        <v>0</v>
      </c>
    </row>
    <row r="254" spans="18:20" x14ac:dyDescent="0.25">
      <c r="R254" s="95">
        <f t="shared" si="5"/>
        <v>1</v>
      </c>
      <c r="S254" s="95">
        <f>IF(T254="",0,IFERROR(IF(VLOOKUP(T254,T$73:T253,1,0)&gt;0,0,0),1))</f>
        <v>0</v>
      </c>
      <c r="T254" s="107">
        <f>IF(DATOS!J182=P$74,DATOS!C182,"")</f>
        <v>0</v>
      </c>
    </row>
    <row r="255" spans="18:20" x14ac:dyDescent="0.25">
      <c r="R255" s="95">
        <f t="shared" si="5"/>
        <v>1</v>
      </c>
      <c r="S255" s="95">
        <f>IF(T255="",0,IFERROR(IF(VLOOKUP(T255,T$73:T254,1,0)&gt;0,0,0),1))</f>
        <v>0</v>
      </c>
      <c r="T255" s="107">
        <f>IF(DATOS!J183=P$74,DATOS!C183,"")</f>
        <v>0</v>
      </c>
    </row>
    <row r="256" spans="18:20" x14ac:dyDescent="0.25">
      <c r="R256" s="95">
        <f t="shared" si="5"/>
        <v>1</v>
      </c>
      <c r="S256" s="95">
        <f>IF(T256="",0,IFERROR(IF(VLOOKUP(T256,T$73:T255,1,0)&gt;0,0,0),1))</f>
        <v>0</v>
      </c>
      <c r="T256" s="107">
        <f>IF(DATOS!J184=P$74,DATOS!C184,"")</f>
        <v>0</v>
      </c>
    </row>
    <row r="257" spans="18:20" x14ac:dyDescent="0.25">
      <c r="R257" s="95">
        <f t="shared" si="5"/>
        <v>1</v>
      </c>
      <c r="S257" s="95">
        <f>IF(T257="",0,IFERROR(IF(VLOOKUP(T257,T$73:T256,1,0)&gt;0,0,0),1))</f>
        <v>0</v>
      </c>
      <c r="T257" s="107">
        <f>IF(DATOS!J185=P$74,DATOS!C185,"")</f>
        <v>0</v>
      </c>
    </row>
    <row r="258" spans="18:20" x14ac:dyDescent="0.25">
      <c r="R258" s="95">
        <f t="shared" si="5"/>
        <v>1</v>
      </c>
      <c r="S258" s="95">
        <f>IF(T258="",0,IFERROR(IF(VLOOKUP(T258,T$73:T257,1,0)&gt;0,0,0),1))</f>
        <v>0</v>
      </c>
      <c r="T258" s="107">
        <f>IF(DATOS!J186=P$74,DATOS!C186,"")</f>
        <v>0</v>
      </c>
    </row>
    <row r="259" spans="18:20" x14ac:dyDescent="0.25">
      <c r="R259" s="95">
        <f t="shared" si="5"/>
        <v>1</v>
      </c>
      <c r="S259" s="95">
        <f>IF(T259="",0,IFERROR(IF(VLOOKUP(T259,T$73:T258,1,0)&gt;0,0,0),1))</f>
        <v>0</v>
      </c>
      <c r="T259" s="107">
        <f>IF(DATOS!J187=P$74,DATOS!C187,"")</f>
        <v>0</v>
      </c>
    </row>
    <row r="260" spans="18:20" x14ac:dyDescent="0.25">
      <c r="R260" s="95">
        <f t="shared" si="5"/>
        <v>1</v>
      </c>
      <c r="S260" s="95">
        <f>IF(T260="",0,IFERROR(IF(VLOOKUP(T260,T$73:T259,1,0)&gt;0,0,0),1))</f>
        <v>0</v>
      </c>
      <c r="T260" s="107">
        <f>IF(DATOS!J188=P$74,DATOS!C188,"")</f>
        <v>0</v>
      </c>
    </row>
    <row r="261" spans="18:20" x14ac:dyDescent="0.25">
      <c r="R261" s="95">
        <f t="shared" si="5"/>
        <v>1</v>
      </c>
      <c r="S261" s="95">
        <f>IF(T261="",0,IFERROR(IF(VLOOKUP(T261,T$73:T260,1,0)&gt;0,0,0),1))</f>
        <v>0</v>
      </c>
      <c r="T261" s="107">
        <f>IF(DATOS!J189=P$74,DATOS!C189,"")</f>
        <v>0</v>
      </c>
    </row>
    <row r="262" spans="18:20" x14ac:dyDescent="0.25">
      <c r="R262" s="95">
        <f t="shared" si="5"/>
        <v>1</v>
      </c>
      <c r="S262" s="95">
        <f>IF(T262="",0,IFERROR(IF(VLOOKUP(T262,T$73:T261,1,0)&gt;0,0,0),1))</f>
        <v>0</v>
      </c>
      <c r="T262" s="107">
        <f>IF(DATOS!J190=P$74,DATOS!C190,"")</f>
        <v>0</v>
      </c>
    </row>
    <row r="263" spans="18:20" x14ac:dyDescent="0.25">
      <c r="R263" s="95">
        <f t="shared" si="5"/>
        <v>1</v>
      </c>
      <c r="S263" s="95">
        <f>IF(T263="",0,IFERROR(IF(VLOOKUP(T263,T$73:T262,1,0)&gt;0,0,0),1))</f>
        <v>0</v>
      </c>
      <c r="T263" s="107">
        <f>IF(DATOS!J191=P$74,DATOS!C191,"")</f>
        <v>0</v>
      </c>
    </row>
    <row r="264" spans="18:20" x14ac:dyDescent="0.25">
      <c r="R264" s="95">
        <f t="shared" si="5"/>
        <v>1</v>
      </c>
      <c r="S264" s="95">
        <f>IF(T264="",0,IFERROR(IF(VLOOKUP(T264,T$73:T263,1,0)&gt;0,0,0),1))</f>
        <v>0</v>
      </c>
      <c r="T264" s="107">
        <f>IF(DATOS!J192=P$74,DATOS!C192,"")</f>
        <v>0</v>
      </c>
    </row>
    <row r="265" spans="18:20" x14ac:dyDescent="0.25">
      <c r="R265" s="95">
        <f t="shared" si="5"/>
        <v>1</v>
      </c>
      <c r="S265" s="95">
        <f>IF(T265="",0,IFERROR(IF(VLOOKUP(T265,T$73:T264,1,0)&gt;0,0,0),1))</f>
        <v>0</v>
      </c>
      <c r="T265" s="107">
        <f>IF(DATOS!J193=P$74,DATOS!C193,"")</f>
        <v>0</v>
      </c>
    </row>
    <row r="266" spans="18:20" x14ac:dyDescent="0.25">
      <c r="R266" s="95">
        <f t="shared" ref="R266:R329" si="6">R265+S266</f>
        <v>1</v>
      </c>
      <c r="S266" s="95">
        <f>IF(T266="",0,IFERROR(IF(VLOOKUP(T266,T$73:T265,1,0)&gt;0,0,0),1))</f>
        <v>0</v>
      </c>
      <c r="T266" s="107">
        <f>IF(DATOS!J194=P$74,DATOS!C194,"")</f>
        <v>0</v>
      </c>
    </row>
    <row r="267" spans="18:20" x14ac:dyDescent="0.25">
      <c r="R267" s="95">
        <f t="shared" si="6"/>
        <v>1</v>
      </c>
      <c r="S267" s="95">
        <f>IF(T267="",0,IFERROR(IF(VLOOKUP(T267,T$73:T266,1,0)&gt;0,0,0),1))</f>
        <v>0</v>
      </c>
      <c r="T267" s="107">
        <f>IF(DATOS!J195=P$74,DATOS!C195,"")</f>
        <v>0</v>
      </c>
    </row>
    <row r="268" spans="18:20" x14ac:dyDescent="0.25">
      <c r="R268" s="95">
        <f t="shared" si="6"/>
        <v>1</v>
      </c>
      <c r="S268" s="95">
        <f>IF(T268="",0,IFERROR(IF(VLOOKUP(T268,T$73:T267,1,0)&gt;0,0,0),1))</f>
        <v>0</v>
      </c>
      <c r="T268" s="107">
        <f>IF(DATOS!J196=P$74,DATOS!C196,"")</f>
        <v>0</v>
      </c>
    </row>
    <row r="269" spans="18:20" x14ac:dyDescent="0.25">
      <c r="R269" s="95">
        <f t="shared" si="6"/>
        <v>1</v>
      </c>
      <c r="S269" s="95">
        <f>IF(T269="",0,IFERROR(IF(VLOOKUP(T269,T$73:T268,1,0)&gt;0,0,0),1))</f>
        <v>0</v>
      </c>
      <c r="T269" s="107">
        <f>IF(DATOS!J197=P$74,DATOS!C197,"")</f>
        <v>0</v>
      </c>
    </row>
    <row r="270" spans="18:20" x14ac:dyDescent="0.25">
      <c r="R270" s="95">
        <f t="shared" si="6"/>
        <v>1</v>
      </c>
      <c r="S270" s="95">
        <f>IF(T270="",0,IFERROR(IF(VLOOKUP(T270,T$73:T269,1,0)&gt;0,0,0),1))</f>
        <v>0</v>
      </c>
      <c r="T270" s="107">
        <f>IF(DATOS!J198=P$74,DATOS!C198,"")</f>
        <v>0</v>
      </c>
    </row>
    <row r="271" spans="18:20" x14ac:dyDescent="0.25">
      <c r="R271" s="95">
        <f t="shared" si="6"/>
        <v>1</v>
      </c>
      <c r="S271" s="95">
        <f>IF(T271="",0,IFERROR(IF(VLOOKUP(T271,T$73:T270,1,0)&gt;0,0,0),1))</f>
        <v>0</v>
      </c>
      <c r="T271" s="107">
        <f>IF(DATOS!J199=P$74,DATOS!C199,"")</f>
        <v>0</v>
      </c>
    </row>
    <row r="272" spans="18:20" x14ac:dyDescent="0.25">
      <c r="R272" s="95">
        <f t="shared" si="6"/>
        <v>1</v>
      </c>
      <c r="S272" s="95">
        <f>IF(T272="",0,IFERROR(IF(VLOOKUP(T272,T$73:T271,1,0)&gt;0,0,0),1))</f>
        <v>0</v>
      </c>
      <c r="T272" s="107">
        <f>IF(DATOS!J200=P$74,DATOS!C200,"")</f>
        <v>0</v>
      </c>
    </row>
    <row r="273" spans="18:20" x14ac:dyDescent="0.25">
      <c r="R273" s="95">
        <f t="shared" si="6"/>
        <v>1</v>
      </c>
      <c r="S273" s="95">
        <f>IF(T273="",0,IFERROR(IF(VLOOKUP(T273,T$73:T272,1,0)&gt;0,0,0),1))</f>
        <v>0</v>
      </c>
      <c r="T273" s="107">
        <f>IF(DATOS!J201=P$74,DATOS!C201,"")</f>
        <v>0</v>
      </c>
    </row>
    <row r="274" spans="18:20" x14ac:dyDescent="0.25">
      <c r="R274" s="95">
        <f t="shared" si="6"/>
        <v>1</v>
      </c>
      <c r="S274" s="95">
        <f>IF(T274="",0,IFERROR(IF(VLOOKUP(T274,T$73:T273,1,0)&gt;0,0,0),1))</f>
        <v>0</v>
      </c>
      <c r="T274" s="107">
        <f>IF(DATOS!J202=P$74,DATOS!C202,"")</f>
        <v>0</v>
      </c>
    </row>
    <row r="275" spans="18:20" x14ac:dyDescent="0.25">
      <c r="R275" s="95">
        <f t="shared" si="6"/>
        <v>1</v>
      </c>
      <c r="S275" s="95">
        <f>IF(T275="",0,IFERROR(IF(VLOOKUP(T275,T$73:T274,1,0)&gt;0,0,0),1))</f>
        <v>0</v>
      </c>
      <c r="T275" s="107">
        <f>IF(DATOS!J203=P$74,DATOS!C203,"")</f>
        <v>0</v>
      </c>
    </row>
    <row r="276" spans="18:20" x14ac:dyDescent="0.25">
      <c r="R276" s="95">
        <f t="shared" si="6"/>
        <v>1</v>
      </c>
      <c r="S276" s="95">
        <f>IF(T276="",0,IFERROR(IF(VLOOKUP(T276,T$73:T275,1,0)&gt;0,0,0),1))</f>
        <v>0</v>
      </c>
      <c r="T276" s="107">
        <f>IF(DATOS!J204=P$74,DATOS!C204,"")</f>
        <v>0</v>
      </c>
    </row>
    <row r="277" spans="18:20" x14ac:dyDescent="0.25">
      <c r="R277" s="95">
        <f t="shared" si="6"/>
        <v>1</v>
      </c>
      <c r="S277" s="95">
        <f>IF(T277="",0,IFERROR(IF(VLOOKUP(T277,T$73:T276,1,0)&gt;0,0,0),1))</f>
        <v>0</v>
      </c>
      <c r="T277" s="107">
        <f>IF(DATOS!J205=P$74,DATOS!C205,"")</f>
        <v>0</v>
      </c>
    </row>
    <row r="278" spans="18:20" x14ac:dyDescent="0.25">
      <c r="R278" s="95">
        <f t="shared" si="6"/>
        <v>1</v>
      </c>
      <c r="S278" s="95">
        <f>IF(T278="",0,IFERROR(IF(VLOOKUP(T278,T$73:T277,1,0)&gt;0,0,0),1))</f>
        <v>0</v>
      </c>
      <c r="T278" s="107">
        <f>IF(DATOS!J206=P$74,DATOS!C206,"")</f>
        <v>0</v>
      </c>
    </row>
    <row r="279" spans="18:20" x14ac:dyDescent="0.25">
      <c r="R279" s="95">
        <f t="shared" si="6"/>
        <v>1</v>
      </c>
      <c r="S279" s="95">
        <f>IF(T279="",0,IFERROR(IF(VLOOKUP(T279,T$73:T278,1,0)&gt;0,0,0),1))</f>
        <v>0</v>
      </c>
      <c r="T279" s="107">
        <f>IF(DATOS!J207=P$74,DATOS!C207,"")</f>
        <v>0</v>
      </c>
    </row>
    <row r="280" spans="18:20" x14ac:dyDescent="0.25">
      <c r="R280" s="95">
        <f t="shared" si="6"/>
        <v>1</v>
      </c>
      <c r="S280" s="95">
        <f>IF(T280="",0,IFERROR(IF(VLOOKUP(T280,T$73:T279,1,0)&gt;0,0,0),1))</f>
        <v>0</v>
      </c>
      <c r="T280" s="107">
        <f>IF(DATOS!J208=P$74,DATOS!C208,"")</f>
        <v>0</v>
      </c>
    </row>
    <row r="281" spans="18:20" x14ac:dyDescent="0.25">
      <c r="R281" s="95">
        <f t="shared" si="6"/>
        <v>1</v>
      </c>
      <c r="S281" s="95">
        <f>IF(T281="",0,IFERROR(IF(VLOOKUP(T281,T$73:T280,1,0)&gt;0,0,0),1))</f>
        <v>0</v>
      </c>
      <c r="T281" s="107">
        <f>IF(DATOS!J209=P$74,DATOS!C209,"")</f>
        <v>0</v>
      </c>
    </row>
    <row r="282" spans="18:20" x14ac:dyDescent="0.25">
      <c r="R282" s="95">
        <f t="shared" si="6"/>
        <v>1</v>
      </c>
      <c r="S282" s="95">
        <f>IF(T282="",0,IFERROR(IF(VLOOKUP(T282,T$73:T281,1,0)&gt;0,0,0),1))</f>
        <v>0</v>
      </c>
      <c r="T282" s="107">
        <f>IF(DATOS!J210=P$74,DATOS!C210,"")</f>
        <v>0</v>
      </c>
    </row>
    <row r="283" spans="18:20" x14ac:dyDescent="0.25">
      <c r="R283" s="95">
        <f t="shared" si="6"/>
        <v>1</v>
      </c>
      <c r="S283" s="95">
        <f>IF(T283="",0,IFERROR(IF(VLOOKUP(T283,T$73:T282,1,0)&gt;0,0,0),1))</f>
        <v>0</v>
      </c>
      <c r="T283" s="107">
        <f>IF(DATOS!J211=P$74,DATOS!C211,"")</f>
        <v>0</v>
      </c>
    </row>
    <row r="284" spans="18:20" x14ac:dyDescent="0.25">
      <c r="R284" s="95">
        <f t="shared" si="6"/>
        <v>1</v>
      </c>
      <c r="S284" s="95">
        <f>IF(T284="",0,IFERROR(IF(VLOOKUP(T284,T$73:T283,1,0)&gt;0,0,0),1))</f>
        <v>0</v>
      </c>
      <c r="T284" s="107">
        <f>IF(DATOS!J212=P$74,DATOS!C212,"")</f>
        <v>0</v>
      </c>
    </row>
    <row r="285" spans="18:20" x14ac:dyDescent="0.25">
      <c r="R285" s="95">
        <f t="shared" si="6"/>
        <v>1</v>
      </c>
      <c r="S285" s="95">
        <f>IF(T285="",0,IFERROR(IF(VLOOKUP(T285,T$73:T284,1,0)&gt;0,0,0),1))</f>
        <v>0</v>
      </c>
      <c r="T285" s="107">
        <f>IF(DATOS!J213=P$74,DATOS!C213,"")</f>
        <v>0</v>
      </c>
    </row>
    <row r="286" spans="18:20" x14ac:dyDescent="0.25">
      <c r="R286" s="95">
        <f t="shared" si="6"/>
        <v>1</v>
      </c>
      <c r="S286" s="95">
        <f>IF(T286="",0,IFERROR(IF(VLOOKUP(T286,T$73:T285,1,0)&gt;0,0,0),1))</f>
        <v>0</v>
      </c>
      <c r="T286" s="107">
        <f>IF(DATOS!J214=P$74,DATOS!C214,"")</f>
        <v>0</v>
      </c>
    </row>
    <row r="287" spans="18:20" x14ac:dyDescent="0.25">
      <c r="R287" s="95">
        <f t="shared" si="6"/>
        <v>1</v>
      </c>
      <c r="S287" s="95">
        <f>IF(T287="",0,IFERROR(IF(VLOOKUP(T287,T$73:T286,1,0)&gt;0,0,0),1))</f>
        <v>0</v>
      </c>
      <c r="T287" s="107">
        <f>IF(DATOS!J215=P$74,DATOS!C215,"")</f>
        <v>0</v>
      </c>
    </row>
    <row r="288" spans="18:20" x14ac:dyDescent="0.25">
      <c r="R288" s="95">
        <f t="shared" si="6"/>
        <v>1</v>
      </c>
      <c r="S288" s="95">
        <f>IF(T288="",0,IFERROR(IF(VLOOKUP(T288,T$73:T287,1,0)&gt;0,0,0),1))</f>
        <v>0</v>
      </c>
      <c r="T288" s="107">
        <f>IF(DATOS!J216=P$74,DATOS!C216,"")</f>
        <v>0</v>
      </c>
    </row>
    <row r="289" spans="18:20" x14ac:dyDescent="0.25">
      <c r="R289" s="95">
        <f t="shared" si="6"/>
        <v>1</v>
      </c>
      <c r="S289" s="95">
        <f>IF(T289="",0,IFERROR(IF(VLOOKUP(T289,T$73:T288,1,0)&gt;0,0,0),1))</f>
        <v>0</v>
      </c>
      <c r="T289" s="107">
        <f>IF(DATOS!J217=P$74,DATOS!C217,"")</f>
        <v>0</v>
      </c>
    </row>
    <row r="290" spans="18:20" x14ac:dyDescent="0.25">
      <c r="R290" s="95">
        <f t="shared" si="6"/>
        <v>1</v>
      </c>
      <c r="S290" s="95">
        <f>IF(T290="",0,IFERROR(IF(VLOOKUP(T290,T$73:T289,1,0)&gt;0,0,0),1))</f>
        <v>0</v>
      </c>
      <c r="T290" s="107">
        <f>IF(DATOS!J218=P$74,DATOS!C218,"")</f>
        <v>0</v>
      </c>
    </row>
    <row r="291" spans="18:20" x14ac:dyDescent="0.25">
      <c r="R291" s="95">
        <f t="shared" si="6"/>
        <v>1</v>
      </c>
      <c r="S291" s="95">
        <f>IF(T291="",0,IFERROR(IF(VLOOKUP(T291,T$73:T290,1,0)&gt;0,0,0),1))</f>
        <v>0</v>
      </c>
      <c r="T291" s="107">
        <f>IF(DATOS!J219=P$74,DATOS!C219,"")</f>
        <v>0</v>
      </c>
    </row>
    <row r="292" spans="18:20" x14ac:dyDescent="0.25">
      <c r="R292" s="95">
        <f t="shared" si="6"/>
        <v>1</v>
      </c>
      <c r="S292" s="95">
        <f>IF(T292="",0,IFERROR(IF(VLOOKUP(T292,T$73:T291,1,0)&gt;0,0,0),1))</f>
        <v>0</v>
      </c>
      <c r="T292" s="107">
        <f>IF(DATOS!J220=P$74,DATOS!C220,"")</f>
        <v>0</v>
      </c>
    </row>
    <row r="293" spans="18:20" x14ac:dyDescent="0.25">
      <c r="R293" s="95">
        <f t="shared" si="6"/>
        <v>1</v>
      </c>
      <c r="S293" s="95">
        <f>IF(T293="",0,IFERROR(IF(VLOOKUP(T293,T$73:T292,1,0)&gt;0,0,0),1))</f>
        <v>0</v>
      </c>
      <c r="T293" s="107">
        <f>IF(DATOS!J221=P$74,DATOS!C221,"")</f>
        <v>0</v>
      </c>
    </row>
    <row r="294" spans="18:20" x14ac:dyDescent="0.25">
      <c r="R294" s="95">
        <f t="shared" si="6"/>
        <v>1</v>
      </c>
      <c r="S294" s="95">
        <f>IF(T294="",0,IFERROR(IF(VLOOKUP(T294,T$73:T293,1,0)&gt;0,0,0),1))</f>
        <v>0</v>
      </c>
      <c r="T294" s="107">
        <f>IF(DATOS!J222=P$74,DATOS!C222,"")</f>
        <v>0</v>
      </c>
    </row>
    <row r="295" spans="18:20" x14ac:dyDescent="0.25">
      <c r="R295" s="95">
        <f t="shared" si="6"/>
        <v>1</v>
      </c>
      <c r="S295" s="95">
        <f>IF(T295="",0,IFERROR(IF(VLOOKUP(T295,T$73:T294,1,0)&gt;0,0,0),1))</f>
        <v>0</v>
      </c>
      <c r="T295" s="107">
        <f>IF(DATOS!J223=P$74,DATOS!C223,"")</f>
        <v>0</v>
      </c>
    </row>
    <row r="296" spans="18:20" x14ac:dyDescent="0.25">
      <c r="R296" s="95">
        <f t="shared" si="6"/>
        <v>1</v>
      </c>
      <c r="S296" s="95">
        <f>IF(T296="",0,IFERROR(IF(VLOOKUP(T296,T$73:T295,1,0)&gt;0,0,0),1))</f>
        <v>0</v>
      </c>
      <c r="T296" s="107">
        <f>IF(DATOS!J224=P$74,DATOS!C224,"")</f>
        <v>0</v>
      </c>
    </row>
    <row r="297" spans="18:20" x14ac:dyDescent="0.25">
      <c r="R297" s="95">
        <f t="shared" si="6"/>
        <v>1</v>
      </c>
      <c r="S297" s="95">
        <f>IF(T297="",0,IFERROR(IF(VLOOKUP(T297,T$73:T296,1,0)&gt;0,0,0),1))</f>
        <v>0</v>
      </c>
      <c r="T297" s="107">
        <f>IF(DATOS!J225=P$74,DATOS!C225,"")</f>
        <v>0</v>
      </c>
    </row>
    <row r="298" spans="18:20" x14ac:dyDescent="0.25">
      <c r="R298" s="95">
        <f t="shared" si="6"/>
        <v>1</v>
      </c>
      <c r="S298" s="95">
        <f>IF(T298="",0,IFERROR(IF(VLOOKUP(T298,T$73:T297,1,0)&gt;0,0,0),1))</f>
        <v>0</v>
      </c>
      <c r="T298" s="107">
        <f>IF(DATOS!J226=P$74,DATOS!C226,"")</f>
        <v>0</v>
      </c>
    </row>
    <row r="299" spans="18:20" x14ac:dyDescent="0.25">
      <c r="R299" s="95">
        <f t="shared" si="6"/>
        <v>1</v>
      </c>
      <c r="S299" s="95">
        <f>IF(T299="",0,IFERROR(IF(VLOOKUP(T299,T$73:T298,1,0)&gt;0,0,0),1))</f>
        <v>0</v>
      </c>
      <c r="T299" s="107">
        <f>IF(DATOS!J227=P$74,DATOS!C227,"")</f>
        <v>0</v>
      </c>
    </row>
    <row r="300" spans="18:20" x14ac:dyDescent="0.25">
      <c r="R300" s="95">
        <f t="shared" si="6"/>
        <v>1</v>
      </c>
      <c r="S300" s="95">
        <f>IF(T300="",0,IFERROR(IF(VLOOKUP(T300,T$73:T299,1,0)&gt;0,0,0),1))</f>
        <v>0</v>
      </c>
      <c r="T300" s="107">
        <f>IF(DATOS!J228=P$74,DATOS!C228,"")</f>
        <v>0</v>
      </c>
    </row>
    <row r="301" spans="18:20" x14ac:dyDescent="0.25">
      <c r="R301" s="95">
        <f t="shared" si="6"/>
        <v>1</v>
      </c>
      <c r="S301" s="95">
        <f>IF(T301="",0,IFERROR(IF(VLOOKUP(T301,T$73:T300,1,0)&gt;0,0,0),1))</f>
        <v>0</v>
      </c>
      <c r="T301" s="107">
        <f>IF(DATOS!J229=P$74,DATOS!C229,"")</f>
        <v>0</v>
      </c>
    </row>
    <row r="302" spans="18:20" x14ac:dyDescent="0.25">
      <c r="R302" s="95">
        <f t="shared" si="6"/>
        <v>1</v>
      </c>
      <c r="S302" s="95">
        <f>IF(T302="",0,IFERROR(IF(VLOOKUP(T302,T$73:T301,1,0)&gt;0,0,0),1))</f>
        <v>0</v>
      </c>
      <c r="T302" s="107">
        <f>IF(DATOS!J230=P$74,DATOS!C230,"")</f>
        <v>0</v>
      </c>
    </row>
    <row r="303" spans="18:20" x14ac:dyDescent="0.25">
      <c r="R303" s="95">
        <f t="shared" si="6"/>
        <v>1</v>
      </c>
      <c r="S303" s="95">
        <f>IF(T303="",0,IFERROR(IF(VLOOKUP(T303,T$73:T302,1,0)&gt;0,0,0),1))</f>
        <v>0</v>
      </c>
      <c r="T303" s="107">
        <f>IF(DATOS!J231=P$74,DATOS!C231,"")</f>
        <v>0</v>
      </c>
    </row>
    <row r="304" spans="18:20" x14ac:dyDescent="0.25">
      <c r="R304" s="95">
        <f t="shared" si="6"/>
        <v>1</v>
      </c>
      <c r="S304" s="95">
        <f>IF(T304="",0,IFERROR(IF(VLOOKUP(T304,T$73:T303,1,0)&gt;0,0,0),1))</f>
        <v>0</v>
      </c>
      <c r="T304" s="107">
        <f>IF(DATOS!J232=P$74,DATOS!C232,"")</f>
        <v>0</v>
      </c>
    </row>
    <row r="305" spans="18:20" x14ac:dyDescent="0.25">
      <c r="R305" s="95">
        <f t="shared" si="6"/>
        <v>1</v>
      </c>
      <c r="S305" s="95">
        <f>IF(T305="",0,IFERROR(IF(VLOOKUP(T305,T$73:T304,1,0)&gt;0,0,0),1))</f>
        <v>0</v>
      </c>
      <c r="T305" s="107">
        <f>IF(DATOS!J233=P$74,DATOS!C233,"")</f>
        <v>0</v>
      </c>
    </row>
    <row r="306" spans="18:20" x14ac:dyDescent="0.25">
      <c r="R306" s="95">
        <f t="shared" si="6"/>
        <v>1</v>
      </c>
      <c r="S306" s="95">
        <f>IF(T306="",0,IFERROR(IF(VLOOKUP(T306,T$73:T305,1,0)&gt;0,0,0),1))</f>
        <v>0</v>
      </c>
      <c r="T306" s="107">
        <f>IF(DATOS!J234=P$74,DATOS!C234,"")</f>
        <v>0</v>
      </c>
    </row>
    <row r="307" spans="18:20" x14ac:dyDescent="0.25">
      <c r="R307" s="95">
        <f t="shared" si="6"/>
        <v>1</v>
      </c>
      <c r="S307" s="95">
        <f>IF(T307="",0,IFERROR(IF(VLOOKUP(T307,T$73:T306,1,0)&gt;0,0,0),1))</f>
        <v>0</v>
      </c>
      <c r="T307" s="107">
        <f>IF(DATOS!J235=P$74,DATOS!C235,"")</f>
        <v>0</v>
      </c>
    </row>
    <row r="308" spans="18:20" x14ac:dyDescent="0.25">
      <c r="R308" s="95">
        <f t="shared" si="6"/>
        <v>1</v>
      </c>
      <c r="S308" s="95">
        <f>IF(T308="",0,IFERROR(IF(VLOOKUP(T308,T$73:T307,1,0)&gt;0,0,0),1))</f>
        <v>0</v>
      </c>
      <c r="T308" s="107">
        <f>IF(DATOS!J236=P$74,DATOS!C236,"")</f>
        <v>0</v>
      </c>
    </row>
    <row r="309" spans="18:20" x14ac:dyDescent="0.25">
      <c r="R309" s="95">
        <f t="shared" si="6"/>
        <v>1</v>
      </c>
      <c r="S309" s="95">
        <f>IF(T309="",0,IFERROR(IF(VLOOKUP(T309,T$73:T308,1,0)&gt;0,0,0),1))</f>
        <v>0</v>
      </c>
      <c r="T309" s="107">
        <f>IF(DATOS!J237=P$74,DATOS!C237,"")</f>
        <v>0</v>
      </c>
    </row>
    <row r="310" spans="18:20" x14ac:dyDescent="0.25">
      <c r="R310" s="95">
        <f t="shared" si="6"/>
        <v>1</v>
      </c>
      <c r="S310" s="95">
        <f>IF(T310="",0,IFERROR(IF(VLOOKUP(T310,T$73:T309,1,0)&gt;0,0,0),1))</f>
        <v>0</v>
      </c>
      <c r="T310" s="107">
        <f>IF(DATOS!J238=P$74,DATOS!C238,"")</f>
        <v>0</v>
      </c>
    </row>
    <row r="311" spans="18:20" x14ac:dyDescent="0.25">
      <c r="R311" s="95">
        <f t="shared" si="6"/>
        <v>1</v>
      </c>
      <c r="S311" s="95">
        <f>IF(T311="",0,IFERROR(IF(VLOOKUP(T311,T$73:T310,1,0)&gt;0,0,0),1))</f>
        <v>0</v>
      </c>
      <c r="T311" s="107">
        <f>IF(DATOS!J239=P$74,DATOS!C239,"")</f>
        <v>0</v>
      </c>
    </row>
    <row r="312" spans="18:20" x14ac:dyDescent="0.25">
      <c r="R312" s="95">
        <f t="shared" si="6"/>
        <v>1</v>
      </c>
      <c r="S312" s="95">
        <f>IF(T312="",0,IFERROR(IF(VLOOKUP(T312,T$73:T311,1,0)&gt;0,0,0),1))</f>
        <v>0</v>
      </c>
      <c r="T312" s="107">
        <f>IF(DATOS!J240=P$74,DATOS!C240,"")</f>
        <v>0</v>
      </c>
    </row>
    <row r="313" spans="18:20" x14ac:dyDescent="0.25">
      <c r="R313" s="95">
        <f t="shared" si="6"/>
        <v>1</v>
      </c>
      <c r="S313" s="95">
        <f>IF(T313="",0,IFERROR(IF(VLOOKUP(T313,T$73:T312,1,0)&gt;0,0,0),1))</f>
        <v>0</v>
      </c>
      <c r="T313" s="107">
        <f>IF(DATOS!J241=P$74,DATOS!C241,"")</f>
        <v>0</v>
      </c>
    </row>
    <row r="314" spans="18:20" x14ac:dyDescent="0.25">
      <c r="R314" s="95">
        <f t="shared" si="6"/>
        <v>1</v>
      </c>
      <c r="S314" s="95">
        <f>IF(T314="",0,IFERROR(IF(VLOOKUP(T314,T$73:T313,1,0)&gt;0,0,0),1))</f>
        <v>0</v>
      </c>
      <c r="T314" s="107">
        <f>IF(DATOS!J242=P$74,DATOS!C242,"")</f>
        <v>0</v>
      </c>
    </row>
    <row r="315" spans="18:20" x14ac:dyDescent="0.25">
      <c r="R315" s="95">
        <f t="shared" si="6"/>
        <v>1</v>
      </c>
      <c r="S315" s="95">
        <f>IF(T315="",0,IFERROR(IF(VLOOKUP(T315,T$73:T314,1,0)&gt;0,0,0),1))</f>
        <v>0</v>
      </c>
      <c r="T315" s="107">
        <f>IF(DATOS!J243=P$74,DATOS!C243,"")</f>
        <v>0</v>
      </c>
    </row>
    <row r="316" spans="18:20" x14ac:dyDescent="0.25">
      <c r="R316" s="95">
        <f t="shared" si="6"/>
        <v>1</v>
      </c>
      <c r="S316" s="95">
        <f>IF(T316="",0,IFERROR(IF(VLOOKUP(T316,T$73:T315,1,0)&gt;0,0,0),1))</f>
        <v>0</v>
      </c>
      <c r="T316" s="107">
        <f>IF(DATOS!J244=P$74,DATOS!C244,"")</f>
        <v>0</v>
      </c>
    </row>
    <row r="317" spans="18:20" x14ac:dyDescent="0.25">
      <c r="R317" s="95">
        <f t="shared" si="6"/>
        <v>1</v>
      </c>
      <c r="S317" s="95">
        <f>IF(T317="",0,IFERROR(IF(VLOOKUP(T317,T$73:T316,1,0)&gt;0,0,0),1))</f>
        <v>0</v>
      </c>
      <c r="T317" s="107">
        <f>IF(DATOS!J245=P$74,DATOS!C245,"")</f>
        <v>0</v>
      </c>
    </row>
    <row r="318" spans="18:20" x14ac:dyDescent="0.25">
      <c r="R318" s="95">
        <f t="shared" si="6"/>
        <v>1</v>
      </c>
      <c r="S318" s="95">
        <f>IF(T318="",0,IFERROR(IF(VLOOKUP(T318,T$73:T317,1,0)&gt;0,0,0),1))</f>
        <v>0</v>
      </c>
      <c r="T318" s="107">
        <f>IF(DATOS!J246=P$74,DATOS!C246,"")</f>
        <v>0</v>
      </c>
    </row>
    <row r="319" spans="18:20" x14ac:dyDescent="0.25">
      <c r="R319" s="95">
        <f t="shared" si="6"/>
        <v>1</v>
      </c>
      <c r="S319" s="95">
        <f>IF(T319="",0,IFERROR(IF(VLOOKUP(T319,T$73:T318,1,0)&gt;0,0,0),1))</f>
        <v>0</v>
      </c>
      <c r="T319" s="107">
        <f>IF(DATOS!J247=P$74,DATOS!C247,"")</f>
        <v>0</v>
      </c>
    </row>
    <row r="320" spans="18:20" x14ac:dyDescent="0.25">
      <c r="R320" s="95">
        <f t="shared" si="6"/>
        <v>1</v>
      </c>
      <c r="S320" s="95">
        <f>IF(T320="",0,IFERROR(IF(VLOOKUP(T320,T$73:T319,1,0)&gt;0,0,0),1))</f>
        <v>0</v>
      </c>
      <c r="T320" s="107">
        <f>IF(DATOS!J248=P$74,DATOS!C248,"")</f>
        <v>0</v>
      </c>
    </row>
    <row r="321" spans="18:20" x14ac:dyDescent="0.25">
      <c r="R321" s="95">
        <f t="shared" si="6"/>
        <v>1</v>
      </c>
      <c r="S321" s="95">
        <f>IF(T321="",0,IFERROR(IF(VLOOKUP(T321,T$73:T320,1,0)&gt;0,0,0),1))</f>
        <v>0</v>
      </c>
      <c r="T321" s="107">
        <f>IF(DATOS!J249=P$74,DATOS!C249,"")</f>
        <v>0</v>
      </c>
    </row>
    <row r="322" spans="18:20" x14ac:dyDescent="0.25">
      <c r="R322" s="95">
        <f t="shared" si="6"/>
        <v>1</v>
      </c>
      <c r="S322" s="95">
        <f>IF(T322="",0,IFERROR(IF(VLOOKUP(T322,T$73:T321,1,0)&gt;0,0,0),1))</f>
        <v>0</v>
      </c>
      <c r="T322" s="107">
        <f>IF(DATOS!J250=P$74,DATOS!C250,"")</f>
        <v>0</v>
      </c>
    </row>
    <row r="323" spans="18:20" x14ac:dyDescent="0.25">
      <c r="R323" s="95">
        <f t="shared" si="6"/>
        <v>1</v>
      </c>
      <c r="S323" s="95">
        <f>IF(T323="",0,IFERROR(IF(VLOOKUP(T323,T$73:T322,1,0)&gt;0,0,0),1))</f>
        <v>0</v>
      </c>
      <c r="T323" s="107">
        <f>IF(DATOS!J251=P$74,DATOS!C251,"")</f>
        <v>0</v>
      </c>
    </row>
    <row r="324" spans="18:20" x14ac:dyDescent="0.25">
      <c r="R324" s="95">
        <f t="shared" si="6"/>
        <v>1</v>
      </c>
      <c r="S324" s="95">
        <f>IF(T324="",0,IFERROR(IF(VLOOKUP(T324,T$73:T323,1,0)&gt;0,0,0),1))</f>
        <v>0</v>
      </c>
      <c r="T324" s="107">
        <f>IF(DATOS!J252=P$74,DATOS!C252,"")</f>
        <v>0</v>
      </c>
    </row>
    <row r="325" spans="18:20" x14ac:dyDescent="0.25">
      <c r="R325" s="95">
        <f t="shared" si="6"/>
        <v>1</v>
      </c>
      <c r="S325" s="95">
        <f>IF(T325="",0,IFERROR(IF(VLOOKUP(T325,T$73:T324,1,0)&gt;0,0,0),1))</f>
        <v>0</v>
      </c>
      <c r="T325" s="107">
        <f>IF(DATOS!J253=P$74,DATOS!C253,"")</f>
        <v>0</v>
      </c>
    </row>
    <row r="326" spans="18:20" x14ac:dyDescent="0.25">
      <c r="R326" s="95">
        <f t="shared" si="6"/>
        <v>1</v>
      </c>
      <c r="S326" s="95">
        <f>IF(T326="",0,IFERROR(IF(VLOOKUP(T326,T$73:T325,1,0)&gt;0,0,0),1))</f>
        <v>0</v>
      </c>
      <c r="T326" s="107">
        <f>IF(DATOS!J254=P$74,DATOS!C254,"")</f>
        <v>0</v>
      </c>
    </row>
    <row r="327" spans="18:20" x14ac:dyDescent="0.25">
      <c r="R327" s="95">
        <f t="shared" si="6"/>
        <v>1</v>
      </c>
      <c r="S327" s="95">
        <f>IF(T327="",0,IFERROR(IF(VLOOKUP(T327,T$73:T326,1,0)&gt;0,0,0),1))</f>
        <v>0</v>
      </c>
      <c r="T327" s="107">
        <f>IF(DATOS!J255=P$74,DATOS!C255,"")</f>
        <v>0</v>
      </c>
    </row>
    <row r="328" spans="18:20" x14ac:dyDescent="0.25">
      <c r="R328" s="95">
        <f t="shared" si="6"/>
        <v>1</v>
      </c>
      <c r="S328" s="95">
        <f>IF(T328="",0,IFERROR(IF(VLOOKUP(T328,T$73:T327,1,0)&gt;0,0,0),1))</f>
        <v>0</v>
      </c>
      <c r="T328" s="107">
        <f>IF(DATOS!J256=P$74,DATOS!C256,"")</f>
        <v>0</v>
      </c>
    </row>
    <row r="329" spans="18:20" x14ac:dyDescent="0.25">
      <c r="R329" s="95">
        <f t="shared" si="6"/>
        <v>1</v>
      </c>
      <c r="S329" s="95">
        <f>IF(T329="",0,IFERROR(IF(VLOOKUP(T329,T$73:T328,1,0)&gt;0,0,0),1))</f>
        <v>0</v>
      </c>
      <c r="T329" s="107">
        <f>IF(DATOS!J257=P$74,DATOS!C257,"")</f>
        <v>0</v>
      </c>
    </row>
    <row r="330" spans="18:20" x14ac:dyDescent="0.25">
      <c r="R330" s="95">
        <f t="shared" ref="R330:R393" si="7">R329+S330</f>
        <v>1</v>
      </c>
      <c r="S330" s="95">
        <f>IF(T330="",0,IFERROR(IF(VLOOKUP(T330,T$73:T329,1,0)&gt;0,0,0),1))</f>
        <v>0</v>
      </c>
      <c r="T330" s="107">
        <f>IF(DATOS!J258=P$74,DATOS!C258,"")</f>
        <v>0</v>
      </c>
    </row>
    <row r="331" spans="18:20" x14ac:dyDescent="0.25">
      <c r="R331" s="95">
        <f t="shared" si="7"/>
        <v>1</v>
      </c>
      <c r="S331" s="95">
        <f>IF(T331="",0,IFERROR(IF(VLOOKUP(T331,T$73:T330,1,0)&gt;0,0,0),1))</f>
        <v>0</v>
      </c>
      <c r="T331" s="107">
        <f>IF(DATOS!J259=P$74,DATOS!C259,"")</f>
        <v>0</v>
      </c>
    </row>
    <row r="332" spans="18:20" x14ac:dyDescent="0.25">
      <c r="R332" s="95">
        <f t="shared" si="7"/>
        <v>1</v>
      </c>
      <c r="S332" s="95">
        <f>IF(T332="",0,IFERROR(IF(VLOOKUP(T332,T$73:T331,1,0)&gt;0,0,0),1))</f>
        <v>0</v>
      </c>
      <c r="T332" s="107">
        <f>IF(DATOS!J260=P$74,DATOS!C260,"")</f>
        <v>0</v>
      </c>
    </row>
    <row r="333" spans="18:20" x14ac:dyDescent="0.25">
      <c r="R333" s="95">
        <f t="shared" si="7"/>
        <v>1</v>
      </c>
      <c r="S333" s="95">
        <f>IF(T333="",0,IFERROR(IF(VLOOKUP(T333,T$73:T332,1,0)&gt;0,0,0),1))</f>
        <v>0</v>
      </c>
      <c r="T333" s="107">
        <f>IF(DATOS!J261=P$74,DATOS!C261,"")</f>
        <v>0</v>
      </c>
    </row>
    <row r="334" spans="18:20" x14ac:dyDescent="0.25">
      <c r="R334" s="95">
        <f t="shared" si="7"/>
        <v>1</v>
      </c>
      <c r="S334" s="95">
        <f>IF(T334="",0,IFERROR(IF(VLOOKUP(T334,T$73:T333,1,0)&gt;0,0,0),1))</f>
        <v>0</v>
      </c>
      <c r="T334" s="107">
        <f>IF(DATOS!J262=P$74,DATOS!C262,"")</f>
        <v>0</v>
      </c>
    </row>
    <row r="335" spans="18:20" x14ac:dyDescent="0.25">
      <c r="R335" s="95">
        <f t="shared" si="7"/>
        <v>1</v>
      </c>
      <c r="S335" s="95">
        <f>IF(T335="",0,IFERROR(IF(VLOOKUP(T335,T$73:T334,1,0)&gt;0,0,0),1))</f>
        <v>0</v>
      </c>
      <c r="T335" s="107">
        <f>IF(DATOS!J263=P$74,DATOS!C263,"")</f>
        <v>0</v>
      </c>
    </row>
    <row r="336" spans="18:20" x14ac:dyDescent="0.25">
      <c r="R336" s="95">
        <f t="shared" si="7"/>
        <v>1</v>
      </c>
      <c r="S336" s="95">
        <f>IF(T336="",0,IFERROR(IF(VLOOKUP(T336,T$73:T335,1,0)&gt;0,0,0),1))</f>
        <v>0</v>
      </c>
      <c r="T336" s="107">
        <f>IF(DATOS!J264=P$74,DATOS!C264,"")</f>
        <v>0</v>
      </c>
    </row>
    <row r="337" spans="18:20" x14ac:dyDescent="0.25">
      <c r="R337" s="95">
        <f t="shared" si="7"/>
        <v>1</v>
      </c>
      <c r="S337" s="95">
        <f>IF(T337="",0,IFERROR(IF(VLOOKUP(T337,T$73:T336,1,0)&gt;0,0,0),1))</f>
        <v>0</v>
      </c>
      <c r="T337" s="107">
        <f>IF(DATOS!J265=P$74,DATOS!C265,"")</f>
        <v>0</v>
      </c>
    </row>
    <row r="338" spans="18:20" x14ac:dyDescent="0.25">
      <c r="R338" s="95">
        <f t="shared" si="7"/>
        <v>1</v>
      </c>
      <c r="S338" s="95">
        <f>IF(T338="",0,IFERROR(IF(VLOOKUP(T338,T$73:T337,1,0)&gt;0,0,0),1))</f>
        <v>0</v>
      </c>
      <c r="T338" s="107">
        <f>IF(DATOS!J266=P$74,DATOS!C266,"")</f>
        <v>0</v>
      </c>
    </row>
    <row r="339" spans="18:20" x14ac:dyDescent="0.25">
      <c r="R339" s="95">
        <f t="shared" si="7"/>
        <v>1</v>
      </c>
      <c r="S339" s="95">
        <f>IF(T339="",0,IFERROR(IF(VLOOKUP(T339,T$73:T338,1,0)&gt;0,0,0),1))</f>
        <v>0</v>
      </c>
      <c r="T339" s="107">
        <f>IF(DATOS!J267=P$74,DATOS!C267,"")</f>
        <v>0</v>
      </c>
    </row>
    <row r="340" spans="18:20" x14ac:dyDescent="0.25">
      <c r="R340" s="95">
        <f t="shared" si="7"/>
        <v>1</v>
      </c>
      <c r="S340" s="95">
        <f>IF(T340="",0,IFERROR(IF(VLOOKUP(T340,T$73:T339,1,0)&gt;0,0,0),1))</f>
        <v>0</v>
      </c>
      <c r="T340" s="107">
        <f>IF(DATOS!J268=P$74,DATOS!C268,"")</f>
        <v>0</v>
      </c>
    </row>
    <row r="341" spans="18:20" x14ac:dyDescent="0.25">
      <c r="R341" s="95">
        <f t="shared" si="7"/>
        <v>1</v>
      </c>
      <c r="S341" s="95">
        <f>IF(T341="",0,IFERROR(IF(VLOOKUP(T341,T$73:T340,1,0)&gt;0,0,0),1))</f>
        <v>0</v>
      </c>
      <c r="T341" s="107">
        <f>IF(DATOS!J269=P$74,DATOS!C269,"")</f>
        <v>0</v>
      </c>
    </row>
    <row r="342" spans="18:20" x14ac:dyDescent="0.25">
      <c r="R342" s="95">
        <f t="shared" si="7"/>
        <v>1</v>
      </c>
      <c r="S342" s="95">
        <f>IF(T342="",0,IFERROR(IF(VLOOKUP(T342,T$73:T341,1,0)&gt;0,0,0),1))</f>
        <v>0</v>
      </c>
      <c r="T342" s="107">
        <f>IF(DATOS!J270=P$74,DATOS!C270,"")</f>
        <v>0</v>
      </c>
    </row>
    <row r="343" spans="18:20" x14ac:dyDescent="0.25">
      <c r="R343" s="95">
        <f t="shared" si="7"/>
        <v>1</v>
      </c>
      <c r="S343" s="95">
        <f>IF(T343="",0,IFERROR(IF(VLOOKUP(T343,T$73:T342,1,0)&gt;0,0,0),1))</f>
        <v>0</v>
      </c>
      <c r="T343" s="107">
        <f>IF(DATOS!J271=P$74,DATOS!C271,"")</f>
        <v>0</v>
      </c>
    </row>
    <row r="344" spans="18:20" x14ac:dyDescent="0.25">
      <c r="R344" s="95">
        <f t="shared" si="7"/>
        <v>1</v>
      </c>
      <c r="S344" s="95">
        <f>IF(T344="",0,IFERROR(IF(VLOOKUP(T344,T$73:T343,1,0)&gt;0,0,0),1))</f>
        <v>0</v>
      </c>
      <c r="T344" s="107">
        <f>IF(DATOS!J272=P$74,DATOS!C272,"")</f>
        <v>0</v>
      </c>
    </row>
    <row r="345" spans="18:20" x14ac:dyDescent="0.25">
      <c r="R345" s="95">
        <f t="shared" si="7"/>
        <v>1</v>
      </c>
      <c r="S345" s="95">
        <f>IF(T345="",0,IFERROR(IF(VLOOKUP(T345,T$73:T344,1,0)&gt;0,0,0),1))</f>
        <v>0</v>
      </c>
      <c r="T345" s="107">
        <f>IF(DATOS!J273=P$74,DATOS!C273,"")</f>
        <v>0</v>
      </c>
    </row>
    <row r="346" spans="18:20" x14ac:dyDescent="0.25">
      <c r="R346" s="95">
        <f t="shared" si="7"/>
        <v>1</v>
      </c>
      <c r="S346" s="95">
        <f>IF(T346="",0,IFERROR(IF(VLOOKUP(T346,T$73:T345,1,0)&gt;0,0,0),1))</f>
        <v>0</v>
      </c>
      <c r="T346" s="107">
        <f>IF(DATOS!J274=P$74,DATOS!C274,"")</f>
        <v>0</v>
      </c>
    </row>
    <row r="347" spans="18:20" x14ac:dyDescent="0.25">
      <c r="R347" s="95">
        <f t="shared" si="7"/>
        <v>1</v>
      </c>
      <c r="S347" s="95">
        <f>IF(T347="",0,IFERROR(IF(VLOOKUP(T347,T$73:T346,1,0)&gt;0,0,0),1))</f>
        <v>0</v>
      </c>
      <c r="T347" s="107">
        <f>IF(DATOS!J275=P$74,DATOS!C275,"")</f>
        <v>0</v>
      </c>
    </row>
    <row r="348" spans="18:20" x14ac:dyDescent="0.25">
      <c r="R348" s="95">
        <f t="shared" si="7"/>
        <v>1</v>
      </c>
      <c r="S348" s="95">
        <f>IF(T348="",0,IFERROR(IF(VLOOKUP(T348,T$73:T347,1,0)&gt;0,0,0),1))</f>
        <v>0</v>
      </c>
      <c r="T348" s="107">
        <f>IF(DATOS!J276=P$74,DATOS!C276,"")</f>
        <v>0</v>
      </c>
    </row>
    <row r="349" spans="18:20" x14ac:dyDescent="0.25">
      <c r="R349" s="95">
        <f t="shared" si="7"/>
        <v>1</v>
      </c>
      <c r="S349" s="95">
        <f>IF(T349="",0,IFERROR(IF(VLOOKUP(T349,T$73:T348,1,0)&gt;0,0,0),1))</f>
        <v>0</v>
      </c>
      <c r="T349" s="107">
        <f>IF(DATOS!J277=P$74,DATOS!C277,"")</f>
        <v>0</v>
      </c>
    </row>
    <row r="350" spans="18:20" x14ac:dyDescent="0.25">
      <c r="R350" s="95">
        <f t="shared" si="7"/>
        <v>1</v>
      </c>
      <c r="S350" s="95">
        <f>IF(T350="",0,IFERROR(IF(VLOOKUP(T350,T$73:T349,1,0)&gt;0,0,0),1))</f>
        <v>0</v>
      </c>
      <c r="T350" s="107">
        <f>IF(DATOS!J278=P$74,DATOS!C278,"")</f>
        <v>0</v>
      </c>
    </row>
    <row r="351" spans="18:20" x14ac:dyDescent="0.25">
      <c r="R351" s="95">
        <f t="shared" si="7"/>
        <v>1</v>
      </c>
      <c r="S351" s="95">
        <f>IF(T351="",0,IFERROR(IF(VLOOKUP(T351,T$73:T350,1,0)&gt;0,0,0),1))</f>
        <v>0</v>
      </c>
      <c r="T351" s="107">
        <f>IF(DATOS!J279=P$74,DATOS!C279,"")</f>
        <v>0</v>
      </c>
    </row>
    <row r="352" spans="18:20" x14ac:dyDescent="0.25">
      <c r="R352" s="95">
        <f t="shared" si="7"/>
        <v>1</v>
      </c>
      <c r="S352" s="95">
        <f>IF(T352="",0,IFERROR(IF(VLOOKUP(T352,T$73:T351,1,0)&gt;0,0,0),1))</f>
        <v>0</v>
      </c>
      <c r="T352" s="107">
        <f>IF(DATOS!J280=P$74,DATOS!C280,"")</f>
        <v>0</v>
      </c>
    </row>
    <row r="353" spans="18:20" x14ac:dyDescent="0.25">
      <c r="R353" s="95">
        <f t="shared" si="7"/>
        <v>1</v>
      </c>
      <c r="S353" s="95">
        <f>IF(T353="",0,IFERROR(IF(VLOOKUP(T353,T$73:T352,1,0)&gt;0,0,0),1))</f>
        <v>0</v>
      </c>
      <c r="T353" s="107">
        <f>IF(DATOS!J281=P$74,DATOS!C281,"")</f>
        <v>0</v>
      </c>
    </row>
    <row r="354" spans="18:20" x14ac:dyDescent="0.25">
      <c r="R354" s="95">
        <f t="shared" si="7"/>
        <v>1</v>
      </c>
      <c r="S354" s="95">
        <f>IF(T354="",0,IFERROR(IF(VLOOKUP(T354,T$73:T353,1,0)&gt;0,0,0),1))</f>
        <v>0</v>
      </c>
      <c r="T354" s="107">
        <f>IF(DATOS!J282=P$74,DATOS!C282,"")</f>
        <v>0</v>
      </c>
    </row>
    <row r="355" spans="18:20" x14ac:dyDescent="0.25">
      <c r="R355" s="95">
        <f t="shared" si="7"/>
        <v>1</v>
      </c>
      <c r="S355" s="95">
        <f>IF(T355="",0,IFERROR(IF(VLOOKUP(T355,T$73:T354,1,0)&gt;0,0,0),1))</f>
        <v>0</v>
      </c>
      <c r="T355" s="107">
        <f>IF(DATOS!J283=P$74,DATOS!C283,"")</f>
        <v>0</v>
      </c>
    </row>
    <row r="356" spans="18:20" x14ac:dyDescent="0.25">
      <c r="R356" s="95">
        <f t="shared" si="7"/>
        <v>1</v>
      </c>
      <c r="S356" s="95">
        <f>IF(T356="",0,IFERROR(IF(VLOOKUP(T356,T$73:T355,1,0)&gt;0,0,0),1))</f>
        <v>0</v>
      </c>
      <c r="T356" s="107">
        <f>IF(DATOS!J284=P$74,DATOS!C284,"")</f>
        <v>0</v>
      </c>
    </row>
    <row r="357" spans="18:20" x14ac:dyDescent="0.25">
      <c r="R357" s="95">
        <f t="shared" si="7"/>
        <v>1</v>
      </c>
      <c r="S357" s="95">
        <f>IF(T357="",0,IFERROR(IF(VLOOKUP(T357,T$73:T356,1,0)&gt;0,0,0),1))</f>
        <v>0</v>
      </c>
      <c r="T357" s="107">
        <f>IF(DATOS!J285=P$74,DATOS!C285,"")</f>
        <v>0</v>
      </c>
    </row>
    <row r="358" spans="18:20" x14ac:dyDescent="0.25">
      <c r="R358" s="95">
        <f t="shared" si="7"/>
        <v>1</v>
      </c>
      <c r="S358" s="95">
        <f>IF(T358="",0,IFERROR(IF(VLOOKUP(T358,T$73:T357,1,0)&gt;0,0,0),1))</f>
        <v>0</v>
      </c>
      <c r="T358" s="107">
        <f>IF(DATOS!J286=P$74,DATOS!C286,"")</f>
        <v>0</v>
      </c>
    </row>
    <row r="359" spans="18:20" x14ac:dyDescent="0.25">
      <c r="R359" s="95">
        <f t="shared" si="7"/>
        <v>1</v>
      </c>
      <c r="S359" s="95">
        <f>IF(T359="",0,IFERROR(IF(VLOOKUP(T359,T$73:T358,1,0)&gt;0,0,0),1))</f>
        <v>0</v>
      </c>
      <c r="T359" s="107">
        <f>IF(DATOS!J287=P$74,DATOS!C287,"")</f>
        <v>0</v>
      </c>
    </row>
    <row r="360" spans="18:20" x14ac:dyDescent="0.25">
      <c r="R360" s="95">
        <f t="shared" si="7"/>
        <v>1</v>
      </c>
      <c r="S360" s="95">
        <f>IF(T360="",0,IFERROR(IF(VLOOKUP(T360,T$73:T359,1,0)&gt;0,0,0),1))</f>
        <v>0</v>
      </c>
      <c r="T360" s="107">
        <f>IF(DATOS!J288=P$74,DATOS!C288,"")</f>
        <v>0</v>
      </c>
    </row>
    <row r="361" spans="18:20" x14ac:dyDescent="0.25">
      <c r="R361" s="95">
        <f t="shared" si="7"/>
        <v>1</v>
      </c>
      <c r="S361" s="95">
        <f>IF(T361="",0,IFERROR(IF(VLOOKUP(T361,T$73:T360,1,0)&gt;0,0,0),1))</f>
        <v>0</v>
      </c>
      <c r="T361" s="107">
        <f>IF(DATOS!J289=P$74,DATOS!C289,"")</f>
        <v>0</v>
      </c>
    </row>
    <row r="362" spans="18:20" x14ac:dyDescent="0.25">
      <c r="R362" s="95">
        <f t="shared" si="7"/>
        <v>1</v>
      </c>
      <c r="S362" s="95">
        <f>IF(T362="",0,IFERROR(IF(VLOOKUP(T362,T$73:T361,1,0)&gt;0,0,0),1))</f>
        <v>0</v>
      </c>
      <c r="T362" s="107">
        <f>IF(DATOS!J290=P$74,DATOS!C290,"")</f>
        <v>0</v>
      </c>
    </row>
    <row r="363" spans="18:20" x14ac:dyDescent="0.25">
      <c r="R363" s="95">
        <f t="shared" si="7"/>
        <v>1</v>
      </c>
      <c r="S363" s="95">
        <f>IF(T363="",0,IFERROR(IF(VLOOKUP(T363,T$73:T362,1,0)&gt;0,0,0),1))</f>
        <v>0</v>
      </c>
      <c r="T363" s="107">
        <f>IF(DATOS!J291=P$74,DATOS!C291,"")</f>
        <v>0</v>
      </c>
    </row>
    <row r="364" spans="18:20" x14ac:dyDescent="0.25">
      <c r="R364" s="95">
        <f t="shared" si="7"/>
        <v>1</v>
      </c>
      <c r="S364" s="95">
        <f>IF(T364="",0,IFERROR(IF(VLOOKUP(T364,T$73:T363,1,0)&gt;0,0,0),1))</f>
        <v>0</v>
      </c>
      <c r="T364" s="107">
        <f>IF(DATOS!J292=P$74,DATOS!C292,"")</f>
        <v>0</v>
      </c>
    </row>
    <row r="365" spans="18:20" x14ac:dyDescent="0.25">
      <c r="R365" s="95">
        <f t="shared" si="7"/>
        <v>1</v>
      </c>
      <c r="S365" s="95">
        <f>IF(T365="",0,IFERROR(IF(VLOOKUP(T365,T$73:T364,1,0)&gt;0,0,0),1))</f>
        <v>0</v>
      </c>
      <c r="T365" s="107">
        <f>IF(DATOS!J293=P$74,DATOS!C293,"")</f>
        <v>0</v>
      </c>
    </row>
    <row r="366" spans="18:20" x14ac:dyDescent="0.25">
      <c r="R366" s="95">
        <f t="shared" si="7"/>
        <v>1</v>
      </c>
      <c r="S366" s="95">
        <f>IF(T366="",0,IFERROR(IF(VLOOKUP(T366,T$73:T365,1,0)&gt;0,0,0),1))</f>
        <v>0</v>
      </c>
      <c r="T366" s="107">
        <f>IF(DATOS!J294=P$74,DATOS!C294,"")</f>
        <v>0</v>
      </c>
    </row>
    <row r="367" spans="18:20" x14ac:dyDescent="0.25">
      <c r="R367" s="95">
        <f t="shared" si="7"/>
        <v>1</v>
      </c>
      <c r="S367" s="95">
        <f>IF(T367="",0,IFERROR(IF(VLOOKUP(T367,T$73:T366,1,0)&gt;0,0,0),1))</f>
        <v>0</v>
      </c>
      <c r="T367" s="107">
        <f>IF(DATOS!J295=P$74,DATOS!C295,"")</f>
        <v>0</v>
      </c>
    </row>
    <row r="368" spans="18:20" x14ac:dyDescent="0.25">
      <c r="R368" s="95">
        <f t="shared" si="7"/>
        <v>1</v>
      </c>
      <c r="S368" s="95">
        <f>IF(T368="",0,IFERROR(IF(VLOOKUP(T368,T$73:T367,1,0)&gt;0,0,0),1))</f>
        <v>0</v>
      </c>
      <c r="T368" s="107">
        <f>IF(DATOS!J296=P$74,DATOS!C296,"")</f>
        <v>0</v>
      </c>
    </row>
    <row r="369" spans="18:20" x14ac:dyDescent="0.25">
      <c r="R369" s="95">
        <f t="shared" si="7"/>
        <v>1</v>
      </c>
      <c r="S369" s="95">
        <f>IF(T369="",0,IFERROR(IF(VLOOKUP(T369,T$73:T368,1,0)&gt;0,0,0),1))</f>
        <v>0</v>
      </c>
      <c r="T369" s="107">
        <f>IF(DATOS!J297=P$74,DATOS!C297,"")</f>
        <v>0</v>
      </c>
    </row>
    <row r="370" spans="18:20" x14ac:dyDescent="0.25">
      <c r="R370" s="95">
        <f t="shared" si="7"/>
        <v>1</v>
      </c>
      <c r="S370" s="95">
        <f>IF(T370="",0,IFERROR(IF(VLOOKUP(T370,T$73:T369,1,0)&gt;0,0,0),1))</f>
        <v>0</v>
      </c>
      <c r="T370" s="107">
        <f>IF(DATOS!J298=P$74,DATOS!C298,"")</f>
        <v>0</v>
      </c>
    </row>
    <row r="371" spans="18:20" x14ac:dyDescent="0.25">
      <c r="R371" s="95">
        <f t="shared" si="7"/>
        <v>1</v>
      </c>
      <c r="S371" s="95">
        <f>IF(T371="",0,IFERROR(IF(VLOOKUP(T371,T$73:T370,1,0)&gt;0,0,0),1))</f>
        <v>0</v>
      </c>
      <c r="T371" s="107">
        <f>IF(DATOS!J299=P$74,DATOS!C299,"")</f>
        <v>0</v>
      </c>
    </row>
    <row r="372" spans="18:20" x14ac:dyDescent="0.25">
      <c r="R372" s="95">
        <f t="shared" si="7"/>
        <v>1</v>
      </c>
      <c r="S372" s="95">
        <f>IF(T372="",0,IFERROR(IF(VLOOKUP(T372,T$73:T371,1,0)&gt;0,0,0),1))</f>
        <v>0</v>
      </c>
      <c r="T372" s="107">
        <f>IF(DATOS!J300=P$74,DATOS!C300,"")</f>
        <v>0</v>
      </c>
    </row>
    <row r="373" spans="18:20" x14ac:dyDescent="0.25">
      <c r="R373" s="95">
        <f t="shared" si="7"/>
        <v>1</v>
      </c>
      <c r="S373" s="95">
        <f>IF(T373="",0,IFERROR(IF(VLOOKUP(T373,T$73:T372,1,0)&gt;0,0,0),1))</f>
        <v>0</v>
      </c>
      <c r="T373" s="107">
        <f>IF(DATOS!J301=P$74,DATOS!C301,"")</f>
        <v>0</v>
      </c>
    </row>
    <row r="374" spans="18:20" x14ac:dyDescent="0.25">
      <c r="R374" s="95">
        <f t="shared" si="7"/>
        <v>1</v>
      </c>
      <c r="S374" s="95">
        <f>IF(T374="",0,IFERROR(IF(VLOOKUP(T374,T$73:T373,1,0)&gt;0,0,0),1))</f>
        <v>0</v>
      </c>
      <c r="T374" s="107">
        <f>IF(DATOS!J302=P$74,DATOS!C302,"")</f>
        <v>0</v>
      </c>
    </row>
    <row r="375" spans="18:20" x14ac:dyDescent="0.25">
      <c r="R375" s="95">
        <f t="shared" si="7"/>
        <v>1</v>
      </c>
      <c r="S375" s="95">
        <f>IF(T375="",0,IFERROR(IF(VLOOKUP(T375,T$73:T374,1,0)&gt;0,0,0),1))</f>
        <v>0</v>
      </c>
      <c r="T375" s="107">
        <f>IF(DATOS!J303=P$74,DATOS!C303,"")</f>
        <v>0</v>
      </c>
    </row>
    <row r="376" spans="18:20" x14ac:dyDescent="0.25">
      <c r="R376" s="95">
        <f t="shared" si="7"/>
        <v>1</v>
      </c>
      <c r="S376" s="95">
        <f>IF(T376="",0,IFERROR(IF(VLOOKUP(T376,T$73:T375,1,0)&gt;0,0,0),1))</f>
        <v>0</v>
      </c>
      <c r="T376" s="107">
        <f>IF(DATOS!J304=P$74,DATOS!C304,"")</f>
        <v>0</v>
      </c>
    </row>
    <row r="377" spans="18:20" x14ac:dyDescent="0.25">
      <c r="R377" s="95">
        <f t="shared" si="7"/>
        <v>1</v>
      </c>
      <c r="S377" s="95">
        <f>IF(T377="",0,IFERROR(IF(VLOOKUP(T377,T$73:T376,1,0)&gt;0,0,0),1))</f>
        <v>0</v>
      </c>
      <c r="T377" s="107">
        <f>IF(DATOS!J305=P$74,DATOS!C305,"")</f>
        <v>0</v>
      </c>
    </row>
    <row r="378" spans="18:20" x14ac:dyDescent="0.25">
      <c r="R378" s="95">
        <f t="shared" si="7"/>
        <v>1</v>
      </c>
      <c r="S378" s="95">
        <f>IF(T378="",0,IFERROR(IF(VLOOKUP(T378,T$73:T377,1,0)&gt;0,0,0),1))</f>
        <v>0</v>
      </c>
      <c r="T378" s="107">
        <f>IF(DATOS!J306=P$74,DATOS!C306,"")</f>
        <v>0</v>
      </c>
    </row>
    <row r="379" spans="18:20" x14ac:dyDescent="0.25">
      <c r="R379" s="95">
        <f t="shared" si="7"/>
        <v>1</v>
      </c>
      <c r="S379" s="95">
        <f>IF(T379="",0,IFERROR(IF(VLOOKUP(T379,T$73:T378,1,0)&gt;0,0,0),1))</f>
        <v>0</v>
      </c>
      <c r="T379" s="107">
        <f>IF(DATOS!J307=P$74,DATOS!C307,"")</f>
        <v>0</v>
      </c>
    </row>
    <row r="380" spans="18:20" x14ac:dyDescent="0.25">
      <c r="R380" s="95">
        <f t="shared" si="7"/>
        <v>1</v>
      </c>
      <c r="S380" s="95">
        <f>IF(T380="",0,IFERROR(IF(VLOOKUP(T380,T$73:T379,1,0)&gt;0,0,0),1))</f>
        <v>0</v>
      </c>
      <c r="T380" s="107">
        <f>IF(DATOS!J308=P$74,DATOS!C308,"")</f>
        <v>0</v>
      </c>
    </row>
    <row r="381" spans="18:20" x14ac:dyDescent="0.25">
      <c r="R381" s="95">
        <f t="shared" si="7"/>
        <v>1</v>
      </c>
      <c r="S381" s="95">
        <f>IF(T381="",0,IFERROR(IF(VLOOKUP(T381,T$73:T380,1,0)&gt;0,0,0),1))</f>
        <v>0</v>
      </c>
      <c r="T381" s="107">
        <f>IF(DATOS!J309=P$74,DATOS!C309,"")</f>
        <v>0</v>
      </c>
    </row>
    <row r="382" spans="18:20" x14ac:dyDescent="0.25">
      <c r="R382" s="95">
        <f t="shared" si="7"/>
        <v>1</v>
      </c>
      <c r="S382" s="95">
        <f>IF(T382="",0,IFERROR(IF(VLOOKUP(T382,T$73:T381,1,0)&gt;0,0,0),1))</f>
        <v>0</v>
      </c>
      <c r="T382" s="107">
        <f>IF(DATOS!J310=P$74,DATOS!C310,"")</f>
        <v>0</v>
      </c>
    </row>
    <row r="383" spans="18:20" x14ac:dyDescent="0.25">
      <c r="R383" s="95">
        <f t="shared" si="7"/>
        <v>1</v>
      </c>
      <c r="S383" s="95">
        <f>IF(T383="",0,IFERROR(IF(VLOOKUP(T383,T$73:T382,1,0)&gt;0,0,0),1))</f>
        <v>0</v>
      </c>
      <c r="T383" s="107">
        <f>IF(DATOS!J311=P$74,DATOS!C311,"")</f>
        <v>0</v>
      </c>
    </row>
    <row r="384" spans="18:20" x14ac:dyDescent="0.25">
      <c r="R384" s="95">
        <f t="shared" si="7"/>
        <v>1</v>
      </c>
      <c r="S384" s="95">
        <f>IF(T384="",0,IFERROR(IF(VLOOKUP(T384,T$73:T383,1,0)&gt;0,0,0),1))</f>
        <v>0</v>
      </c>
      <c r="T384" s="107">
        <f>IF(DATOS!J312=P$74,DATOS!C312,"")</f>
        <v>0</v>
      </c>
    </row>
    <row r="385" spans="18:20" x14ac:dyDescent="0.25">
      <c r="R385" s="95">
        <f t="shared" si="7"/>
        <v>1</v>
      </c>
      <c r="S385" s="95">
        <f>IF(T385="",0,IFERROR(IF(VLOOKUP(T385,T$73:T384,1,0)&gt;0,0,0),1))</f>
        <v>0</v>
      </c>
      <c r="T385" s="107">
        <f>IF(DATOS!J313=P$74,DATOS!C313,"")</f>
        <v>0</v>
      </c>
    </row>
    <row r="386" spans="18:20" x14ac:dyDescent="0.25">
      <c r="R386" s="95">
        <f t="shared" si="7"/>
        <v>1</v>
      </c>
      <c r="S386" s="95">
        <f>IF(T386="",0,IFERROR(IF(VLOOKUP(T386,T$73:T385,1,0)&gt;0,0,0),1))</f>
        <v>0</v>
      </c>
      <c r="T386" s="107">
        <f>IF(DATOS!J314=P$74,DATOS!C314,"")</f>
        <v>0</v>
      </c>
    </row>
    <row r="387" spans="18:20" x14ac:dyDescent="0.25">
      <c r="R387" s="95">
        <f t="shared" si="7"/>
        <v>1</v>
      </c>
      <c r="S387" s="95">
        <f>IF(T387="",0,IFERROR(IF(VLOOKUP(T387,T$73:T386,1,0)&gt;0,0,0),1))</f>
        <v>0</v>
      </c>
      <c r="T387" s="107">
        <f>IF(DATOS!J315=P$74,DATOS!C315,"")</f>
        <v>0</v>
      </c>
    </row>
    <row r="388" spans="18:20" x14ac:dyDescent="0.25">
      <c r="R388" s="95">
        <f t="shared" si="7"/>
        <v>1</v>
      </c>
      <c r="S388" s="95">
        <f>IF(T388="",0,IFERROR(IF(VLOOKUP(T388,T$73:T387,1,0)&gt;0,0,0),1))</f>
        <v>0</v>
      </c>
      <c r="T388" s="107">
        <f>IF(DATOS!J316=P$74,DATOS!C316,"")</f>
        <v>0</v>
      </c>
    </row>
    <row r="389" spans="18:20" x14ac:dyDescent="0.25">
      <c r="R389" s="95">
        <f t="shared" si="7"/>
        <v>1</v>
      </c>
      <c r="S389" s="95">
        <f>IF(T389="",0,IFERROR(IF(VLOOKUP(T389,T$73:T388,1,0)&gt;0,0,0),1))</f>
        <v>0</v>
      </c>
      <c r="T389" s="107">
        <f>IF(DATOS!J317=P$74,DATOS!C317,"")</f>
        <v>0</v>
      </c>
    </row>
    <row r="390" spans="18:20" x14ac:dyDescent="0.25">
      <c r="R390" s="95">
        <f t="shared" si="7"/>
        <v>1</v>
      </c>
      <c r="S390" s="95">
        <f>IF(T390="",0,IFERROR(IF(VLOOKUP(T390,T$73:T389,1,0)&gt;0,0,0),1))</f>
        <v>0</v>
      </c>
      <c r="T390" s="107">
        <f>IF(DATOS!J318=P$74,DATOS!C318,"")</f>
        <v>0</v>
      </c>
    </row>
    <row r="391" spans="18:20" x14ac:dyDescent="0.25">
      <c r="R391" s="95">
        <f t="shared" si="7"/>
        <v>1</v>
      </c>
      <c r="S391" s="95">
        <f>IF(T391="",0,IFERROR(IF(VLOOKUP(T391,T$73:T390,1,0)&gt;0,0,0),1))</f>
        <v>0</v>
      </c>
      <c r="T391" s="107">
        <f>IF(DATOS!J319=P$74,DATOS!C319,"")</f>
        <v>0</v>
      </c>
    </row>
    <row r="392" spans="18:20" x14ac:dyDescent="0.25">
      <c r="R392" s="95">
        <f t="shared" si="7"/>
        <v>1</v>
      </c>
      <c r="S392" s="95">
        <f>IF(T392="",0,IFERROR(IF(VLOOKUP(T392,T$73:T391,1,0)&gt;0,0,0),1))</f>
        <v>0</v>
      </c>
      <c r="T392" s="107">
        <f>IF(DATOS!J320=P$74,DATOS!C320,"")</f>
        <v>0</v>
      </c>
    </row>
    <row r="393" spans="18:20" x14ac:dyDescent="0.25">
      <c r="R393" s="95">
        <f t="shared" si="7"/>
        <v>1</v>
      </c>
      <c r="S393" s="95">
        <f>IF(T393="",0,IFERROR(IF(VLOOKUP(T393,T$73:T392,1,0)&gt;0,0,0),1))</f>
        <v>0</v>
      </c>
      <c r="T393" s="107">
        <f>IF(DATOS!J321=P$74,DATOS!C321,"")</f>
        <v>0</v>
      </c>
    </row>
    <row r="394" spans="18:20" x14ac:dyDescent="0.25">
      <c r="R394" s="95">
        <f t="shared" ref="R394:R457" si="8">R393+S394</f>
        <v>1</v>
      </c>
      <c r="S394" s="95">
        <f>IF(T394="",0,IFERROR(IF(VLOOKUP(T394,T$73:T393,1,0)&gt;0,0,0),1))</f>
        <v>0</v>
      </c>
      <c r="T394" s="107">
        <f>IF(DATOS!J322=P$74,DATOS!C322,"")</f>
        <v>0</v>
      </c>
    </row>
    <row r="395" spans="18:20" x14ac:dyDescent="0.25">
      <c r="R395" s="95">
        <f t="shared" si="8"/>
        <v>1</v>
      </c>
      <c r="S395" s="95">
        <f>IF(T395="",0,IFERROR(IF(VLOOKUP(T395,T$73:T394,1,0)&gt;0,0,0),1))</f>
        <v>0</v>
      </c>
      <c r="T395" s="107">
        <f>IF(DATOS!J323=P$74,DATOS!C323,"")</f>
        <v>0</v>
      </c>
    </row>
    <row r="396" spans="18:20" x14ac:dyDescent="0.25">
      <c r="R396" s="95">
        <f t="shared" si="8"/>
        <v>1</v>
      </c>
      <c r="S396" s="95">
        <f>IF(T396="",0,IFERROR(IF(VLOOKUP(T396,T$73:T395,1,0)&gt;0,0,0),1))</f>
        <v>0</v>
      </c>
      <c r="T396" s="107">
        <f>IF(DATOS!J324=P$74,DATOS!C324,"")</f>
        <v>0</v>
      </c>
    </row>
    <row r="397" spans="18:20" x14ac:dyDescent="0.25">
      <c r="R397" s="95">
        <f t="shared" si="8"/>
        <v>1</v>
      </c>
      <c r="S397" s="95">
        <f>IF(T397="",0,IFERROR(IF(VLOOKUP(T397,T$73:T396,1,0)&gt;0,0,0),1))</f>
        <v>0</v>
      </c>
      <c r="T397" s="107">
        <f>IF(DATOS!J325=P$74,DATOS!C325,"")</f>
        <v>0</v>
      </c>
    </row>
    <row r="398" spans="18:20" x14ac:dyDescent="0.25">
      <c r="R398" s="95">
        <f t="shared" si="8"/>
        <v>1</v>
      </c>
      <c r="S398" s="95">
        <f>IF(T398="",0,IFERROR(IF(VLOOKUP(T398,T$73:T397,1,0)&gt;0,0,0),1))</f>
        <v>0</v>
      </c>
      <c r="T398" s="107">
        <f>IF(DATOS!J326=P$74,DATOS!C326,"")</f>
        <v>0</v>
      </c>
    </row>
    <row r="399" spans="18:20" x14ac:dyDescent="0.25">
      <c r="R399" s="95">
        <f t="shared" si="8"/>
        <v>1</v>
      </c>
      <c r="S399" s="95">
        <f>IF(T399="",0,IFERROR(IF(VLOOKUP(T399,T$73:T398,1,0)&gt;0,0,0),1))</f>
        <v>0</v>
      </c>
      <c r="T399" s="107">
        <f>IF(DATOS!J327=P$74,DATOS!C327,"")</f>
        <v>0</v>
      </c>
    </row>
    <row r="400" spans="18:20" x14ac:dyDescent="0.25">
      <c r="R400" s="95">
        <f t="shared" si="8"/>
        <v>1</v>
      </c>
      <c r="S400" s="95">
        <f>IF(T400="",0,IFERROR(IF(VLOOKUP(T400,T$73:T399,1,0)&gt;0,0,0),1))</f>
        <v>0</v>
      </c>
      <c r="T400" s="107">
        <f>IF(DATOS!J328=P$74,DATOS!C328,"")</f>
        <v>0</v>
      </c>
    </row>
    <row r="401" spans="18:20" x14ac:dyDescent="0.25">
      <c r="R401" s="95">
        <f t="shared" si="8"/>
        <v>1</v>
      </c>
      <c r="S401" s="95">
        <f>IF(T401="",0,IFERROR(IF(VLOOKUP(T401,T$73:T400,1,0)&gt;0,0,0),1))</f>
        <v>0</v>
      </c>
      <c r="T401" s="107">
        <f>IF(DATOS!J329=P$74,DATOS!C329,"")</f>
        <v>0</v>
      </c>
    </row>
    <row r="402" spans="18:20" x14ac:dyDescent="0.25">
      <c r="R402" s="95">
        <f t="shared" si="8"/>
        <v>1</v>
      </c>
      <c r="S402" s="95">
        <f>IF(T402="",0,IFERROR(IF(VLOOKUP(T402,T$73:T401,1,0)&gt;0,0,0),1))</f>
        <v>0</v>
      </c>
      <c r="T402" s="107">
        <f>IF(DATOS!J330=P$74,DATOS!C330,"")</f>
        <v>0</v>
      </c>
    </row>
    <row r="403" spans="18:20" x14ac:dyDescent="0.25">
      <c r="R403" s="95">
        <f t="shared" si="8"/>
        <v>1</v>
      </c>
      <c r="S403" s="95">
        <f>IF(T403="",0,IFERROR(IF(VLOOKUP(T403,T$73:T402,1,0)&gt;0,0,0),1))</f>
        <v>0</v>
      </c>
      <c r="T403" s="107">
        <f>IF(DATOS!J331=P$74,DATOS!C331,"")</f>
        <v>0</v>
      </c>
    </row>
    <row r="404" spans="18:20" x14ac:dyDescent="0.25">
      <c r="R404" s="95">
        <f t="shared" si="8"/>
        <v>1</v>
      </c>
      <c r="S404" s="95">
        <f>IF(T404="",0,IFERROR(IF(VLOOKUP(T404,T$73:T403,1,0)&gt;0,0,0),1))</f>
        <v>0</v>
      </c>
      <c r="T404" s="107">
        <f>IF(DATOS!J332=P$74,DATOS!C332,"")</f>
        <v>0</v>
      </c>
    </row>
    <row r="405" spans="18:20" x14ac:dyDescent="0.25">
      <c r="R405" s="95">
        <f t="shared" si="8"/>
        <v>1</v>
      </c>
      <c r="S405" s="95">
        <f>IF(T405="",0,IFERROR(IF(VLOOKUP(T405,T$73:T404,1,0)&gt;0,0,0),1))</f>
        <v>0</v>
      </c>
      <c r="T405" s="107">
        <f>IF(DATOS!J333=P$74,DATOS!C333,"")</f>
        <v>0</v>
      </c>
    </row>
    <row r="406" spans="18:20" x14ac:dyDescent="0.25">
      <c r="R406" s="95">
        <f t="shared" si="8"/>
        <v>1</v>
      </c>
      <c r="S406" s="95">
        <f>IF(T406="",0,IFERROR(IF(VLOOKUP(T406,T$73:T405,1,0)&gt;0,0,0),1))</f>
        <v>0</v>
      </c>
      <c r="T406" s="107">
        <f>IF(DATOS!J334=P$74,DATOS!C334,"")</f>
        <v>0</v>
      </c>
    </row>
    <row r="407" spans="18:20" x14ac:dyDescent="0.25">
      <c r="R407" s="95">
        <f t="shared" si="8"/>
        <v>1</v>
      </c>
      <c r="S407" s="95">
        <f>IF(T407="",0,IFERROR(IF(VLOOKUP(T407,T$73:T406,1,0)&gt;0,0,0),1))</f>
        <v>0</v>
      </c>
      <c r="T407" s="107">
        <f>IF(DATOS!J335=P$74,DATOS!C335,"")</f>
        <v>0</v>
      </c>
    </row>
    <row r="408" spans="18:20" x14ac:dyDescent="0.25">
      <c r="R408" s="95">
        <f t="shared" si="8"/>
        <v>1</v>
      </c>
      <c r="S408" s="95">
        <f>IF(T408="",0,IFERROR(IF(VLOOKUP(T408,T$73:T407,1,0)&gt;0,0,0),1))</f>
        <v>0</v>
      </c>
      <c r="T408" s="107">
        <f>IF(DATOS!J336=P$74,DATOS!C336,"")</f>
        <v>0</v>
      </c>
    </row>
    <row r="409" spans="18:20" x14ac:dyDescent="0.25">
      <c r="R409" s="95">
        <f t="shared" si="8"/>
        <v>1</v>
      </c>
      <c r="S409" s="95">
        <f>IF(T409="",0,IFERROR(IF(VLOOKUP(T409,T$73:T408,1,0)&gt;0,0,0),1))</f>
        <v>0</v>
      </c>
      <c r="T409" s="107">
        <f>IF(DATOS!J337=P$74,DATOS!C337,"")</f>
        <v>0</v>
      </c>
    </row>
    <row r="410" spans="18:20" x14ac:dyDescent="0.25">
      <c r="R410" s="95">
        <f t="shared" si="8"/>
        <v>1</v>
      </c>
      <c r="S410" s="95">
        <f>IF(T410="",0,IFERROR(IF(VLOOKUP(T410,T$73:T409,1,0)&gt;0,0,0),1))</f>
        <v>0</v>
      </c>
      <c r="T410" s="107">
        <f>IF(DATOS!J338=P$74,DATOS!C338,"")</f>
        <v>0</v>
      </c>
    </row>
    <row r="411" spans="18:20" x14ac:dyDescent="0.25">
      <c r="R411" s="95">
        <f t="shared" si="8"/>
        <v>1</v>
      </c>
      <c r="S411" s="95">
        <f>IF(T411="",0,IFERROR(IF(VLOOKUP(T411,T$73:T410,1,0)&gt;0,0,0),1))</f>
        <v>0</v>
      </c>
      <c r="T411" s="107">
        <f>IF(DATOS!J339=P$74,DATOS!C339,"")</f>
        <v>0</v>
      </c>
    </row>
    <row r="412" spans="18:20" x14ac:dyDescent="0.25">
      <c r="R412" s="95">
        <f t="shared" si="8"/>
        <v>1</v>
      </c>
      <c r="S412" s="95">
        <f>IF(T412="",0,IFERROR(IF(VLOOKUP(T412,T$73:T411,1,0)&gt;0,0,0),1))</f>
        <v>0</v>
      </c>
      <c r="T412" s="107">
        <f>IF(DATOS!J340=P$74,DATOS!C340,"")</f>
        <v>0</v>
      </c>
    </row>
    <row r="413" spans="18:20" x14ac:dyDescent="0.25">
      <c r="R413" s="95">
        <f t="shared" si="8"/>
        <v>1</v>
      </c>
      <c r="S413" s="95">
        <f>IF(T413="",0,IFERROR(IF(VLOOKUP(T413,T$73:T412,1,0)&gt;0,0,0),1))</f>
        <v>0</v>
      </c>
      <c r="T413" s="107">
        <f>IF(DATOS!J341=P$74,DATOS!C341,"")</f>
        <v>0</v>
      </c>
    </row>
    <row r="414" spans="18:20" x14ac:dyDescent="0.25">
      <c r="R414" s="95">
        <f t="shared" si="8"/>
        <v>1</v>
      </c>
      <c r="S414" s="95">
        <f>IF(T414="",0,IFERROR(IF(VLOOKUP(T414,T$73:T413,1,0)&gt;0,0,0),1))</f>
        <v>0</v>
      </c>
      <c r="T414" s="107">
        <f>IF(DATOS!J342=P$74,DATOS!C342,"")</f>
        <v>0</v>
      </c>
    </row>
    <row r="415" spans="18:20" x14ac:dyDescent="0.25">
      <c r="R415" s="95">
        <f t="shared" si="8"/>
        <v>1</v>
      </c>
      <c r="S415" s="95">
        <f>IF(T415="",0,IFERROR(IF(VLOOKUP(T415,T$73:T414,1,0)&gt;0,0,0),1))</f>
        <v>0</v>
      </c>
      <c r="T415" s="107">
        <f>IF(DATOS!J343=P$74,DATOS!C343,"")</f>
        <v>0</v>
      </c>
    </row>
    <row r="416" spans="18:20" x14ac:dyDescent="0.25">
      <c r="R416" s="95">
        <f t="shared" si="8"/>
        <v>1</v>
      </c>
      <c r="S416" s="95">
        <f>IF(T416="",0,IFERROR(IF(VLOOKUP(T416,T$73:T415,1,0)&gt;0,0,0),1))</f>
        <v>0</v>
      </c>
      <c r="T416" s="107">
        <f>IF(DATOS!J344=P$74,DATOS!C344,"")</f>
        <v>0</v>
      </c>
    </row>
    <row r="417" spans="18:20" x14ac:dyDescent="0.25">
      <c r="R417" s="95">
        <f t="shared" si="8"/>
        <v>1</v>
      </c>
      <c r="S417" s="95">
        <f>IF(T417="",0,IFERROR(IF(VLOOKUP(T417,T$73:T416,1,0)&gt;0,0,0),1))</f>
        <v>0</v>
      </c>
      <c r="T417" s="107">
        <f>IF(DATOS!J345=P$74,DATOS!C345,"")</f>
        <v>0</v>
      </c>
    </row>
    <row r="418" spans="18:20" x14ac:dyDescent="0.25">
      <c r="R418" s="95">
        <f t="shared" si="8"/>
        <v>1</v>
      </c>
      <c r="S418" s="95">
        <f>IF(T418="",0,IFERROR(IF(VLOOKUP(T418,T$73:T417,1,0)&gt;0,0,0),1))</f>
        <v>0</v>
      </c>
      <c r="T418" s="107">
        <f>IF(DATOS!J346=P$74,DATOS!C346,"")</f>
        <v>0</v>
      </c>
    </row>
    <row r="419" spans="18:20" x14ac:dyDescent="0.25">
      <c r="R419" s="95">
        <f t="shared" si="8"/>
        <v>1</v>
      </c>
      <c r="S419" s="95">
        <f>IF(T419="",0,IFERROR(IF(VLOOKUP(T419,T$73:T418,1,0)&gt;0,0,0),1))</f>
        <v>0</v>
      </c>
      <c r="T419" s="107">
        <f>IF(DATOS!J347=P$74,DATOS!C347,"")</f>
        <v>0</v>
      </c>
    </row>
    <row r="420" spans="18:20" x14ac:dyDescent="0.25">
      <c r="R420" s="95">
        <f t="shared" si="8"/>
        <v>1</v>
      </c>
      <c r="S420" s="95">
        <f>IF(T420="",0,IFERROR(IF(VLOOKUP(T420,T$73:T419,1,0)&gt;0,0,0),1))</f>
        <v>0</v>
      </c>
      <c r="T420" s="107">
        <f>IF(DATOS!J348=P$74,DATOS!C348,"")</f>
        <v>0</v>
      </c>
    </row>
    <row r="421" spans="18:20" x14ac:dyDescent="0.25">
      <c r="R421" s="95">
        <f t="shared" si="8"/>
        <v>1</v>
      </c>
      <c r="S421" s="95">
        <f>IF(T421="",0,IFERROR(IF(VLOOKUP(T421,T$73:T420,1,0)&gt;0,0,0),1))</f>
        <v>0</v>
      </c>
      <c r="T421" s="107">
        <f>IF(DATOS!J349=P$74,DATOS!C349,"")</f>
        <v>0</v>
      </c>
    </row>
    <row r="422" spans="18:20" x14ac:dyDescent="0.25">
      <c r="R422" s="95">
        <f t="shared" si="8"/>
        <v>1</v>
      </c>
      <c r="S422" s="95">
        <f>IF(T422="",0,IFERROR(IF(VLOOKUP(T422,T$73:T421,1,0)&gt;0,0,0),1))</f>
        <v>0</v>
      </c>
      <c r="T422" s="107">
        <f>IF(DATOS!J350=P$74,DATOS!C350,"")</f>
        <v>0</v>
      </c>
    </row>
    <row r="423" spans="18:20" x14ac:dyDescent="0.25">
      <c r="R423" s="95">
        <f t="shared" si="8"/>
        <v>1</v>
      </c>
      <c r="S423" s="95">
        <f>IF(T423="",0,IFERROR(IF(VLOOKUP(T423,T$73:T422,1,0)&gt;0,0,0),1))</f>
        <v>0</v>
      </c>
      <c r="T423" s="107">
        <f>IF(DATOS!J351=P$74,DATOS!C351,"")</f>
        <v>0</v>
      </c>
    </row>
    <row r="424" spans="18:20" x14ac:dyDescent="0.25">
      <c r="R424" s="95">
        <f t="shared" si="8"/>
        <v>1</v>
      </c>
      <c r="S424" s="95">
        <f>IF(T424="",0,IFERROR(IF(VLOOKUP(T424,T$73:T423,1,0)&gt;0,0,0),1))</f>
        <v>0</v>
      </c>
      <c r="T424" s="107">
        <f>IF(DATOS!J352=P$74,DATOS!C352,"")</f>
        <v>0</v>
      </c>
    </row>
    <row r="425" spans="18:20" x14ac:dyDescent="0.25">
      <c r="R425" s="95">
        <f t="shared" si="8"/>
        <v>1</v>
      </c>
      <c r="S425" s="95">
        <f>IF(T425="",0,IFERROR(IF(VLOOKUP(T425,T$73:T424,1,0)&gt;0,0,0),1))</f>
        <v>0</v>
      </c>
      <c r="T425" s="107">
        <f>IF(DATOS!J353=P$74,DATOS!C353,"")</f>
        <v>0</v>
      </c>
    </row>
    <row r="426" spans="18:20" x14ac:dyDescent="0.25">
      <c r="R426" s="95">
        <f t="shared" si="8"/>
        <v>1</v>
      </c>
      <c r="S426" s="95">
        <f>IF(T426="",0,IFERROR(IF(VLOOKUP(T426,T$73:T425,1,0)&gt;0,0,0),1))</f>
        <v>0</v>
      </c>
      <c r="T426" s="107">
        <f>IF(DATOS!J354=P$74,DATOS!C354,"")</f>
        <v>0</v>
      </c>
    </row>
    <row r="427" spans="18:20" x14ac:dyDescent="0.25">
      <c r="R427" s="95">
        <f t="shared" si="8"/>
        <v>1</v>
      </c>
      <c r="S427" s="95">
        <f>IF(T427="",0,IFERROR(IF(VLOOKUP(T427,T$73:T426,1,0)&gt;0,0,0),1))</f>
        <v>0</v>
      </c>
      <c r="T427" s="107">
        <f>IF(DATOS!J355=P$74,DATOS!C355,"")</f>
        <v>0</v>
      </c>
    </row>
    <row r="428" spans="18:20" x14ac:dyDescent="0.25">
      <c r="R428" s="95">
        <f t="shared" si="8"/>
        <v>1</v>
      </c>
      <c r="S428" s="95">
        <f>IF(T428="",0,IFERROR(IF(VLOOKUP(T428,T$73:T427,1,0)&gt;0,0,0),1))</f>
        <v>0</v>
      </c>
      <c r="T428" s="107">
        <f>IF(DATOS!J356=P$74,DATOS!C356,"")</f>
        <v>0</v>
      </c>
    </row>
    <row r="429" spans="18:20" x14ac:dyDescent="0.25">
      <c r="R429" s="95">
        <f t="shared" si="8"/>
        <v>1</v>
      </c>
      <c r="S429" s="95">
        <f>IF(T429="",0,IFERROR(IF(VLOOKUP(T429,T$73:T428,1,0)&gt;0,0,0),1))</f>
        <v>0</v>
      </c>
      <c r="T429" s="107">
        <f>IF(DATOS!J357=P$74,DATOS!C357,"")</f>
        <v>0</v>
      </c>
    </row>
    <row r="430" spans="18:20" x14ac:dyDescent="0.25">
      <c r="R430" s="95">
        <f t="shared" si="8"/>
        <v>1</v>
      </c>
      <c r="S430" s="95">
        <f>IF(T430="",0,IFERROR(IF(VLOOKUP(T430,T$73:T429,1,0)&gt;0,0,0),1))</f>
        <v>0</v>
      </c>
      <c r="T430" s="107">
        <f>IF(DATOS!J358=P$74,DATOS!C358,"")</f>
        <v>0</v>
      </c>
    </row>
    <row r="431" spans="18:20" x14ac:dyDescent="0.25">
      <c r="R431" s="95">
        <f t="shared" si="8"/>
        <v>1</v>
      </c>
      <c r="S431" s="95">
        <f>IF(T431="",0,IFERROR(IF(VLOOKUP(T431,T$73:T430,1,0)&gt;0,0,0),1))</f>
        <v>0</v>
      </c>
      <c r="T431" s="107">
        <f>IF(DATOS!J359=P$74,DATOS!C359,"")</f>
        <v>0</v>
      </c>
    </row>
    <row r="432" spans="18:20" x14ac:dyDescent="0.25">
      <c r="R432" s="95">
        <f t="shared" si="8"/>
        <v>1</v>
      </c>
      <c r="S432" s="95">
        <f>IF(T432="",0,IFERROR(IF(VLOOKUP(T432,T$73:T431,1,0)&gt;0,0,0),1))</f>
        <v>0</v>
      </c>
      <c r="T432" s="107">
        <f>IF(DATOS!J360=P$74,DATOS!C360,"")</f>
        <v>0</v>
      </c>
    </row>
    <row r="433" spans="18:20" x14ac:dyDescent="0.25">
      <c r="R433" s="95">
        <f t="shared" si="8"/>
        <v>1</v>
      </c>
      <c r="S433" s="95">
        <f>IF(T433="",0,IFERROR(IF(VLOOKUP(T433,T$73:T432,1,0)&gt;0,0,0),1))</f>
        <v>0</v>
      </c>
      <c r="T433" s="107">
        <f>IF(DATOS!J361=P$74,DATOS!C361,"")</f>
        <v>0</v>
      </c>
    </row>
    <row r="434" spans="18:20" x14ac:dyDescent="0.25">
      <c r="R434" s="95">
        <f t="shared" si="8"/>
        <v>1</v>
      </c>
      <c r="S434" s="95">
        <f>IF(T434="",0,IFERROR(IF(VLOOKUP(T434,T$73:T433,1,0)&gt;0,0,0),1))</f>
        <v>0</v>
      </c>
      <c r="T434" s="107">
        <f>IF(DATOS!J362=P$74,DATOS!C362,"")</f>
        <v>0</v>
      </c>
    </row>
    <row r="435" spans="18:20" x14ac:dyDescent="0.25">
      <c r="R435" s="95">
        <f t="shared" si="8"/>
        <v>1</v>
      </c>
      <c r="S435" s="95">
        <f>IF(T435="",0,IFERROR(IF(VLOOKUP(T435,T$73:T434,1,0)&gt;0,0,0),1))</f>
        <v>0</v>
      </c>
      <c r="T435" s="107">
        <f>IF(DATOS!J363=P$74,DATOS!C363,"")</f>
        <v>0</v>
      </c>
    </row>
    <row r="436" spans="18:20" x14ac:dyDescent="0.25">
      <c r="R436" s="95">
        <f t="shared" si="8"/>
        <v>1</v>
      </c>
      <c r="S436" s="95">
        <f>IF(T436="",0,IFERROR(IF(VLOOKUP(T436,T$73:T435,1,0)&gt;0,0,0),1))</f>
        <v>0</v>
      </c>
      <c r="T436" s="107">
        <f>IF(DATOS!J364=P$74,DATOS!C364,"")</f>
        <v>0</v>
      </c>
    </row>
    <row r="437" spans="18:20" x14ac:dyDescent="0.25">
      <c r="R437" s="95">
        <f t="shared" si="8"/>
        <v>1</v>
      </c>
      <c r="S437" s="95">
        <f>IF(T437="",0,IFERROR(IF(VLOOKUP(T437,T$73:T436,1,0)&gt;0,0,0),1))</f>
        <v>0</v>
      </c>
      <c r="T437" s="107">
        <f>IF(DATOS!J365=P$74,DATOS!C365,"")</f>
        <v>0</v>
      </c>
    </row>
    <row r="438" spans="18:20" x14ac:dyDescent="0.25">
      <c r="R438" s="95">
        <f t="shared" si="8"/>
        <v>1</v>
      </c>
      <c r="S438" s="95">
        <f>IF(T438="",0,IFERROR(IF(VLOOKUP(T438,T$73:T437,1,0)&gt;0,0,0),1))</f>
        <v>0</v>
      </c>
      <c r="T438" s="107">
        <f>IF(DATOS!J366=P$74,DATOS!C366,"")</f>
        <v>0</v>
      </c>
    </row>
    <row r="439" spans="18:20" x14ac:dyDescent="0.25">
      <c r="R439" s="95">
        <f t="shared" si="8"/>
        <v>1</v>
      </c>
      <c r="S439" s="95">
        <f>IF(T439="",0,IFERROR(IF(VLOOKUP(T439,T$73:T438,1,0)&gt;0,0,0),1))</f>
        <v>0</v>
      </c>
      <c r="T439" s="107">
        <f>IF(DATOS!J367=P$74,DATOS!C367,"")</f>
        <v>0</v>
      </c>
    </row>
    <row r="440" spans="18:20" x14ac:dyDescent="0.25">
      <c r="R440" s="95">
        <f t="shared" si="8"/>
        <v>1</v>
      </c>
      <c r="S440" s="95">
        <f>IF(T440="",0,IFERROR(IF(VLOOKUP(T440,T$73:T439,1,0)&gt;0,0,0),1))</f>
        <v>0</v>
      </c>
      <c r="T440" s="107">
        <f>IF(DATOS!J368=P$74,DATOS!C368,"")</f>
        <v>0</v>
      </c>
    </row>
    <row r="441" spans="18:20" x14ac:dyDescent="0.25">
      <c r="R441" s="95">
        <f t="shared" si="8"/>
        <v>1</v>
      </c>
      <c r="S441" s="95">
        <f>IF(T441="",0,IFERROR(IF(VLOOKUP(T441,T$73:T440,1,0)&gt;0,0,0),1))</f>
        <v>0</v>
      </c>
      <c r="T441" s="107">
        <f>IF(DATOS!J369=P$74,DATOS!C369,"")</f>
        <v>0</v>
      </c>
    </row>
    <row r="442" spans="18:20" x14ac:dyDescent="0.25">
      <c r="R442" s="95">
        <f t="shared" si="8"/>
        <v>1</v>
      </c>
      <c r="S442" s="95">
        <f>IF(T442="",0,IFERROR(IF(VLOOKUP(T442,T$73:T441,1,0)&gt;0,0,0),1))</f>
        <v>0</v>
      </c>
      <c r="T442" s="107">
        <f>IF(DATOS!J370=P$74,DATOS!C370,"")</f>
        <v>0</v>
      </c>
    </row>
    <row r="443" spans="18:20" x14ac:dyDescent="0.25">
      <c r="R443" s="95">
        <f t="shared" si="8"/>
        <v>1</v>
      </c>
      <c r="S443" s="95">
        <f>IF(T443="",0,IFERROR(IF(VLOOKUP(T443,T$73:T442,1,0)&gt;0,0,0),1))</f>
        <v>0</v>
      </c>
      <c r="T443" s="107">
        <f>IF(DATOS!J371=P$74,DATOS!C371,"")</f>
        <v>0</v>
      </c>
    </row>
    <row r="444" spans="18:20" x14ac:dyDescent="0.25">
      <c r="R444" s="95">
        <f t="shared" si="8"/>
        <v>1</v>
      </c>
      <c r="S444" s="95">
        <f>IF(T444="",0,IFERROR(IF(VLOOKUP(T444,T$73:T443,1,0)&gt;0,0,0),1))</f>
        <v>0</v>
      </c>
      <c r="T444" s="107">
        <f>IF(DATOS!J372=P$74,DATOS!C372,"")</f>
        <v>0</v>
      </c>
    </row>
    <row r="445" spans="18:20" x14ac:dyDescent="0.25">
      <c r="R445" s="95">
        <f t="shared" si="8"/>
        <v>1</v>
      </c>
      <c r="S445" s="95">
        <f>IF(T445="",0,IFERROR(IF(VLOOKUP(T445,T$73:T444,1,0)&gt;0,0,0),1))</f>
        <v>0</v>
      </c>
      <c r="T445" s="107">
        <f>IF(DATOS!J373=P$74,DATOS!C373,"")</f>
        <v>0</v>
      </c>
    </row>
    <row r="446" spans="18:20" x14ac:dyDescent="0.25">
      <c r="R446" s="95">
        <f t="shared" si="8"/>
        <v>1</v>
      </c>
      <c r="S446" s="95">
        <f>IF(T446="",0,IFERROR(IF(VLOOKUP(T446,T$73:T445,1,0)&gt;0,0,0),1))</f>
        <v>0</v>
      </c>
      <c r="T446" s="107">
        <f>IF(DATOS!J374=P$74,DATOS!C374,"")</f>
        <v>0</v>
      </c>
    </row>
    <row r="447" spans="18:20" x14ac:dyDescent="0.25">
      <c r="R447" s="95">
        <f t="shared" si="8"/>
        <v>1</v>
      </c>
      <c r="S447" s="95">
        <f>IF(T447="",0,IFERROR(IF(VLOOKUP(T447,T$73:T446,1,0)&gt;0,0,0),1))</f>
        <v>0</v>
      </c>
      <c r="T447" s="107">
        <f>IF(DATOS!J375=P$74,DATOS!C375,"")</f>
        <v>0</v>
      </c>
    </row>
    <row r="448" spans="18:20" x14ac:dyDescent="0.25">
      <c r="R448" s="95">
        <f t="shared" si="8"/>
        <v>1</v>
      </c>
      <c r="S448" s="95">
        <f>IF(T448="",0,IFERROR(IF(VLOOKUP(T448,T$73:T447,1,0)&gt;0,0,0),1))</f>
        <v>0</v>
      </c>
      <c r="T448" s="107">
        <f>IF(DATOS!J376=P$74,DATOS!C376,"")</f>
        <v>0</v>
      </c>
    </row>
    <row r="449" spans="18:20" x14ac:dyDescent="0.25">
      <c r="R449" s="95">
        <f t="shared" si="8"/>
        <v>1</v>
      </c>
      <c r="S449" s="95">
        <f>IF(T449="",0,IFERROR(IF(VLOOKUP(T449,T$73:T448,1,0)&gt;0,0,0),1))</f>
        <v>0</v>
      </c>
      <c r="T449" s="107">
        <f>IF(DATOS!J377=P$74,DATOS!C377,"")</f>
        <v>0</v>
      </c>
    </row>
    <row r="450" spans="18:20" x14ac:dyDescent="0.25">
      <c r="R450" s="95">
        <f t="shared" si="8"/>
        <v>1</v>
      </c>
      <c r="S450" s="95">
        <f>IF(T450="",0,IFERROR(IF(VLOOKUP(T450,T$73:T449,1,0)&gt;0,0,0),1))</f>
        <v>0</v>
      </c>
      <c r="T450" s="107">
        <f>IF(DATOS!J378=P$74,DATOS!C378,"")</f>
        <v>0</v>
      </c>
    </row>
    <row r="451" spans="18:20" x14ac:dyDescent="0.25">
      <c r="R451" s="95">
        <f t="shared" si="8"/>
        <v>1</v>
      </c>
      <c r="S451" s="95">
        <f>IF(T451="",0,IFERROR(IF(VLOOKUP(T451,T$73:T450,1,0)&gt;0,0,0),1))</f>
        <v>0</v>
      </c>
      <c r="T451" s="107">
        <f>IF(DATOS!J379=P$74,DATOS!C379,"")</f>
        <v>0</v>
      </c>
    </row>
    <row r="452" spans="18:20" x14ac:dyDescent="0.25">
      <c r="R452" s="95">
        <f t="shared" si="8"/>
        <v>1</v>
      </c>
      <c r="S452" s="95">
        <f>IF(T452="",0,IFERROR(IF(VLOOKUP(T452,T$73:T451,1,0)&gt;0,0,0),1))</f>
        <v>0</v>
      </c>
      <c r="T452" s="107">
        <f>IF(DATOS!J380=P$74,DATOS!C380,"")</f>
        <v>0</v>
      </c>
    </row>
    <row r="453" spans="18:20" x14ac:dyDescent="0.25">
      <c r="R453" s="95">
        <f t="shared" si="8"/>
        <v>1</v>
      </c>
      <c r="S453" s="95">
        <f>IF(T453="",0,IFERROR(IF(VLOOKUP(T453,T$73:T452,1,0)&gt;0,0,0),1))</f>
        <v>0</v>
      </c>
      <c r="T453" s="107">
        <f>IF(DATOS!J381=P$74,DATOS!C381,"")</f>
        <v>0</v>
      </c>
    </row>
    <row r="454" spans="18:20" x14ac:dyDescent="0.25">
      <c r="R454" s="95">
        <f t="shared" si="8"/>
        <v>1</v>
      </c>
      <c r="S454" s="95">
        <f>IF(T454="",0,IFERROR(IF(VLOOKUP(T454,T$73:T453,1,0)&gt;0,0,0),1))</f>
        <v>0</v>
      </c>
      <c r="T454" s="107">
        <f>IF(DATOS!J382=P$74,DATOS!C382,"")</f>
        <v>0</v>
      </c>
    </row>
    <row r="455" spans="18:20" x14ac:dyDescent="0.25">
      <c r="R455" s="95">
        <f t="shared" si="8"/>
        <v>1</v>
      </c>
      <c r="S455" s="95">
        <f>IF(T455="",0,IFERROR(IF(VLOOKUP(T455,T$73:T454,1,0)&gt;0,0,0),1))</f>
        <v>0</v>
      </c>
      <c r="T455" s="107">
        <f>IF(DATOS!J383=P$74,DATOS!C383,"")</f>
        <v>0</v>
      </c>
    </row>
    <row r="456" spans="18:20" x14ac:dyDescent="0.25">
      <c r="R456" s="95">
        <f t="shared" si="8"/>
        <v>1</v>
      </c>
      <c r="S456" s="95">
        <f>IF(T456="",0,IFERROR(IF(VLOOKUP(T456,T$73:T455,1,0)&gt;0,0,0),1))</f>
        <v>0</v>
      </c>
      <c r="T456" s="107">
        <f>IF(DATOS!J384=P$74,DATOS!C384,"")</f>
        <v>0</v>
      </c>
    </row>
    <row r="457" spans="18:20" x14ac:dyDescent="0.25">
      <c r="R457" s="95">
        <f t="shared" si="8"/>
        <v>1</v>
      </c>
      <c r="S457" s="95">
        <f>IF(T457="",0,IFERROR(IF(VLOOKUP(T457,T$73:T456,1,0)&gt;0,0,0),1))</f>
        <v>0</v>
      </c>
      <c r="T457" s="107">
        <f>IF(DATOS!J385=P$74,DATOS!C385,"")</f>
        <v>0</v>
      </c>
    </row>
    <row r="458" spans="18:20" x14ac:dyDescent="0.25">
      <c r="R458" s="95">
        <f t="shared" ref="R458:R521" si="9">R457+S458</f>
        <v>1</v>
      </c>
      <c r="S458" s="95">
        <f>IF(T458="",0,IFERROR(IF(VLOOKUP(T458,T$73:T457,1,0)&gt;0,0,0),1))</f>
        <v>0</v>
      </c>
      <c r="T458" s="107">
        <f>IF(DATOS!J386=P$74,DATOS!C386,"")</f>
        <v>0</v>
      </c>
    </row>
    <row r="459" spans="18:20" x14ac:dyDescent="0.25">
      <c r="R459" s="95">
        <f t="shared" si="9"/>
        <v>1</v>
      </c>
      <c r="S459" s="95">
        <f>IF(T459="",0,IFERROR(IF(VLOOKUP(T459,T$73:T458,1,0)&gt;0,0,0),1))</f>
        <v>0</v>
      </c>
      <c r="T459" s="107">
        <f>IF(DATOS!J387=P$74,DATOS!C387,"")</f>
        <v>0</v>
      </c>
    </row>
    <row r="460" spans="18:20" x14ac:dyDescent="0.25">
      <c r="R460" s="95">
        <f t="shared" si="9"/>
        <v>1</v>
      </c>
      <c r="S460" s="95">
        <f>IF(T460="",0,IFERROR(IF(VLOOKUP(T460,T$73:T459,1,0)&gt;0,0,0),1))</f>
        <v>0</v>
      </c>
      <c r="T460" s="107">
        <f>IF(DATOS!J388=P$74,DATOS!C388,"")</f>
        <v>0</v>
      </c>
    </row>
    <row r="461" spans="18:20" x14ac:dyDescent="0.25">
      <c r="R461" s="95">
        <f t="shared" si="9"/>
        <v>1</v>
      </c>
      <c r="S461" s="95">
        <f>IF(T461="",0,IFERROR(IF(VLOOKUP(T461,T$73:T460,1,0)&gt;0,0,0),1))</f>
        <v>0</v>
      </c>
      <c r="T461" s="107">
        <f>IF(DATOS!J389=P$74,DATOS!C389,"")</f>
        <v>0</v>
      </c>
    </row>
    <row r="462" spans="18:20" x14ac:dyDescent="0.25">
      <c r="R462" s="95">
        <f t="shared" si="9"/>
        <v>1</v>
      </c>
      <c r="S462" s="95">
        <f>IF(T462="",0,IFERROR(IF(VLOOKUP(T462,T$73:T461,1,0)&gt;0,0,0),1))</f>
        <v>0</v>
      </c>
      <c r="T462" s="107">
        <f>IF(DATOS!J390=P$74,DATOS!C390,"")</f>
        <v>0</v>
      </c>
    </row>
    <row r="463" spans="18:20" x14ac:dyDescent="0.25">
      <c r="R463" s="95">
        <f t="shared" si="9"/>
        <v>1</v>
      </c>
      <c r="S463" s="95">
        <f>IF(T463="",0,IFERROR(IF(VLOOKUP(T463,T$73:T462,1,0)&gt;0,0,0),1))</f>
        <v>0</v>
      </c>
      <c r="T463" s="107">
        <f>IF(DATOS!J391=P$74,DATOS!C391,"")</f>
        <v>0</v>
      </c>
    </row>
    <row r="464" spans="18:20" x14ac:dyDescent="0.25">
      <c r="R464" s="95">
        <f t="shared" si="9"/>
        <v>1</v>
      </c>
      <c r="S464" s="95">
        <f>IF(T464="",0,IFERROR(IF(VLOOKUP(T464,T$73:T463,1,0)&gt;0,0,0),1))</f>
        <v>0</v>
      </c>
      <c r="T464" s="107">
        <f>IF(DATOS!J392=P$74,DATOS!C392,"")</f>
        <v>0</v>
      </c>
    </row>
    <row r="465" spans="18:20" x14ac:dyDescent="0.25">
      <c r="R465" s="95">
        <f t="shared" si="9"/>
        <v>1</v>
      </c>
      <c r="S465" s="95">
        <f>IF(T465="",0,IFERROR(IF(VLOOKUP(T465,T$73:T464,1,0)&gt;0,0,0),1))</f>
        <v>0</v>
      </c>
      <c r="T465" s="107">
        <f>IF(DATOS!J393=P$74,DATOS!C393,"")</f>
        <v>0</v>
      </c>
    </row>
    <row r="466" spans="18:20" x14ac:dyDescent="0.25">
      <c r="R466" s="95">
        <f t="shared" si="9"/>
        <v>1</v>
      </c>
      <c r="S466" s="95">
        <f>IF(T466="",0,IFERROR(IF(VLOOKUP(T466,T$73:T465,1,0)&gt;0,0,0),1))</f>
        <v>0</v>
      </c>
      <c r="T466" s="107">
        <f>IF(DATOS!J394=P$74,DATOS!C394,"")</f>
        <v>0</v>
      </c>
    </row>
    <row r="467" spans="18:20" x14ac:dyDescent="0.25">
      <c r="R467" s="95">
        <f t="shared" si="9"/>
        <v>1</v>
      </c>
      <c r="S467" s="95">
        <f>IF(T467="",0,IFERROR(IF(VLOOKUP(T467,T$73:T466,1,0)&gt;0,0,0),1))</f>
        <v>0</v>
      </c>
      <c r="T467" s="107">
        <f>IF(DATOS!J395=P$74,DATOS!C395,"")</f>
        <v>0</v>
      </c>
    </row>
    <row r="468" spans="18:20" x14ac:dyDescent="0.25">
      <c r="R468" s="95">
        <f t="shared" si="9"/>
        <v>1</v>
      </c>
      <c r="S468" s="95">
        <f>IF(T468="",0,IFERROR(IF(VLOOKUP(T468,T$73:T467,1,0)&gt;0,0,0),1))</f>
        <v>0</v>
      </c>
      <c r="T468" s="107">
        <f>IF(DATOS!J396=P$74,DATOS!C396,"")</f>
        <v>0</v>
      </c>
    </row>
    <row r="469" spans="18:20" x14ac:dyDescent="0.25">
      <c r="R469" s="95">
        <f t="shared" si="9"/>
        <v>1</v>
      </c>
      <c r="S469" s="95">
        <f>IF(T469="",0,IFERROR(IF(VLOOKUP(T469,T$73:T468,1,0)&gt;0,0,0),1))</f>
        <v>0</v>
      </c>
      <c r="T469" s="107">
        <f>IF(DATOS!J397=P$74,DATOS!C397,"")</f>
        <v>0</v>
      </c>
    </row>
    <row r="470" spans="18:20" x14ac:dyDescent="0.25">
      <c r="R470" s="95">
        <f t="shared" si="9"/>
        <v>1</v>
      </c>
      <c r="S470" s="95">
        <f>IF(T470="",0,IFERROR(IF(VLOOKUP(T470,T$73:T469,1,0)&gt;0,0,0),1))</f>
        <v>0</v>
      </c>
      <c r="T470" s="107">
        <f>IF(DATOS!J398=P$74,DATOS!C398,"")</f>
        <v>0</v>
      </c>
    </row>
    <row r="471" spans="18:20" x14ac:dyDescent="0.25">
      <c r="R471" s="95">
        <f t="shared" si="9"/>
        <v>1</v>
      </c>
      <c r="S471" s="95">
        <f>IF(T471="",0,IFERROR(IF(VLOOKUP(T471,T$73:T470,1,0)&gt;0,0,0),1))</f>
        <v>0</v>
      </c>
      <c r="T471" s="107">
        <f>IF(DATOS!J399=P$74,DATOS!C399,"")</f>
        <v>0</v>
      </c>
    </row>
    <row r="472" spans="18:20" x14ac:dyDescent="0.25">
      <c r="R472" s="95">
        <f t="shared" si="9"/>
        <v>1</v>
      </c>
      <c r="S472" s="95">
        <f>IF(T472="",0,IFERROR(IF(VLOOKUP(T472,T$73:T471,1,0)&gt;0,0,0),1))</f>
        <v>0</v>
      </c>
      <c r="T472" s="107">
        <f>IF(DATOS!J400=P$74,DATOS!C400,"")</f>
        <v>0</v>
      </c>
    </row>
    <row r="473" spans="18:20" x14ac:dyDescent="0.25">
      <c r="R473" s="95">
        <f t="shared" si="9"/>
        <v>1</v>
      </c>
      <c r="S473" s="95">
        <f>IF(T473="",0,IFERROR(IF(VLOOKUP(T473,T$73:T472,1,0)&gt;0,0,0),1))</f>
        <v>0</v>
      </c>
      <c r="T473" s="107">
        <f>IF(DATOS!J401=P$74,DATOS!C401,"")</f>
        <v>0</v>
      </c>
    </row>
    <row r="474" spans="18:20" x14ac:dyDescent="0.25">
      <c r="R474" s="95">
        <f t="shared" si="9"/>
        <v>1</v>
      </c>
      <c r="S474" s="95">
        <f>IF(T474="",0,IFERROR(IF(VLOOKUP(T474,T$73:T473,1,0)&gt;0,0,0),1))</f>
        <v>0</v>
      </c>
      <c r="T474" s="107">
        <f>IF(DATOS!J402=P$74,DATOS!C402,"")</f>
        <v>0</v>
      </c>
    </row>
    <row r="475" spans="18:20" x14ac:dyDescent="0.25">
      <c r="R475" s="95">
        <f t="shared" si="9"/>
        <v>1</v>
      </c>
      <c r="S475" s="95">
        <f>IF(T475="",0,IFERROR(IF(VLOOKUP(T475,T$73:T474,1,0)&gt;0,0,0),1))</f>
        <v>0</v>
      </c>
      <c r="T475" s="107">
        <f>IF(DATOS!J403=P$74,DATOS!C403,"")</f>
        <v>0</v>
      </c>
    </row>
    <row r="476" spans="18:20" x14ac:dyDescent="0.25">
      <c r="R476" s="95">
        <f t="shared" si="9"/>
        <v>1</v>
      </c>
      <c r="S476" s="95">
        <f>IF(T476="",0,IFERROR(IF(VLOOKUP(T476,T$73:T475,1,0)&gt;0,0,0),1))</f>
        <v>0</v>
      </c>
      <c r="T476" s="107">
        <f>IF(DATOS!J404=P$74,DATOS!C404,"")</f>
        <v>0</v>
      </c>
    </row>
    <row r="477" spans="18:20" x14ac:dyDescent="0.25">
      <c r="R477" s="95">
        <f t="shared" si="9"/>
        <v>1</v>
      </c>
      <c r="S477" s="95">
        <f>IF(T477="",0,IFERROR(IF(VLOOKUP(T477,T$73:T476,1,0)&gt;0,0,0),1))</f>
        <v>0</v>
      </c>
      <c r="T477" s="107">
        <f>IF(DATOS!J405=P$74,DATOS!C405,"")</f>
        <v>0</v>
      </c>
    </row>
    <row r="478" spans="18:20" x14ac:dyDescent="0.25">
      <c r="R478" s="95">
        <f t="shared" si="9"/>
        <v>1</v>
      </c>
      <c r="S478" s="95">
        <f>IF(T478="",0,IFERROR(IF(VLOOKUP(T478,T$73:T477,1,0)&gt;0,0,0),1))</f>
        <v>0</v>
      </c>
      <c r="T478" s="107">
        <f>IF(DATOS!J406=P$74,DATOS!C406,"")</f>
        <v>0</v>
      </c>
    </row>
    <row r="479" spans="18:20" x14ac:dyDescent="0.25">
      <c r="R479" s="95">
        <f t="shared" si="9"/>
        <v>1</v>
      </c>
      <c r="S479" s="95">
        <f>IF(T479="",0,IFERROR(IF(VLOOKUP(T479,T$73:T478,1,0)&gt;0,0,0),1))</f>
        <v>0</v>
      </c>
      <c r="T479" s="107">
        <f>IF(DATOS!J407=P$74,DATOS!C407,"")</f>
        <v>0</v>
      </c>
    </row>
    <row r="480" spans="18:20" x14ac:dyDescent="0.25">
      <c r="R480" s="95">
        <f t="shared" si="9"/>
        <v>1</v>
      </c>
      <c r="S480" s="95">
        <f>IF(T480="",0,IFERROR(IF(VLOOKUP(T480,T$73:T479,1,0)&gt;0,0,0),1))</f>
        <v>0</v>
      </c>
      <c r="T480" s="107">
        <f>IF(DATOS!J408=P$74,DATOS!C408,"")</f>
        <v>0</v>
      </c>
    </row>
    <row r="481" spans="18:20" x14ac:dyDescent="0.25">
      <c r="R481" s="95">
        <f t="shared" si="9"/>
        <v>1</v>
      </c>
      <c r="S481" s="95">
        <f>IF(T481="",0,IFERROR(IF(VLOOKUP(T481,T$73:T480,1,0)&gt;0,0,0),1))</f>
        <v>0</v>
      </c>
      <c r="T481" s="107">
        <f>IF(DATOS!J409=P$74,DATOS!C409,"")</f>
        <v>0</v>
      </c>
    </row>
    <row r="482" spans="18:20" x14ac:dyDescent="0.25">
      <c r="R482" s="95">
        <f t="shared" si="9"/>
        <v>1</v>
      </c>
      <c r="S482" s="95">
        <f>IF(T482="",0,IFERROR(IF(VLOOKUP(T482,T$73:T481,1,0)&gt;0,0,0),1))</f>
        <v>0</v>
      </c>
      <c r="T482" s="107">
        <f>IF(DATOS!J410=P$74,DATOS!C410,"")</f>
        <v>0</v>
      </c>
    </row>
    <row r="483" spans="18:20" x14ac:dyDescent="0.25">
      <c r="R483" s="95">
        <f t="shared" si="9"/>
        <v>1</v>
      </c>
      <c r="S483" s="95">
        <f>IF(T483="",0,IFERROR(IF(VLOOKUP(T483,T$73:T482,1,0)&gt;0,0,0),1))</f>
        <v>0</v>
      </c>
      <c r="T483" s="107">
        <f>IF(DATOS!J411=P$74,DATOS!C411,"")</f>
        <v>0</v>
      </c>
    </row>
    <row r="484" spans="18:20" x14ac:dyDescent="0.25">
      <c r="R484" s="95">
        <f t="shared" si="9"/>
        <v>1</v>
      </c>
      <c r="S484" s="95">
        <f>IF(T484="",0,IFERROR(IF(VLOOKUP(T484,T$73:T483,1,0)&gt;0,0,0),1))</f>
        <v>0</v>
      </c>
      <c r="T484" s="107">
        <f>IF(DATOS!J412=P$74,DATOS!C412,"")</f>
        <v>0</v>
      </c>
    </row>
    <row r="485" spans="18:20" x14ac:dyDescent="0.25">
      <c r="R485" s="95">
        <f t="shared" si="9"/>
        <v>1</v>
      </c>
      <c r="S485" s="95">
        <f>IF(T485="",0,IFERROR(IF(VLOOKUP(T485,T$73:T484,1,0)&gt;0,0,0),1))</f>
        <v>0</v>
      </c>
      <c r="T485" s="107">
        <f>IF(DATOS!J413=P$74,DATOS!C413,"")</f>
        <v>0</v>
      </c>
    </row>
    <row r="486" spans="18:20" x14ac:dyDescent="0.25">
      <c r="R486" s="95">
        <f t="shared" si="9"/>
        <v>1</v>
      </c>
      <c r="S486" s="95">
        <f>IF(T486="",0,IFERROR(IF(VLOOKUP(T486,T$73:T485,1,0)&gt;0,0,0),1))</f>
        <v>0</v>
      </c>
      <c r="T486" s="107">
        <f>IF(DATOS!J414=P$74,DATOS!C414,"")</f>
        <v>0</v>
      </c>
    </row>
    <row r="487" spans="18:20" x14ac:dyDescent="0.25">
      <c r="R487" s="95">
        <f t="shared" si="9"/>
        <v>1</v>
      </c>
      <c r="S487" s="95">
        <f>IF(T487="",0,IFERROR(IF(VLOOKUP(T487,T$73:T486,1,0)&gt;0,0,0),1))</f>
        <v>0</v>
      </c>
      <c r="T487" s="107">
        <f>IF(DATOS!J415=P$74,DATOS!C415,"")</f>
        <v>0</v>
      </c>
    </row>
    <row r="488" spans="18:20" x14ac:dyDescent="0.25">
      <c r="R488" s="95">
        <f t="shared" si="9"/>
        <v>1</v>
      </c>
      <c r="S488" s="95">
        <f>IF(T488="",0,IFERROR(IF(VLOOKUP(T488,T$73:T487,1,0)&gt;0,0,0),1))</f>
        <v>0</v>
      </c>
      <c r="T488" s="107">
        <f>IF(DATOS!J416=P$74,DATOS!C416,"")</f>
        <v>0</v>
      </c>
    </row>
    <row r="489" spans="18:20" x14ac:dyDescent="0.25">
      <c r="R489" s="95">
        <f t="shared" si="9"/>
        <v>1</v>
      </c>
      <c r="S489" s="95">
        <f>IF(T489="",0,IFERROR(IF(VLOOKUP(T489,T$73:T488,1,0)&gt;0,0,0),1))</f>
        <v>0</v>
      </c>
      <c r="T489" s="107">
        <f>IF(DATOS!J417=P$74,DATOS!C417,"")</f>
        <v>0</v>
      </c>
    </row>
    <row r="490" spans="18:20" x14ac:dyDescent="0.25">
      <c r="R490" s="95">
        <f t="shared" si="9"/>
        <v>1</v>
      </c>
      <c r="S490" s="95">
        <f>IF(T490="",0,IFERROR(IF(VLOOKUP(T490,T$73:T489,1,0)&gt;0,0,0),1))</f>
        <v>0</v>
      </c>
      <c r="T490" s="107">
        <f>IF(DATOS!J418=P$74,DATOS!C418,"")</f>
        <v>0</v>
      </c>
    </row>
    <row r="491" spans="18:20" x14ac:dyDescent="0.25">
      <c r="R491" s="95">
        <f t="shared" si="9"/>
        <v>1</v>
      </c>
      <c r="S491" s="95">
        <f>IF(T491="",0,IFERROR(IF(VLOOKUP(T491,T$73:T490,1,0)&gt;0,0,0),1))</f>
        <v>0</v>
      </c>
      <c r="T491" s="107">
        <f>IF(DATOS!J419=P$74,DATOS!C419,"")</f>
        <v>0</v>
      </c>
    </row>
    <row r="492" spans="18:20" x14ac:dyDescent="0.25">
      <c r="R492" s="95">
        <f t="shared" si="9"/>
        <v>1</v>
      </c>
      <c r="S492" s="95">
        <f>IF(T492="",0,IFERROR(IF(VLOOKUP(T492,T$73:T491,1,0)&gt;0,0,0),1))</f>
        <v>0</v>
      </c>
      <c r="T492" s="107">
        <f>IF(DATOS!J420=P$74,DATOS!C420,"")</f>
        <v>0</v>
      </c>
    </row>
    <row r="493" spans="18:20" x14ac:dyDescent="0.25">
      <c r="R493" s="95">
        <f t="shared" si="9"/>
        <v>1</v>
      </c>
      <c r="S493" s="95">
        <f>IF(T493="",0,IFERROR(IF(VLOOKUP(T493,T$73:T492,1,0)&gt;0,0,0),1))</f>
        <v>0</v>
      </c>
      <c r="T493" s="107">
        <f>IF(DATOS!J421=P$74,DATOS!C421,"")</f>
        <v>0</v>
      </c>
    </row>
    <row r="494" spans="18:20" x14ac:dyDescent="0.25">
      <c r="R494" s="95">
        <f t="shared" si="9"/>
        <v>1</v>
      </c>
      <c r="S494" s="95">
        <f>IF(T494="",0,IFERROR(IF(VLOOKUP(T494,T$73:T493,1,0)&gt;0,0,0),1))</f>
        <v>0</v>
      </c>
      <c r="T494" s="107">
        <f>IF(DATOS!J422=P$74,DATOS!C422,"")</f>
        <v>0</v>
      </c>
    </row>
    <row r="495" spans="18:20" x14ac:dyDescent="0.25">
      <c r="R495" s="95">
        <f t="shared" si="9"/>
        <v>1</v>
      </c>
      <c r="S495" s="95">
        <f>IF(T495="",0,IFERROR(IF(VLOOKUP(T495,T$73:T494,1,0)&gt;0,0,0),1))</f>
        <v>0</v>
      </c>
      <c r="T495" s="107">
        <f>IF(DATOS!J423=P$74,DATOS!C423,"")</f>
        <v>0</v>
      </c>
    </row>
    <row r="496" spans="18:20" x14ac:dyDescent="0.25">
      <c r="R496" s="95">
        <f t="shared" si="9"/>
        <v>1</v>
      </c>
      <c r="S496" s="95">
        <f>IF(T496="",0,IFERROR(IF(VLOOKUP(T496,T$73:T495,1,0)&gt;0,0,0),1))</f>
        <v>0</v>
      </c>
      <c r="T496" s="107">
        <f>IF(DATOS!J424=P$74,DATOS!C424,"")</f>
        <v>0</v>
      </c>
    </row>
    <row r="497" spans="18:20" x14ac:dyDescent="0.25">
      <c r="R497" s="95">
        <f t="shared" si="9"/>
        <v>1</v>
      </c>
      <c r="S497" s="95">
        <f>IF(T497="",0,IFERROR(IF(VLOOKUP(T497,T$73:T496,1,0)&gt;0,0,0),1))</f>
        <v>0</v>
      </c>
      <c r="T497" s="107">
        <f>IF(DATOS!J425=P$74,DATOS!C425,"")</f>
        <v>0</v>
      </c>
    </row>
    <row r="498" spans="18:20" x14ac:dyDescent="0.25">
      <c r="R498" s="95">
        <f t="shared" si="9"/>
        <v>1</v>
      </c>
      <c r="S498" s="95">
        <f>IF(T498="",0,IFERROR(IF(VLOOKUP(T498,T$73:T497,1,0)&gt;0,0,0),1))</f>
        <v>0</v>
      </c>
      <c r="T498" s="107">
        <f>IF(DATOS!J426=P$74,DATOS!C426,"")</f>
        <v>0</v>
      </c>
    </row>
    <row r="499" spans="18:20" x14ac:dyDescent="0.25">
      <c r="R499" s="95">
        <f t="shared" si="9"/>
        <v>1</v>
      </c>
      <c r="S499" s="95">
        <f>IF(T499="",0,IFERROR(IF(VLOOKUP(T499,T$73:T498,1,0)&gt;0,0,0),1))</f>
        <v>0</v>
      </c>
      <c r="T499" s="107">
        <f>IF(DATOS!J427=P$74,DATOS!C427,"")</f>
        <v>0</v>
      </c>
    </row>
    <row r="500" spans="18:20" x14ac:dyDescent="0.25">
      <c r="R500" s="95">
        <f t="shared" si="9"/>
        <v>1</v>
      </c>
      <c r="S500" s="95">
        <f>IF(T500="",0,IFERROR(IF(VLOOKUP(T500,T$73:T499,1,0)&gt;0,0,0),1))</f>
        <v>0</v>
      </c>
      <c r="T500" s="107">
        <f>IF(DATOS!J428=P$74,DATOS!C428,"")</f>
        <v>0</v>
      </c>
    </row>
    <row r="501" spans="18:20" x14ac:dyDescent="0.25">
      <c r="R501" s="95">
        <f t="shared" si="9"/>
        <v>1</v>
      </c>
      <c r="S501" s="95">
        <f>IF(T501="",0,IFERROR(IF(VLOOKUP(T501,T$73:T500,1,0)&gt;0,0,0),1))</f>
        <v>0</v>
      </c>
      <c r="T501" s="107">
        <f>IF(DATOS!J429=P$74,DATOS!C429,"")</f>
        <v>0</v>
      </c>
    </row>
    <row r="502" spans="18:20" x14ac:dyDescent="0.25">
      <c r="R502" s="95">
        <f t="shared" si="9"/>
        <v>1</v>
      </c>
      <c r="S502" s="95">
        <f>IF(T502="",0,IFERROR(IF(VLOOKUP(T502,T$73:T501,1,0)&gt;0,0,0),1))</f>
        <v>0</v>
      </c>
      <c r="T502" s="107">
        <f>IF(DATOS!J430=P$74,DATOS!C430,"")</f>
        <v>0</v>
      </c>
    </row>
    <row r="503" spans="18:20" x14ac:dyDescent="0.25">
      <c r="R503" s="95">
        <f t="shared" si="9"/>
        <v>1</v>
      </c>
      <c r="S503" s="95">
        <f>IF(T503="",0,IFERROR(IF(VLOOKUP(T503,T$73:T502,1,0)&gt;0,0,0),1))</f>
        <v>0</v>
      </c>
      <c r="T503" s="107">
        <f>IF(DATOS!J431=P$74,DATOS!C431,"")</f>
        <v>0</v>
      </c>
    </row>
    <row r="504" spans="18:20" x14ac:dyDescent="0.25">
      <c r="R504" s="95">
        <f t="shared" si="9"/>
        <v>1</v>
      </c>
      <c r="S504" s="95">
        <f>IF(T504="",0,IFERROR(IF(VLOOKUP(T504,T$73:T503,1,0)&gt;0,0,0),1))</f>
        <v>0</v>
      </c>
      <c r="T504" s="107">
        <f>IF(DATOS!J432=P$74,DATOS!C432,"")</f>
        <v>0</v>
      </c>
    </row>
    <row r="505" spans="18:20" x14ac:dyDescent="0.25">
      <c r="R505" s="95">
        <f t="shared" si="9"/>
        <v>1</v>
      </c>
      <c r="S505" s="95">
        <f>IF(T505="",0,IFERROR(IF(VLOOKUP(T505,T$73:T504,1,0)&gt;0,0,0),1))</f>
        <v>0</v>
      </c>
      <c r="T505" s="107">
        <f>IF(DATOS!J433=P$74,DATOS!C433,"")</f>
        <v>0</v>
      </c>
    </row>
    <row r="506" spans="18:20" x14ac:dyDescent="0.25">
      <c r="R506" s="95">
        <f t="shared" si="9"/>
        <v>1</v>
      </c>
      <c r="S506" s="95">
        <f>IF(T506="",0,IFERROR(IF(VLOOKUP(T506,T$73:T505,1,0)&gt;0,0,0),1))</f>
        <v>0</v>
      </c>
      <c r="T506" s="107">
        <f>IF(DATOS!J434=P$74,DATOS!C434,"")</f>
        <v>0</v>
      </c>
    </row>
    <row r="507" spans="18:20" x14ac:dyDescent="0.25">
      <c r="R507" s="95">
        <f t="shared" si="9"/>
        <v>1</v>
      </c>
      <c r="S507" s="95">
        <f>IF(T507="",0,IFERROR(IF(VLOOKUP(T507,T$73:T506,1,0)&gt;0,0,0),1))</f>
        <v>0</v>
      </c>
      <c r="T507" s="107">
        <f>IF(DATOS!J435=P$74,DATOS!C435,"")</f>
        <v>0</v>
      </c>
    </row>
    <row r="508" spans="18:20" x14ac:dyDescent="0.25">
      <c r="R508" s="95">
        <f t="shared" si="9"/>
        <v>1</v>
      </c>
      <c r="S508" s="95">
        <f>IF(T508="",0,IFERROR(IF(VLOOKUP(T508,T$73:T507,1,0)&gt;0,0,0),1))</f>
        <v>0</v>
      </c>
      <c r="T508" s="107">
        <f>IF(DATOS!J436=P$74,DATOS!C436,"")</f>
        <v>0</v>
      </c>
    </row>
    <row r="509" spans="18:20" x14ac:dyDescent="0.25">
      <c r="R509" s="95">
        <f t="shared" si="9"/>
        <v>1</v>
      </c>
      <c r="S509" s="95">
        <f>IF(T509="",0,IFERROR(IF(VLOOKUP(T509,T$73:T508,1,0)&gt;0,0,0),1))</f>
        <v>0</v>
      </c>
      <c r="T509" s="107">
        <f>IF(DATOS!J437=P$74,DATOS!C437,"")</f>
        <v>0</v>
      </c>
    </row>
    <row r="510" spans="18:20" x14ac:dyDescent="0.25">
      <c r="R510" s="95">
        <f t="shared" si="9"/>
        <v>1</v>
      </c>
      <c r="S510" s="95">
        <f>IF(T510="",0,IFERROR(IF(VLOOKUP(T510,T$73:T509,1,0)&gt;0,0,0),1))</f>
        <v>0</v>
      </c>
      <c r="T510" s="107">
        <f>IF(DATOS!J438=P$74,DATOS!C438,"")</f>
        <v>0</v>
      </c>
    </row>
    <row r="511" spans="18:20" x14ac:dyDescent="0.25">
      <c r="R511" s="95">
        <f t="shared" si="9"/>
        <v>1</v>
      </c>
      <c r="S511" s="95">
        <f>IF(T511="",0,IFERROR(IF(VLOOKUP(T511,T$73:T510,1,0)&gt;0,0,0),1))</f>
        <v>0</v>
      </c>
      <c r="T511" s="107">
        <f>IF(DATOS!J439=P$74,DATOS!C439,"")</f>
        <v>0</v>
      </c>
    </row>
    <row r="512" spans="18:20" x14ac:dyDescent="0.25">
      <c r="R512" s="95">
        <f t="shared" si="9"/>
        <v>1</v>
      </c>
      <c r="S512" s="95">
        <f>IF(T512="",0,IFERROR(IF(VLOOKUP(T512,T$73:T511,1,0)&gt;0,0,0),1))</f>
        <v>0</v>
      </c>
      <c r="T512" s="107">
        <f>IF(DATOS!J440=P$74,DATOS!C440,"")</f>
        <v>0</v>
      </c>
    </row>
    <row r="513" spans="18:20" x14ac:dyDescent="0.25">
      <c r="R513" s="95">
        <f t="shared" si="9"/>
        <v>1</v>
      </c>
      <c r="S513" s="95">
        <f>IF(T513="",0,IFERROR(IF(VLOOKUP(T513,T$73:T512,1,0)&gt;0,0,0),1))</f>
        <v>0</v>
      </c>
      <c r="T513" s="107">
        <f>IF(DATOS!J441=P$74,DATOS!C441,"")</f>
        <v>0</v>
      </c>
    </row>
    <row r="514" spans="18:20" x14ac:dyDescent="0.25">
      <c r="R514" s="95">
        <f t="shared" si="9"/>
        <v>1</v>
      </c>
      <c r="S514" s="95">
        <f>IF(T514="",0,IFERROR(IF(VLOOKUP(T514,T$73:T513,1,0)&gt;0,0,0),1))</f>
        <v>0</v>
      </c>
      <c r="T514" s="107">
        <f>IF(DATOS!J442=P$74,DATOS!C442,"")</f>
        <v>0</v>
      </c>
    </row>
    <row r="515" spans="18:20" x14ac:dyDescent="0.25">
      <c r="R515" s="95">
        <f t="shared" si="9"/>
        <v>1</v>
      </c>
      <c r="S515" s="95">
        <f>IF(T515="",0,IFERROR(IF(VLOOKUP(T515,T$73:T514,1,0)&gt;0,0,0),1))</f>
        <v>0</v>
      </c>
      <c r="T515" s="107">
        <f>IF(DATOS!J443=P$74,DATOS!C443,"")</f>
        <v>0</v>
      </c>
    </row>
    <row r="516" spans="18:20" x14ac:dyDescent="0.25">
      <c r="R516" s="95">
        <f t="shared" si="9"/>
        <v>1</v>
      </c>
      <c r="S516" s="95">
        <f>IF(T516="",0,IFERROR(IF(VLOOKUP(T516,T$73:T515,1,0)&gt;0,0,0),1))</f>
        <v>0</v>
      </c>
      <c r="T516" s="107">
        <f>IF(DATOS!J444=P$74,DATOS!C444,"")</f>
        <v>0</v>
      </c>
    </row>
    <row r="517" spans="18:20" x14ac:dyDescent="0.25">
      <c r="R517" s="95">
        <f t="shared" si="9"/>
        <v>1</v>
      </c>
      <c r="S517" s="95">
        <f>IF(T517="",0,IFERROR(IF(VLOOKUP(T517,T$73:T516,1,0)&gt;0,0,0),1))</f>
        <v>0</v>
      </c>
      <c r="T517" s="107">
        <f>IF(DATOS!J445=P$74,DATOS!C445,"")</f>
        <v>0</v>
      </c>
    </row>
    <row r="518" spans="18:20" x14ac:dyDescent="0.25">
      <c r="R518" s="95">
        <f t="shared" si="9"/>
        <v>1</v>
      </c>
      <c r="S518" s="95">
        <f>IF(T518="",0,IFERROR(IF(VLOOKUP(T518,T$73:T517,1,0)&gt;0,0,0),1))</f>
        <v>0</v>
      </c>
      <c r="T518" s="107">
        <f>IF(DATOS!J446=P$74,DATOS!C446,"")</f>
        <v>0</v>
      </c>
    </row>
    <row r="519" spans="18:20" x14ac:dyDescent="0.25">
      <c r="R519" s="95">
        <f t="shared" si="9"/>
        <v>1</v>
      </c>
      <c r="S519" s="95">
        <f>IF(T519="",0,IFERROR(IF(VLOOKUP(T519,T$73:T518,1,0)&gt;0,0,0),1))</f>
        <v>0</v>
      </c>
      <c r="T519" s="107">
        <f>IF(DATOS!J447=P$74,DATOS!C447,"")</f>
        <v>0</v>
      </c>
    </row>
    <row r="520" spans="18:20" x14ac:dyDescent="0.25">
      <c r="R520" s="95">
        <f t="shared" si="9"/>
        <v>1</v>
      </c>
      <c r="S520" s="95">
        <f>IF(T520="",0,IFERROR(IF(VLOOKUP(T520,T$73:T519,1,0)&gt;0,0,0),1))</f>
        <v>0</v>
      </c>
      <c r="T520" s="107">
        <f>IF(DATOS!J448=P$74,DATOS!C448,"")</f>
        <v>0</v>
      </c>
    </row>
    <row r="521" spans="18:20" x14ac:dyDescent="0.25">
      <c r="R521" s="95">
        <f t="shared" si="9"/>
        <v>1</v>
      </c>
      <c r="S521" s="95">
        <f>IF(T521="",0,IFERROR(IF(VLOOKUP(T521,T$73:T520,1,0)&gt;0,0,0),1))</f>
        <v>0</v>
      </c>
      <c r="T521" s="107">
        <f>IF(DATOS!J449=P$74,DATOS!C449,"")</f>
        <v>0</v>
      </c>
    </row>
    <row r="522" spans="18:20" x14ac:dyDescent="0.25">
      <c r="R522" s="95">
        <f t="shared" ref="R522:R585" si="10">R521+S522</f>
        <v>1</v>
      </c>
      <c r="S522" s="95">
        <f>IF(T522="",0,IFERROR(IF(VLOOKUP(T522,T$73:T521,1,0)&gt;0,0,0),1))</f>
        <v>0</v>
      </c>
      <c r="T522" s="107">
        <f>IF(DATOS!J450=P$74,DATOS!C450,"")</f>
        <v>0</v>
      </c>
    </row>
    <row r="523" spans="18:20" x14ac:dyDescent="0.25">
      <c r="R523" s="95">
        <f t="shared" si="10"/>
        <v>1</v>
      </c>
      <c r="S523" s="95">
        <f>IF(T523="",0,IFERROR(IF(VLOOKUP(T523,T$73:T522,1,0)&gt;0,0,0),1))</f>
        <v>0</v>
      </c>
      <c r="T523" s="107">
        <f>IF(DATOS!J451=P$74,DATOS!C451,"")</f>
        <v>0</v>
      </c>
    </row>
    <row r="524" spans="18:20" x14ac:dyDescent="0.25">
      <c r="R524" s="95">
        <f t="shared" si="10"/>
        <v>1</v>
      </c>
      <c r="S524" s="95">
        <f>IF(T524="",0,IFERROR(IF(VLOOKUP(T524,T$73:T523,1,0)&gt;0,0,0),1))</f>
        <v>0</v>
      </c>
      <c r="T524" s="107">
        <f>IF(DATOS!J452=P$74,DATOS!C452,"")</f>
        <v>0</v>
      </c>
    </row>
    <row r="525" spans="18:20" x14ac:dyDescent="0.25">
      <c r="R525" s="95">
        <f t="shared" si="10"/>
        <v>1</v>
      </c>
      <c r="S525" s="95">
        <f>IF(T525="",0,IFERROR(IF(VLOOKUP(T525,T$73:T524,1,0)&gt;0,0,0),1))</f>
        <v>0</v>
      </c>
      <c r="T525" s="107">
        <f>IF(DATOS!J453=P$74,DATOS!C453,"")</f>
        <v>0</v>
      </c>
    </row>
    <row r="526" spans="18:20" x14ac:dyDescent="0.25">
      <c r="R526" s="95">
        <f t="shared" si="10"/>
        <v>1</v>
      </c>
      <c r="S526" s="95">
        <f>IF(T526="",0,IFERROR(IF(VLOOKUP(T526,T$73:T525,1,0)&gt;0,0,0),1))</f>
        <v>0</v>
      </c>
      <c r="T526" s="107">
        <f>IF(DATOS!J454=P$74,DATOS!C454,"")</f>
        <v>0</v>
      </c>
    </row>
    <row r="527" spans="18:20" x14ac:dyDescent="0.25">
      <c r="R527" s="95">
        <f t="shared" si="10"/>
        <v>1</v>
      </c>
      <c r="S527" s="95">
        <f>IF(T527="",0,IFERROR(IF(VLOOKUP(T527,T$73:T526,1,0)&gt;0,0,0),1))</f>
        <v>0</v>
      </c>
      <c r="T527" s="107">
        <f>IF(DATOS!J455=P$74,DATOS!C455,"")</f>
        <v>0</v>
      </c>
    </row>
    <row r="528" spans="18:20" x14ac:dyDescent="0.25">
      <c r="R528" s="95">
        <f t="shared" si="10"/>
        <v>1</v>
      </c>
      <c r="S528" s="95">
        <f>IF(T528="",0,IFERROR(IF(VLOOKUP(T528,T$73:T527,1,0)&gt;0,0,0),1))</f>
        <v>0</v>
      </c>
      <c r="T528" s="107">
        <f>IF(DATOS!J456=P$74,DATOS!C456,"")</f>
        <v>0</v>
      </c>
    </row>
    <row r="529" spans="18:20" x14ac:dyDescent="0.25">
      <c r="R529" s="95">
        <f t="shared" si="10"/>
        <v>1</v>
      </c>
      <c r="S529" s="95">
        <f>IF(T529="",0,IFERROR(IF(VLOOKUP(T529,T$73:T528,1,0)&gt;0,0,0),1))</f>
        <v>0</v>
      </c>
      <c r="T529" s="107">
        <f>IF(DATOS!J457=P$74,DATOS!C457,"")</f>
        <v>0</v>
      </c>
    </row>
    <row r="530" spans="18:20" x14ac:dyDescent="0.25">
      <c r="R530" s="95">
        <f t="shared" si="10"/>
        <v>1</v>
      </c>
      <c r="S530" s="95">
        <f>IF(T530="",0,IFERROR(IF(VLOOKUP(T530,T$73:T529,1,0)&gt;0,0,0),1))</f>
        <v>0</v>
      </c>
      <c r="T530" s="107">
        <f>IF(DATOS!J458=P$74,DATOS!C458,"")</f>
        <v>0</v>
      </c>
    </row>
    <row r="531" spans="18:20" x14ac:dyDescent="0.25">
      <c r="R531" s="95">
        <f t="shared" si="10"/>
        <v>1</v>
      </c>
      <c r="S531" s="95">
        <f>IF(T531="",0,IFERROR(IF(VLOOKUP(T531,T$73:T530,1,0)&gt;0,0,0),1))</f>
        <v>0</v>
      </c>
      <c r="T531" s="107">
        <f>IF(DATOS!J459=P$74,DATOS!C459,"")</f>
        <v>0</v>
      </c>
    </row>
    <row r="532" spans="18:20" x14ac:dyDescent="0.25">
      <c r="R532" s="95">
        <f t="shared" si="10"/>
        <v>1</v>
      </c>
      <c r="S532" s="95">
        <f>IF(T532="",0,IFERROR(IF(VLOOKUP(T532,T$73:T531,1,0)&gt;0,0,0),1))</f>
        <v>0</v>
      </c>
      <c r="T532" s="107">
        <f>IF(DATOS!J460=P$74,DATOS!C460,"")</f>
        <v>0</v>
      </c>
    </row>
    <row r="533" spans="18:20" x14ac:dyDescent="0.25">
      <c r="R533" s="95">
        <f t="shared" si="10"/>
        <v>1</v>
      </c>
      <c r="S533" s="95">
        <f>IF(T533="",0,IFERROR(IF(VLOOKUP(T533,T$73:T532,1,0)&gt;0,0,0),1))</f>
        <v>0</v>
      </c>
      <c r="T533" s="107">
        <f>IF(DATOS!J461=P$74,DATOS!C461,"")</f>
        <v>0</v>
      </c>
    </row>
    <row r="534" spans="18:20" x14ac:dyDescent="0.25">
      <c r="R534" s="95">
        <f t="shared" si="10"/>
        <v>1</v>
      </c>
      <c r="S534" s="95">
        <f>IF(T534="",0,IFERROR(IF(VLOOKUP(T534,T$73:T533,1,0)&gt;0,0,0),1))</f>
        <v>0</v>
      </c>
      <c r="T534" s="107">
        <f>IF(DATOS!J462=P$74,DATOS!C462,"")</f>
        <v>0</v>
      </c>
    </row>
    <row r="535" spans="18:20" x14ac:dyDescent="0.25">
      <c r="R535" s="95">
        <f t="shared" si="10"/>
        <v>1</v>
      </c>
      <c r="S535" s="95">
        <f>IF(T535="",0,IFERROR(IF(VLOOKUP(T535,T$73:T534,1,0)&gt;0,0,0),1))</f>
        <v>0</v>
      </c>
      <c r="T535" s="107">
        <f>IF(DATOS!J463=P$74,DATOS!C463,"")</f>
        <v>0</v>
      </c>
    </row>
    <row r="536" spans="18:20" x14ac:dyDescent="0.25">
      <c r="R536" s="95">
        <f t="shared" si="10"/>
        <v>1</v>
      </c>
      <c r="S536" s="95">
        <f>IF(T536="",0,IFERROR(IF(VLOOKUP(T536,T$73:T535,1,0)&gt;0,0,0),1))</f>
        <v>0</v>
      </c>
      <c r="T536" s="107">
        <f>IF(DATOS!J464=P$74,DATOS!C464,"")</f>
        <v>0</v>
      </c>
    </row>
    <row r="537" spans="18:20" x14ac:dyDescent="0.25">
      <c r="R537" s="95">
        <f t="shared" si="10"/>
        <v>1</v>
      </c>
      <c r="S537" s="95">
        <f>IF(T537="",0,IFERROR(IF(VLOOKUP(T537,T$73:T536,1,0)&gt;0,0,0),1))</f>
        <v>0</v>
      </c>
      <c r="T537" s="107">
        <f>IF(DATOS!J465=P$74,DATOS!C465,"")</f>
        <v>0</v>
      </c>
    </row>
    <row r="538" spans="18:20" x14ac:dyDescent="0.25">
      <c r="R538" s="95">
        <f t="shared" si="10"/>
        <v>1</v>
      </c>
      <c r="S538" s="95">
        <f>IF(T538="",0,IFERROR(IF(VLOOKUP(T538,T$73:T537,1,0)&gt;0,0,0),1))</f>
        <v>0</v>
      </c>
      <c r="T538" s="107">
        <f>IF(DATOS!J466=P$74,DATOS!C466,"")</f>
        <v>0</v>
      </c>
    </row>
    <row r="539" spans="18:20" x14ac:dyDescent="0.25">
      <c r="R539" s="95">
        <f t="shared" si="10"/>
        <v>1</v>
      </c>
      <c r="S539" s="95">
        <f>IF(T539="",0,IFERROR(IF(VLOOKUP(T539,T$73:T538,1,0)&gt;0,0,0),1))</f>
        <v>0</v>
      </c>
      <c r="T539" s="107">
        <f>IF(DATOS!J467=P$74,DATOS!C467,"")</f>
        <v>0</v>
      </c>
    </row>
    <row r="540" spans="18:20" x14ac:dyDescent="0.25">
      <c r="R540" s="95">
        <f t="shared" si="10"/>
        <v>1</v>
      </c>
      <c r="S540" s="95">
        <f>IF(T540="",0,IFERROR(IF(VLOOKUP(T540,T$73:T539,1,0)&gt;0,0,0),1))</f>
        <v>0</v>
      </c>
      <c r="T540" s="107">
        <f>IF(DATOS!J468=P$74,DATOS!C468,"")</f>
        <v>0</v>
      </c>
    </row>
    <row r="541" spans="18:20" x14ac:dyDescent="0.25">
      <c r="R541" s="95">
        <f t="shared" si="10"/>
        <v>1</v>
      </c>
      <c r="S541" s="95">
        <f>IF(T541="",0,IFERROR(IF(VLOOKUP(T541,T$73:T540,1,0)&gt;0,0,0),1))</f>
        <v>0</v>
      </c>
      <c r="T541" s="107">
        <f>IF(DATOS!J469=P$74,DATOS!C469,"")</f>
        <v>0</v>
      </c>
    </row>
    <row r="542" spans="18:20" x14ac:dyDescent="0.25">
      <c r="R542" s="95">
        <f t="shared" si="10"/>
        <v>1</v>
      </c>
      <c r="S542" s="95">
        <f>IF(T542="",0,IFERROR(IF(VLOOKUP(T542,T$73:T541,1,0)&gt;0,0,0),1))</f>
        <v>0</v>
      </c>
      <c r="T542" s="107">
        <f>IF(DATOS!J470=P$74,DATOS!C470,"")</f>
        <v>0</v>
      </c>
    </row>
    <row r="543" spans="18:20" x14ac:dyDescent="0.25">
      <c r="R543" s="95">
        <f t="shared" si="10"/>
        <v>1</v>
      </c>
      <c r="S543" s="95">
        <f>IF(T543="",0,IFERROR(IF(VLOOKUP(T543,T$73:T542,1,0)&gt;0,0,0),1))</f>
        <v>0</v>
      </c>
      <c r="T543" s="107">
        <f>IF(DATOS!J471=P$74,DATOS!C471,"")</f>
        <v>0</v>
      </c>
    </row>
    <row r="544" spans="18:20" x14ac:dyDescent="0.25">
      <c r="R544" s="95">
        <f t="shared" si="10"/>
        <v>1</v>
      </c>
      <c r="S544" s="95">
        <f>IF(T544="",0,IFERROR(IF(VLOOKUP(T544,T$73:T543,1,0)&gt;0,0,0),1))</f>
        <v>0</v>
      </c>
      <c r="T544" s="107">
        <f>IF(DATOS!J472=P$74,DATOS!C472,"")</f>
        <v>0</v>
      </c>
    </row>
    <row r="545" spans="18:20" x14ac:dyDescent="0.25">
      <c r="R545" s="95">
        <f t="shared" si="10"/>
        <v>1</v>
      </c>
      <c r="S545" s="95">
        <f>IF(T545="",0,IFERROR(IF(VLOOKUP(T545,T$73:T544,1,0)&gt;0,0,0),1))</f>
        <v>0</v>
      </c>
      <c r="T545" s="107">
        <f>IF(DATOS!J473=P$74,DATOS!C473,"")</f>
        <v>0</v>
      </c>
    </row>
    <row r="546" spans="18:20" x14ac:dyDescent="0.25">
      <c r="R546" s="95">
        <f t="shared" si="10"/>
        <v>1</v>
      </c>
      <c r="S546" s="95">
        <f>IF(T546="",0,IFERROR(IF(VLOOKUP(T546,T$73:T545,1,0)&gt;0,0,0),1))</f>
        <v>0</v>
      </c>
      <c r="T546" s="107">
        <f>IF(DATOS!J474=P$74,DATOS!C474,"")</f>
        <v>0</v>
      </c>
    </row>
    <row r="547" spans="18:20" x14ac:dyDescent="0.25">
      <c r="R547" s="95">
        <f t="shared" si="10"/>
        <v>1</v>
      </c>
      <c r="S547" s="95">
        <f>IF(T547="",0,IFERROR(IF(VLOOKUP(T547,T$73:T546,1,0)&gt;0,0,0),1))</f>
        <v>0</v>
      </c>
      <c r="T547" s="107">
        <f>IF(DATOS!J475=P$74,DATOS!C475,"")</f>
        <v>0</v>
      </c>
    </row>
    <row r="548" spans="18:20" x14ac:dyDescent="0.25">
      <c r="R548" s="95">
        <f t="shared" si="10"/>
        <v>1</v>
      </c>
      <c r="S548" s="95">
        <f>IF(T548="",0,IFERROR(IF(VLOOKUP(T548,T$73:T547,1,0)&gt;0,0,0),1))</f>
        <v>0</v>
      </c>
      <c r="T548" s="107">
        <f>IF(DATOS!J476=P$74,DATOS!C476,"")</f>
        <v>0</v>
      </c>
    </row>
    <row r="549" spans="18:20" x14ac:dyDescent="0.25">
      <c r="R549" s="95">
        <f t="shared" si="10"/>
        <v>1</v>
      </c>
      <c r="S549" s="95">
        <f>IF(T549="",0,IFERROR(IF(VLOOKUP(T549,T$73:T548,1,0)&gt;0,0,0),1))</f>
        <v>0</v>
      </c>
      <c r="T549" s="107">
        <f>IF(DATOS!J477=P$74,DATOS!C477,"")</f>
        <v>0</v>
      </c>
    </row>
    <row r="550" spans="18:20" x14ac:dyDescent="0.25">
      <c r="R550" s="95">
        <f t="shared" si="10"/>
        <v>1</v>
      </c>
      <c r="S550" s="95">
        <f>IF(T550="",0,IFERROR(IF(VLOOKUP(T550,T$73:T549,1,0)&gt;0,0,0),1))</f>
        <v>0</v>
      </c>
      <c r="T550" s="107">
        <f>IF(DATOS!J478=P$74,DATOS!C478,"")</f>
        <v>0</v>
      </c>
    </row>
    <row r="551" spans="18:20" x14ac:dyDescent="0.25">
      <c r="R551" s="95">
        <f t="shared" si="10"/>
        <v>1</v>
      </c>
      <c r="S551" s="95">
        <f>IF(T551="",0,IFERROR(IF(VLOOKUP(T551,T$73:T550,1,0)&gt;0,0,0),1))</f>
        <v>0</v>
      </c>
      <c r="T551" s="107">
        <f>IF(DATOS!J479=P$74,DATOS!C479,"")</f>
        <v>0</v>
      </c>
    </row>
    <row r="552" spans="18:20" x14ac:dyDescent="0.25">
      <c r="R552" s="95">
        <f t="shared" si="10"/>
        <v>1</v>
      </c>
      <c r="S552" s="95">
        <f>IF(T552="",0,IFERROR(IF(VLOOKUP(T552,T$73:T551,1,0)&gt;0,0,0),1))</f>
        <v>0</v>
      </c>
      <c r="T552" s="107">
        <f>IF(DATOS!J480=P$74,DATOS!C480,"")</f>
        <v>0</v>
      </c>
    </row>
    <row r="553" spans="18:20" x14ac:dyDescent="0.25">
      <c r="R553" s="95">
        <f t="shared" si="10"/>
        <v>1</v>
      </c>
      <c r="S553" s="95">
        <f>IF(T553="",0,IFERROR(IF(VLOOKUP(T553,T$73:T552,1,0)&gt;0,0,0),1))</f>
        <v>0</v>
      </c>
      <c r="T553" s="107">
        <f>IF(DATOS!J481=P$74,DATOS!C481,"")</f>
        <v>0</v>
      </c>
    </row>
    <row r="554" spans="18:20" x14ac:dyDescent="0.25">
      <c r="R554" s="95">
        <f t="shared" si="10"/>
        <v>1</v>
      </c>
      <c r="S554" s="95">
        <f>IF(T554="",0,IFERROR(IF(VLOOKUP(T554,T$73:T553,1,0)&gt;0,0,0),1))</f>
        <v>0</v>
      </c>
      <c r="T554" s="107">
        <f>IF(DATOS!J482=P$74,DATOS!C482,"")</f>
        <v>0</v>
      </c>
    </row>
    <row r="555" spans="18:20" x14ac:dyDescent="0.25">
      <c r="R555" s="95">
        <f t="shared" si="10"/>
        <v>1</v>
      </c>
      <c r="S555" s="95">
        <f>IF(T555="",0,IFERROR(IF(VLOOKUP(T555,T$73:T554,1,0)&gt;0,0,0),1))</f>
        <v>0</v>
      </c>
      <c r="T555" s="107">
        <f>IF(DATOS!J483=P$74,DATOS!C483,"")</f>
        <v>0</v>
      </c>
    </row>
    <row r="556" spans="18:20" x14ac:dyDescent="0.25">
      <c r="R556" s="95">
        <f t="shared" si="10"/>
        <v>1</v>
      </c>
      <c r="S556" s="95">
        <f>IF(T556="",0,IFERROR(IF(VLOOKUP(T556,T$73:T555,1,0)&gt;0,0,0),1))</f>
        <v>0</v>
      </c>
      <c r="T556" s="107">
        <f>IF(DATOS!J484=P$74,DATOS!C484,"")</f>
        <v>0</v>
      </c>
    </row>
    <row r="557" spans="18:20" x14ac:dyDescent="0.25">
      <c r="R557" s="95">
        <f t="shared" si="10"/>
        <v>1</v>
      </c>
      <c r="S557" s="95">
        <f>IF(T557="",0,IFERROR(IF(VLOOKUP(T557,T$73:T556,1,0)&gt;0,0,0),1))</f>
        <v>0</v>
      </c>
      <c r="T557" s="107">
        <f>IF(DATOS!J485=P$74,DATOS!C485,"")</f>
        <v>0</v>
      </c>
    </row>
    <row r="558" spans="18:20" x14ac:dyDescent="0.25">
      <c r="R558" s="95">
        <f t="shared" si="10"/>
        <v>1</v>
      </c>
      <c r="S558" s="95">
        <f>IF(T558="",0,IFERROR(IF(VLOOKUP(T558,T$73:T557,1,0)&gt;0,0,0),1))</f>
        <v>0</v>
      </c>
      <c r="T558" s="107">
        <f>IF(DATOS!J486=P$74,DATOS!C486,"")</f>
        <v>0</v>
      </c>
    </row>
    <row r="559" spans="18:20" x14ac:dyDescent="0.25">
      <c r="R559" s="95">
        <f t="shared" si="10"/>
        <v>1</v>
      </c>
      <c r="S559" s="95">
        <f>IF(T559="",0,IFERROR(IF(VLOOKUP(T559,T$73:T558,1,0)&gt;0,0,0),1))</f>
        <v>0</v>
      </c>
      <c r="T559" s="107">
        <f>IF(DATOS!J487=P$74,DATOS!C487,"")</f>
        <v>0</v>
      </c>
    </row>
    <row r="560" spans="18:20" x14ac:dyDescent="0.25">
      <c r="R560" s="95">
        <f t="shared" si="10"/>
        <v>1</v>
      </c>
      <c r="S560" s="95">
        <f>IF(T560="",0,IFERROR(IF(VLOOKUP(T560,T$73:T559,1,0)&gt;0,0,0),1))</f>
        <v>0</v>
      </c>
      <c r="T560" s="107">
        <f>IF(DATOS!J488=P$74,DATOS!C488,"")</f>
        <v>0</v>
      </c>
    </row>
    <row r="561" spans="18:20" x14ac:dyDescent="0.25">
      <c r="R561" s="95">
        <f t="shared" si="10"/>
        <v>1</v>
      </c>
      <c r="S561" s="95">
        <f>IF(T561="",0,IFERROR(IF(VLOOKUP(T561,T$73:T560,1,0)&gt;0,0,0),1))</f>
        <v>0</v>
      </c>
      <c r="T561" s="107">
        <f>IF(DATOS!J489=P$74,DATOS!C489,"")</f>
        <v>0</v>
      </c>
    </row>
    <row r="562" spans="18:20" x14ac:dyDescent="0.25">
      <c r="R562" s="95">
        <f t="shared" si="10"/>
        <v>1</v>
      </c>
      <c r="S562" s="95">
        <f>IF(T562="",0,IFERROR(IF(VLOOKUP(T562,T$73:T561,1,0)&gt;0,0,0),1))</f>
        <v>0</v>
      </c>
      <c r="T562" s="107">
        <f>IF(DATOS!J490=P$74,DATOS!C490,"")</f>
        <v>0</v>
      </c>
    </row>
    <row r="563" spans="18:20" x14ac:dyDescent="0.25">
      <c r="R563" s="95">
        <f t="shared" si="10"/>
        <v>1</v>
      </c>
      <c r="S563" s="95">
        <f>IF(T563="",0,IFERROR(IF(VLOOKUP(T563,T$73:T562,1,0)&gt;0,0,0),1))</f>
        <v>0</v>
      </c>
      <c r="T563" s="107">
        <f>IF(DATOS!J491=P$74,DATOS!C491,"")</f>
        <v>0</v>
      </c>
    </row>
    <row r="564" spans="18:20" x14ac:dyDescent="0.25">
      <c r="R564" s="95">
        <f t="shared" si="10"/>
        <v>1</v>
      </c>
      <c r="S564" s="95">
        <f>IF(T564="",0,IFERROR(IF(VLOOKUP(T564,T$73:T563,1,0)&gt;0,0,0),1))</f>
        <v>0</v>
      </c>
      <c r="T564" s="107">
        <f>IF(DATOS!J492=P$74,DATOS!C492,"")</f>
        <v>0</v>
      </c>
    </row>
    <row r="565" spans="18:20" x14ac:dyDescent="0.25">
      <c r="R565" s="95">
        <f t="shared" si="10"/>
        <v>1</v>
      </c>
      <c r="S565" s="95">
        <f>IF(T565="",0,IFERROR(IF(VLOOKUP(T565,T$73:T564,1,0)&gt;0,0,0),1))</f>
        <v>0</v>
      </c>
      <c r="T565" s="107">
        <f>IF(DATOS!J493=P$74,DATOS!C493,"")</f>
        <v>0</v>
      </c>
    </row>
    <row r="566" spans="18:20" x14ac:dyDescent="0.25">
      <c r="R566" s="95">
        <f t="shared" si="10"/>
        <v>1</v>
      </c>
      <c r="S566" s="95">
        <f>IF(T566="",0,IFERROR(IF(VLOOKUP(T566,T$73:T565,1,0)&gt;0,0,0),1))</f>
        <v>0</v>
      </c>
      <c r="T566" s="107">
        <f>IF(DATOS!J494=P$74,DATOS!C494,"")</f>
        <v>0</v>
      </c>
    </row>
    <row r="567" spans="18:20" x14ac:dyDescent="0.25">
      <c r="R567" s="95">
        <f t="shared" si="10"/>
        <v>1</v>
      </c>
      <c r="S567" s="95">
        <f>IF(T567="",0,IFERROR(IF(VLOOKUP(T567,T$73:T566,1,0)&gt;0,0,0),1))</f>
        <v>0</v>
      </c>
      <c r="T567" s="107">
        <f>IF(DATOS!J495=P$74,DATOS!C495,"")</f>
        <v>0</v>
      </c>
    </row>
    <row r="568" spans="18:20" x14ac:dyDescent="0.25">
      <c r="R568" s="95">
        <f t="shared" si="10"/>
        <v>1</v>
      </c>
      <c r="S568" s="95">
        <f>IF(T568="",0,IFERROR(IF(VLOOKUP(T568,T$73:T567,1,0)&gt;0,0,0),1))</f>
        <v>0</v>
      </c>
      <c r="T568" s="107">
        <f>IF(DATOS!J496=P$74,DATOS!C496,"")</f>
        <v>0</v>
      </c>
    </row>
    <row r="569" spans="18:20" x14ac:dyDescent="0.25">
      <c r="R569" s="95">
        <f t="shared" si="10"/>
        <v>1</v>
      </c>
      <c r="S569" s="95">
        <f>IF(T569="",0,IFERROR(IF(VLOOKUP(T569,T$73:T568,1,0)&gt;0,0,0),1))</f>
        <v>0</v>
      </c>
      <c r="T569" s="107">
        <f>IF(DATOS!J497=P$74,DATOS!C497,"")</f>
        <v>0</v>
      </c>
    </row>
    <row r="570" spans="18:20" x14ac:dyDescent="0.25">
      <c r="R570" s="95">
        <f t="shared" si="10"/>
        <v>1</v>
      </c>
      <c r="S570" s="95">
        <f>IF(T570="",0,IFERROR(IF(VLOOKUP(T570,T$73:T569,1,0)&gt;0,0,0),1))</f>
        <v>0</v>
      </c>
      <c r="T570" s="107">
        <f>IF(DATOS!J498=P$74,DATOS!C498,"")</f>
        <v>0</v>
      </c>
    </row>
    <row r="571" spans="18:20" x14ac:dyDescent="0.25">
      <c r="R571" s="95">
        <f t="shared" si="10"/>
        <v>1</v>
      </c>
      <c r="S571" s="95">
        <f>IF(T571="",0,IFERROR(IF(VLOOKUP(T571,T$73:T570,1,0)&gt;0,0,0),1))</f>
        <v>0</v>
      </c>
      <c r="T571" s="107">
        <f>IF(DATOS!J499=P$74,DATOS!C499,"")</f>
        <v>0</v>
      </c>
    </row>
    <row r="572" spans="18:20" x14ac:dyDescent="0.25">
      <c r="R572" s="95">
        <f t="shared" si="10"/>
        <v>1</v>
      </c>
      <c r="S572" s="95">
        <f>IF(T572="",0,IFERROR(IF(VLOOKUP(T572,T$73:T571,1,0)&gt;0,0,0),1))</f>
        <v>0</v>
      </c>
      <c r="T572" s="107">
        <f>IF(DATOS!J500=P$74,DATOS!C500,"")</f>
        <v>0</v>
      </c>
    </row>
    <row r="573" spans="18:20" x14ac:dyDescent="0.25">
      <c r="R573" s="95">
        <f t="shared" si="10"/>
        <v>1</v>
      </c>
      <c r="S573" s="95">
        <f>IF(T573="",0,IFERROR(IF(VLOOKUP(T573,T$73:T572,1,0)&gt;0,0,0),1))</f>
        <v>0</v>
      </c>
      <c r="T573" s="107">
        <f>IF(DATOS!J501=P$74,DATOS!C501,"")</f>
        <v>0</v>
      </c>
    </row>
    <row r="574" spans="18:20" x14ac:dyDescent="0.25">
      <c r="R574" s="95">
        <f t="shared" si="10"/>
        <v>1</v>
      </c>
      <c r="S574" s="95">
        <f>IF(T574="",0,IFERROR(IF(VLOOKUP(T574,T$73:T573,1,0)&gt;0,0,0),1))</f>
        <v>0</v>
      </c>
      <c r="T574" s="107">
        <f>IF(DATOS!J502=P$74,DATOS!C502,"")</f>
        <v>0</v>
      </c>
    </row>
    <row r="575" spans="18:20" x14ac:dyDescent="0.25">
      <c r="R575" s="95">
        <f t="shared" si="10"/>
        <v>1</v>
      </c>
      <c r="S575" s="95">
        <f>IF(T575="",0,IFERROR(IF(VLOOKUP(T575,T$73:T574,1,0)&gt;0,0,0),1))</f>
        <v>0</v>
      </c>
      <c r="T575" s="107">
        <f>IF(DATOS!J503=P$74,DATOS!C503,"")</f>
        <v>0</v>
      </c>
    </row>
    <row r="576" spans="18:20" x14ac:dyDescent="0.25">
      <c r="R576" s="95">
        <f t="shared" si="10"/>
        <v>1</v>
      </c>
      <c r="S576" s="95">
        <f>IF(T576="",0,IFERROR(IF(VLOOKUP(T576,T$73:T575,1,0)&gt;0,0,0),1))</f>
        <v>0</v>
      </c>
      <c r="T576" s="107">
        <f>IF(DATOS!J504=P$74,DATOS!C504,"")</f>
        <v>0</v>
      </c>
    </row>
    <row r="577" spans="18:20" x14ac:dyDescent="0.25">
      <c r="R577" s="95">
        <f t="shared" si="10"/>
        <v>1</v>
      </c>
      <c r="S577" s="95">
        <f>IF(T577="",0,IFERROR(IF(VLOOKUP(T577,T$73:T576,1,0)&gt;0,0,0),1))</f>
        <v>0</v>
      </c>
      <c r="T577" s="107">
        <f>IF(DATOS!J505=P$74,DATOS!C505,"")</f>
        <v>0</v>
      </c>
    </row>
    <row r="578" spans="18:20" x14ac:dyDescent="0.25">
      <c r="R578" s="95">
        <f t="shared" si="10"/>
        <v>1</v>
      </c>
      <c r="S578" s="95">
        <f>IF(T578="",0,IFERROR(IF(VLOOKUP(T578,T$73:T577,1,0)&gt;0,0,0),1))</f>
        <v>0</v>
      </c>
      <c r="T578" s="107">
        <f>IF(DATOS!J506=P$74,DATOS!C506,"")</f>
        <v>0</v>
      </c>
    </row>
    <row r="579" spans="18:20" x14ac:dyDescent="0.25">
      <c r="R579" s="95">
        <f t="shared" si="10"/>
        <v>1</v>
      </c>
      <c r="S579" s="95">
        <f>IF(T579="",0,IFERROR(IF(VLOOKUP(T579,T$73:T578,1,0)&gt;0,0,0),1))</f>
        <v>0</v>
      </c>
      <c r="T579" s="107">
        <f>IF(DATOS!J507=P$74,DATOS!C507,"")</f>
        <v>0</v>
      </c>
    </row>
    <row r="580" spans="18:20" x14ac:dyDescent="0.25">
      <c r="R580" s="95">
        <f t="shared" si="10"/>
        <v>1</v>
      </c>
      <c r="S580" s="95">
        <f>IF(T580="",0,IFERROR(IF(VLOOKUP(T580,T$73:T579,1,0)&gt;0,0,0),1))</f>
        <v>0</v>
      </c>
      <c r="T580" s="107">
        <f>IF(DATOS!J508=P$74,DATOS!C508,"")</f>
        <v>0</v>
      </c>
    </row>
    <row r="581" spans="18:20" x14ac:dyDescent="0.25">
      <c r="R581" s="95">
        <f t="shared" si="10"/>
        <v>1</v>
      </c>
      <c r="S581" s="95">
        <f>IF(T581="",0,IFERROR(IF(VLOOKUP(T581,T$73:T580,1,0)&gt;0,0,0),1))</f>
        <v>0</v>
      </c>
      <c r="T581" s="107">
        <f>IF(DATOS!J509=P$74,DATOS!C509,"")</f>
        <v>0</v>
      </c>
    </row>
    <row r="582" spans="18:20" x14ac:dyDescent="0.25">
      <c r="R582" s="95">
        <f t="shared" si="10"/>
        <v>1</v>
      </c>
      <c r="S582" s="95">
        <f>IF(T582="",0,IFERROR(IF(VLOOKUP(T582,T$73:T581,1,0)&gt;0,0,0),1))</f>
        <v>0</v>
      </c>
      <c r="T582" s="107">
        <f>IF(DATOS!J510=P$74,DATOS!C510,"")</f>
        <v>0</v>
      </c>
    </row>
    <row r="583" spans="18:20" x14ac:dyDescent="0.25">
      <c r="R583" s="95">
        <f t="shared" si="10"/>
        <v>1</v>
      </c>
      <c r="S583" s="95">
        <f>IF(T583="",0,IFERROR(IF(VLOOKUP(T583,T$73:T582,1,0)&gt;0,0,0),1))</f>
        <v>0</v>
      </c>
      <c r="T583" s="107">
        <f>IF(DATOS!J511=P$74,DATOS!C511,"")</f>
        <v>0</v>
      </c>
    </row>
    <row r="584" spans="18:20" x14ac:dyDescent="0.25">
      <c r="R584" s="95">
        <f t="shared" si="10"/>
        <v>1</v>
      </c>
      <c r="S584" s="95">
        <f>IF(T584="",0,IFERROR(IF(VLOOKUP(T584,T$73:T583,1,0)&gt;0,0,0),1))</f>
        <v>0</v>
      </c>
      <c r="T584" s="107">
        <f>IF(DATOS!J512=P$74,DATOS!C512,"")</f>
        <v>0</v>
      </c>
    </row>
    <row r="585" spans="18:20" x14ac:dyDescent="0.25">
      <c r="R585" s="95">
        <f t="shared" si="10"/>
        <v>1</v>
      </c>
      <c r="S585" s="95">
        <f>IF(T585="",0,IFERROR(IF(VLOOKUP(T585,T$73:T584,1,0)&gt;0,0,0),1))</f>
        <v>0</v>
      </c>
      <c r="T585" s="107">
        <f>IF(DATOS!J513=P$74,DATOS!C513,"")</f>
        <v>0</v>
      </c>
    </row>
    <row r="586" spans="18:20" x14ac:dyDescent="0.25">
      <c r="R586" s="95">
        <f t="shared" ref="R586:R649" si="11">R585+S586</f>
        <v>1</v>
      </c>
      <c r="S586" s="95">
        <f>IF(T586="",0,IFERROR(IF(VLOOKUP(T586,T$73:T585,1,0)&gt;0,0,0),1))</f>
        <v>0</v>
      </c>
      <c r="T586" s="107">
        <f>IF(DATOS!J514=P$74,DATOS!C514,"")</f>
        <v>0</v>
      </c>
    </row>
    <row r="587" spans="18:20" x14ac:dyDescent="0.25">
      <c r="R587" s="95">
        <f t="shared" si="11"/>
        <v>1</v>
      </c>
      <c r="S587" s="95">
        <f>IF(T587="",0,IFERROR(IF(VLOOKUP(T587,T$73:T586,1,0)&gt;0,0,0),1))</f>
        <v>0</v>
      </c>
      <c r="T587" s="107">
        <f>IF(DATOS!J515=P$74,DATOS!C515,"")</f>
        <v>0</v>
      </c>
    </row>
    <row r="588" spans="18:20" x14ac:dyDescent="0.25">
      <c r="R588" s="95">
        <f t="shared" si="11"/>
        <v>1</v>
      </c>
      <c r="S588" s="95">
        <f>IF(T588="",0,IFERROR(IF(VLOOKUP(T588,T$73:T587,1,0)&gt;0,0,0),1))</f>
        <v>0</v>
      </c>
      <c r="T588" s="107">
        <f>IF(DATOS!J516=P$74,DATOS!C516,"")</f>
        <v>0</v>
      </c>
    </row>
    <row r="589" spans="18:20" x14ac:dyDescent="0.25">
      <c r="R589" s="95">
        <f t="shared" si="11"/>
        <v>1</v>
      </c>
      <c r="S589" s="95">
        <f>IF(T589="",0,IFERROR(IF(VLOOKUP(T589,T$73:T588,1,0)&gt;0,0,0),1))</f>
        <v>0</v>
      </c>
      <c r="T589" s="107">
        <f>IF(DATOS!J517=P$74,DATOS!C517,"")</f>
        <v>0</v>
      </c>
    </row>
    <row r="590" spans="18:20" x14ac:dyDescent="0.25">
      <c r="R590" s="95">
        <f t="shared" si="11"/>
        <v>1</v>
      </c>
      <c r="S590" s="95">
        <f>IF(T590="",0,IFERROR(IF(VLOOKUP(T590,T$73:T589,1,0)&gt;0,0,0),1))</f>
        <v>0</v>
      </c>
      <c r="T590" s="107">
        <f>IF(DATOS!J518=P$74,DATOS!C518,"")</f>
        <v>0</v>
      </c>
    </row>
    <row r="591" spans="18:20" x14ac:dyDescent="0.25">
      <c r="R591" s="95">
        <f t="shared" si="11"/>
        <v>1</v>
      </c>
      <c r="S591" s="95">
        <f>IF(T591="",0,IFERROR(IF(VLOOKUP(T591,T$73:T590,1,0)&gt;0,0,0),1))</f>
        <v>0</v>
      </c>
      <c r="T591" s="107">
        <f>IF(DATOS!J519=P$74,DATOS!C519,"")</f>
        <v>0</v>
      </c>
    </row>
    <row r="592" spans="18:20" x14ac:dyDescent="0.25">
      <c r="R592" s="95">
        <f t="shared" si="11"/>
        <v>1</v>
      </c>
      <c r="S592" s="95">
        <f>IF(T592="",0,IFERROR(IF(VLOOKUP(T592,T$73:T591,1,0)&gt;0,0,0),1))</f>
        <v>0</v>
      </c>
      <c r="T592" s="107">
        <f>IF(DATOS!J520=P$74,DATOS!C520,"")</f>
        <v>0</v>
      </c>
    </row>
    <row r="593" spans="18:20" x14ac:dyDescent="0.25">
      <c r="R593" s="95">
        <f t="shared" si="11"/>
        <v>1</v>
      </c>
      <c r="S593" s="95">
        <f>IF(T593="",0,IFERROR(IF(VLOOKUP(T593,T$73:T592,1,0)&gt;0,0,0),1))</f>
        <v>0</v>
      </c>
      <c r="T593" s="107">
        <f>IF(DATOS!J521=P$74,DATOS!C521,"")</f>
        <v>0</v>
      </c>
    </row>
    <row r="594" spans="18:20" x14ac:dyDescent="0.25">
      <c r="R594" s="95">
        <f t="shared" si="11"/>
        <v>1</v>
      </c>
      <c r="S594" s="95">
        <f>IF(T594="",0,IFERROR(IF(VLOOKUP(T594,T$73:T593,1,0)&gt;0,0,0),1))</f>
        <v>0</v>
      </c>
      <c r="T594" s="107">
        <f>IF(DATOS!J522=P$74,DATOS!C522,"")</f>
        <v>0</v>
      </c>
    </row>
    <row r="595" spans="18:20" x14ac:dyDescent="0.25">
      <c r="R595" s="95">
        <f t="shared" si="11"/>
        <v>1</v>
      </c>
      <c r="S595" s="95">
        <f>IF(T595="",0,IFERROR(IF(VLOOKUP(T595,T$73:T594,1,0)&gt;0,0,0),1))</f>
        <v>0</v>
      </c>
      <c r="T595" s="107">
        <f>IF(DATOS!J523=P$74,DATOS!C523,"")</f>
        <v>0</v>
      </c>
    </row>
    <row r="596" spans="18:20" x14ac:dyDescent="0.25">
      <c r="R596" s="95">
        <f t="shared" si="11"/>
        <v>1</v>
      </c>
      <c r="S596" s="95">
        <f>IF(T596="",0,IFERROR(IF(VLOOKUP(T596,T$73:T595,1,0)&gt;0,0,0),1))</f>
        <v>0</v>
      </c>
      <c r="T596" s="107">
        <f>IF(DATOS!J524=P$74,DATOS!C524,"")</f>
        <v>0</v>
      </c>
    </row>
    <row r="597" spans="18:20" x14ac:dyDescent="0.25">
      <c r="R597" s="95">
        <f t="shared" si="11"/>
        <v>1</v>
      </c>
      <c r="S597" s="95">
        <f>IF(T597="",0,IFERROR(IF(VLOOKUP(T597,T$73:T596,1,0)&gt;0,0,0),1))</f>
        <v>0</v>
      </c>
      <c r="T597" s="107">
        <f>IF(DATOS!J525=P$74,DATOS!C525,"")</f>
        <v>0</v>
      </c>
    </row>
    <row r="598" spans="18:20" x14ac:dyDescent="0.25">
      <c r="R598" s="95">
        <f t="shared" si="11"/>
        <v>1</v>
      </c>
      <c r="S598" s="95">
        <f>IF(T598="",0,IFERROR(IF(VLOOKUP(T598,T$73:T597,1,0)&gt;0,0,0),1))</f>
        <v>0</v>
      </c>
      <c r="T598" s="107">
        <f>IF(DATOS!J526=P$74,DATOS!C526,"")</f>
        <v>0</v>
      </c>
    </row>
    <row r="599" spans="18:20" x14ac:dyDescent="0.25">
      <c r="R599" s="95">
        <f t="shared" si="11"/>
        <v>1</v>
      </c>
      <c r="S599" s="95">
        <f>IF(T599="",0,IFERROR(IF(VLOOKUP(T599,T$73:T598,1,0)&gt;0,0,0),1))</f>
        <v>0</v>
      </c>
      <c r="T599" s="107">
        <f>IF(DATOS!J527=P$74,DATOS!C527,"")</f>
        <v>0</v>
      </c>
    </row>
    <row r="600" spans="18:20" x14ac:dyDescent="0.25">
      <c r="R600" s="95">
        <f t="shared" si="11"/>
        <v>1</v>
      </c>
      <c r="S600" s="95">
        <f>IF(T600="",0,IFERROR(IF(VLOOKUP(T600,T$73:T599,1,0)&gt;0,0,0),1))</f>
        <v>0</v>
      </c>
      <c r="T600" s="107">
        <f>IF(DATOS!J528=P$74,DATOS!C528,"")</f>
        <v>0</v>
      </c>
    </row>
    <row r="601" spans="18:20" x14ac:dyDescent="0.25">
      <c r="R601" s="95">
        <f t="shared" si="11"/>
        <v>1</v>
      </c>
      <c r="S601" s="95">
        <f>IF(T601="",0,IFERROR(IF(VLOOKUP(T601,T$73:T600,1,0)&gt;0,0,0),1))</f>
        <v>0</v>
      </c>
      <c r="T601" s="107">
        <f>IF(DATOS!J529=P$74,DATOS!C529,"")</f>
        <v>0</v>
      </c>
    </row>
    <row r="602" spans="18:20" x14ac:dyDescent="0.25">
      <c r="R602" s="95">
        <f t="shared" si="11"/>
        <v>1</v>
      </c>
      <c r="S602" s="95">
        <f>IF(T602="",0,IFERROR(IF(VLOOKUP(T602,T$73:T601,1,0)&gt;0,0,0),1))</f>
        <v>0</v>
      </c>
      <c r="T602" s="107">
        <f>IF(DATOS!J530=P$74,DATOS!C530,"")</f>
        <v>0</v>
      </c>
    </row>
    <row r="603" spans="18:20" x14ac:dyDescent="0.25">
      <c r="R603" s="95">
        <f t="shared" si="11"/>
        <v>1</v>
      </c>
      <c r="S603" s="95">
        <f>IF(T603="",0,IFERROR(IF(VLOOKUP(T603,T$73:T602,1,0)&gt;0,0,0),1))</f>
        <v>0</v>
      </c>
      <c r="T603" s="107">
        <f>IF(DATOS!J531=P$74,DATOS!C531,"")</f>
        <v>0</v>
      </c>
    </row>
    <row r="604" spans="18:20" x14ac:dyDescent="0.25">
      <c r="R604" s="95">
        <f t="shared" si="11"/>
        <v>1</v>
      </c>
      <c r="S604" s="95">
        <f>IF(T604="",0,IFERROR(IF(VLOOKUP(T604,T$73:T603,1,0)&gt;0,0,0),1))</f>
        <v>0</v>
      </c>
      <c r="T604" s="107">
        <f>IF(DATOS!J532=P$74,DATOS!C532,"")</f>
        <v>0</v>
      </c>
    </row>
    <row r="605" spans="18:20" x14ac:dyDescent="0.25">
      <c r="R605" s="95">
        <f t="shared" si="11"/>
        <v>1</v>
      </c>
      <c r="S605" s="95">
        <f>IF(T605="",0,IFERROR(IF(VLOOKUP(T605,T$73:T604,1,0)&gt;0,0,0),1))</f>
        <v>0</v>
      </c>
      <c r="T605" s="107">
        <f>IF(DATOS!J533=P$74,DATOS!C533,"")</f>
        <v>0</v>
      </c>
    </row>
    <row r="606" spans="18:20" x14ac:dyDescent="0.25">
      <c r="R606" s="95">
        <f t="shared" si="11"/>
        <v>1</v>
      </c>
      <c r="S606" s="95">
        <f>IF(T606="",0,IFERROR(IF(VLOOKUP(T606,T$73:T605,1,0)&gt;0,0,0),1))</f>
        <v>0</v>
      </c>
      <c r="T606" s="107">
        <f>IF(DATOS!J534=P$74,DATOS!C534,"")</f>
        <v>0</v>
      </c>
    </row>
    <row r="607" spans="18:20" x14ac:dyDescent="0.25">
      <c r="R607" s="95">
        <f t="shared" si="11"/>
        <v>1</v>
      </c>
      <c r="S607" s="95">
        <f>IF(T607="",0,IFERROR(IF(VLOOKUP(T607,T$73:T606,1,0)&gt;0,0,0),1))</f>
        <v>0</v>
      </c>
      <c r="T607" s="107">
        <f>IF(DATOS!J535=P$74,DATOS!C535,"")</f>
        <v>0</v>
      </c>
    </row>
    <row r="608" spans="18:20" x14ac:dyDescent="0.25">
      <c r="R608" s="95">
        <f t="shared" si="11"/>
        <v>1</v>
      </c>
      <c r="S608" s="95">
        <f>IF(T608="",0,IFERROR(IF(VLOOKUP(T608,T$73:T607,1,0)&gt;0,0,0),1))</f>
        <v>0</v>
      </c>
      <c r="T608" s="107">
        <f>IF(DATOS!J536=P$74,DATOS!C536,"")</f>
        <v>0</v>
      </c>
    </row>
    <row r="609" spans="18:20" x14ac:dyDescent="0.25">
      <c r="R609" s="95">
        <f t="shared" si="11"/>
        <v>1</v>
      </c>
      <c r="S609" s="95">
        <f>IF(T609="",0,IFERROR(IF(VLOOKUP(T609,T$73:T608,1,0)&gt;0,0,0),1))</f>
        <v>0</v>
      </c>
      <c r="T609" s="107">
        <f>IF(DATOS!J537=P$74,DATOS!C537,"")</f>
        <v>0</v>
      </c>
    </row>
    <row r="610" spans="18:20" x14ac:dyDescent="0.25">
      <c r="R610" s="95">
        <f t="shared" si="11"/>
        <v>1</v>
      </c>
      <c r="S610" s="95">
        <f>IF(T610="",0,IFERROR(IF(VLOOKUP(T610,T$73:T609,1,0)&gt;0,0,0),1))</f>
        <v>0</v>
      </c>
      <c r="T610" s="107">
        <f>IF(DATOS!J538=P$74,DATOS!C538,"")</f>
        <v>0</v>
      </c>
    </row>
    <row r="611" spans="18:20" x14ac:dyDescent="0.25">
      <c r="R611" s="95">
        <f t="shared" si="11"/>
        <v>1</v>
      </c>
      <c r="S611" s="95">
        <f>IF(T611="",0,IFERROR(IF(VLOOKUP(T611,T$73:T610,1,0)&gt;0,0,0),1))</f>
        <v>0</v>
      </c>
      <c r="T611" s="107">
        <f>IF(DATOS!J539=P$74,DATOS!C539,"")</f>
        <v>0</v>
      </c>
    </row>
    <row r="612" spans="18:20" x14ac:dyDescent="0.25">
      <c r="R612" s="95">
        <f t="shared" si="11"/>
        <v>1</v>
      </c>
      <c r="S612" s="95">
        <f>IF(T612="",0,IFERROR(IF(VLOOKUP(T612,T$73:T611,1,0)&gt;0,0,0),1))</f>
        <v>0</v>
      </c>
      <c r="T612" s="107">
        <f>IF(DATOS!J540=P$74,DATOS!C540,"")</f>
        <v>0</v>
      </c>
    </row>
    <row r="613" spans="18:20" x14ac:dyDescent="0.25">
      <c r="R613" s="95">
        <f t="shared" si="11"/>
        <v>1</v>
      </c>
      <c r="S613" s="95">
        <f>IF(T613="",0,IFERROR(IF(VLOOKUP(T613,T$73:T612,1,0)&gt;0,0,0),1))</f>
        <v>0</v>
      </c>
      <c r="T613" s="107">
        <f>IF(DATOS!J541=P$74,DATOS!C541,"")</f>
        <v>0</v>
      </c>
    </row>
    <row r="614" spans="18:20" x14ac:dyDescent="0.25">
      <c r="R614" s="95">
        <f t="shared" si="11"/>
        <v>1</v>
      </c>
      <c r="S614" s="95">
        <f>IF(T614="",0,IFERROR(IF(VLOOKUP(T614,T$73:T613,1,0)&gt;0,0,0),1))</f>
        <v>0</v>
      </c>
      <c r="T614" s="107">
        <f>IF(DATOS!J542=P$74,DATOS!C542,"")</f>
        <v>0</v>
      </c>
    </row>
    <row r="615" spans="18:20" x14ac:dyDescent="0.25">
      <c r="R615" s="95">
        <f t="shared" si="11"/>
        <v>1</v>
      </c>
      <c r="S615" s="95">
        <f>IF(T615="",0,IFERROR(IF(VLOOKUP(T615,T$73:T614,1,0)&gt;0,0,0),1))</f>
        <v>0</v>
      </c>
      <c r="T615" s="107">
        <f>IF(DATOS!J543=P$74,DATOS!C543,"")</f>
        <v>0</v>
      </c>
    </row>
    <row r="616" spans="18:20" x14ac:dyDescent="0.25">
      <c r="R616" s="95">
        <f t="shared" si="11"/>
        <v>1</v>
      </c>
      <c r="S616" s="95">
        <f>IF(T616="",0,IFERROR(IF(VLOOKUP(T616,T$73:T615,1,0)&gt;0,0,0),1))</f>
        <v>0</v>
      </c>
      <c r="T616" s="107">
        <f>IF(DATOS!J544=P$74,DATOS!C544,"")</f>
        <v>0</v>
      </c>
    </row>
    <row r="617" spans="18:20" x14ac:dyDescent="0.25">
      <c r="R617" s="95">
        <f t="shared" si="11"/>
        <v>1</v>
      </c>
      <c r="S617" s="95">
        <f>IF(T617="",0,IFERROR(IF(VLOOKUP(T617,T$73:T616,1,0)&gt;0,0,0),1))</f>
        <v>0</v>
      </c>
      <c r="T617" s="107">
        <f>IF(DATOS!J545=P$74,DATOS!C545,"")</f>
        <v>0</v>
      </c>
    </row>
    <row r="618" spans="18:20" x14ac:dyDescent="0.25">
      <c r="R618" s="95">
        <f t="shared" si="11"/>
        <v>1</v>
      </c>
      <c r="S618" s="95">
        <f>IF(T618="",0,IFERROR(IF(VLOOKUP(T618,T$73:T617,1,0)&gt;0,0,0),1))</f>
        <v>0</v>
      </c>
      <c r="T618" s="107">
        <f>IF(DATOS!J546=P$74,DATOS!C546,"")</f>
        <v>0</v>
      </c>
    </row>
    <row r="619" spans="18:20" x14ac:dyDescent="0.25">
      <c r="R619" s="95">
        <f t="shared" si="11"/>
        <v>1</v>
      </c>
      <c r="S619" s="95">
        <f>IF(T619="",0,IFERROR(IF(VLOOKUP(T619,T$73:T618,1,0)&gt;0,0,0),1))</f>
        <v>0</v>
      </c>
      <c r="T619" s="107">
        <f>IF(DATOS!J547=P$74,DATOS!C547,"")</f>
        <v>0</v>
      </c>
    </row>
    <row r="620" spans="18:20" x14ac:dyDescent="0.25">
      <c r="R620" s="95">
        <f t="shared" si="11"/>
        <v>1</v>
      </c>
      <c r="S620" s="95">
        <f>IF(T620="",0,IFERROR(IF(VLOOKUP(T620,T$73:T619,1,0)&gt;0,0,0),1))</f>
        <v>0</v>
      </c>
      <c r="T620" s="107">
        <f>IF(DATOS!J548=P$74,DATOS!C548,"")</f>
        <v>0</v>
      </c>
    </row>
    <row r="621" spans="18:20" x14ac:dyDescent="0.25">
      <c r="R621" s="95">
        <f t="shared" si="11"/>
        <v>1</v>
      </c>
      <c r="S621" s="95">
        <f>IF(T621="",0,IFERROR(IF(VLOOKUP(T621,T$73:T620,1,0)&gt;0,0,0),1))</f>
        <v>0</v>
      </c>
      <c r="T621" s="107">
        <f>IF(DATOS!J549=P$74,DATOS!C549,"")</f>
        <v>0</v>
      </c>
    </row>
    <row r="622" spans="18:20" x14ac:dyDescent="0.25">
      <c r="R622" s="95">
        <f t="shared" si="11"/>
        <v>1</v>
      </c>
      <c r="S622" s="95">
        <f>IF(T622="",0,IFERROR(IF(VLOOKUP(T622,T$73:T621,1,0)&gt;0,0,0),1))</f>
        <v>0</v>
      </c>
      <c r="T622" s="107">
        <f>IF(DATOS!J550=P$74,DATOS!C550,"")</f>
        <v>0</v>
      </c>
    </row>
    <row r="623" spans="18:20" x14ac:dyDescent="0.25">
      <c r="R623" s="95">
        <f t="shared" si="11"/>
        <v>1</v>
      </c>
      <c r="S623" s="95">
        <f>IF(T623="",0,IFERROR(IF(VLOOKUP(T623,T$73:T622,1,0)&gt;0,0,0),1))</f>
        <v>0</v>
      </c>
      <c r="T623" s="107">
        <f>IF(DATOS!J551=P$74,DATOS!C551,"")</f>
        <v>0</v>
      </c>
    </row>
    <row r="624" spans="18:20" x14ac:dyDescent="0.25">
      <c r="R624" s="95">
        <f t="shared" si="11"/>
        <v>1</v>
      </c>
      <c r="S624" s="95">
        <f>IF(T624="",0,IFERROR(IF(VLOOKUP(T624,T$73:T623,1,0)&gt;0,0,0),1))</f>
        <v>0</v>
      </c>
      <c r="T624" s="107">
        <f>IF(DATOS!J552=P$74,DATOS!C552,"")</f>
        <v>0</v>
      </c>
    </row>
    <row r="625" spans="18:20" x14ac:dyDescent="0.25">
      <c r="R625" s="95">
        <f t="shared" si="11"/>
        <v>1</v>
      </c>
      <c r="S625" s="95">
        <f>IF(T625="",0,IFERROR(IF(VLOOKUP(T625,T$73:T624,1,0)&gt;0,0,0),1))</f>
        <v>0</v>
      </c>
      <c r="T625" s="107">
        <f>IF(DATOS!J553=P$74,DATOS!C553,"")</f>
        <v>0</v>
      </c>
    </row>
    <row r="626" spans="18:20" x14ac:dyDescent="0.25">
      <c r="R626" s="95">
        <f t="shared" si="11"/>
        <v>1</v>
      </c>
      <c r="S626" s="95">
        <f>IF(T626="",0,IFERROR(IF(VLOOKUP(T626,T$73:T625,1,0)&gt;0,0,0),1))</f>
        <v>0</v>
      </c>
      <c r="T626" s="107">
        <f>IF(DATOS!J554=P$74,DATOS!C554,"")</f>
        <v>0</v>
      </c>
    </row>
    <row r="627" spans="18:20" x14ac:dyDescent="0.25">
      <c r="R627" s="95">
        <f t="shared" si="11"/>
        <v>1</v>
      </c>
      <c r="S627" s="95">
        <f>IF(T627="",0,IFERROR(IF(VLOOKUP(T627,T$73:T626,1,0)&gt;0,0,0),1))</f>
        <v>0</v>
      </c>
      <c r="T627" s="107">
        <f>IF(DATOS!J555=P$74,DATOS!C555,"")</f>
        <v>0</v>
      </c>
    </row>
    <row r="628" spans="18:20" x14ac:dyDescent="0.25">
      <c r="R628" s="95">
        <f t="shared" si="11"/>
        <v>1</v>
      </c>
      <c r="S628" s="95">
        <f>IF(T628="",0,IFERROR(IF(VLOOKUP(T628,T$73:T627,1,0)&gt;0,0,0),1))</f>
        <v>0</v>
      </c>
      <c r="T628" s="107">
        <f>IF(DATOS!J556=P$74,DATOS!C556,"")</f>
        <v>0</v>
      </c>
    </row>
    <row r="629" spans="18:20" x14ac:dyDescent="0.25">
      <c r="R629" s="95">
        <f t="shared" si="11"/>
        <v>1</v>
      </c>
      <c r="S629" s="95">
        <f>IF(T629="",0,IFERROR(IF(VLOOKUP(T629,T$73:T628,1,0)&gt;0,0,0),1))</f>
        <v>0</v>
      </c>
      <c r="T629" s="107">
        <f>IF(DATOS!J557=P$74,DATOS!C557,"")</f>
        <v>0</v>
      </c>
    </row>
    <row r="630" spans="18:20" x14ac:dyDescent="0.25">
      <c r="R630" s="95">
        <f t="shared" si="11"/>
        <v>1</v>
      </c>
      <c r="S630" s="95">
        <f>IF(T630="",0,IFERROR(IF(VLOOKUP(T630,T$73:T629,1,0)&gt;0,0,0),1))</f>
        <v>0</v>
      </c>
      <c r="T630" s="107">
        <f>IF(DATOS!J558=P$74,DATOS!C558,"")</f>
        <v>0</v>
      </c>
    </row>
    <row r="631" spans="18:20" x14ac:dyDescent="0.25">
      <c r="R631" s="95">
        <f t="shared" si="11"/>
        <v>1</v>
      </c>
      <c r="S631" s="95">
        <f>IF(T631="",0,IFERROR(IF(VLOOKUP(T631,T$73:T630,1,0)&gt;0,0,0),1))</f>
        <v>0</v>
      </c>
      <c r="T631" s="107">
        <f>IF(DATOS!J559=P$74,DATOS!C559,"")</f>
        <v>0</v>
      </c>
    </row>
    <row r="632" spans="18:20" x14ac:dyDescent="0.25">
      <c r="R632" s="95">
        <f t="shared" si="11"/>
        <v>1</v>
      </c>
      <c r="S632" s="95">
        <f>IF(T632="",0,IFERROR(IF(VLOOKUP(T632,T$73:T631,1,0)&gt;0,0,0),1))</f>
        <v>0</v>
      </c>
      <c r="T632" s="107">
        <f>IF(DATOS!J560=P$74,DATOS!C560,"")</f>
        <v>0</v>
      </c>
    </row>
    <row r="633" spans="18:20" x14ac:dyDescent="0.25">
      <c r="R633" s="95">
        <f t="shared" si="11"/>
        <v>1</v>
      </c>
      <c r="S633" s="95">
        <f>IF(T633="",0,IFERROR(IF(VLOOKUP(T633,T$73:T632,1,0)&gt;0,0,0),1))</f>
        <v>0</v>
      </c>
      <c r="T633" s="107">
        <f>IF(DATOS!J561=P$74,DATOS!C561,"")</f>
        <v>0</v>
      </c>
    </row>
    <row r="634" spans="18:20" x14ac:dyDescent="0.25">
      <c r="R634" s="95">
        <f t="shared" si="11"/>
        <v>1</v>
      </c>
      <c r="S634" s="95">
        <f>IF(T634="",0,IFERROR(IF(VLOOKUP(T634,T$73:T633,1,0)&gt;0,0,0),1))</f>
        <v>0</v>
      </c>
      <c r="T634" s="107">
        <f>IF(DATOS!J562=P$74,DATOS!C562,"")</f>
        <v>0</v>
      </c>
    </row>
    <row r="635" spans="18:20" x14ac:dyDescent="0.25">
      <c r="R635" s="95">
        <f t="shared" si="11"/>
        <v>1</v>
      </c>
      <c r="S635" s="95">
        <f>IF(T635="",0,IFERROR(IF(VLOOKUP(T635,T$73:T634,1,0)&gt;0,0,0),1))</f>
        <v>0</v>
      </c>
      <c r="T635" s="107">
        <f>IF(DATOS!J563=P$74,DATOS!C563,"")</f>
        <v>0</v>
      </c>
    </row>
    <row r="636" spans="18:20" x14ac:dyDescent="0.25">
      <c r="R636" s="95">
        <f t="shared" si="11"/>
        <v>1</v>
      </c>
      <c r="S636" s="95">
        <f>IF(T636="",0,IFERROR(IF(VLOOKUP(T636,T$73:T635,1,0)&gt;0,0,0),1))</f>
        <v>0</v>
      </c>
      <c r="T636" s="107">
        <f>IF(DATOS!J564=P$74,DATOS!C564,"")</f>
        <v>0</v>
      </c>
    </row>
    <row r="637" spans="18:20" x14ac:dyDescent="0.25">
      <c r="R637" s="95">
        <f t="shared" si="11"/>
        <v>1</v>
      </c>
      <c r="S637" s="95">
        <f>IF(T637="",0,IFERROR(IF(VLOOKUP(T637,T$73:T636,1,0)&gt;0,0,0),1))</f>
        <v>0</v>
      </c>
      <c r="T637" s="107">
        <f>IF(DATOS!J565=P$74,DATOS!C565,"")</f>
        <v>0</v>
      </c>
    </row>
    <row r="638" spans="18:20" x14ac:dyDescent="0.25">
      <c r="R638" s="95">
        <f t="shared" si="11"/>
        <v>1</v>
      </c>
      <c r="S638" s="95">
        <f>IF(T638="",0,IFERROR(IF(VLOOKUP(T638,T$73:T637,1,0)&gt;0,0,0),1))</f>
        <v>0</v>
      </c>
      <c r="T638" s="107">
        <f>IF(DATOS!J566=P$74,DATOS!C566,"")</f>
        <v>0</v>
      </c>
    </row>
    <row r="639" spans="18:20" x14ac:dyDescent="0.25">
      <c r="R639" s="95">
        <f t="shared" si="11"/>
        <v>1</v>
      </c>
      <c r="S639" s="95">
        <f>IF(T639="",0,IFERROR(IF(VLOOKUP(T639,T$73:T638,1,0)&gt;0,0,0),1))</f>
        <v>0</v>
      </c>
      <c r="T639" s="107">
        <f>IF(DATOS!J567=P$74,DATOS!C567,"")</f>
        <v>0</v>
      </c>
    </row>
    <row r="640" spans="18:20" x14ac:dyDescent="0.25">
      <c r="R640" s="95">
        <f t="shared" si="11"/>
        <v>1</v>
      </c>
      <c r="S640" s="95">
        <f>IF(T640="",0,IFERROR(IF(VLOOKUP(T640,T$73:T639,1,0)&gt;0,0,0),1))</f>
        <v>0</v>
      </c>
      <c r="T640" s="107">
        <f>IF(DATOS!J568=P$74,DATOS!C568,"")</f>
        <v>0</v>
      </c>
    </row>
    <row r="641" spans="18:20" x14ac:dyDescent="0.25">
      <c r="R641" s="95">
        <f t="shared" si="11"/>
        <v>1</v>
      </c>
      <c r="S641" s="95">
        <f>IF(T641="",0,IFERROR(IF(VLOOKUP(T641,T$73:T640,1,0)&gt;0,0,0),1))</f>
        <v>0</v>
      </c>
      <c r="T641" s="107">
        <f>IF(DATOS!J569=P$74,DATOS!C569,"")</f>
        <v>0</v>
      </c>
    </row>
    <row r="642" spans="18:20" x14ac:dyDescent="0.25">
      <c r="R642" s="95">
        <f t="shared" si="11"/>
        <v>1</v>
      </c>
      <c r="S642" s="95">
        <f>IF(T642="",0,IFERROR(IF(VLOOKUP(T642,T$73:T641,1,0)&gt;0,0,0),1))</f>
        <v>0</v>
      </c>
      <c r="T642" s="107">
        <f>IF(DATOS!J570=P$74,DATOS!C570,"")</f>
        <v>0</v>
      </c>
    </row>
    <row r="643" spans="18:20" x14ac:dyDescent="0.25">
      <c r="R643" s="95">
        <f t="shared" si="11"/>
        <v>1</v>
      </c>
      <c r="S643" s="95">
        <f>IF(T643="",0,IFERROR(IF(VLOOKUP(T643,T$73:T642,1,0)&gt;0,0,0),1))</f>
        <v>0</v>
      </c>
      <c r="T643" s="107">
        <f>IF(DATOS!J571=P$74,DATOS!C571,"")</f>
        <v>0</v>
      </c>
    </row>
    <row r="644" spans="18:20" x14ac:dyDescent="0.25">
      <c r="R644" s="95">
        <f t="shared" si="11"/>
        <v>1</v>
      </c>
      <c r="S644" s="95">
        <f>IF(T644="",0,IFERROR(IF(VLOOKUP(T644,T$73:T643,1,0)&gt;0,0,0),1))</f>
        <v>0</v>
      </c>
      <c r="T644" s="107">
        <f>IF(DATOS!J572=P$74,DATOS!C572,"")</f>
        <v>0</v>
      </c>
    </row>
    <row r="645" spans="18:20" x14ac:dyDescent="0.25">
      <c r="R645" s="95">
        <f t="shared" si="11"/>
        <v>1</v>
      </c>
      <c r="S645" s="95">
        <f>IF(T645="",0,IFERROR(IF(VLOOKUP(T645,T$73:T644,1,0)&gt;0,0,0),1))</f>
        <v>0</v>
      </c>
      <c r="T645" s="107">
        <f>IF(DATOS!J573=P$74,DATOS!C573,"")</f>
        <v>0</v>
      </c>
    </row>
    <row r="646" spans="18:20" x14ac:dyDescent="0.25">
      <c r="R646" s="95">
        <f t="shared" si="11"/>
        <v>1</v>
      </c>
      <c r="S646" s="95">
        <f>IF(T646="",0,IFERROR(IF(VLOOKUP(T646,T$73:T645,1,0)&gt;0,0,0),1))</f>
        <v>0</v>
      </c>
      <c r="T646" s="107">
        <f>IF(DATOS!J574=P$74,DATOS!C574,"")</f>
        <v>0</v>
      </c>
    </row>
    <row r="647" spans="18:20" x14ac:dyDescent="0.25">
      <c r="R647" s="95">
        <f t="shared" si="11"/>
        <v>1</v>
      </c>
      <c r="S647" s="95">
        <f>IF(T647="",0,IFERROR(IF(VLOOKUP(T647,T$73:T646,1,0)&gt;0,0,0),1))</f>
        <v>0</v>
      </c>
      <c r="T647" s="107">
        <f>IF(DATOS!J575=P$74,DATOS!C575,"")</f>
        <v>0</v>
      </c>
    </row>
    <row r="648" spans="18:20" x14ac:dyDescent="0.25">
      <c r="R648" s="95">
        <f t="shared" si="11"/>
        <v>1</v>
      </c>
      <c r="S648" s="95">
        <f>IF(T648="",0,IFERROR(IF(VLOOKUP(T648,T$73:T647,1,0)&gt;0,0,0),1))</f>
        <v>0</v>
      </c>
      <c r="T648" s="107">
        <f>IF(DATOS!J576=P$74,DATOS!C576,"")</f>
        <v>0</v>
      </c>
    </row>
    <row r="649" spans="18:20" x14ac:dyDescent="0.25">
      <c r="R649" s="95">
        <f t="shared" si="11"/>
        <v>1</v>
      </c>
      <c r="S649" s="95">
        <f>IF(T649="",0,IFERROR(IF(VLOOKUP(T649,T$73:T648,1,0)&gt;0,0,0),1))</f>
        <v>0</v>
      </c>
      <c r="T649" s="107">
        <f>IF(DATOS!J577=P$74,DATOS!C577,"")</f>
        <v>0</v>
      </c>
    </row>
    <row r="650" spans="18:20" x14ac:dyDescent="0.25">
      <c r="R650" s="95">
        <f t="shared" ref="R650:R713" si="12">R649+S650</f>
        <v>1</v>
      </c>
      <c r="S650" s="95">
        <f>IF(T650="",0,IFERROR(IF(VLOOKUP(T650,T$73:T649,1,0)&gt;0,0,0),1))</f>
        <v>0</v>
      </c>
      <c r="T650" s="107">
        <f>IF(DATOS!J578=P$74,DATOS!C578,"")</f>
        <v>0</v>
      </c>
    </row>
    <row r="651" spans="18:20" x14ac:dyDescent="0.25">
      <c r="R651" s="95">
        <f t="shared" si="12"/>
        <v>1</v>
      </c>
      <c r="S651" s="95">
        <f>IF(T651="",0,IFERROR(IF(VLOOKUP(T651,T$73:T650,1,0)&gt;0,0,0),1))</f>
        <v>0</v>
      </c>
      <c r="T651" s="107">
        <f>IF(DATOS!J579=P$74,DATOS!C579,"")</f>
        <v>0</v>
      </c>
    </row>
    <row r="652" spans="18:20" x14ac:dyDescent="0.25">
      <c r="R652" s="95">
        <f t="shared" si="12"/>
        <v>1</v>
      </c>
      <c r="S652" s="95">
        <f>IF(T652="",0,IFERROR(IF(VLOOKUP(T652,T$73:T651,1,0)&gt;0,0,0),1))</f>
        <v>0</v>
      </c>
      <c r="T652" s="107">
        <f>IF(DATOS!J580=P$74,DATOS!C580,"")</f>
        <v>0</v>
      </c>
    </row>
    <row r="653" spans="18:20" x14ac:dyDescent="0.25">
      <c r="R653" s="95">
        <f t="shared" si="12"/>
        <v>1</v>
      </c>
      <c r="S653" s="95">
        <f>IF(T653="",0,IFERROR(IF(VLOOKUP(T653,T$73:T652,1,0)&gt;0,0,0),1))</f>
        <v>0</v>
      </c>
      <c r="T653" s="107">
        <f>IF(DATOS!J581=P$74,DATOS!C581,"")</f>
        <v>0</v>
      </c>
    </row>
    <row r="654" spans="18:20" x14ac:dyDescent="0.25">
      <c r="R654" s="95">
        <f t="shared" si="12"/>
        <v>1</v>
      </c>
      <c r="S654" s="95">
        <f>IF(T654="",0,IFERROR(IF(VLOOKUP(T654,T$73:T653,1,0)&gt;0,0,0),1))</f>
        <v>0</v>
      </c>
      <c r="T654" s="107">
        <f>IF(DATOS!J582=P$74,DATOS!C582,"")</f>
        <v>0</v>
      </c>
    </row>
    <row r="655" spans="18:20" x14ac:dyDescent="0.25">
      <c r="R655" s="95">
        <f t="shared" si="12"/>
        <v>1</v>
      </c>
      <c r="S655" s="95">
        <f>IF(T655="",0,IFERROR(IF(VLOOKUP(T655,T$73:T654,1,0)&gt;0,0,0),1))</f>
        <v>0</v>
      </c>
      <c r="T655" s="107">
        <f>IF(DATOS!J583=P$74,DATOS!C583,"")</f>
        <v>0</v>
      </c>
    </row>
    <row r="656" spans="18:20" x14ac:dyDescent="0.25">
      <c r="R656" s="95">
        <f t="shared" si="12"/>
        <v>1</v>
      </c>
      <c r="S656" s="95">
        <f>IF(T656="",0,IFERROR(IF(VLOOKUP(T656,T$73:T655,1,0)&gt;0,0,0),1))</f>
        <v>0</v>
      </c>
      <c r="T656" s="107">
        <f>IF(DATOS!J584=P$74,DATOS!C584,"")</f>
        <v>0</v>
      </c>
    </row>
    <row r="657" spans="18:20" x14ac:dyDescent="0.25">
      <c r="R657" s="95">
        <f t="shared" si="12"/>
        <v>1</v>
      </c>
      <c r="S657" s="95">
        <f>IF(T657="",0,IFERROR(IF(VLOOKUP(T657,T$73:T656,1,0)&gt;0,0,0),1))</f>
        <v>0</v>
      </c>
      <c r="T657" s="107">
        <f>IF(DATOS!J585=P$74,DATOS!C585,"")</f>
        <v>0</v>
      </c>
    </row>
    <row r="658" spans="18:20" x14ac:dyDescent="0.25">
      <c r="R658" s="95">
        <f t="shared" si="12"/>
        <v>1</v>
      </c>
      <c r="S658" s="95">
        <f>IF(T658="",0,IFERROR(IF(VLOOKUP(T658,T$73:T657,1,0)&gt;0,0,0),1))</f>
        <v>0</v>
      </c>
      <c r="T658" s="107">
        <f>IF(DATOS!J586=P$74,DATOS!C586,"")</f>
        <v>0</v>
      </c>
    </row>
    <row r="659" spans="18:20" x14ac:dyDescent="0.25">
      <c r="R659" s="95">
        <f t="shared" si="12"/>
        <v>1</v>
      </c>
      <c r="S659" s="95">
        <f>IF(T659="",0,IFERROR(IF(VLOOKUP(T659,T$73:T658,1,0)&gt;0,0,0),1))</f>
        <v>0</v>
      </c>
      <c r="T659" s="107">
        <f>IF(DATOS!J587=P$74,DATOS!C587,"")</f>
        <v>0</v>
      </c>
    </row>
    <row r="660" spans="18:20" x14ac:dyDescent="0.25">
      <c r="R660" s="95">
        <f t="shared" si="12"/>
        <v>1</v>
      </c>
      <c r="S660" s="95">
        <f>IF(T660="",0,IFERROR(IF(VLOOKUP(T660,T$73:T659,1,0)&gt;0,0,0),1))</f>
        <v>0</v>
      </c>
      <c r="T660" s="107">
        <f>IF(DATOS!J588=P$74,DATOS!C588,"")</f>
        <v>0</v>
      </c>
    </row>
    <row r="661" spans="18:20" x14ac:dyDescent="0.25">
      <c r="R661" s="95">
        <f t="shared" si="12"/>
        <v>1</v>
      </c>
      <c r="S661" s="95">
        <f>IF(T661="",0,IFERROR(IF(VLOOKUP(T661,T$73:T660,1,0)&gt;0,0,0),1))</f>
        <v>0</v>
      </c>
      <c r="T661" s="107">
        <f>IF(DATOS!J589=P$74,DATOS!C589,"")</f>
        <v>0</v>
      </c>
    </row>
    <row r="662" spans="18:20" x14ac:dyDescent="0.25">
      <c r="R662" s="95">
        <f t="shared" si="12"/>
        <v>1</v>
      </c>
      <c r="S662" s="95">
        <f>IF(T662="",0,IFERROR(IF(VLOOKUP(T662,T$73:T661,1,0)&gt;0,0,0),1))</f>
        <v>0</v>
      </c>
      <c r="T662" s="107">
        <f>IF(DATOS!J590=P$74,DATOS!C590,"")</f>
        <v>0</v>
      </c>
    </row>
    <row r="663" spans="18:20" x14ac:dyDescent="0.25">
      <c r="R663" s="95">
        <f t="shared" si="12"/>
        <v>1</v>
      </c>
      <c r="S663" s="95">
        <f>IF(T663="",0,IFERROR(IF(VLOOKUP(T663,T$73:T662,1,0)&gt;0,0,0),1))</f>
        <v>0</v>
      </c>
      <c r="T663" s="107">
        <f>IF(DATOS!J591=P$74,DATOS!C591,"")</f>
        <v>0</v>
      </c>
    </row>
    <row r="664" spans="18:20" x14ac:dyDescent="0.25">
      <c r="R664" s="95">
        <f t="shared" si="12"/>
        <v>1</v>
      </c>
      <c r="S664" s="95">
        <f>IF(T664="",0,IFERROR(IF(VLOOKUP(T664,T$73:T663,1,0)&gt;0,0,0),1))</f>
        <v>0</v>
      </c>
      <c r="T664" s="107">
        <f>IF(DATOS!J592=P$74,DATOS!C592,"")</f>
        <v>0</v>
      </c>
    </row>
    <row r="665" spans="18:20" x14ac:dyDescent="0.25">
      <c r="R665" s="95">
        <f t="shared" si="12"/>
        <v>1</v>
      </c>
      <c r="S665" s="95">
        <f>IF(T665="",0,IFERROR(IF(VLOOKUP(T665,T$73:T664,1,0)&gt;0,0,0),1))</f>
        <v>0</v>
      </c>
      <c r="T665" s="107">
        <f>IF(DATOS!J593=P$74,DATOS!C593,"")</f>
        <v>0</v>
      </c>
    </row>
    <row r="666" spans="18:20" x14ac:dyDescent="0.25">
      <c r="R666" s="95">
        <f t="shared" si="12"/>
        <v>1</v>
      </c>
      <c r="S666" s="95">
        <f>IF(T666="",0,IFERROR(IF(VLOOKUP(T666,T$73:T665,1,0)&gt;0,0,0),1))</f>
        <v>0</v>
      </c>
      <c r="T666" s="107">
        <f>IF(DATOS!J594=P$74,DATOS!C594,"")</f>
        <v>0</v>
      </c>
    </row>
    <row r="667" spans="18:20" x14ac:dyDescent="0.25">
      <c r="R667" s="95">
        <f t="shared" si="12"/>
        <v>1</v>
      </c>
      <c r="S667" s="95">
        <f>IF(T667="",0,IFERROR(IF(VLOOKUP(T667,T$73:T666,1,0)&gt;0,0,0),1))</f>
        <v>0</v>
      </c>
      <c r="T667" s="107">
        <f>IF(DATOS!J595=P$74,DATOS!C595,"")</f>
        <v>0</v>
      </c>
    </row>
    <row r="668" spans="18:20" x14ac:dyDescent="0.25">
      <c r="R668" s="95">
        <f t="shared" si="12"/>
        <v>1</v>
      </c>
      <c r="S668" s="95">
        <f>IF(T668="",0,IFERROR(IF(VLOOKUP(T668,T$73:T667,1,0)&gt;0,0,0),1))</f>
        <v>0</v>
      </c>
      <c r="T668" s="107">
        <f>IF(DATOS!J596=P$74,DATOS!C596,"")</f>
        <v>0</v>
      </c>
    </row>
    <row r="669" spans="18:20" x14ac:dyDescent="0.25">
      <c r="R669" s="95">
        <f t="shared" si="12"/>
        <v>1</v>
      </c>
      <c r="S669" s="95">
        <f>IF(T669="",0,IFERROR(IF(VLOOKUP(T669,T$73:T668,1,0)&gt;0,0,0),1))</f>
        <v>0</v>
      </c>
      <c r="T669" s="107">
        <f>IF(DATOS!J597=P$74,DATOS!C597,"")</f>
        <v>0</v>
      </c>
    </row>
    <row r="670" spans="18:20" x14ac:dyDescent="0.25">
      <c r="R670" s="95">
        <f t="shared" si="12"/>
        <v>1</v>
      </c>
      <c r="S670" s="95">
        <f>IF(T670="",0,IFERROR(IF(VLOOKUP(T670,T$73:T669,1,0)&gt;0,0,0),1))</f>
        <v>0</v>
      </c>
      <c r="T670" s="107">
        <f>IF(DATOS!J598=P$74,DATOS!C598,"")</f>
        <v>0</v>
      </c>
    </row>
    <row r="671" spans="18:20" x14ac:dyDescent="0.25">
      <c r="R671" s="95">
        <f t="shared" si="12"/>
        <v>1</v>
      </c>
      <c r="S671" s="95">
        <f>IF(T671="",0,IFERROR(IF(VLOOKUP(T671,T$73:T670,1,0)&gt;0,0,0),1))</f>
        <v>0</v>
      </c>
      <c r="T671" s="107">
        <f>IF(DATOS!J599=P$74,DATOS!C599,"")</f>
        <v>0</v>
      </c>
    </row>
    <row r="672" spans="18:20" x14ac:dyDescent="0.25">
      <c r="R672" s="95">
        <f t="shared" si="12"/>
        <v>1</v>
      </c>
      <c r="S672" s="95">
        <f>IF(T672="",0,IFERROR(IF(VLOOKUP(T672,T$73:T671,1,0)&gt;0,0,0),1))</f>
        <v>0</v>
      </c>
      <c r="T672" s="107">
        <f>IF(DATOS!J600=P$74,DATOS!C600,"")</f>
        <v>0</v>
      </c>
    </row>
    <row r="673" spans="18:20" x14ac:dyDescent="0.25">
      <c r="R673" s="95">
        <f t="shared" si="12"/>
        <v>1</v>
      </c>
      <c r="S673" s="95">
        <f>IF(T673="",0,IFERROR(IF(VLOOKUP(T673,T$73:T672,1,0)&gt;0,0,0),1))</f>
        <v>0</v>
      </c>
      <c r="T673" s="107">
        <f>IF(DATOS!J601=P$74,DATOS!C601,"")</f>
        <v>0</v>
      </c>
    </row>
    <row r="674" spans="18:20" x14ac:dyDescent="0.25">
      <c r="R674" s="95">
        <f t="shared" si="12"/>
        <v>1</v>
      </c>
      <c r="S674" s="95">
        <f>IF(T674="",0,IFERROR(IF(VLOOKUP(T674,T$73:T673,1,0)&gt;0,0,0),1))</f>
        <v>0</v>
      </c>
      <c r="T674" s="107">
        <f>IF(DATOS!J602=P$74,DATOS!C602,"")</f>
        <v>0</v>
      </c>
    </row>
    <row r="675" spans="18:20" x14ac:dyDescent="0.25">
      <c r="R675" s="95">
        <f t="shared" si="12"/>
        <v>1</v>
      </c>
      <c r="S675" s="95">
        <f>IF(T675="",0,IFERROR(IF(VLOOKUP(T675,T$73:T674,1,0)&gt;0,0,0),1))</f>
        <v>0</v>
      </c>
      <c r="T675" s="107">
        <f>IF(DATOS!J603=P$74,DATOS!C603,"")</f>
        <v>0</v>
      </c>
    </row>
    <row r="676" spans="18:20" x14ac:dyDescent="0.25">
      <c r="R676" s="95">
        <f t="shared" si="12"/>
        <v>1</v>
      </c>
      <c r="S676" s="95">
        <f>IF(T676="",0,IFERROR(IF(VLOOKUP(T676,T$73:T675,1,0)&gt;0,0,0),1))</f>
        <v>0</v>
      </c>
      <c r="T676" s="107">
        <f>IF(DATOS!J604=P$74,DATOS!C604,"")</f>
        <v>0</v>
      </c>
    </row>
    <row r="677" spans="18:20" x14ac:dyDescent="0.25">
      <c r="R677" s="95">
        <f t="shared" si="12"/>
        <v>1</v>
      </c>
      <c r="S677" s="95">
        <f>IF(T677="",0,IFERROR(IF(VLOOKUP(T677,T$73:T676,1,0)&gt;0,0,0),1))</f>
        <v>0</v>
      </c>
      <c r="T677" s="107">
        <f>IF(DATOS!J605=P$74,DATOS!C605,"")</f>
        <v>0</v>
      </c>
    </row>
    <row r="678" spans="18:20" x14ac:dyDescent="0.25">
      <c r="R678" s="95">
        <f t="shared" si="12"/>
        <v>1</v>
      </c>
      <c r="S678" s="95">
        <f>IF(T678="",0,IFERROR(IF(VLOOKUP(T678,T$73:T677,1,0)&gt;0,0,0),1))</f>
        <v>0</v>
      </c>
      <c r="T678" s="107">
        <f>IF(DATOS!J606=P$74,DATOS!C606,"")</f>
        <v>0</v>
      </c>
    </row>
    <row r="679" spans="18:20" x14ac:dyDescent="0.25">
      <c r="R679" s="95">
        <f t="shared" si="12"/>
        <v>1</v>
      </c>
      <c r="S679" s="95">
        <f>IF(T679="",0,IFERROR(IF(VLOOKUP(T679,T$73:T678,1,0)&gt;0,0,0),1))</f>
        <v>0</v>
      </c>
      <c r="T679" s="107">
        <f>IF(DATOS!J607=P$74,DATOS!C607,"")</f>
        <v>0</v>
      </c>
    </row>
    <row r="680" spans="18:20" x14ac:dyDescent="0.25">
      <c r="R680" s="95">
        <f t="shared" si="12"/>
        <v>1</v>
      </c>
      <c r="S680" s="95">
        <f>IF(T680="",0,IFERROR(IF(VLOOKUP(T680,T$73:T679,1,0)&gt;0,0,0),1))</f>
        <v>0</v>
      </c>
      <c r="T680" s="107">
        <f>IF(DATOS!J608=P$74,DATOS!C608,"")</f>
        <v>0</v>
      </c>
    </row>
    <row r="681" spans="18:20" x14ac:dyDescent="0.25">
      <c r="R681" s="95">
        <f t="shared" si="12"/>
        <v>1</v>
      </c>
      <c r="S681" s="95">
        <f>IF(T681="",0,IFERROR(IF(VLOOKUP(T681,T$73:T680,1,0)&gt;0,0,0),1))</f>
        <v>0</v>
      </c>
      <c r="T681" s="107">
        <f>IF(DATOS!J609=P$74,DATOS!C609,"")</f>
        <v>0</v>
      </c>
    </row>
    <row r="682" spans="18:20" x14ac:dyDescent="0.25">
      <c r="R682" s="95">
        <f t="shared" si="12"/>
        <v>1</v>
      </c>
      <c r="S682" s="95">
        <f>IF(T682="",0,IFERROR(IF(VLOOKUP(T682,T$73:T681,1,0)&gt;0,0,0),1))</f>
        <v>0</v>
      </c>
      <c r="T682" s="107">
        <f>IF(DATOS!J610=P$74,DATOS!C610,"")</f>
        <v>0</v>
      </c>
    </row>
    <row r="683" spans="18:20" x14ac:dyDescent="0.25">
      <c r="R683" s="95">
        <f t="shared" si="12"/>
        <v>1</v>
      </c>
      <c r="S683" s="95">
        <f>IF(T683="",0,IFERROR(IF(VLOOKUP(T683,T$73:T682,1,0)&gt;0,0,0),1))</f>
        <v>0</v>
      </c>
      <c r="T683" s="107">
        <f>IF(DATOS!J611=P$74,DATOS!C611,"")</f>
        <v>0</v>
      </c>
    </row>
    <row r="684" spans="18:20" x14ac:dyDescent="0.25">
      <c r="R684" s="95">
        <f t="shared" si="12"/>
        <v>1</v>
      </c>
      <c r="S684" s="95">
        <f>IF(T684="",0,IFERROR(IF(VLOOKUP(T684,T$73:T683,1,0)&gt;0,0,0),1))</f>
        <v>0</v>
      </c>
      <c r="T684" s="107">
        <f>IF(DATOS!J612=P$74,DATOS!C612,"")</f>
        <v>0</v>
      </c>
    </row>
    <row r="685" spans="18:20" x14ac:dyDescent="0.25">
      <c r="R685" s="95">
        <f t="shared" si="12"/>
        <v>1</v>
      </c>
      <c r="S685" s="95">
        <f>IF(T685="",0,IFERROR(IF(VLOOKUP(T685,T$73:T684,1,0)&gt;0,0,0),1))</f>
        <v>0</v>
      </c>
      <c r="T685" s="107">
        <f>IF(DATOS!J613=P$74,DATOS!C613,"")</f>
        <v>0</v>
      </c>
    </row>
    <row r="686" spans="18:20" x14ac:dyDescent="0.25">
      <c r="R686" s="95">
        <f t="shared" si="12"/>
        <v>1</v>
      </c>
      <c r="S686" s="95">
        <f>IF(T686="",0,IFERROR(IF(VLOOKUP(T686,T$73:T685,1,0)&gt;0,0,0),1))</f>
        <v>0</v>
      </c>
      <c r="T686" s="107">
        <f>IF(DATOS!J614=P$74,DATOS!C614,"")</f>
        <v>0</v>
      </c>
    </row>
    <row r="687" spans="18:20" x14ac:dyDescent="0.25">
      <c r="R687" s="95">
        <f t="shared" si="12"/>
        <v>1</v>
      </c>
      <c r="S687" s="95">
        <f>IF(T687="",0,IFERROR(IF(VLOOKUP(T687,T$73:T686,1,0)&gt;0,0,0),1))</f>
        <v>0</v>
      </c>
      <c r="T687" s="107">
        <f>IF(DATOS!J615=P$74,DATOS!C615,"")</f>
        <v>0</v>
      </c>
    </row>
    <row r="688" spans="18:20" x14ac:dyDescent="0.25">
      <c r="R688" s="95">
        <f t="shared" si="12"/>
        <v>1</v>
      </c>
      <c r="S688" s="95">
        <f>IF(T688="",0,IFERROR(IF(VLOOKUP(T688,T$73:T687,1,0)&gt;0,0,0),1))</f>
        <v>0</v>
      </c>
      <c r="T688" s="107">
        <f>IF(DATOS!J616=P$74,DATOS!C616,"")</f>
        <v>0</v>
      </c>
    </row>
    <row r="689" spans="18:20" x14ac:dyDescent="0.25">
      <c r="R689" s="95">
        <f t="shared" si="12"/>
        <v>1</v>
      </c>
      <c r="S689" s="95">
        <f>IF(T689="",0,IFERROR(IF(VLOOKUP(T689,T$73:T688,1,0)&gt;0,0,0),1))</f>
        <v>0</v>
      </c>
      <c r="T689" s="107">
        <f>IF(DATOS!J617=P$74,DATOS!C617,"")</f>
        <v>0</v>
      </c>
    </row>
    <row r="690" spans="18:20" x14ac:dyDescent="0.25">
      <c r="R690" s="95">
        <f t="shared" si="12"/>
        <v>1</v>
      </c>
      <c r="S690" s="95">
        <f>IF(T690="",0,IFERROR(IF(VLOOKUP(T690,T$73:T689,1,0)&gt;0,0,0),1))</f>
        <v>0</v>
      </c>
      <c r="T690" s="107">
        <f>IF(DATOS!J618=P$74,DATOS!C618,"")</f>
        <v>0</v>
      </c>
    </row>
    <row r="691" spans="18:20" x14ac:dyDescent="0.25">
      <c r="R691" s="95">
        <f t="shared" si="12"/>
        <v>1</v>
      </c>
      <c r="S691" s="95">
        <f>IF(T691="",0,IFERROR(IF(VLOOKUP(T691,T$73:T690,1,0)&gt;0,0,0),1))</f>
        <v>0</v>
      </c>
      <c r="T691" s="107">
        <f>IF(DATOS!J619=P$74,DATOS!C619,"")</f>
        <v>0</v>
      </c>
    </row>
    <row r="692" spans="18:20" x14ac:dyDescent="0.25">
      <c r="R692" s="95">
        <f t="shared" si="12"/>
        <v>1</v>
      </c>
      <c r="S692" s="95">
        <f>IF(T692="",0,IFERROR(IF(VLOOKUP(T692,T$73:T691,1,0)&gt;0,0,0),1))</f>
        <v>0</v>
      </c>
      <c r="T692" s="107">
        <f>IF(DATOS!J620=P$74,DATOS!C620,"")</f>
        <v>0</v>
      </c>
    </row>
    <row r="693" spans="18:20" x14ac:dyDescent="0.25">
      <c r="R693" s="95">
        <f t="shared" si="12"/>
        <v>1</v>
      </c>
      <c r="S693" s="95">
        <f>IF(T693="",0,IFERROR(IF(VLOOKUP(T693,T$73:T692,1,0)&gt;0,0,0),1))</f>
        <v>0</v>
      </c>
      <c r="T693" s="107">
        <f>IF(DATOS!J621=P$74,DATOS!C621,"")</f>
        <v>0</v>
      </c>
    </row>
    <row r="694" spans="18:20" x14ac:dyDescent="0.25">
      <c r="R694" s="95">
        <f t="shared" si="12"/>
        <v>1</v>
      </c>
      <c r="S694" s="95">
        <f>IF(T694="",0,IFERROR(IF(VLOOKUP(T694,T$73:T693,1,0)&gt;0,0,0),1))</f>
        <v>0</v>
      </c>
      <c r="T694" s="107">
        <f>IF(DATOS!J622=P$74,DATOS!C622,"")</f>
        <v>0</v>
      </c>
    </row>
    <row r="695" spans="18:20" x14ac:dyDescent="0.25">
      <c r="R695" s="95">
        <f t="shared" si="12"/>
        <v>1</v>
      </c>
      <c r="S695" s="95">
        <f>IF(T695="",0,IFERROR(IF(VLOOKUP(T695,T$73:T694,1,0)&gt;0,0,0),1))</f>
        <v>0</v>
      </c>
      <c r="T695" s="107">
        <f>IF(DATOS!J623=P$74,DATOS!C623,"")</f>
        <v>0</v>
      </c>
    </row>
    <row r="696" spans="18:20" x14ac:dyDescent="0.25">
      <c r="R696" s="95">
        <f t="shared" si="12"/>
        <v>1</v>
      </c>
      <c r="S696" s="95">
        <f>IF(T696="",0,IFERROR(IF(VLOOKUP(T696,T$73:T695,1,0)&gt;0,0,0),1))</f>
        <v>0</v>
      </c>
      <c r="T696" s="107">
        <f>IF(DATOS!J624=P$74,DATOS!C624,"")</f>
        <v>0</v>
      </c>
    </row>
    <row r="697" spans="18:20" x14ac:dyDescent="0.25">
      <c r="R697" s="95">
        <f t="shared" si="12"/>
        <v>1</v>
      </c>
      <c r="S697" s="95">
        <f>IF(T697="",0,IFERROR(IF(VLOOKUP(T697,T$73:T696,1,0)&gt;0,0,0),1))</f>
        <v>0</v>
      </c>
      <c r="T697" s="107">
        <f>IF(DATOS!J625=P$74,DATOS!C625,"")</f>
        <v>0</v>
      </c>
    </row>
    <row r="698" spans="18:20" x14ac:dyDescent="0.25">
      <c r="R698" s="95">
        <f t="shared" si="12"/>
        <v>1</v>
      </c>
      <c r="S698" s="95">
        <f>IF(T698="",0,IFERROR(IF(VLOOKUP(T698,T$73:T697,1,0)&gt;0,0,0),1))</f>
        <v>0</v>
      </c>
      <c r="T698" s="107">
        <f>IF(DATOS!J626=P$74,DATOS!C626,"")</f>
        <v>0</v>
      </c>
    </row>
    <row r="699" spans="18:20" x14ac:dyDescent="0.25">
      <c r="R699" s="95">
        <f t="shared" si="12"/>
        <v>1</v>
      </c>
      <c r="S699" s="95">
        <f>IF(T699="",0,IFERROR(IF(VLOOKUP(T699,T$73:T698,1,0)&gt;0,0,0),1))</f>
        <v>0</v>
      </c>
      <c r="T699" s="107">
        <f>IF(DATOS!J627=P$74,DATOS!C627,"")</f>
        <v>0</v>
      </c>
    </row>
    <row r="700" spans="18:20" x14ac:dyDescent="0.25">
      <c r="R700" s="95">
        <f t="shared" si="12"/>
        <v>1</v>
      </c>
      <c r="S700" s="95">
        <f>IF(T700="",0,IFERROR(IF(VLOOKUP(T700,T$73:T699,1,0)&gt;0,0,0),1))</f>
        <v>0</v>
      </c>
      <c r="T700" s="107">
        <f>IF(DATOS!J628=P$74,DATOS!C628,"")</f>
        <v>0</v>
      </c>
    </row>
    <row r="701" spans="18:20" x14ac:dyDescent="0.25">
      <c r="R701" s="95">
        <f t="shared" si="12"/>
        <v>1</v>
      </c>
      <c r="S701" s="95">
        <f>IF(T701="",0,IFERROR(IF(VLOOKUP(T701,T$73:T700,1,0)&gt;0,0,0),1))</f>
        <v>0</v>
      </c>
      <c r="T701" s="107">
        <f>IF(DATOS!J629=P$74,DATOS!C629,"")</f>
        <v>0</v>
      </c>
    </row>
    <row r="702" spans="18:20" x14ac:dyDescent="0.25">
      <c r="R702" s="95">
        <f t="shared" si="12"/>
        <v>1</v>
      </c>
      <c r="S702" s="95">
        <f>IF(T702="",0,IFERROR(IF(VLOOKUP(T702,T$73:T701,1,0)&gt;0,0,0),1))</f>
        <v>0</v>
      </c>
      <c r="T702" s="107">
        <f>IF(DATOS!J630=P$74,DATOS!C630,"")</f>
        <v>0</v>
      </c>
    </row>
    <row r="703" spans="18:20" x14ac:dyDescent="0.25">
      <c r="R703" s="95">
        <f t="shared" si="12"/>
        <v>1</v>
      </c>
      <c r="S703" s="95">
        <f>IF(T703="",0,IFERROR(IF(VLOOKUP(T703,T$73:T702,1,0)&gt;0,0,0),1))</f>
        <v>0</v>
      </c>
      <c r="T703" s="107">
        <f>IF(DATOS!J631=P$74,DATOS!C631,"")</f>
        <v>0</v>
      </c>
    </row>
    <row r="704" spans="18:20" x14ac:dyDescent="0.25">
      <c r="R704" s="95">
        <f t="shared" si="12"/>
        <v>1</v>
      </c>
      <c r="S704" s="95">
        <f>IF(T704="",0,IFERROR(IF(VLOOKUP(T704,T$73:T703,1,0)&gt;0,0,0),1))</f>
        <v>0</v>
      </c>
      <c r="T704" s="107">
        <f>IF(DATOS!J632=P$74,DATOS!C632,"")</f>
        <v>0</v>
      </c>
    </row>
    <row r="705" spans="18:20" x14ac:dyDescent="0.25">
      <c r="R705" s="95">
        <f t="shared" si="12"/>
        <v>1</v>
      </c>
      <c r="S705" s="95">
        <f>IF(T705="",0,IFERROR(IF(VLOOKUP(T705,T$73:T704,1,0)&gt;0,0,0),1))</f>
        <v>0</v>
      </c>
      <c r="T705" s="107">
        <f>IF(DATOS!J633=P$74,DATOS!C633,"")</f>
        <v>0</v>
      </c>
    </row>
    <row r="706" spans="18:20" x14ac:dyDescent="0.25">
      <c r="R706" s="95">
        <f t="shared" si="12"/>
        <v>1</v>
      </c>
      <c r="S706" s="95">
        <f>IF(T706="",0,IFERROR(IF(VLOOKUP(T706,T$73:T705,1,0)&gt;0,0,0),1))</f>
        <v>0</v>
      </c>
      <c r="T706" s="107">
        <f>IF(DATOS!J634=P$74,DATOS!C634,"")</f>
        <v>0</v>
      </c>
    </row>
    <row r="707" spans="18:20" x14ac:dyDescent="0.25">
      <c r="R707" s="95">
        <f t="shared" si="12"/>
        <v>1</v>
      </c>
      <c r="S707" s="95">
        <f>IF(T707="",0,IFERROR(IF(VLOOKUP(T707,T$73:T706,1,0)&gt;0,0,0),1))</f>
        <v>0</v>
      </c>
      <c r="T707" s="107">
        <f>IF(DATOS!J635=P$74,DATOS!C635,"")</f>
        <v>0</v>
      </c>
    </row>
    <row r="708" spans="18:20" x14ac:dyDescent="0.25">
      <c r="R708" s="95">
        <f t="shared" si="12"/>
        <v>1</v>
      </c>
      <c r="S708" s="95">
        <f>IF(T708="",0,IFERROR(IF(VLOOKUP(T708,T$73:T707,1,0)&gt;0,0,0),1))</f>
        <v>0</v>
      </c>
      <c r="T708" s="107">
        <f>IF(DATOS!J636=P$74,DATOS!C636,"")</f>
        <v>0</v>
      </c>
    </row>
    <row r="709" spans="18:20" x14ac:dyDescent="0.25">
      <c r="R709" s="95">
        <f t="shared" si="12"/>
        <v>1</v>
      </c>
      <c r="S709" s="95">
        <f>IF(T709="",0,IFERROR(IF(VLOOKUP(T709,T$73:T708,1,0)&gt;0,0,0),1))</f>
        <v>0</v>
      </c>
      <c r="T709" s="107">
        <f>IF(DATOS!J637=P$74,DATOS!C637,"")</f>
        <v>0</v>
      </c>
    </row>
    <row r="710" spans="18:20" x14ac:dyDescent="0.25">
      <c r="R710" s="95">
        <f t="shared" si="12"/>
        <v>1</v>
      </c>
      <c r="S710" s="95">
        <f>IF(T710="",0,IFERROR(IF(VLOOKUP(T710,T$73:T709,1,0)&gt;0,0,0),1))</f>
        <v>0</v>
      </c>
      <c r="T710" s="107">
        <f>IF(DATOS!J638=P$74,DATOS!C638,"")</f>
        <v>0</v>
      </c>
    </row>
    <row r="711" spans="18:20" x14ac:dyDescent="0.25">
      <c r="R711" s="95">
        <f t="shared" si="12"/>
        <v>1</v>
      </c>
      <c r="S711" s="95">
        <f>IF(T711="",0,IFERROR(IF(VLOOKUP(T711,T$73:T710,1,0)&gt;0,0,0),1))</f>
        <v>0</v>
      </c>
      <c r="T711" s="107">
        <f>IF(DATOS!J639=P$74,DATOS!C639,"")</f>
        <v>0</v>
      </c>
    </row>
    <row r="712" spans="18:20" x14ac:dyDescent="0.25">
      <c r="R712" s="95">
        <f t="shared" si="12"/>
        <v>1</v>
      </c>
      <c r="S712" s="95">
        <f>IF(T712="",0,IFERROR(IF(VLOOKUP(T712,T$73:T711,1,0)&gt;0,0,0),1))</f>
        <v>0</v>
      </c>
      <c r="T712" s="107">
        <f>IF(DATOS!J640=P$74,DATOS!C640,"")</f>
        <v>0</v>
      </c>
    </row>
    <row r="713" spans="18:20" x14ac:dyDescent="0.25">
      <c r="R713" s="95">
        <f t="shared" si="12"/>
        <v>1</v>
      </c>
      <c r="S713" s="95">
        <f>IF(T713="",0,IFERROR(IF(VLOOKUP(T713,T$73:T712,1,0)&gt;0,0,0),1))</f>
        <v>0</v>
      </c>
      <c r="T713" s="107">
        <f>IF(DATOS!J641=P$74,DATOS!C641,"")</f>
        <v>0</v>
      </c>
    </row>
    <row r="714" spans="18:20" x14ac:dyDescent="0.25">
      <c r="R714" s="95">
        <f t="shared" ref="R714:R777" si="13">R713+S714</f>
        <v>1</v>
      </c>
      <c r="S714" s="95">
        <f>IF(T714="",0,IFERROR(IF(VLOOKUP(T714,T$73:T713,1,0)&gt;0,0,0),1))</f>
        <v>0</v>
      </c>
      <c r="T714" s="107">
        <f>IF(DATOS!J642=P$74,DATOS!C642,"")</f>
        <v>0</v>
      </c>
    </row>
    <row r="715" spans="18:20" x14ac:dyDescent="0.25">
      <c r="R715" s="95">
        <f t="shared" si="13"/>
        <v>1</v>
      </c>
      <c r="S715" s="95">
        <f>IF(T715="",0,IFERROR(IF(VLOOKUP(T715,T$73:T714,1,0)&gt;0,0,0),1))</f>
        <v>0</v>
      </c>
      <c r="T715" s="107">
        <f>IF(DATOS!J643=P$74,DATOS!C643,"")</f>
        <v>0</v>
      </c>
    </row>
    <row r="716" spans="18:20" x14ac:dyDescent="0.25">
      <c r="R716" s="95">
        <f t="shared" si="13"/>
        <v>1</v>
      </c>
      <c r="S716" s="95">
        <f>IF(T716="",0,IFERROR(IF(VLOOKUP(T716,T$73:T715,1,0)&gt;0,0,0),1))</f>
        <v>0</v>
      </c>
      <c r="T716" s="107">
        <f>IF(DATOS!J644=P$74,DATOS!C644,"")</f>
        <v>0</v>
      </c>
    </row>
    <row r="717" spans="18:20" x14ac:dyDescent="0.25">
      <c r="R717" s="95">
        <f t="shared" si="13"/>
        <v>1</v>
      </c>
      <c r="S717" s="95">
        <f>IF(T717="",0,IFERROR(IF(VLOOKUP(T717,T$73:T716,1,0)&gt;0,0,0),1))</f>
        <v>0</v>
      </c>
      <c r="T717" s="107">
        <f>IF(DATOS!J645=P$74,DATOS!C645,"")</f>
        <v>0</v>
      </c>
    </row>
    <row r="718" spans="18:20" x14ac:dyDescent="0.25">
      <c r="R718" s="95">
        <f t="shared" si="13"/>
        <v>1</v>
      </c>
      <c r="S718" s="95">
        <f>IF(T718="",0,IFERROR(IF(VLOOKUP(T718,T$73:T717,1,0)&gt;0,0,0),1))</f>
        <v>0</v>
      </c>
      <c r="T718" s="107">
        <f>IF(DATOS!J646=P$74,DATOS!C646,"")</f>
        <v>0</v>
      </c>
    </row>
    <row r="719" spans="18:20" x14ac:dyDescent="0.25">
      <c r="R719" s="95">
        <f t="shared" si="13"/>
        <v>1</v>
      </c>
      <c r="S719" s="95">
        <f>IF(T719="",0,IFERROR(IF(VLOOKUP(T719,T$73:T718,1,0)&gt;0,0,0),1))</f>
        <v>0</v>
      </c>
      <c r="T719" s="107">
        <f>IF(DATOS!J647=P$74,DATOS!C647,"")</f>
        <v>0</v>
      </c>
    </row>
    <row r="720" spans="18:20" x14ac:dyDescent="0.25">
      <c r="R720" s="95">
        <f t="shared" si="13"/>
        <v>1</v>
      </c>
      <c r="S720" s="95">
        <f>IF(T720="",0,IFERROR(IF(VLOOKUP(T720,T$73:T719,1,0)&gt;0,0,0),1))</f>
        <v>0</v>
      </c>
      <c r="T720" s="107">
        <f>IF(DATOS!J648=P$74,DATOS!C648,"")</f>
        <v>0</v>
      </c>
    </row>
    <row r="721" spans="18:20" x14ac:dyDescent="0.25">
      <c r="R721" s="95">
        <f t="shared" si="13"/>
        <v>1</v>
      </c>
      <c r="S721" s="95">
        <f>IF(T721="",0,IFERROR(IF(VLOOKUP(T721,T$73:T720,1,0)&gt;0,0,0),1))</f>
        <v>0</v>
      </c>
      <c r="T721" s="107">
        <f>IF(DATOS!J649=P$74,DATOS!C649,"")</f>
        <v>0</v>
      </c>
    </row>
    <row r="722" spans="18:20" x14ac:dyDescent="0.25">
      <c r="R722" s="95">
        <f t="shared" si="13"/>
        <v>1</v>
      </c>
      <c r="S722" s="95">
        <f>IF(T722="",0,IFERROR(IF(VLOOKUP(T722,T$73:T721,1,0)&gt;0,0,0),1))</f>
        <v>0</v>
      </c>
      <c r="T722" s="107">
        <f>IF(DATOS!J650=P$74,DATOS!C650,"")</f>
        <v>0</v>
      </c>
    </row>
    <row r="723" spans="18:20" x14ac:dyDescent="0.25">
      <c r="R723" s="95">
        <f t="shared" si="13"/>
        <v>1</v>
      </c>
      <c r="S723" s="95">
        <f>IF(T723="",0,IFERROR(IF(VLOOKUP(T723,T$73:T722,1,0)&gt;0,0,0),1))</f>
        <v>0</v>
      </c>
      <c r="T723" s="107">
        <f>IF(DATOS!J651=P$74,DATOS!C651,"")</f>
        <v>0</v>
      </c>
    </row>
    <row r="724" spans="18:20" x14ac:dyDescent="0.25">
      <c r="R724" s="95">
        <f t="shared" si="13"/>
        <v>1</v>
      </c>
      <c r="S724" s="95">
        <f>IF(T724="",0,IFERROR(IF(VLOOKUP(T724,T$73:T723,1,0)&gt;0,0,0),1))</f>
        <v>0</v>
      </c>
      <c r="T724" s="107">
        <f>IF(DATOS!J652=P$74,DATOS!C652,"")</f>
        <v>0</v>
      </c>
    </row>
    <row r="725" spans="18:20" x14ac:dyDescent="0.25">
      <c r="R725" s="95">
        <f t="shared" si="13"/>
        <v>1</v>
      </c>
      <c r="S725" s="95">
        <f>IF(T725="",0,IFERROR(IF(VLOOKUP(T725,T$73:T724,1,0)&gt;0,0,0),1))</f>
        <v>0</v>
      </c>
      <c r="T725" s="107">
        <f>IF(DATOS!J653=P$74,DATOS!C653,"")</f>
        <v>0</v>
      </c>
    </row>
    <row r="726" spans="18:20" x14ac:dyDescent="0.25">
      <c r="R726" s="95">
        <f t="shared" si="13"/>
        <v>1</v>
      </c>
      <c r="S726" s="95">
        <f>IF(T726="",0,IFERROR(IF(VLOOKUP(T726,T$73:T725,1,0)&gt;0,0,0),1))</f>
        <v>0</v>
      </c>
      <c r="T726" s="107">
        <f>IF(DATOS!J654=P$74,DATOS!C654,"")</f>
        <v>0</v>
      </c>
    </row>
    <row r="727" spans="18:20" x14ac:dyDescent="0.25">
      <c r="R727" s="95">
        <f t="shared" si="13"/>
        <v>1</v>
      </c>
      <c r="S727" s="95">
        <f>IF(T727="",0,IFERROR(IF(VLOOKUP(T727,T$73:T726,1,0)&gt;0,0,0),1))</f>
        <v>0</v>
      </c>
      <c r="T727" s="107">
        <f>IF(DATOS!J655=P$74,DATOS!C655,"")</f>
        <v>0</v>
      </c>
    </row>
    <row r="728" spans="18:20" x14ac:dyDescent="0.25">
      <c r="R728" s="95">
        <f t="shared" si="13"/>
        <v>1</v>
      </c>
      <c r="S728" s="95">
        <f>IF(T728="",0,IFERROR(IF(VLOOKUP(T728,T$73:T727,1,0)&gt;0,0,0),1))</f>
        <v>0</v>
      </c>
      <c r="T728" s="107">
        <f>IF(DATOS!J656=P$74,DATOS!C656,"")</f>
        <v>0</v>
      </c>
    </row>
    <row r="729" spans="18:20" x14ac:dyDescent="0.25">
      <c r="R729" s="95">
        <f t="shared" si="13"/>
        <v>1</v>
      </c>
      <c r="S729" s="95">
        <f>IF(T729="",0,IFERROR(IF(VLOOKUP(T729,T$73:T728,1,0)&gt;0,0,0),1))</f>
        <v>0</v>
      </c>
      <c r="T729" s="107">
        <f>IF(DATOS!J657=P$74,DATOS!C657,"")</f>
        <v>0</v>
      </c>
    </row>
    <row r="730" spans="18:20" x14ac:dyDescent="0.25">
      <c r="R730" s="95">
        <f t="shared" si="13"/>
        <v>1</v>
      </c>
      <c r="S730" s="95">
        <f>IF(T730="",0,IFERROR(IF(VLOOKUP(T730,T$73:T729,1,0)&gt;0,0,0),1))</f>
        <v>0</v>
      </c>
      <c r="T730" s="107">
        <f>IF(DATOS!J658=P$74,DATOS!C658,"")</f>
        <v>0</v>
      </c>
    </row>
    <row r="731" spans="18:20" x14ac:dyDescent="0.25">
      <c r="R731" s="95">
        <f t="shared" si="13"/>
        <v>1</v>
      </c>
      <c r="S731" s="95">
        <f>IF(T731="",0,IFERROR(IF(VLOOKUP(T731,T$73:T730,1,0)&gt;0,0,0),1))</f>
        <v>0</v>
      </c>
      <c r="T731" s="107">
        <f>IF(DATOS!J659=P$74,DATOS!C659,"")</f>
        <v>0</v>
      </c>
    </row>
    <row r="732" spans="18:20" x14ac:dyDescent="0.25">
      <c r="R732" s="95">
        <f t="shared" si="13"/>
        <v>1</v>
      </c>
      <c r="S732" s="95">
        <f>IF(T732="",0,IFERROR(IF(VLOOKUP(T732,T$73:T731,1,0)&gt;0,0,0),1))</f>
        <v>0</v>
      </c>
      <c r="T732" s="107">
        <f>IF(DATOS!J660=P$74,DATOS!C660,"")</f>
        <v>0</v>
      </c>
    </row>
    <row r="733" spans="18:20" x14ac:dyDescent="0.25">
      <c r="R733" s="95">
        <f t="shared" si="13"/>
        <v>1</v>
      </c>
      <c r="S733" s="95">
        <f>IF(T733="",0,IFERROR(IF(VLOOKUP(T733,T$73:T732,1,0)&gt;0,0,0),1))</f>
        <v>0</v>
      </c>
      <c r="T733" s="107">
        <f>IF(DATOS!J661=P$74,DATOS!C661,"")</f>
        <v>0</v>
      </c>
    </row>
    <row r="734" spans="18:20" x14ac:dyDescent="0.25">
      <c r="R734" s="95">
        <f t="shared" si="13"/>
        <v>1</v>
      </c>
      <c r="S734" s="95">
        <f>IF(T734="",0,IFERROR(IF(VLOOKUP(T734,T$73:T733,1,0)&gt;0,0,0),1))</f>
        <v>0</v>
      </c>
      <c r="T734" s="107">
        <f>IF(DATOS!J662=P$74,DATOS!C662,"")</f>
        <v>0</v>
      </c>
    </row>
    <row r="735" spans="18:20" x14ac:dyDescent="0.25">
      <c r="R735" s="95">
        <f t="shared" si="13"/>
        <v>1</v>
      </c>
      <c r="S735" s="95">
        <f>IF(T735="",0,IFERROR(IF(VLOOKUP(T735,T$73:T734,1,0)&gt;0,0,0),1))</f>
        <v>0</v>
      </c>
      <c r="T735" s="107">
        <f>IF(DATOS!J663=P$74,DATOS!C663,"")</f>
        <v>0</v>
      </c>
    </row>
    <row r="736" spans="18:20" x14ac:dyDescent="0.25">
      <c r="R736" s="95">
        <f t="shared" si="13"/>
        <v>1</v>
      </c>
      <c r="S736" s="95">
        <f>IF(T736="",0,IFERROR(IF(VLOOKUP(T736,T$73:T735,1,0)&gt;0,0,0),1))</f>
        <v>0</v>
      </c>
      <c r="T736" s="107">
        <f>IF(DATOS!J664=P$74,DATOS!C664,"")</f>
        <v>0</v>
      </c>
    </row>
    <row r="737" spans="18:20" x14ac:dyDescent="0.25">
      <c r="R737" s="95">
        <f t="shared" si="13"/>
        <v>1</v>
      </c>
      <c r="S737" s="95">
        <f>IF(T737="",0,IFERROR(IF(VLOOKUP(T737,T$73:T736,1,0)&gt;0,0,0),1))</f>
        <v>0</v>
      </c>
      <c r="T737" s="107">
        <f>IF(DATOS!J665=P$74,DATOS!C665,"")</f>
        <v>0</v>
      </c>
    </row>
    <row r="738" spans="18:20" x14ac:dyDescent="0.25">
      <c r="R738" s="95">
        <f t="shared" si="13"/>
        <v>1</v>
      </c>
      <c r="S738" s="95">
        <f>IF(T738="",0,IFERROR(IF(VLOOKUP(T738,T$73:T737,1,0)&gt;0,0,0),1))</f>
        <v>0</v>
      </c>
      <c r="T738" s="107">
        <f>IF(DATOS!J666=P$74,DATOS!C666,"")</f>
        <v>0</v>
      </c>
    </row>
    <row r="739" spans="18:20" x14ac:dyDescent="0.25">
      <c r="R739" s="95">
        <f t="shared" si="13"/>
        <v>1</v>
      </c>
      <c r="S739" s="95">
        <f>IF(T739="",0,IFERROR(IF(VLOOKUP(T739,T$73:T738,1,0)&gt;0,0,0),1))</f>
        <v>0</v>
      </c>
      <c r="T739" s="107">
        <f>IF(DATOS!J667=P$74,DATOS!C667,"")</f>
        <v>0</v>
      </c>
    </row>
    <row r="740" spans="18:20" x14ac:dyDescent="0.25">
      <c r="R740" s="95">
        <f t="shared" si="13"/>
        <v>1</v>
      </c>
      <c r="S740" s="95">
        <f>IF(T740="",0,IFERROR(IF(VLOOKUP(T740,T$73:T739,1,0)&gt;0,0,0),1))</f>
        <v>0</v>
      </c>
      <c r="T740" s="107">
        <f>IF(DATOS!J668=P$74,DATOS!C668,"")</f>
        <v>0</v>
      </c>
    </row>
    <row r="741" spans="18:20" x14ac:dyDescent="0.25">
      <c r="R741" s="95">
        <f t="shared" si="13"/>
        <v>1</v>
      </c>
      <c r="S741" s="95">
        <f>IF(T741="",0,IFERROR(IF(VLOOKUP(T741,T$73:T740,1,0)&gt;0,0,0),1))</f>
        <v>0</v>
      </c>
      <c r="T741" s="107">
        <f>IF(DATOS!J669=P$74,DATOS!C669,"")</f>
        <v>0</v>
      </c>
    </row>
    <row r="742" spans="18:20" x14ac:dyDescent="0.25">
      <c r="R742" s="95">
        <f t="shared" si="13"/>
        <v>1</v>
      </c>
      <c r="S742" s="95">
        <f>IF(T742="",0,IFERROR(IF(VLOOKUP(T742,T$73:T741,1,0)&gt;0,0,0),1))</f>
        <v>0</v>
      </c>
      <c r="T742" s="107">
        <f>IF(DATOS!J670=P$74,DATOS!C670,"")</f>
        <v>0</v>
      </c>
    </row>
    <row r="743" spans="18:20" x14ac:dyDescent="0.25">
      <c r="R743" s="95">
        <f t="shared" si="13"/>
        <v>1</v>
      </c>
      <c r="S743" s="95">
        <f>IF(T743="",0,IFERROR(IF(VLOOKUP(T743,T$73:T742,1,0)&gt;0,0,0),1))</f>
        <v>0</v>
      </c>
      <c r="T743" s="107">
        <f>IF(DATOS!J671=P$74,DATOS!C671,"")</f>
        <v>0</v>
      </c>
    </row>
    <row r="744" spans="18:20" x14ac:dyDescent="0.25">
      <c r="R744" s="95">
        <f t="shared" si="13"/>
        <v>1</v>
      </c>
      <c r="S744" s="95">
        <f>IF(T744="",0,IFERROR(IF(VLOOKUP(T744,T$73:T743,1,0)&gt;0,0,0),1))</f>
        <v>0</v>
      </c>
      <c r="T744" s="107">
        <f>IF(DATOS!J672=P$74,DATOS!C672,"")</f>
        <v>0</v>
      </c>
    </row>
    <row r="745" spans="18:20" x14ac:dyDescent="0.25">
      <c r="R745" s="95">
        <f t="shared" si="13"/>
        <v>1</v>
      </c>
      <c r="S745" s="95">
        <f>IF(T745="",0,IFERROR(IF(VLOOKUP(T745,T$73:T744,1,0)&gt;0,0,0),1))</f>
        <v>0</v>
      </c>
      <c r="T745" s="107">
        <f>IF(DATOS!J673=P$74,DATOS!C673,"")</f>
        <v>0</v>
      </c>
    </row>
    <row r="746" spans="18:20" x14ac:dyDescent="0.25">
      <c r="R746" s="95">
        <f t="shared" si="13"/>
        <v>1</v>
      </c>
      <c r="S746" s="95">
        <f>IF(T746="",0,IFERROR(IF(VLOOKUP(T746,T$73:T745,1,0)&gt;0,0,0),1))</f>
        <v>0</v>
      </c>
      <c r="T746" s="107">
        <f>IF(DATOS!J674=P$74,DATOS!C674,"")</f>
        <v>0</v>
      </c>
    </row>
    <row r="747" spans="18:20" x14ac:dyDescent="0.25">
      <c r="R747" s="95">
        <f t="shared" si="13"/>
        <v>1</v>
      </c>
      <c r="S747" s="95">
        <f>IF(T747="",0,IFERROR(IF(VLOOKUP(T747,T$73:T746,1,0)&gt;0,0,0),1))</f>
        <v>0</v>
      </c>
      <c r="T747" s="107">
        <f>IF(DATOS!J675=P$74,DATOS!C675,"")</f>
        <v>0</v>
      </c>
    </row>
    <row r="748" spans="18:20" x14ac:dyDescent="0.25">
      <c r="R748" s="95">
        <f t="shared" si="13"/>
        <v>1</v>
      </c>
      <c r="S748" s="95">
        <f>IF(T748="",0,IFERROR(IF(VLOOKUP(T748,T$73:T747,1,0)&gt;0,0,0),1))</f>
        <v>0</v>
      </c>
      <c r="T748" s="107">
        <f>IF(DATOS!J676=P$74,DATOS!C676,"")</f>
        <v>0</v>
      </c>
    </row>
    <row r="749" spans="18:20" x14ac:dyDescent="0.25">
      <c r="R749" s="95">
        <f t="shared" si="13"/>
        <v>1</v>
      </c>
      <c r="S749" s="95">
        <f>IF(T749="",0,IFERROR(IF(VLOOKUP(T749,T$73:T748,1,0)&gt;0,0,0),1))</f>
        <v>0</v>
      </c>
      <c r="T749" s="107">
        <f>IF(DATOS!J677=P$74,DATOS!C677,"")</f>
        <v>0</v>
      </c>
    </row>
    <row r="750" spans="18:20" x14ac:dyDescent="0.25">
      <c r="R750" s="95">
        <f t="shared" si="13"/>
        <v>1</v>
      </c>
      <c r="S750" s="95">
        <f>IF(T750="",0,IFERROR(IF(VLOOKUP(T750,T$73:T749,1,0)&gt;0,0,0),1))</f>
        <v>0</v>
      </c>
      <c r="T750" s="107">
        <f>IF(DATOS!J678=P$74,DATOS!C678,"")</f>
        <v>0</v>
      </c>
    </row>
    <row r="751" spans="18:20" x14ac:dyDescent="0.25">
      <c r="R751" s="95">
        <f t="shared" si="13"/>
        <v>1</v>
      </c>
      <c r="S751" s="95">
        <f>IF(T751="",0,IFERROR(IF(VLOOKUP(T751,T$73:T750,1,0)&gt;0,0,0),1))</f>
        <v>0</v>
      </c>
      <c r="T751" s="107">
        <f>IF(DATOS!J679=P$74,DATOS!C679,"")</f>
        <v>0</v>
      </c>
    </row>
    <row r="752" spans="18:20" x14ac:dyDescent="0.25">
      <c r="R752" s="95">
        <f t="shared" si="13"/>
        <v>1</v>
      </c>
      <c r="S752" s="95">
        <f>IF(T752="",0,IFERROR(IF(VLOOKUP(T752,T$73:T751,1,0)&gt;0,0,0),1))</f>
        <v>0</v>
      </c>
      <c r="T752" s="107">
        <f>IF(DATOS!J680=P$74,DATOS!C680,"")</f>
        <v>0</v>
      </c>
    </row>
    <row r="753" spans="18:20" x14ac:dyDescent="0.25">
      <c r="R753" s="95">
        <f t="shared" si="13"/>
        <v>1</v>
      </c>
      <c r="S753" s="95">
        <f>IF(T753="",0,IFERROR(IF(VLOOKUP(T753,T$73:T752,1,0)&gt;0,0,0),1))</f>
        <v>0</v>
      </c>
      <c r="T753" s="107">
        <f>IF(DATOS!J681=P$74,DATOS!C681,"")</f>
        <v>0</v>
      </c>
    </row>
    <row r="754" spans="18:20" x14ac:dyDescent="0.25">
      <c r="R754" s="95">
        <f t="shared" si="13"/>
        <v>1</v>
      </c>
      <c r="S754" s="95">
        <f>IF(T754="",0,IFERROR(IF(VLOOKUP(T754,T$73:T753,1,0)&gt;0,0,0),1))</f>
        <v>0</v>
      </c>
      <c r="T754" s="107">
        <f>IF(DATOS!J682=P$74,DATOS!C682,"")</f>
        <v>0</v>
      </c>
    </row>
    <row r="755" spans="18:20" x14ac:dyDescent="0.25">
      <c r="R755" s="95">
        <f t="shared" si="13"/>
        <v>1</v>
      </c>
      <c r="S755" s="95">
        <f>IF(T755="",0,IFERROR(IF(VLOOKUP(T755,T$73:T754,1,0)&gt;0,0,0),1))</f>
        <v>0</v>
      </c>
      <c r="T755" s="107">
        <f>IF(DATOS!J683=P$74,DATOS!C683,"")</f>
        <v>0</v>
      </c>
    </row>
    <row r="756" spans="18:20" x14ac:dyDescent="0.25">
      <c r="R756" s="95">
        <f t="shared" si="13"/>
        <v>1</v>
      </c>
      <c r="S756" s="95">
        <f>IF(T756="",0,IFERROR(IF(VLOOKUP(T756,T$73:T755,1,0)&gt;0,0,0),1))</f>
        <v>0</v>
      </c>
      <c r="T756" s="107">
        <f>IF(DATOS!J684=P$74,DATOS!C684,"")</f>
        <v>0</v>
      </c>
    </row>
    <row r="757" spans="18:20" x14ac:dyDescent="0.25">
      <c r="R757" s="95">
        <f t="shared" si="13"/>
        <v>1</v>
      </c>
      <c r="S757" s="95">
        <f>IF(T757="",0,IFERROR(IF(VLOOKUP(T757,T$73:T756,1,0)&gt;0,0,0),1))</f>
        <v>0</v>
      </c>
      <c r="T757" s="107">
        <f>IF(DATOS!J685=P$74,DATOS!C685,"")</f>
        <v>0</v>
      </c>
    </row>
    <row r="758" spans="18:20" x14ac:dyDescent="0.25">
      <c r="R758" s="95">
        <f t="shared" si="13"/>
        <v>1</v>
      </c>
      <c r="S758" s="95">
        <f>IF(T758="",0,IFERROR(IF(VLOOKUP(T758,T$73:T757,1,0)&gt;0,0,0),1))</f>
        <v>0</v>
      </c>
      <c r="T758" s="107">
        <f>IF(DATOS!J686=P$74,DATOS!C686,"")</f>
        <v>0</v>
      </c>
    </row>
    <row r="759" spans="18:20" x14ac:dyDescent="0.25">
      <c r="R759" s="95">
        <f t="shared" si="13"/>
        <v>1</v>
      </c>
      <c r="S759" s="95">
        <f>IF(T759="",0,IFERROR(IF(VLOOKUP(T759,T$73:T758,1,0)&gt;0,0,0),1))</f>
        <v>0</v>
      </c>
      <c r="T759" s="107">
        <f>IF(DATOS!J687=P$74,DATOS!C687,"")</f>
        <v>0</v>
      </c>
    </row>
    <row r="760" spans="18:20" x14ac:dyDescent="0.25">
      <c r="R760" s="95">
        <f t="shared" si="13"/>
        <v>1</v>
      </c>
      <c r="S760" s="95">
        <f>IF(T760="",0,IFERROR(IF(VLOOKUP(T760,T$73:T759,1,0)&gt;0,0,0),1))</f>
        <v>0</v>
      </c>
      <c r="T760" s="107">
        <f>IF(DATOS!J688=P$74,DATOS!C688,"")</f>
        <v>0</v>
      </c>
    </row>
    <row r="761" spans="18:20" x14ac:dyDescent="0.25">
      <c r="R761" s="95">
        <f t="shared" si="13"/>
        <v>1</v>
      </c>
      <c r="S761" s="95">
        <f>IF(T761="",0,IFERROR(IF(VLOOKUP(T761,T$73:T760,1,0)&gt;0,0,0),1))</f>
        <v>0</v>
      </c>
      <c r="T761" s="107">
        <f>IF(DATOS!J689=P$74,DATOS!C689,"")</f>
        <v>0</v>
      </c>
    </row>
    <row r="762" spans="18:20" x14ac:dyDescent="0.25">
      <c r="R762" s="95">
        <f t="shared" si="13"/>
        <v>1</v>
      </c>
      <c r="S762" s="95">
        <f>IF(T762="",0,IFERROR(IF(VLOOKUP(T762,T$73:T761,1,0)&gt;0,0,0),1))</f>
        <v>0</v>
      </c>
      <c r="T762" s="107">
        <f>IF(DATOS!J690=P$74,DATOS!C690,"")</f>
        <v>0</v>
      </c>
    </row>
    <row r="763" spans="18:20" x14ac:dyDescent="0.25">
      <c r="R763" s="95">
        <f t="shared" si="13"/>
        <v>1</v>
      </c>
      <c r="S763" s="95">
        <f>IF(T763="",0,IFERROR(IF(VLOOKUP(T763,T$73:T762,1,0)&gt;0,0,0),1))</f>
        <v>0</v>
      </c>
      <c r="T763" s="107">
        <f>IF(DATOS!J691=P$74,DATOS!C691,"")</f>
        <v>0</v>
      </c>
    </row>
    <row r="764" spans="18:20" x14ac:dyDescent="0.25">
      <c r="R764" s="95">
        <f t="shared" si="13"/>
        <v>1</v>
      </c>
      <c r="S764" s="95">
        <f>IF(T764="",0,IFERROR(IF(VLOOKUP(T764,T$73:T763,1,0)&gt;0,0,0),1))</f>
        <v>0</v>
      </c>
      <c r="T764" s="107">
        <f>IF(DATOS!J692=P$74,DATOS!C692,"")</f>
        <v>0</v>
      </c>
    </row>
    <row r="765" spans="18:20" x14ac:dyDescent="0.25">
      <c r="R765" s="95">
        <f t="shared" si="13"/>
        <v>1</v>
      </c>
      <c r="S765" s="95">
        <f>IF(T765="",0,IFERROR(IF(VLOOKUP(T765,T$73:T764,1,0)&gt;0,0,0),1))</f>
        <v>0</v>
      </c>
      <c r="T765" s="107">
        <f>IF(DATOS!J693=P$74,DATOS!C693,"")</f>
        <v>0</v>
      </c>
    </row>
    <row r="766" spans="18:20" x14ac:dyDescent="0.25">
      <c r="R766" s="95">
        <f t="shared" si="13"/>
        <v>1</v>
      </c>
      <c r="S766" s="95">
        <f>IF(T766="",0,IFERROR(IF(VLOOKUP(T766,T$73:T765,1,0)&gt;0,0,0),1))</f>
        <v>0</v>
      </c>
      <c r="T766" s="107">
        <f>IF(DATOS!J694=P$74,DATOS!C694,"")</f>
        <v>0</v>
      </c>
    </row>
    <row r="767" spans="18:20" x14ac:dyDescent="0.25">
      <c r="R767" s="95">
        <f t="shared" si="13"/>
        <v>1</v>
      </c>
      <c r="S767" s="95">
        <f>IF(T767="",0,IFERROR(IF(VLOOKUP(T767,T$73:T766,1,0)&gt;0,0,0),1))</f>
        <v>0</v>
      </c>
      <c r="T767" s="107">
        <f>IF(DATOS!J695=P$74,DATOS!C695,"")</f>
        <v>0</v>
      </c>
    </row>
    <row r="768" spans="18:20" x14ac:dyDescent="0.25">
      <c r="R768" s="95">
        <f t="shared" si="13"/>
        <v>1</v>
      </c>
      <c r="S768" s="95">
        <f>IF(T768="",0,IFERROR(IF(VLOOKUP(T768,T$73:T767,1,0)&gt;0,0,0),1))</f>
        <v>0</v>
      </c>
      <c r="T768" s="107">
        <f>IF(DATOS!J696=P$74,DATOS!C696,"")</f>
        <v>0</v>
      </c>
    </row>
    <row r="769" spans="18:20" x14ac:dyDescent="0.25">
      <c r="R769" s="95">
        <f t="shared" si="13"/>
        <v>1</v>
      </c>
      <c r="S769" s="95">
        <f>IF(T769="",0,IFERROR(IF(VLOOKUP(T769,T$73:T768,1,0)&gt;0,0,0),1))</f>
        <v>0</v>
      </c>
      <c r="T769" s="107">
        <f>IF(DATOS!J697=P$74,DATOS!C697,"")</f>
        <v>0</v>
      </c>
    </row>
    <row r="770" spans="18:20" x14ac:dyDescent="0.25">
      <c r="R770" s="95">
        <f t="shared" si="13"/>
        <v>1</v>
      </c>
      <c r="S770" s="95">
        <f>IF(T770="",0,IFERROR(IF(VLOOKUP(T770,T$73:T769,1,0)&gt;0,0,0),1))</f>
        <v>0</v>
      </c>
      <c r="T770" s="107">
        <f>IF(DATOS!J698=P$74,DATOS!C698,"")</f>
        <v>0</v>
      </c>
    </row>
    <row r="771" spans="18:20" x14ac:dyDescent="0.25">
      <c r="R771" s="95">
        <f t="shared" si="13"/>
        <v>1</v>
      </c>
      <c r="S771" s="95">
        <f>IF(T771="",0,IFERROR(IF(VLOOKUP(T771,T$73:T770,1,0)&gt;0,0,0),1))</f>
        <v>0</v>
      </c>
      <c r="T771" s="107">
        <f>IF(DATOS!J699=P$74,DATOS!C699,"")</f>
        <v>0</v>
      </c>
    </row>
    <row r="772" spans="18:20" x14ac:dyDescent="0.25">
      <c r="R772" s="95">
        <f t="shared" si="13"/>
        <v>1</v>
      </c>
      <c r="S772" s="95">
        <f>IF(T772="",0,IFERROR(IF(VLOOKUP(T772,T$73:T771,1,0)&gt;0,0,0),1))</f>
        <v>0</v>
      </c>
      <c r="T772" s="107">
        <f>IF(DATOS!J700=P$74,DATOS!C700,"")</f>
        <v>0</v>
      </c>
    </row>
    <row r="773" spans="18:20" x14ac:dyDescent="0.25">
      <c r="R773" s="95">
        <f t="shared" si="13"/>
        <v>1</v>
      </c>
      <c r="S773" s="95">
        <f>IF(T773="",0,IFERROR(IF(VLOOKUP(T773,T$73:T772,1,0)&gt;0,0,0),1))</f>
        <v>0</v>
      </c>
      <c r="T773" s="107">
        <f>IF(DATOS!J701=P$74,DATOS!C701,"")</f>
        <v>0</v>
      </c>
    </row>
    <row r="774" spans="18:20" x14ac:dyDescent="0.25">
      <c r="R774" s="95">
        <f t="shared" si="13"/>
        <v>1</v>
      </c>
      <c r="S774" s="95">
        <f>IF(T774="",0,IFERROR(IF(VLOOKUP(T774,T$73:T773,1,0)&gt;0,0,0),1))</f>
        <v>0</v>
      </c>
      <c r="T774" s="107">
        <f>IF(DATOS!J702=P$74,DATOS!C702,"")</f>
        <v>0</v>
      </c>
    </row>
    <row r="775" spans="18:20" x14ac:dyDescent="0.25">
      <c r="R775" s="95">
        <f t="shared" si="13"/>
        <v>1</v>
      </c>
      <c r="S775" s="95">
        <f>IF(T775="",0,IFERROR(IF(VLOOKUP(T775,T$73:T774,1,0)&gt;0,0,0),1))</f>
        <v>0</v>
      </c>
      <c r="T775" s="107">
        <f>IF(DATOS!J703=P$74,DATOS!C703,"")</f>
        <v>0</v>
      </c>
    </row>
    <row r="776" spans="18:20" x14ac:dyDescent="0.25">
      <c r="R776" s="95">
        <f t="shared" si="13"/>
        <v>1</v>
      </c>
      <c r="S776" s="95">
        <f>IF(T776="",0,IFERROR(IF(VLOOKUP(T776,T$73:T775,1,0)&gt;0,0,0),1))</f>
        <v>0</v>
      </c>
      <c r="T776" s="107">
        <f>IF(DATOS!J704=P$74,DATOS!C704,"")</f>
        <v>0</v>
      </c>
    </row>
    <row r="777" spans="18:20" x14ac:dyDescent="0.25">
      <c r="R777" s="95">
        <f t="shared" si="13"/>
        <v>1</v>
      </c>
      <c r="S777" s="95">
        <f>IF(T777="",0,IFERROR(IF(VLOOKUP(T777,T$73:T776,1,0)&gt;0,0,0),1))</f>
        <v>0</v>
      </c>
      <c r="T777" s="107">
        <f>IF(DATOS!J705=P$74,DATOS!C705,"")</f>
        <v>0</v>
      </c>
    </row>
    <row r="778" spans="18:20" x14ac:dyDescent="0.25">
      <c r="R778" s="95">
        <f t="shared" ref="R778:R841" si="14">R777+S778</f>
        <v>1</v>
      </c>
      <c r="S778" s="95">
        <f>IF(T778="",0,IFERROR(IF(VLOOKUP(T778,T$73:T777,1,0)&gt;0,0,0),1))</f>
        <v>0</v>
      </c>
      <c r="T778" s="107">
        <f>IF(DATOS!J706=P$74,DATOS!C706,"")</f>
        <v>0</v>
      </c>
    </row>
    <row r="779" spans="18:20" x14ac:dyDescent="0.25">
      <c r="R779" s="95">
        <f t="shared" si="14"/>
        <v>1</v>
      </c>
      <c r="S779" s="95">
        <f>IF(T779="",0,IFERROR(IF(VLOOKUP(T779,T$73:T778,1,0)&gt;0,0,0),1))</f>
        <v>0</v>
      </c>
      <c r="T779" s="107">
        <f>IF(DATOS!J707=P$74,DATOS!C707,"")</f>
        <v>0</v>
      </c>
    </row>
    <row r="780" spans="18:20" x14ac:dyDescent="0.25">
      <c r="R780" s="95">
        <f t="shared" si="14"/>
        <v>1</v>
      </c>
      <c r="S780" s="95">
        <f>IF(T780="",0,IFERROR(IF(VLOOKUP(T780,T$73:T779,1,0)&gt;0,0,0),1))</f>
        <v>0</v>
      </c>
      <c r="T780" s="107">
        <f>IF(DATOS!J708=P$74,DATOS!C708,"")</f>
        <v>0</v>
      </c>
    </row>
    <row r="781" spans="18:20" x14ac:dyDescent="0.25">
      <c r="R781" s="95">
        <f t="shared" si="14"/>
        <v>1</v>
      </c>
      <c r="S781" s="95">
        <f>IF(T781="",0,IFERROR(IF(VLOOKUP(T781,T$73:T780,1,0)&gt;0,0,0),1))</f>
        <v>0</v>
      </c>
      <c r="T781" s="107">
        <f>IF(DATOS!J709=P$74,DATOS!C709,"")</f>
        <v>0</v>
      </c>
    </row>
    <row r="782" spans="18:20" x14ac:dyDescent="0.25">
      <c r="R782" s="95">
        <f t="shared" si="14"/>
        <v>1</v>
      </c>
      <c r="S782" s="95">
        <f>IF(T782="",0,IFERROR(IF(VLOOKUP(T782,T$73:T781,1,0)&gt;0,0,0),1))</f>
        <v>0</v>
      </c>
      <c r="T782" s="107">
        <f>IF(DATOS!J710=P$74,DATOS!C710,"")</f>
        <v>0</v>
      </c>
    </row>
    <row r="783" spans="18:20" x14ac:dyDescent="0.25">
      <c r="R783" s="95">
        <f t="shared" si="14"/>
        <v>1</v>
      </c>
      <c r="S783" s="95">
        <f>IF(T783="",0,IFERROR(IF(VLOOKUP(T783,T$73:T782,1,0)&gt;0,0,0),1))</f>
        <v>0</v>
      </c>
      <c r="T783" s="107">
        <f>IF(DATOS!J711=P$74,DATOS!C711,"")</f>
        <v>0</v>
      </c>
    </row>
    <row r="784" spans="18:20" x14ac:dyDescent="0.25">
      <c r="R784" s="95">
        <f t="shared" si="14"/>
        <v>1</v>
      </c>
      <c r="S784" s="95">
        <f>IF(T784="",0,IFERROR(IF(VLOOKUP(T784,T$73:T783,1,0)&gt;0,0,0),1))</f>
        <v>0</v>
      </c>
      <c r="T784" s="107">
        <f>IF(DATOS!J712=P$74,DATOS!C712,"")</f>
        <v>0</v>
      </c>
    </row>
    <row r="785" spans="18:20" x14ac:dyDescent="0.25">
      <c r="R785" s="95">
        <f t="shared" si="14"/>
        <v>1</v>
      </c>
      <c r="S785" s="95">
        <f>IF(T785="",0,IFERROR(IF(VLOOKUP(T785,T$73:T784,1,0)&gt;0,0,0),1))</f>
        <v>0</v>
      </c>
      <c r="T785" s="107">
        <f>IF(DATOS!J713=P$74,DATOS!C713,"")</f>
        <v>0</v>
      </c>
    </row>
    <row r="786" spans="18:20" x14ac:dyDescent="0.25">
      <c r="R786" s="95">
        <f t="shared" si="14"/>
        <v>1</v>
      </c>
      <c r="S786" s="95">
        <f>IF(T786="",0,IFERROR(IF(VLOOKUP(T786,T$73:T785,1,0)&gt;0,0,0),1))</f>
        <v>0</v>
      </c>
      <c r="T786" s="107">
        <f>IF(DATOS!J714=P$74,DATOS!C714,"")</f>
        <v>0</v>
      </c>
    </row>
    <row r="787" spans="18:20" x14ac:dyDescent="0.25">
      <c r="R787" s="95">
        <f t="shared" si="14"/>
        <v>1</v>
      </c>
      <c r="S787" s="95">
        <f>IF(T787="",0,IFERROR(IF(VLOOKUP(T787,T$73:T786,1,0)&gt;0,0,0),1))</f>
        <v>0</v>
      </c>
      <c r="T787" s="107">
        <f>IF(DATOS!J715=P$74,DATOS!C715,"")</f>
        <v>0</v>
      </c>
    </row>
    <row r="788" spans="18:20" x14ac:dyDescent="0.25">
      <c r="R788" s="95">
        <f t="shared" si="14"/>
        <v>1</v>
      </c>
      <c r="S788" s="95">
        <f>IF(T788="",0,IFERROR(IF(VLOOKUP(T788,T$73:T787,1,0)&gt;0,0,0),1))</f>
        <v>0</v>
      </c>
      <c r="T788" s="107">
        <f>IF(DATOS!J716=P$74,DATOS!C716,"")</f>
        <v>0</v>
      </c>
    </row>
    <row r="789" spans="18:20" x14ac:dyDescent="0.25">
      <c r="R789" s="95">
        <f t="shared" si="14"/>
        <v>1</v>
      </c>
      <c r="S789" s="95">
        <f>IF(T789="",0,IFERROR(IF(VLOOKUP(T789,T$73:T788,1,0)&gt;0,0,0),1))</f>
        <v>0</v>
      </c>
      <c r="T789" s="107">
        <f>IF(DATOS!J717=P$74,DATOS!C717,"")</f>
        <v>0</v>
      </c>
    </row>
    <row r="790" spans="18:20" x14ac:dyDescent="0.25">
      <c r="R790" s="95">
        <f t="shared" si="14"/>
        <v>1</v>
      </c>
      <c r="S790" s="95">
        <f>IF(T790="",0,IFERROR(IF(VLOOKUP(T790,T$73:T789,1,0)&gt;0,0,0),1))</f>
        <v>0</v>
      </c>
      <c r="T790" s="107">
        <f>IF(DATOS!J718=P$74,DATOS!C718,"")</f>
        <v>0</v>
      </c>
    </row>
    <row r="791" spans="18:20" x14ac:dyDescent="0.25">
      <c r="R791" s="95">
        <f t="shared" si="14"/>
        <v>1</v>
      </c>
      <c r="S791" s="95">
        <f>IF(T791="",0,IFERROR(IF(VLOOKUP(T791,T$73:T790,1,0)&gt;0,0,0),1))</f>
        <v>0</v>
      </c>
      <c r="T791" s="107">
        <f>IF(DATOS!J719=P$74,DATOS!C719,"")</f>
        <v>0</v>
      </c>
    </row>
    <row r="792" spans="18:20" x14ac:dyDescent="0.25">
      <c r="R792" s="95">
        <f t="shared" si="14"/>
        <v>1</v>
      </c>
      <c r="S792" s="95">
        <f>IF(T792="",0,IFERROR(IF(VLOOKUP(T792,T$73:T791,1,0)&gt;0,0,0),1))</f>
        <v>0</v>
      </c>
      <c r="T792" s="107">
        <f>IF(DATOS!J720=P$74,DATOS!C720,"")</f>
        <v>0</v>
      </c>
    </row>
    <row r="793" spans="18:20" x14ac:dyDescent="0.25">
      <c r="R793" s="95">
        <f t="shared" si="14"/>
        <v>1</v>
      </c>
      <c r="S793" s="95">
        <f>IF(T793="",0,IFERROR(IF(VLOOKUP(T793,T$73:T792,1,0)&gt;0,0,0),1))</f>
        <v>0</v>
      </c>
      <c r="T793" s="107">
        <f>IF(DATOS!J721=P$74,DATOS!C721,"")</f>
        <v>0</v>
      </c>
    </row>
    <row r="794" spans="18:20" x14ac:dyDescent="0.25">
      <c r="R794" s="95">
        <f t="shared" si="14"/>
        <v>1</v>
      </c>
      <c r="S794" s="95">
        <f>IF(T794="",0,IFERROR(IF(VLOOKUP(T794,T$73:T793,1,0)&gt;0,0,0),1))</f>
        <v>0</v>
      </c>
      <c r="T794" s="107">
        <f>IF(DATOS!J722=P$74,DATOS!C722,"")</f>
        <v>0</v>
      </c>
    </row>
    <row r="795" spans="18:20" x14ac:dyDescent="0.25">
      <c r="R795" s="95">
        <f t="shared" si="14"/>
        <v>1</v>
      </c>
      <c r="S795" s="95">
        <f>IF(T795="",0,IFERROR(IF(VLOOKUP(T795,T$73:T794,1,0)&gt;0,0,0),1))</f>
        <v>0</v>
      </c>
      <c r="T795" s="107">
        <f>IF(DATOS!J723=P$74,DATOS!C723,"")</f>
        <v>0</v>
      </c>
    </row>
    <row r="796" spans="18:20" x14ac:dyDescent="0.25">
      <c r="R796" s="95">
        <f t="shared" si="14"/>
        <v>1</v>
      </c>
      <c r="S796" s="95">
        <f>IF(T796="",0,IFERROR(IF(VLOOKUP(T796,T$73:T795,1,0)&gt;0,0,0),1))</f>
        <v>0</v>
      </c>
      <c r="T796" s="107">
        <f>IF(DATOS!J724=P$74,DATOS!C724,"")</f>
        <v>0</v>
      </c>
    </row>
    <row r="797" spans="18:20" x14ac:dyDescent="0.25">
      <c r="R797" s="95">
        <f t="shared" si="14"/>
        <v>1</v>
      </c>
      <c r="S797" s="95">
        <f>IF(T797="",0,IFERROR(IF(VLOOKUP(T797,T$73:T796,1,0)&gt;0,0,0),1))</f>
        <v>0</v>
      </c>
      <c r="T797" s="107">
        <f>IF(DATOS!J725=P$74,DATOS!C725,"")</f>
        <v>0</v>
      </c>
    </row>
    <row r="798" spans="18:20" x14ac:dyDescent="0.25">
      <c r="R798" s="95">
        <f t="shared" si="14"/>
        <v>1</v>
      </c>
      <c r="S798" s="95">
        <f>IF(T798="",0,IFERROR(IF(VLOOKUP(T798,T$73:T797,1,0)&gt;0,0,0),1))</f>
        <v>0</v>
      </c>
      <c r="T798" s="107">
        <f>IF(DATOS!J726=P$74,DATOS!C726,"")</f>
        <v>0</v>
      </c>
    </row>
    <row r="799" spans="18:20" x14ac:dyDescent="0.25">
      <c r="R799" s="95">
        <f t="shared" si="14"/>
        <v>1</v>
      </c>
      <c r="S799" s="95">
        <f>IF(T799="",0,IFERROR(IF(VLOOKUP(T799,T$73:T798,1,0)&gt;0,0,0),1))</f>
        <v>0</v>
      </c>
      <c r="T799" s="107">
        <f>IF(DATOS!J727=P$74,DATOS!C727,"")</f>
        <v>0</v>
      </c>
    </row>
    <row r="800" spans="18:20" x14ac:dyDescent="0.25">
      <c r="R800" s="95">
        <f t="shared" si="14"/>
        <v>1</v>
      </c>
      <c r="S800" s="95">
        <f>IF(T800="",0,IFERROR(IF(VLOOKUP(T800,T$73:T799,1,0)&gt;0,0,0),1))</f>
        <v>0</v>
      </c>
      <c r="T800" s="107">
        <f>IF(DATOS!J728=P$74,DATOS!C728,"")</f>
        <v>0</v>
      </c>
    </row>
    <row r="801" spans="18:20" x14ac:dyDescent="0.25">
      <c r="R801" s="95">
        <f t="shared" si="14"/>
        <v>1</v>
      </c>
      <c r="S801" s="95">
        <f>IF(T801="",0,IFERROR(IF(VLOOKUP(T801,T$73:T800,1,0)&gt;0,0,0),1))</f>
        <v>0</v>
      </c>
      <c r="T801" s="107">
        <f>IF(DATOS!J729=P$74,DATOS!C729,"")</f>
        <v>0</v>
      </c>
    </row>
    <row r="802" spans="18:20" x14ac:dyDescent="0.25">
      <c r="R802" s="95">
        <f t="shared" si="14"/>
        <v>1</v>
      </c>
      <c r="S802" s="95">
        <f>IF(T802="",0,IFERROR(IF(VLOOKUP(T802,T$73:T801,1,0)&gt;0,0,0),1))</f>
        <v>0</v>
      </c>
      <c r="T802" s="107">
        <f>IF(DATOS!J730=P$74,DATOS!C730,"")</f>
        <v>0</v>
      </c>
    </row>
    <row r="803" spans="18:20" x14ac:dyDescent="0.25">
      <c r="R803" s="95">
        <f t="shared" si="14"/>
        <v>1</v>
      </c>
      <c r="S803" s="95">
        <f>IF(T803="",0,IFERROR(IF(VLOOKUP(T803,T$73:T802,1,0)&gt;0,0,0),1))</f>
        <v>0</v>
      </c>
      <c r="T803" s="107">
        <f>IF(DATOS!J731=P$74,DATOS!C731,"")</f>
        <v>0</v>
      </c>
    </row>
    <row r="804" spans="18:20" x14ac:dyDescent="0.25">
      <c r="R804" s="95">
        <f t="shared" si="14"/>
        <v>1</v>
      </c>
      <c r="S804" s="95">
        <f>IF(T804="",0,IFERROR(IF(VLOOKUP(T804,T$73:T803,1,0)&gt;0,0,0),1))</f>
        <v>0</v>
      </c>
      <c r="T804" s="107">
        <f>IF(DATOS!J732=P$74,DATOS!C732,"")</f>
        <v>0</v>
      </c>
    </row>
    <row r="805" spans="18:20" x14ac:dyDescent="0.25">
      <c r="R805" s="95">
        <f t="shared" si="14"/>
        <v>1</v>
      </c>
      <c r="S805" s="95">
        <f>IF(T805="",0,IFERROR(IF(VLOOKUP(T805,T$73:T804,1,0)&gt;0,0,0),1))</f>
        <v>0</v>
      </c>
      <c r="T805" s="107">
        <f>IF(DATOS!J733=P$74,DATOS!C733,"")</f>
        <v>0</v>
      </c>
    </row>
    <row r="806" spans="18:20" x14ac:dyDescent="0.25">
      <c r="R806" s="95">
        <f t="shared" si="14"/>
        <v>1</v>
      </c>
      <c r="S806" s="95">
        <f>IF(T806="",0,IFERROR(IF(VLOOKUP(T806,T$73:T805,1,0)&gt;0,0,0),1))</f>
        <v>0</v>
      </c>
      <c r="T806" s="107">
        <f>IF(DATOS!J734=P$74,DATOS!C734,"")</f>
        <v>0</v>
      </c>
    </row>
    <row r="807" spans="18:20" x14ac:dyDescent="0.25">
      <c r="R807" s="95">
        <f t="shared" si="14"/>
        <v>1</v>
      </c>
      <c r="S807" s="95">
        <f>IF(T807="",0,IFERROR(IF(VLOOKUP(T807,T$73:T806,1,0)&gt;0,0,0),1))</f>
        <v>0</v>
      </c>
      <c r="T807" s="107">
        <f>IF(DATOS!J735=P$74,DATOS!C735,"")</f>
        <v>0</v>
      </c>
    </row>
    <row r="808" spans="18:20" x14ac:dyDescent="0.25">
      <c r="R808" s="95">
        <f t="shared" si="14"/>
        <v>1</v>
      </c>
      <c r="S808" s="95">
        <f>IF(T808="",0,IFERROR(IF(VLOOKUP(T808,T$73:T807,1,0)&gt;0,0,0),1))</f>
        <v>0</v>
      </c>
      <c r="T808" s="107">
        <f>IF(DATOS!J736=P$74,DATOS!C736,"")</f>
        <v>0</v>
      </c>
    </row>
    <row r="809" spans="18:20" x14ac:dyDescent="0.25">
      <c r="R809" s="95">
        <f t="shared" si="14"/>
        <v>1</v>
      </c>
      <c r="S809" s="95">
        <f>IF(T809="",0,IFERROR(IF(VLOOKUP(T809,T$73:T808,1,0)&gt;0,0,0),1))</f>
        <v>0</v>
      </c>
      <c r="T809" s="107">
        <f>IF(DATOS!J737=P$74,DATOS!C737,"")</f>
        <v>0</v>
      </c>
    </row>
    <row r="810" spans="18:20" x14ac:dyDescent="0.25">
      <c r="R810" s="95">
        <f t="shared" si="14"/>
        <v>1</v>
      </c>
      <c r="S810" s="95">
        <f>IF(T810="",0,IFERROR(IF(VLOOKUP(T810,T$73:T809,1,0)&gt;0,0,0),1))</f>
        <v>0</v>
      </c>
      <c r="T810" s="107">
        <f>IF(DATOS!J738=P$74,DATOS!C738,"")</f>
        <v>0</v>
      </c>
    </row>
    <row r="811" spans="18:20" x14ac:dyDescent="0.25">
      <c r="R811" s="95">
        <f t="shared" si="14"/>
        <v>1</v>
      </c>
      <c r="S811" s="95">
        <f>IF(T811="",0,IFERROR(IF(VLOOKUP(T811,T$73:T810,1,0)&gt;0,0,0),1))</f>
        <v>0</v>
      </c>
      <c r="T811" s="107">
        <f>IF(DATOS!J739=P$74,DATOS!C739,"")</f>
        <v>0</v>
      </c>
    </row>
    <row r="812" spans="18:20" x14ac:dyDescent="0.25">
      <c r="R812" s="95">
        <f t="shared" si="14"/>
        <v>1</v>
      </c>
      <c r="S812" s="95">
        <f>IF(T812="",0,IFERROR(IF(VLOOKUP(T812,T$73:T811,1,0)&gt;0,0,0),1))</f>
        <v>0</v>
      </c>
      <c r="T812" s="107">
        <f>IF(DATOS!J740=P$74,DATOS!C740,"")</f>
        <v>0</v>
      </c>
    </row>
    <row r="813" spans="18:20" x14ac:dyDescent="0.25">
      <c r="R813" s="95">
        <f t="shared" si="14"/>
        <v>1</v>
      </c>
      <c r="S813" s="95">
        <f>IF(T813="",0,IFERROR(IF(VLOOKUP(T813,T$73:T812,1,0)&gt;0,0,0),1))</f>
        <v>0</v>
      </c>
      <c r="T813" s="107">
        <f>IF(DATOS!J741=P$74,DATOS!C741,"")</f>
        <v>0</v>
      </c>
    </row>
    <row r="814" spans="18:20" x14ac:dyDescent="0.25">
      <c r="R814" s="95">
        <f t="shared" si="14"/>
        <v>1</v>
      </c>
      <c r="S814" s="95">
        <f>IF(T814="",0,IFERROR(IF(VLOOKUP(T814,T$73:T813,1,0)&gt;0,0,0),1))</f>
        <v>0</v>
      </c>
      <c r="T814" s="107">
        <f>IF(DATOS!J742=P$74,DATOS!C742,"")</f>
        <v>0</v>
      </c>
    </row>
    <row r="815" spans="18:20" x14ac:dyDescent="0.25">
      <c r="R815" s="95">
        <f t="shared" si="14"/>
        <v>1</v>
      </c>
      <c r="S815" s="95">
        <f>IF(T815="",0,IFERROR(IF(VLOOKUP(T815,T$73:T814,1,0)&gt;0,0,0),1))</f>
        <v>0</v>
      </c>
      <c r="T815" s="107">
        <f>IF(DATOS!J743=P$74,DATOS!C743,"")</f>
        <v>0</v>
      </c>
    </row>
    <row r="816" spans="18:20" x14ac:dyDescent="0.25">
      <c r="R816" s="95">
        <f t="shared" si="14"/>
        <v>1</v>
      </c>
      <c r="S816" s="95">
        <f>IF(T816="",0,IFERROR(IF(VLOOKUP(T816,T$73:T815,1,0)&gt;0,0,0),1))</f>
        <v>0</v>
      </c>
      <c r="T816" s="107">
        <f>IF(DATOS!J744=P$74,DATOS!C744,"")</f>
        <v>0</v>
      </c>
    </row>
    <row r="817" spans="18:20" x14ac:dyDescent="0.25">
      <c r="R817" s="95">
        <f t="shared" si="14"/>
        <v>1</v>
      </c>
      <c r="S817" s="95">
        <f>IF(T817="",0,IFERROR(IF(VLOOKUP(T817,T$73:T816,1,0)&gt;0,0,0),1))</f>
        <v>0</v>
      </c>
      <c r="T817" s="107">
        <f>IF(DATOS!J745=P$74,DATOS!C745,"")</f>
        <v>0</v>
      </c>
    </row>
    <row r="818" spans="18:20" x14ac:dyDescent="0.25">
      <c r="R818" s="95">
        <f t="shared" si="14"/>
        <v>1</v>
      </c>
      <c r="S818" s="95">
        <f>IF(T818="",0,IFERROR(IF(VLOOKUP(T818,T$73:T817,1,0)&gt;0,0,0),1))</f>
        <v>0</v>
      </c>
      <c r="T818" s="107">
        <f>IF(DATOS!J746=P$74,DATOS!C746,"")</f>
        <v>0</v>
      </c>
    </row>
    <row r="819" spans="18:20" x14ac:dyDescent="0.25">
      <c r="R819" s="95">
        <f t="shared" si="14"/>
        <v>1</v>
      </c>
      <c r="S819" s="95">
        <f>IF(T819="",0,IFERROR(IF(VLOOKUP(T819,T$73:T818,1,0)&gt;0,0,0),1))</f>
        <v>0</v>
      </c>
      <c r="T819" s="107">
        <f>IF(DATOS!J747=P$74,DATOS!C747,"")</f>
        <v>0</v>
      </c>
    </row>
    <row r="820" spans="18:20" x14ac:dyDescent="0.25">
      <c r="R820" s="95">
        <f t="shared" si="14"/>
        <v>1</v>
      </c>
      <c r="S820" s="95">
        <f>IF(T820="",0,IFERROR(IF(VLOOKUP(T820,T$73:T819,1,0)&gt;0,0,0),1))</f>
        <v>0</v>
      </c>
      <c r="T820" s="107">
        <f>IF(DATOS!J748=P$74,DATOS!C748,"")</f>
        <v>0</v>
      </c>
    </row>
    <row r="821" spans="18:20" x14ac:dyDescent="0.25">
      <c r="R821" s="95">
        <f t="shared" si="14"/>
        <v>1</v>
      </c>
      <c r="S821" s="95">
        <f>IF(T821="",0,IFERROR(IF(VLOOKUP(T821,T$73:T820,1,0)&gt;0,0,0),1))</f>
        <v>0</v>
      </c>
      <c r="T821" s="107">
        <f>IF(DATOS!J749=P$74,DATOS!C749,"")</f>
        <v>0</v>
      </c>
    </row>
    <row r="822" spans="18:20" x14ac:dyDescent="0.25">
      <c r="R822" s="95">
        <f t="shared" si="14"/>
        <v>1</v>
      </c>
      <c r="S822" s="95">
        <f>IF(T822="",0,IFERROR(IF(VLOOKUP(T822,T$73:T821,1,0)&gt;0,0,0),1))</f>
        <v>0</v>
      </c>
      <c r="T822" s="107">
        <f>IF(DATOS!J750=P$74,DATOS!C750,"")</f>
        <v>0</v>
      </c>
    </row>
    <row r="823" spans="18:20" x14ac:dyDescent="0.25">
      <c r="R823" s="95">
        <f t="shared" si="14"/>
        <v>1</v>
      </c>
      <c r="S823" s="95">
        <f>IF(T823="",0,IFERROR(IF(VLOOKUP(T823,T$73:T822,1,0)&gt;0,0,0),1))</f>
        <v>0</v>
      </c>
      <c r="T823" s="107">
        <f>IF(DATOS!J751=P$74,DATOS!C751,"")</f>
        <v>0</v>
      </c>
    </row>
    <row r="824" spans="18:20" x14ac:dyDescent="0.25">
      <c r="R824" s="95">
        <f t="shared" si="14"/>
        <v>1</v>
      </c>
      <c r="S824" s="95">
        <f>IF(T824="",0,IFERROR(IF(VLOOKUP(T824,T$73:T823,1,0)&gt;0,0,0),1))</f>
        <v>0</v>
      </c>
      <c r="T824" s="107">
        <f>IF(DATOS!J752=P$74,DATOS!C752,"")</f>
        <v>0</v>
      </c>
    </row>
    <row r="825" spans="18:20" x14ac:dyDescent="0.25">
      <c r="R825" s="95">
        <f t="shared" si="14"/>
        <v>1</v>
      </c>
      <c r="S825" s="95">
        <f>IF(T825="",0,IFERROR(IF(VLOOKUP(T825,T$73:T824,1,0)&gt;0,0,0),1))</f>
        <v>0</v>
      </c>
      <c r="T825" s="107">
        <f>IF(DATOS!J753=P$74,DATOS!C753,"")</f>
        <v>0</v>
      </c>
    </row>
    <row r="826" spans="18:20" x14ac:dyDescent="0.25">
      <c r="R826" s="95">
        <f t="shared" si="14"/>
        <v>1</v>
      </c>
      <c r="S826" s="95">
        <f>IF(T826="",0,IFERROR(IF(VLOOKUP(T826,T$73:T825,1,0)&gt;0,0,0),1))</f>
        <v>0</v>
      </c>
      <c r="T826" s="107">
        <f>IF(DATOS!J754=P$74,DATOS!C754,"")</f>
        <v>0</v>
      </c>
    </row>
    <row r="827" spans="18:20" x14ac:dyDescent="0.25">
      <c r="R827" s="95">
        <f t="shared" si="14"/>
        <v>1</v>
      </c>
      <c r="S827" s="95">
        <f>IF(T827="",0,IFERROR(IF(VLOOKUP(T827,T$73:T826,1,0)&gt;0,0,0),1))</f>
        <v>0</v>
      </c>
      <c r="T827" s="107">
        <f>IF(DATOS!J755=P$74,DATOS!C755,"")</f>
        <v>0</v>
      </c>
    </row>
    <row r="828" spans="18:20" x14ac:dyDescent="0.25">
      <c r="R828" s="95">
        <f t="shared" si="14"/>
        <v>1</v>
      </c>
      <c r="S828" s="95">
        <f>IF(T828="",0,IFERROR(IF(VLOOKUP(T828,T$73:T827,1,0)&gt;0,0,0),1))</f>
        <v>0</v>
      </c>
      <c r="T828" s="107">
        <f>IF(DATOS!J756=P$74,DATOS!C756,"")</f>
        <v>0</v>
      </c>
    </row>
    <row r="829" spans="18:20" x14ac:dyDescent="0.25">
      <c r="R829" s="95">
        <f t="shared" si="14"/>
        <v>1</v>
      </c>
      <c r="S829" s="95">
        <f>IF(T829="",0,IFERROR(IF(VLOOKUP(T829,T$73:T828,1,0)&gt;0,0,0),1))</f>
        <v>0</v>
      </c>
      <c r="T829" s="107">
        <f>IF(DATOS!J757=P$74,DATOS!C757,"")</f>
        <v>0</v>
      </c>
    </row>
    <row r="830" spans="18:20" x14ac:dyDescent="0.25">
      <c r="R830" s="95">
        <f t="shared" si="14"/>
        <v>1</v>
      </c>
      <c r="S830" s="95">
        <f>IF(T830="",0,IFERROR(IF(VLOOKUP(T830,T$73:T829,1,0)&gt;0,0,0),1))</f>
        <v>0</v>
      </c>
      <c r="T830" s="107">
        <f>IF(DATOS!J758=P$74,DATOS!C758,"")</f>
        <v>0</v>
      </c>
    </row>
    <row r="831" spans="18:20" x14ac:dyDescent="0.25">
      <c r="R831" s="95">
        <f t="shared" si="14"/>
        <v>1</v>
      </c>
      <c r="S831" s="95">
        <f>IF(T831="",0,IFERROR(IF(VLOOKUP(T831,T$73:T830,1,0)&gt;0,0,0),1))</f>
        <v>0</v>
      </c>
      <c r="T831" s="107">
        <f>IF(DATOS!J759=P$74,DATOS!C759,"")</f>
        <v>0</v>
      </c>
    </row>
    <row r="832" spans="18:20" x14ac:dyDescent="0.25">
      <c r="R832" s="95">
        <f t="shared" si="14"/>
        <v>1</v>
      </c>
      <c r="S832" s="95">
        <f>IF(T832="",0,IFERROR(IF(VLOOKUP(T832,T$73:T831,1,0)&gt;0,0,0),1))</f>
        <v>0</v>
      </c>
      <c r="T832" s="107">
        <f>IF(DATOS!J760=P$74,DATOS!C760,"")</f>
        <v>0</v>
      </c>
    </row>
    <row r="833" spans="18:20" x14ac:dyDescent="0.25">
      <c r="R833" s="95">
        <f t="shared" si="14"/>
        <v>1</v>
      </c>
      <c r="S833" s="95">
        <f>IF(T833="",0,IFERROR(IF(VLOOKUP(T833,T$73:T832,1,0)&gt;0,0,0),1))</f>
        <v>0</v>
      </c>
      <c r="T833" s="107">
        <f>IF(DATOS!J761=P$74,DATOS!C761,"")</f>
        <v>0</v>
      </c>
    </row>
    <row r="834" spans="18:20" x14ac:dyDescent="0.25">
      <c r="R834" s="95">
        <f t="shared" si="14"/>
        <v>1</v>
      </c>
      <c r="S834" s="95">
        <f>IF(T834="",0,IFERROR(IF(VLOOKUP(T834,T$73:T833,1,0)&gt;0,0,0),1))</f>
        <v>0</v>
      </c>
      <c r="T834" s="107">
        <f>IF(DATOS!J762=P$74,DATOS!C762,"")</f>
        <v>0</v>
      </c>
    </row>
    <row r="835" spans="18:20" x14ac:dyDescent="0.25">
      <c r="R835" s="95">
        <f t="shared" si="14"/>
        <v>1</v>
      </c>
      <c r="S835" s="95">
        <f>IF(T835="",0,IFERROR(IF(VLOOKUP(T835,T$73:T834,1,0)&gt;0,0,0),1))</f>
        <v>0</v>
      </c>
      <c r="T835" s="107">
        <f>IF(DATOS!J763=P$74,DATOS!C763,"")</f>
        <v>0</v>
      </c>
    </row>
    <row r="836" spans="18:20" x14ac:dyDescent="0.25">
      <c r="R836" s="95">
        <f t="shared" si="14"/>
        <v>1</v>
      </c>
      <c r="S836" s="95">
        <f>IF(T836="",0,IFERROR(IF(VLOOKUP(T836,T$73:T835,1,0)&gt;0,0,0),1))</f>
        <v>0</v>
      </c>
      <c r="T836" s="107">
        <f>IF(DATOS!J764=P$74,DATOS!C764,"")</f>
        <v>0</v>
      </c>
    </row>
    <row r="837" spans="18:20" x14ac:dyDescent="0.25">
      <c r="R837" s="95">
        <f t="shared" si="14"/>
        <v>1</v>
      </c>
      <c r="S837" s="95">
        <f>IF(T837="",0,IFERROR(IF(VLOOKUP(T837,T$73:T836,1,0)&gt;0,0,0),1))</f>
        <v>0</v>
      </c>
      <c r="T837" s="107">
        <f>IF(DATOS!J765=P$74,DATOS!C765,"")</f>
        <v>0</v>
      </c>
    </row>
    <row r="838" spans="18:20" x14ac:dyDescent="0.25">
      <c r="R838" s="95">
        <f t="shared" si="14"/>
        <v>1</v>
      </c>
      <c r="S838" s="95">
        <f>IF(T838="",0,IFERROR(IF(VLOOKUP(T838,T$73:T837,1,0)&gt;0,0,0),1))</f>
        <v>0</v>
      </c>
      <c r="T838" s="107">
        <f>IF(DATOS!J766=P$74,DATOS!C766,"")</f>
        <v>0</v>
      </c>
    </row>
    <row r="839" spans="18:20" x14ac:dyDescent="0.25">
      <c r="R839" s="95">
        <f t="shared" si="14"/>
        <v>1</v>
      </c>
      <c r="S839" s="95">
        <f>IF(T839="",0,IFERROR(IF(VLOOKUP(T839,T$73:T838,1,0)&gt;0,0,0),1))</f>
        <v>0</v>
      </c>
      <c r="T839" s="107">
        <f>IF(DATOS!J767=P$74,DATOS!C767,"")</f>
        <v>0</v>
      </c>
    </row>
    <row r="840" spans="18:20" x14ac:dyDescent="0.25">
      <c r="R840" s="95">
        <f t="shared" si="14"/>
        <v>1</v>
      </c>
      <c r="S840" s="95">
        <f>IF(T840="",0,IFERROR(IF(VLOOKUP(T840,T$73:T839,1,0)&gt;0,0,0),1))</f>
        <v>0</v>
      </c>
      <c r="T840" s="107">
        <f>IF(DATOS!J768=P$74,DATOS!C768,"")</f>
        <v>0</v>
      </c>
    </row>
    <row r="841" spans="18:20" x14ac:dyDescent="0.25">
      <c r="R841" s="95">
        <f t="shared" si="14"/>
        <v>1</v>
      </c>
      <c r="S841" s="95">
        <f>IF(T841="",0,IFERROR(IF(VLOOKUP(T841,T$73:T840,1,0)&gt;0,0,0),1))</f>
        <v>0</v>
      </c>
      <c r="T841" s="107">
        <f>IF(DATOS!J769=P$74,DATOS!C769,"")</f>
        <v>0</v>
      </c>
    </row>
    <row r="842" spans="18:20" x14ac:dyDescent="0.25">
      <c r="R842" s="95">
        <f t="shared" ref="R842:R905" si="15">R841+S842</f>
        <v>1</v>
      </c>
      <c r="S842" s="95">
        <f>IF(T842="",0,IFERROR(IF(VLOOKUP(T842,T$73:T841,1,0)&gt;0,0,0),1))</f>
        <v>0</v>
      </c>
      <c r="T842" s="107">
        <f>IF(DATOS!J770=P$74,DATOS!C770,"")</f>
        <v>0</v>
      </c>
    </row>
    <row r="843" spans="18:20" x14ac:dyDescent="0.25">
      <c r="R843" s="95">
        <f t="shared" si="15"/>
        <v>1</v>
      </c>
      <c r="S843" s="95">
        <f>IF(T843="",0,IFERROR(IF(VLOOKUP(T843,T$73:T842,1,0)&gt;0,0,0),1))</f>
        <v>0</v>
      </c>
      <c r="T843" s="107">
        <f>IF(DATOS!J771=P$74,DATOS!C771,"")</f>
        <v>0</v>
      </c>
    </row>
    <row r="844" spans="18:20" x14ac:dyDescent="0.25">
      <c r="R844" s="95">
        <f t="shared" si="15"/>
        <v>1</v>
      </c>
      <c r="S844" s="95">
        <f>IF(T844="",0,IFERROR(IF(VLOOKUP(T844,T$73:T843,1,0)&gt;0,0,0),1))</f>
        <v>0</v>
      </c>
      <c r="T844" s="107">
        <f>IF(DATOS!J772=P$74,DATOS!C772,"")</f>
        <v>0</v>
      </c>
    </row>
    <row r="845" spans="18:20" x14ac:dyDescent="0.25">
      <c r="R845" s="95">
        <f t="shared" si="15"/>
        <v>1</v>
      </c>
      <c r="S845" s="95">
        <f>IF(T845="",0,IFERROR(IF(VLOOKUP(T845,T$73:T844,1,0)&gt;0,0,0),1))</f>
        <v>0</v>
      </c>
      <c r="T845" s="107">
        <f>IF(DATOS!J773=P$74,DATOS!C773,"")</f>
        <v>0</v>
      </c>
    </row>
    <row r="846" spans="18:20" x14ac:dyDescent="0.25">
      <c r="R846" s="95">
        <f t="shared" si="15"/>
        <v>1</v>
      </c>
      <c r="S846" s="95">
        <f>IF(T846="",0,IFERROR(IF(VLOOKUP(T846,T$73:T845,1,0)&gt;0,0,0),1))</f>
        <v>0</v>
      </c>
      <c r="T846" s="107">
        <f>IF(DATOS!J774=P$74,DATOS!C774,"")</f>
        <v>0</v>
      </c>
    </row>
    <row r="847" spans="18:20" x14ac:dyDescent="0.25">
      <c r="R847" s="95">
        <f t="shared" si="15"/>
        <v>1</v>
      </c>
      <c r="S847" s="95">
        <f>IF(T847="",0,IFERROR(IF(VLOOKUP(T847,T$73:T846,1,0)&gt;0,0,0),1))</f>
        <v>0</v>
      </c>
      <c r="T847" s="107">
        <f>IF(DATOS!J775=P$74,DATOS!C775,"")</f>
        <v>0</v>
      </c>
    </row>
    <row r="848" spans="18:20" x14ac:dyDescent="0.25">
      <c r="R848" s="95">
        <f t="shared" si="15"/>
        <v>1</v>
      </c>
      <c r="S848" s="95">
        <f>IF(T848="",0,IFERROR(IF(VLOOKUP(T848,T$73:T847,1,0)&gt;0,0,0),1))</f>
        <v>0</v>
      </c>
      <c r="T848" s="107">
        <f>IF(DATOS!J776=P$74,DATOS!C776,"")</f>
        <v>0</v>
      </c>
    </row>
    <row r="849" spans="18:20" x14ac:dyDescent="0.25">
      <c r="R849" s="95">
        <f t="shared" si="15"/>
        <v>1</v>
      </c>
      <c r="S849" s="95">
        <f>IF(T849="",0,IFERROR(IF(VLOOKUP(T849,T$73:T848,1,0)&gt;0,0,0),1))</f>
        <v>0</v>
      </c>
      <c r="T849" s="107">
        <f>IF(DATOS!J777=P$74,DATOS!C777,"")</f>
        <v>0</v>
      </c>
    </row>
    <row r="850" spans="18:20" x14ac:dyDescent="0.25">
      <c r="R850" s="95">
        <f t="shared" si="15"/>
        <v>1</v>
      </c>
      <c r="S850" s="95">
        <f>IF(T850="",0,IFERROR(IF(VLOOKUP(T850,T$73:T849,1,0)&gt;0,0,0),1))</f>
        <v>0</v>
      </c>
      <c r="T850" s="107">
        <f>IF(DATOS!J778=P$74,DATOS!C778,"")</f>
        <v>0</v>
      </c>
    </row>
    <row r="851" spans="18:20" x14ac:dyDescent="0.25">
      <c r="R851" s="95">
        <f t="shared" si="15"/>
        <v>1</v>
      </c>
      <c r="S851" s="95">
        <f>IF(T851="",0,IFERROR(IF(VLOOKUP(T851,T$73:T850,1,0)&gt;0,0,0),1))</f>
        <v>0</v>
      </c>
      <c r="T851" s="107">
        <f>IF(DATOS!J779=P$74,DATOS!C779,"")</f>
        <v>0</v>
      </c>
    </row>
    <row r="852" spans="18:20" x14ac:dyDescent="0.25">
      <c r="R852" s="95">
        <f t="shared" si="15"/>
        <v>1</v>
      </c>
      <c r="S852" s="95">
        <f>IF(T852="",0,IFERROR(IF(VLOOKUP(T852,T$73:T851,1,0)&gt;0,0,0),1))</f>
        <v>0</v>
      </c>
      <c r="T852" s="107">
        <f>IF(DATOS!J780=P$74,DATOS!C780,"")</f>
        <v>0</v>
      </c>
    </row>
    <row r="853" spans="18:20" x14ac:dyDescent="0.25">
      <c r="R853" s="95">
        <f t="shared" si="15"/>
        <v>1</v>
      </c>
      <c r="S853" s="95">
        <f>IF(T853="",0,IFERROR(IF(VLOOKUP(T853,T$73:T852,1,0)&gt;0,0,0),1))</f>
        <v>0</v>
      </c>
      <c r="T853" s="107">
        <f>IF(DATOS!J781=P$74,DATOS!C781,"")</f>
        <v>0</v>
      </c>
    </row>
    <row r="854" spans="18:20" x14ac:dyDescent="0.25">
      <c r="R854" s="95">
        <f t="shared" si="15"/>
        <v>1</v>
      </c>
      <c r="S854" s="95">
        <f>IF(T854="",0,IFERROR(IF(VLOOKUP(T854,T$73:T853,1,0)&gt;0,0,0),1))</f>
        <v>0</v>
      </c>
      <c r="T854" s="107">
        <f>IF(DATOS!J782=P$74,DATOS!C782,"")</f>
        <v>0</v>
      </c>
    </row>
    <row r="855" spans="18:20" x14ac:dyDescent="0.25">
      <c r="R855" s="95">
        <f t="shared" si="15"/>
        <v>1</v>
      </c>
      <c r="S855" s="95">
        <f>IF(T855="",0,IFERROR(IF(VLOOKUP(T855,T$73:T854,1,0)&gt;0,0,0),1))</f>
        <v>0</v>
      </c>
      <c r="T855" s="107">
        <f>IF(DATOS!J783=P$74,DATOS!C783,"")</f>
        <v>0</v>
      </c>
    </row>
    <row r="856" spans="18:20" x14ac:dyDescent="0.25">
      <c r="R856" s="95">
        <f t="shared" si="15"/>
        <v>1</v>
      </c>
      <c r="S856" s="95">
        <f>IF(T856="",0,IFERROR(IF(VLOOKUP(T856,T$73:T855,1,0)&gt;0,0,0),1))</f>
        <v>0</v>
      </c>
      <c r="T856" s="107">
        <f>IF(DATOS!J784=P$74,DATOS!C784,"")</f>
        <v>0</v>
      </c>
    </row>
    <row r="857" spans="18:20" x14ac:dyDescent="0.25">
      <c r="R857" s="95">
        <f t="shared" si="15"/>
        <v>1</v>
      </c>
      <c r="S857" s="95">
        <f>IF(T857="",0,IFERROR(IF(VLOOKUP(T857,T$73:T856,1,0)&gt;0,0,0),1))</f>
        <v>0</v>
      </c>
      <c r="T857" s="107">
        <f>IF(DATOS!J785=P$74,DATOS!C785,"")</f>
        <v>0</v>
      </c>
    </row>
    <row r="858" spans="18:20" x14ac:dyDescent="0.25">
      <c r="R858" s="95">
        <f t="shared" si="15"/>
        <v>1</v>
      </c>
      <c r="S858" s="95">
        <f>IF(T858="",0,IFERROR(IF(VLOOKUP(T858,T$73:T857,1,0)&gt;0,0,0),1))</f>
        <v>0</v>
      </c>
      <c r="T858" s="107">
        <f>IF(DATOS!J786=P$74,DATOS!C786,"")</f>
        <v>0</v>
      </c>
    </row>
    <row r="859" spans="18:20" x14ac:dyDescent="0.25">
      <c r="R859" s="95">
        <f t="shared" si="15"/>
        <v>1</v>
      </c>
      <c r="S859" s="95">
        <f>IF(T859="",0,IFERROR(IF(VLOOKUP(T859,T$73:T858,1,0)&gt;0,0,0),1))</f>
        <v>0</v>
      </c>
      <c r="T859" s="107">
        <f>IF(DATOS!J787=P$74,DATOS!C787,"")</f>
        <v>0</v>
      </c>
    </row>
    <row r="860" spans="18:20" x14ac:dyDescent="0.25">
      <c r="R860" s="95">
        <f t="shared" si="15"/>
        <v>1</v>
      </c>
      <c r="S860" s="95">
        <f>IF(T860="",0,IFERROR(IF(VLOOKUP(T860,T$73:T859,1,0)&gt;0,0,0),1))</f>
        <v>0</v>
      </c>
      <c r="T860" s="107">
        <f>IF(DATOS!J788=P$74,DATOS!C788,"")</f>
        <v>0</v>
      </c>
    </row>
    <row r="861" spans="18:20" x14ac:dyDescent="0.25">
      <c r="R861" s="95">
        <f t="shared" si="15"/>
        <v>1</v>
      </c>
      <c r="S861" s="95">
        <f>IF(T861="",0,IFERROR(IF(VLOOKUP(T861,T$73:T860,1,0)&gt;0,0,0),1))</f>
        <v>0</v>
      </c>
      <c r="T861" s="107">
        <f>IF(DATOS!J789=P$74,DATOS!C789,"")</f>
        <v>0</v>
      </c>
    </row>
    <row r="862" spans="18:20" x14ac:dyDescent="0.25">
      <c r="R862" s="95">
        <f t="shared" si="15"/>
        <v>1</v>
      </c>
      <c r="S862" s="95">
        <f>IF(T862="",0,IFERROR(IF(VLOOKUP(T862,T$73:T861,1,0)&gt;0,0,0),1))</f>
        <v>0</v>
      </c>
      <c r="T862" s="107">
        <f>IF(DATOS!J790=P$74,DATOS!C790,"")</f>
        <v>0</v>
      </c>
    </row>
    <row r="863" spans="18:20" x14ac:dyDescent="0.25">
      <c r="R863" s="95">
        <f t="shared" si="15"/>
        <v>1</v>
      </c>
      <c r="S863" s="95">
        <f>IF(T863="",0,IFERROR(IF(VLOOKUP(T863,T$73:T862,1,0)&gt;0,0,0),1))</f>
        <v>0</v>
      </c>
      <c r="T863" s="107">
        <f>IF(DATOS!J791=P$74,DATOS!C791,"")</f>
        <v>0</v>
      </c>
    </row>
    <row r="864" spans="18:20" x14ac:dyDescent="0.25">
      <c r="R864" s="95">
        <f t="shared" si="15"/>
        <v>1</v>
      </c>
      <c r="S864" s="95">
        <f>IF(T864="",0,IFERROR(IF(VLOOKUP(T864,T$73:T863,1,0)&gt;0,0,0),1))</f>
        <v>0</v>
      </c>
      <c r="T864" s="107">
        <f>IF(DATOS!J792=P$74,DATOS!C792,"")</f>
        <v>0</v>
      </c>
    </row>
    <row r="865" spans="18:20" x14ac:dyDescent="0.25">
      <c r="R865" s="95">
        <f t="shared" si="15"/>
        <v>1</v>
      </c>
      <c r="S865" s="95">
        <f>IF(T865="",0,IFERROR(IF(VLOOKUP(T865,T$73:T864,1,0)&gt;0,0,0),1))</f>
        <v>0</v>
      </c>
      <c r="T865" s="107">
        <f>IF(DATOS!J793=P$74,DATOS!C793,"")</f>
        <v>0</v>
      </c>
    </row>
    <row r="866" spans="18:20" x14ac:dyDescent="0.25">
      <c r="R866" s="95">
        <f t="shared" si="15"/>
        <v>1</v>
      </c>
      <c r="S866" s="95">
        <f>IF(T866="",0,IFERROR(IF(VLOOKUP(T866,T$73:T865,1,0)&gt;0,0,0),1))</f>
        <v>0</v>
      </c>
      <c r="T866" s="107">
        <f>IF(DATOS!J794=P$74,DATOS!C794,"")</f>
        <v>0</v>
      </c>
    </row>
    <row r="867" spans="18:20" x14ac:dyDescent="0.25">
      <c r="R867" s="95">
        <f t="shared" si="15"/>
        <v>1</v>
      </c>
      <c r="S867" s="95">
        <f>IF(T867="",0,IFERROR(IF(VLOOKUP(T867,T$73:T866,1,0)&gt;0,0,0),1))</f>
        <v>0</v>
      </c>
      <c r="T867" s="107">
        <f>IF(DATOS!J795=P$74,DATOS!C795,"")</f>
        <v>0</v>
      </c>
    </row>
    <row r="868" spans="18:20" x14ac:dyDescent="0.25">
      <c r="R868" s="95">
        <f t="shared" si="15"/>
        <v>1</v>
      </c>
      <c r="S868" s="95">
        <f>IF(T868="",0,IFERROR(IF(VLOOKUP(T868,T$73:T867,1,0)&gt;0,0,0),1))</f>
        <v>0</v>
      </c>
      <c r="T868" s="107">
        <f>IF(DATOS!J796=P$74,DATOS!C796,"")</f>
        <v>0</v>
      </c>
    </row>
    <row r="869" spans="18:20" x14ac:dyDescent="0.25">
      <c r="R869" s="95">
        <f t="shared" si="15"/>
        <v>1</v>
      </c>
      <c r="S869" s="95">
        <f>IF(T869="",0,IFERROR(IF(VLOOKUP(T869,T$73:T868,1,0)&gt;0,0,0),1))</f>
        <v>0</v>
      </c>
      <c r="T869" s="107">
        <f>IF(DATOS!J797=P$74,DATOS!C797,"")</f>
        <v>0</v>
      </c>
    </row>
    <row r="870" spans="18:20" x14ac:dyDescent="0.25">
      <c r="R870" s="95">
        <f t="shared" si="15"/>
        <v>1</v>
      </c>
      <c r="S870" s="95">
        <f>IF(T870="",0,IFERROR(IF(VLOOKUP(T870,T$73:T869,1,0)&gt;0,0,0),1))</f>
        <v>0</v>
      </c>
      <c r="T870" s="107">
        <f>IF(DATOS!J798=P$74,DATOS!C798,"")</f>
        <v>0</v>
      </c>
    </row>
    <row r="871" spans="18:20" x14ac:dyDescent="0.25">
      <c r="R871" s="95">
        <f t="shared" si="15"/>
        <v>1</v>
      </c>
      <c r="S871" s="95">
        <f>IF(T871="",0,IFERROR(IF(VLOOKUP(T871,T$73:T870,1,0)&gt;0,0,0),1))</f>
        <v>0</v>
      </c>
      <c r="T871" s="107">
        <f>IF(DATOS!J799=P$74,DATOS!C799,"")</f>
        <v>0</v>
      </c>
    </row>
    <row r="872" spans="18:20" x14ac:dyDescent="0.25">
      <c r="R872" s="95">
        <f t="shared" si="15"/>
        <v>1</v>
      </c>
      <c r="S872" s="95">
        <f>IF(T872="",0,IFERROR(IF(VLOOKUP(T872,T$73:T871,1,0)&gt;0,0,0),1))</f>
        <v>0</v>
      </c>
      <c r="T872" s="107">
        <f>IF(DATOS!J800=P$74,DATOS!C800,"")</f>
        <v>0</v>
      </c>
    </row>
    <row r="873" spans="18:20" x14ac:dyDescent="0.25">
      <c r="R873" s="95">
        <f t="shared" si="15"/>
        <v>1</v>
      </c>
      <c r="S873" s="95">
        <f>IF(T873="",0,IFERROR(IF(VLOOKUP(T873,T$73:T872,1,0)&gt;0,0,0),1))</f>
        <v>0</v>
      </c>
      <c r="T873" s="107">
        <f>IF(DATOS!J801=P$74,DATOS!C801,"")</f>
        <v>0</v>
      </c>
    </row>
    <row r="874" spans="18:20" x14ac:dyDescent="0.25">
      <c r="R874" s="95">
        <f t="shared" si="15"/>
        <v>1</v>
      </c>
      <c r="S874" s="95">
        <f>IF(T874="",0,IFERROR(IF(VLOOKUP(T874,T$73:T873,1,0)&gt;0,0,0),1))</f>
        <v>0</v>
      </c>
      <c r="T874" s="107">
        <f>IF(DATOS!J802=P$74,DATOS!C802,"")</f>
        <v>0</v>
      </c>
    </row>
    <row r="875" spans="18:20" x14ac:dyDescent="0.25">
      <c r="R875" s="95">
        <f t="shared" si="15"/>
        <v>1</v>
      </c>
      <c r="S875" s="95">
        <f>IF(T875="",0,IFERROR(IF(VLOOKUP(T875,T$73:T874,1,0)&gt;0,0,0),1))</f>
        <v>0</v>
      </c>
      <c r="T875" s="107">
        <f>IF(DATOS!J803=P$74,DATOS!C803,"")</f>
        <v>0</v>
      </c>
    </row>
    <row r="876" spans="18:20" x14ac:dyDescent="0.25">
      <c r="R876" s="95">
        <f t="shared" si="15"/>
        <v>1</v>
      </c>
      <c r="S876" s="95">
        <f>IF(T876="",0,IFERROR(IF(VLOOKUP(T876,T$73:T875,1,0)&gt;0,0,0),1))</f>
        <v>0</v>
      </c>
      <c r="T876" s="107">
        <f>IF(DATOS!J804=P$74,DATOS!C804,"")</f>
        <v>0</v>
      </c>
    </row>
    <row r="877" spans="18:20" x14ac:dyDescent="0.25">
      <c r="R877" s="95">
        <f t="shared" si="15"/>
        <v>1</v>
      </c>
      <c r="S877" s="95">
        <f>IF(T877="",0,IFERROR(IF(VLOOKUP(T877,T$73:T876,1,0)&gt;0,0,0),1))</f>
        <v>0</v>
      </c>
      <c r="T877" s="107">
        <f>IF(DATOS!J805=P$74,DATOS!C805,"")</f>
        <v>0</v>
      </c>
    </row>
    <row r="878" spans="18:20" x14ac:dyDescent="0.25">
      <c r="R878" s="95">
        <f t="shared" si="15"/>
        <v>1</v>
      </c>
      <c r="S878" s="95">
        <f>IF(T878="",0,IFERROR(IF(VLOOKUP(T878,T$73:T877,1,0)&gt;0,0,0),1))</f>
        <v>0</v>
      </c>
      <c r="T878" s="107">
        <f>IF(DATOS!J806=P$74,DATOS!C806,"")</f>
        <v>0</v>
      </c>
    </row>
    <row r="879" spans="18:20" x14ac:dyDescent="0.25">
      <c r="R879" s="95">
        <f t="shared" si="15"/>
        <v>1</v>
      </c>
      <c r="S879" s="95">
        <f>IF(T879="",0,IFERROR(IF(VLOOKUP(T879,T$73:T878,1,0)&gt;0,0,0),1))</f>
        <v>0</v>
      </c>
      <c r="T879" s="107">
        <f>IF(DATOS!J807=P$74,DATOS!C807,"")</f>
        <v>0</v>
      </c>
    </row>
    <row r="880" spans="18:20" x14ac:dyDescent="0.25">
      <c r="R880" s="95">
        <f t="shared" si="15"/>
        <v>1</v>
      </c>
      <c r="S880" s="95">
        <f>IF(T880="",0,IFERROR(IF(VLOOKUP(T880,T$73:T879,1,0)&gt;0,0,0),1))</f>
        <v>0</v>
      </c>
      <c r="T880" s="107">
        <f>IF(DATOS!J808=P$74,DATOS!C808,"")</f>
        <v>0</v>
      </c>
    </row>
    <row r="881" spans="18:20" x14ac:dyDescent="0.25">
      <c r="R881" s="95">
        <f t="shared" si="15"/>
        <v>1</v>
      </c>
      <c r="S881" s="95">
        <f>IF(T881="",0,IFERROR(IF(VLOOKUP(T881,T$73:T880,1,0)&gt;0,0,0),1))</f>
        <v>0</v>
      </c>
      <c r="T881" s="107">
        <f>IF(DATOS!J809=P$74,DATOS!C809,"")</f>
        <v>0</v>
      </c>
    </row>
    <row r="882" spans="18:20" x14ac:dyDescent="0.25">
      <c r="R882" s="95">
        <f t="shared" si="15"/>
        <v>1</v>
      </c>
      <c r="S882" s="95">
        <f>IF(T882="",0,IFERROR(IF(VLOOKUP(T882,T$73:T881,1,0)&gt;0,0,0),1))</f>
        <v>0</v>
      </c>
      <c r="T882" s="107">
        <f>IF(DATOS!J810=P$74,DATOS!C810,"")</f>
        <v>0</v>
      </c>
    </row>
    <row r="883" spans="18:20" x14ac:dyDescent="0.25">
      <c r="R883" s="95">
        <f t="shared" si="15"/>
        <v>1</v>
      </c>
      <c r="S883" s="95">
        <f>IF(T883="",0,IFERROR(IF(VLOOKUP(T883,T$73:T882,1,0)&gt;0,0,0),1))</f>
        <v>0</v>
      </c>
      <c r="T883" s="107">
        <f>IF(DATOS!J811=P$74,DATOS!C811,"")</f>
        <v>0</v>
      </c>
    </row>
    <row r="884" spans="18:20" x14ac:dyDescent="0.25">
      <c r="R884" s="95">
        <f t="shared" si="15"/>
        <v>1</v>
      </c>
      <c r="S884" s="95">
        <f>IF(T884="",0,IFERROR(IF(VLOOKUP(T884,T$73:T883,1,0)&gt;0,0,0),1))</f>
        <v>0</v>
      </c>
      <c r="T884" s="107">
        <f>IF(DATOS!J812=P$74,DATOS!C812,"")</f>
        <v>0</v>
      </c>
    </row>
    <row r="885" spans="18:20" x14ac:dyDescent="0.25">
      <c r="R885" s="95">
        <f t="shared" si="15"/>
        <v>1</v>
      </c>
      <c r="S885" s="95">
        <f>IF(T885="",0,IFERROR(IF(VLOOKUP(T885,T$73:T884,1,0)&gt;0,0,0),1))</f>
        <v>0</v>
      </c>
      <c r="T885" s="107">
        <f>IF(DATOS!J813=P$74,DATOS!C813,"")</f>
        <v>0</v>
      </c>
    </row>
    <row r="886" spans="18:20" x14ac:dyDescent="0.25">
      <c r="R886" s="95">
        <f t="shared" si="15"/>
        <v>1</v>
      </c>
      <c r="S886" s="95">
        <f>IF(T886="",0,IFERROR(IF(VLOOKUP(T886,T$73:T885,1,0)&gt;0,0,0),1))</f>
        <v>0</v>
      </c>
      <c r="T886" s="107">
        <f>IF(DATOS!J814=P$74,DATOS!C814,"")</f>
        <v>0</v>
      </c>
    </row>
    <row r="887" spans="18:20" x14ac:dyDescent="0.25">
      <c r="R887" s="95">
        <f t="shared" si="15"/>
        <v>1</v>
      </c>
      <c r="S887" s="95">
        <f>IF(T887="",0,IFERROR(IF(VLOOKUP(T887,T$73:T886,1,0)&gt;0,0,0),1))</f>
        <v>0</v>
      </c>
      <c r="T887" s="107">
        <f>IF(DATOS!J815=P$74,DATOS!C815,"")</f>
        <v>0</v>
      </c>
    </row>
    <row r="888" spans="18:20" x14ac:dyDescent="0.25">
      <c r="R888" s="95">
        <f t="shared" si="15"/>
        <v>1</v>
      </c>
      <c r="S888" s="95">
        <f>IF(T888="",0,IFERROR(IF(VLOOKUP(T888,T$73:T887,1,0)&gt;0,0,0),1))</f>
        <v>0</v>
      </c>
      <c r="T888" s="107">
        <f>IF(DATOS!J816=P$74,DATOS!C816,"")</f>
        <v>0</v>
      </c>
    </row>
    <row r="889" spans="18:20" x14ac:dyDescent="0.25">
      <c r="R889" s="95">
        <f t="shared" si="15"/>
        <v>1</v>
      </c>
      <c r="S889" s="95">
        <f>IF(T889="",0,IFERROR(IF(VLOOKUP(T889,T$73:T888,1,0)&gt;0,0,0),1))</f>
        <v>0</v>
      </c>
      <c r="T889" s="107">
        <f>IF(DATOS!J817=P$74,DATOS!C817,"")</f>
        <v>0</v>
      </c>
    </row>
    <row r="890" spans="18:20" x14ac:dyDescent="0.25">
      <c r="R890" s="95">
        <f t="shared" si="15"/>
        <v>1</v>
      </c>
      <c r="S890" s="95">
        <f>IF(T890="",0,IFERROR(IF(VLOOKUP(T890,T$73:T889,1,0)&gt;0,0,0),1))</f>
        <v>0</v>
      </c>
      <c r="T890" s="107">
        <f>IF(DATOS!J818=P$74,DATOS!C818,"")</f>
        <v>0</v>
      </c>
    </row>
    <row r="891" spans="18:20" x14ac:dyDescent="0.25">
      <c r="R891" s="95">
        <f t="shared" si="15"/>
        <v>1</v>
      </c>
      <c r="S891" s="95">
        <f>IF(T891="",0,IFERROR(IF(VLOOKUP(T891,T$73:T890,1,0)&gt;0,0,0),1))</f>
        <v>0</v>
      </c>
      <c r="T891" s="107">
        <f>IF(DATOS!J819=P$74,DATOS!C819,"")</f>
        <v>0</v>
      </c>
    </row>
    <row r="892" spans="18:20" x14ac:dyDescent="0.25">
      <c r="R892" s="95">
        <f t="shared" si="15"/>
        <v>1</v>
      </c>
      <c r="S892" s="95">
        <f>IF(T892="",0,IFERROR(IF(VLOOKUP(T892,T$73:T891,1,0)&gt;0,0,0),1))</f>
        <v>0</v>
      </c>
      <c r="T892" s="107">
        <f>IF(DATOS!J820=P$74,DATOS!C820,"")</f>
        <v>0</v>
      </c>
    </row>
    <row r="893" spans="18:20" x14ac:dyDescent="0.25">
      <c r="R893" s="95">
        <f t="shared" si="15"/>
        <v>1</v>
      </c>
      <c r="S893" s="95">
        <f>IF(T893="",0,IFERROR(IF(VLOOKUP(T893,T$73:T892,1,0)&gt;0,0,0),1))</f>
        <v>0</v>
      </c>
      <c r="T893" s="107">
        <f>IF(DATOS!J821=P$74,DATOS!C821,"")</f>
        <v>0</v>
      </c>
    </row>
    <row r="894" spans="18:20" x14ac:dyDescent="0.25">
      <c r="R894" s="95">
        <f t="shared" si="15"/>
        <v>1</v>
      </c>
      <c r="S894" s="95">
        <f>IF(T894="",0,IFERROR(IF(VLOOKUP(T894,T$73:T893,1,0)&gt;0,0,0),1))</f>
        <v>0</v>
      </c>
      <c r="T894" s="107">
        <f>IF(DATOS!J822=P$74,DATOS!C822,"")</f>
        <v>0</v>
      </c>
    </row>
    <row r="895" spans="18:20" x14ac:dyDescent="0.25">
      <c r="R895" s="95">
        <f t="shared" si="15"/>
        <v>1</v>
      </c>
      <c r="S895" s="95">
        <f>IF(T895="",0,IFERROR(IF(VLOOKUP(T895,T$73:T894,1,0)&gt;0,0,0),1))</f>
        <v>0</v>
      </c>
      <c r="T895" s="107">
        <f>IF(DATOS!J823=P$74,DATOS!C823,"")</f>
        <v>0</v>
      </c>
    </row>
    <row r="896" spans="18:20" x14ac:dyDescent="0.25">
      <c r="R896" s="95">
        <f t="shared" si="15"/>
        <v>1</v>
      </c>
      <c r="S896" s="95">
        <f>IF(T896="",0,IFERROR(IF(VLOOKUP(T896,T$73:T895,1,0)&gt;0,0,0),1))</f>
        <v>0</v>
      </c>
      <c r="T896" s="107">
        <f>IF(DATOS!J824=P$74,DATOS!C824,"")</f>
        <v>0</v>
      </c>
    </row>
    <row r="897" spans="18:20" x14ac:dyDescent="0.25">
      <c r="R897" s="95">
        <f t="shared" si="15"/>
        <v>1</v>
      </c>
      <c r="S897" s="95">
        <f>IF(T897="",0,IFERROR(IF(VLOOKUP(T897,T$73:T896,1,0)&gt;0,0,0),1))</f>
        <v>0</v>
      </c>
      <c r="T897" s="107">
        <f>IF(DATOS!J825=P$74,DATOS!C825,"")</f>
        <v>0</v>
      </c>
    </row>
    <row r="898" spans="18:20" x14ac:dyDescent="0.25">
      <c r="R898" s="95">
        <f t="shared" si="15"/>
        <v>1</v>
      </c>
      <c r="S898" s="95">
        <f>IF(T898="",0,IFERROR(IF(VLOOKUP(T898,T$73:T897,1,0)&gt;0,0,0),1))</f>
        <v>0</v>
      </c>
      <c r="T898" s="107">
        <f>IF(DATOS!J826=P$74,DATOS!C826,"")</f>
        <v>0</v>
      </c>
    </row>
    <row r="899" spans="18:20" x14ac:dyDescent="0.25">
      <c r="R899" s="95">
        <f t="shared" si="15"/>
        <v>1</v>
      </c>
      <c r="S899" s="95">
        <f>IF(T899="",0,IFERROR(IF(VLOOKUP(T899,T$73:T898,1,0)&gt;0,0,0),1))</f>
        <v>0</v>
      </c>
      <c r="T899" s="107">
        <f>IF(DATOS!J827=P$74,DATOS!C827,"")</f>
        <v>0</v>
      </c>
    </row>
    <row r="900" spans="18:20" x14ac:dyDescent="0.25">
      <c r="R900" s="95">
        <f t="shared" si="15"/>
        <v>1</v>
      </c>
      <c r="S900" s="95">
        <f>IF(T900="",0,IFERROR(IF(VLOOKUP(T900,T$73:T899,1,0)&gt;0,0,0),1))</f>
        <v>0</v>
      </c>
      <c r="T900" s="107">
        <f>IF(DATOS!J828=P$74,DATOS!C828,"")</f>
        <v>0</v>
      </c>
    </row>
    <row r="901" spans="18:20" x14ac:dyDescent="0.25">
      <c r="R901" s="95">
        <f t="shared" si="15"/>
        <v>1</v>
      </c>
      <c r="S901" s="95">
        <f>IF(T901="",0,IFERROR(IF(VLOOKUP(T901,T$73:T900,1,0)&gt;0,0,0),1))</f>
        <v>0</v>
      </c>
      <c r="T901" s="107">
        <f>IF(DATOS!J829=P$74,DATOS!C829,"")</f>
        <v>0</v>
      </c>
    </row>
    <row r="902" spans="18:20" x14ac:dyDescent="0.25">
      <c r="R902" s="95">
        <f t="shared" si="15"/>
        <v>1</v>
      </c>
      <c r="S902" s="95">
        <f>IF(T902="",0,IFERROR(IF(VLOOKUP(T902,T$73:T901,1,0)&gt;0,0,0),1))</f>
        <v>0</v>
      </c>
      <c r="T902" s="107">
        <f>IF(DATOS!J830=P$74,DATOS!C830,"")</f>
        <v>0</v>
      </c>
    </row>
    <row r="903" spans="18:20" x14ac:dyDescent="0.25">
      <c r="R903" s="95">
        <f t="shared" si="15"/>
        <v>1</v>
      </c>
      <c r="S903" s="95">
        <f>IF(T903="",0,IFERROR(IF(VLOOKUP(T903,T$73:T902,1,0)&gt;0,0,0),1))</f>
        <v>0</v>
      </c>
      <c r="T903" s="107">
        <f>IF(DATOS!J831=P$74,DATOS!C831,"")</f>
        <v>0</v>
      </c>
    </row>
    <row r="904" spans="18:20" x14ac:dyDescent="0.25">
      <c r="R904" s="95">
        <f t="shared" si="15"/>
        <v>1</v>
      </c>
      <c r="S904" s="95">
        <f>IF(T904="",0,IFERROR(IF(VLOOKUP(T904,T$73:T903,1,0)&gt;0,0,0),1))</f>
        <v>0</v>
      </c>
      <c r="T904" s="107">
        <f>IF(DATOS!J832=P$74,DATOS!C832,"")</f>
        <v>0</v>
      </c>
    </row>
    <row r="905" spans="18:20" x14ac:dyDescent="0.25">
      <c r="R905" s="95">
        <f t="shared" si="15"/>
        <v>1</v>
      </c>
      <c r="S905" s="95">
        <f>IF(T905="",0,IFERROR(IF(VLOOKUP(T905,T$73:T904,1,0)&gt;0,0,0),1))</f>
        <v>0</v>
      </c>
      <c r="T905" s="107">
        <f>IF(DATOS!J833=P$74,DATOS!C833,"")</f>
        <v>0</v>
      </c>
    </row>
    <row r="906" spans="18:20" x14ac:dyDescent="0.25">
      <c r="R906" s="95">
        <f t="shared" ref="R906:R969" si="16">R905+S906</f>
        <v>1</v>
      </c>
      <c r="S906" s="95">
        <f>IF(T906="",0,IFERROR(IF(VLOOKUP(T906,T$73:T905,1,0)&gt;0,0,0),1))</f>
        <v>0</v>
      </c>
      <c r="T906" s="107">
        <f>IF(DATOS!J834=P$74,DATOS!C834,"")</f>
        <v>0</v>
      </c>
    </row>
    <row r="907" spans="18:20" x14ac:dyDescent="0.25">
      <c r="R907" s="95">
        <f t="shared" si="16"/>
        <v>1</v>
      </c>
      <c r="S907" s="95">
        <f>IF(T907="",0,IFERROR(IF(VLOOKUP(T907,T$73:T906,1,0)&gt;0,0,0),1))</f>
        <v>0</v>
      </c>
      <c r="T907" s="107">
        <f>IF(DATOS!J835=P$74,DATOS!C835,"")</f>
        <v>0</v>
      </c>
    </row>
    <row r="908" spans="18:20" x14ac:dyDescent="0.25">
      <c r="R908" s="95">
        <f t="shared" si="16"/>
        <v>1</v>
      </c>
      <c r="S908" s="95">
        <f>IF(T908="",0,IFERROR(IF(VLOOKUP(T908,T$73:T907,1,0)&gt;0,0,0),1))</f>
        <v>0</v>
      </c>
      <c r="T908" s="107">
        <f>IF(DATOS!J836=P$74,DATOS!C836,"")</f>
        <v>0</v>
      </c>
    </row>
    <row r="909" spans="18:20" x14ac:dyDescent="0.25">
      <c r="R909" s="95">
        <f t="shared" si="16"/>
        <v>1</v>
      </c>
      <c r="S909" s="95">
        <f>IF(T909="",0,IFERROR(IF(VLOOKUP(T909,T$73:T908,1,0)&gt;0,0,0),1))</f>
        <v>0</v>
      </c>
      <c r="T909" s="107">
        <f>IF(DATOS!J837=P$74,DATOS!C837,"")</f>
        <v>0</v>
      </c>
    </row>
    <row r="910" spans="18:20" x14ac:dyDescent="0.25">
      <c r="R910" s="95">
        <f t="shared" si="16"/>
        <v>1</v>
      </c>
      <c r="S910" s="95">
        <f>IF(T910="",0,IFERROR(IF(VLOOKUP(T910,T$73:T909,1,0)&gt;0,0,0),1))</f>
        <v>0</v>
      </c>
      <c r="T910" s="107">
        <f>IF(DATOS!J838=P$74,DATOS!C838,"")</f>
        <v>0</v>
      </c>
    </row>
    <row r="911" spans="18:20" x14ac:dyDescent="0.25">
      <c r="R911" s="95">
        <f t="shared" si="16"/>
        <v>1</v>
      </c>
      <c r="S911" s="95">
        <f>IF(T911="",0,IFERROR(IF(VLOOKUP(T911,T$73:T910,1,0)&gt;0,0,0),1))</f>
        <v>0</v>
      </c>
      <c r="T911" s="107">
        <f>IF(DATOS!J839=P$74,DATOS!C839,"")</f>
        <v>0</v>
      </c>
    </row>
    <row r="912" spans="18:20" x14ac:dyDescent="0.25">
      <c r="R912" s="95">
        <f t="shared" si="16"/>
        <v>1</v>
      </c>
      <c r="S912" s="95">
        <f>IF(T912="",0,IFERROR(IF(VLOOKUP(T912,T$73:T911,1,0)&gt;0,0,0),1))</f>
        <v>0</v>
      </c>
      <c r="T912" s="107">
        <f>IF(DATOS!J840=P$74,DATOS!C840,"")</f>
        <v>0</v>
      </c>
    </row>
    <row r="913" spans="18:20" x14ac:dyDescent="0.25">
      <c r="R913" s="95">
        <f t="shared" si="16"/>
        <v>1</v>
      </c>
      <c r="S913" s="95">
        <f>IF(T913="",0,IFERROR(IF(VLOOKUP(T913,T$73:T912,1,0)&gt;0,0,0),1))</f>
        <v>0</v>
      </c>
      <c r="T913" s="107">
        <f>IF(DATOS!J841=P$74,DATOS!C841,"")</f>
        <v>0</v>
      </c>
    </row>
    <row r="914" spans="18:20" x14ac:dyDescent="0.25">
      <c r="R914" s="95">
        <f t="shared" si="16"/>
        <v>1</v>
      </c>
      <c r="S914" s="95">
        <f>IF(T914="",0,IFERROR(IF(VLOOKUP(T914,T$73:T913,1,0)&gt;0,0,0),1))</f>
        <v>0</v>
      </c>
      <c r="T914" s="107">
        <f>IF(DATOS!J842=P$74,DATOS!C842,"")</f>
        <v>0</v>
      </c>
    </row>
    <row r="915" spans="18:20" x14ac:dyDescent="0.25">
      <c r="R915" s="95">
        <f t="shared" si="16"/>
        <v>1</v>
      </c>
      <c r="S915" s="95">
        <f>IF(T915="",0,IFERROR(IF(VLOOKUP(T915,T$73:T914,1,0)&gt;0,0,0),1))</f>
        <v>0</v>
      </c>
      <c r="T915" s="107">
        <f>IF(DATOS!J843=P$74,DATOS!C843,"")</f>
        <v>0</v>
      </c>
    </row>
    <row r="916" spans="18:20" x14ac:dyDescent="0.25">
      <c r="R916" s="95">
        <f t="shared" si="16"/>
        <v>1</v>
      </c>
      <c r="S916" s="95">
        <f>IF(T916="",0,IFERROR(IF(VLOOKUP(T916,T$73:T915,1,0)&gt;0,0,0),1))</f>
        <v>0</v>
      </c>
      <c r="T916" s="107">
        <f>IF(DATOS!J844=P$74,DATOS!C844,"")</f>
        <v>0</v>
      </c>
    </row>
    <row r="917" spans="18:20" x14ac:dyDescent="0.25">
      <c r="R917" s="95">
        <f t="shared" si="16"/>
        <v>1</v>
      </c>
      <c r="S917" s="95">
        <f>IF(T917="",0,IFERROR(IF(VLOOKUP(T917,T$73:T916,1,0)&gt;0,0,0),1))</f>
        <v>0</v>
      </c>
      <c r="T917" s="107">
        <f>IF(DATOS!J845=P$74,DATOS!C845,"")</f>
        <v>0</v>
      </c>
    </row>
    <row r="918" spans="18:20" x14ac:dyDescent="0.25">
      <c r="R918" s="95">
        <f t="shared" si="16"/>
        <v>1</v>
      </c>
      <c r="S918" s="95">
        <f>IF(T918="",0,IFERROR(IF(VLOOKUP(T918,T$73:T917,1,0)&gt;0,0,0),1))</f>
        <v>0</v>
      </c>
      <c r="T918" s="107">
        <f>IF(DATOS!J846=P$74,DATOS!C846,"")</f>
        <v>0</v>
      </c>
    </row>
    <row r="919" spans="18:20" x14ac:dyDescent="0.25">
      <c r="R919" s="95">
        <f t="shared" si="16"/>
        <v>1</v>
      </c>
      <c r="S919" s="95">
        <f>IF(T919="",0,IFERROR(IF(VLOOKUP(T919,T$73:T918,1,0)&gt;0,0,0),1))</f>
        <v>0</v>
      </c>
      <c r="T919" s="107">
        <f>IF(DATOS!J847=P$74,DATOS!C847,"")</f>
        <v>0</v>
      </c>
    </row>
    <row r="920" spans="18:20" x14ac:dyDescent="0.25">
      <c r="R920" s="95">
        <f t="shared" si="16"/>
        <v>1</v>
      </c>
      <c r="S920" s="95">
        <f>IF(T920="",0,IFERROR(IF(VLOOKUP(T920,T$73:T919,1,0)&gt;0,0,0),1))</f>
        <v>0</v>
      </c>
      <c r="T920" s="107">
        <f>IF(DATOS!J848=P$74,DATOS!C848,"")</f>
        <v>0</v>
      </c>
    </row>
    <row r="921" spans="18:20" x14ac:dyDescent="0.25">
      <c r="R921" s="95">
        <f t="shared" si="16"/>
        <v>1</v>
      </c>
      <c r="S921" s="95">
        <f>IF(T921="",0,IFERROR(IF(VLOOKUP(T921,T$73:T920,1,0)&gt;0,0,0),1))</f>
        <v>0</v>
      </c>
      <c r="T921" s="107">
        <f>IF(DATOS!J849=P$74,DATOS!C849,"")</f>
        <v>0</v>
      </c>
    </row>
    <row r="922" spans="18:20" x14ac:dyDescent="0.25">
      <c r="R922" s="95">
        <f t="shared" si="16"/>
        <v>1</v>
      </c>
      <c r="S922" s="95">
        <f>IF(T922="",0,IFERROR(IF(VLOOKUP(T922,T$73:T921,1,0)&gt;0,0,0),1))</f>
        <v>0</v>
      </c>
      <c r="T922" s="107">
        <f>IF(DATOS!J850=P$74,DATOS!C850,"")</f>
        <v>0</v>
      </c>
    </row>
    <row r="923" spans="18:20" x14ac:dyDescent="0.25">
      <c r="R923" s="95">
        <f t="shared" si="16"/>
        <v>1</v>
      </c>
      <c r="S923" s="95">
        <f>IF(T923="",0,IFERROR(IF(VLOOKUP(T923,T$73:T922,1,0)&gt;0,0,0),1))</f>
        <v>0</v>
      </c>
      <c r="T923" s="107">
        <f>IF(DATOS!J851=P$74,DATOS!C851,"")</f>
        <v>0</v>
      </c>
    </row>
    <row r="924" spans="18:20" x14ac:dyDescent="0.25">
      <c r="R924" s="95">
        <f t="shared" si="16"/>
        <v>1</v>
      </c>
      <c r="S924" s="95">
        <f>IF(T924="",0,IFERROR(IF(VLOOKUP(T924,T$73:T923,1,0)&gt;0,0,0),1))</f>
        <v>0</v>
      </c>
      <c r="T924" s="107">
        <f>IF(DATOS!J852=P$74,DATOS!C852,"")</f>
        <v>0</v>
      </c>
    </row>
    <row r="925" spans="18:20" x14ac:dyDescent="0.25">
      <c r="R925" s="95">
        <f t="shared" si="16"/>
        <v>1</v>
      </c>
      <c r="S925" s="95">
        <f>IF(T925="",0,IFERROR(IF(VLOOKUP(T925,T$73:T924,1,0)&gt;0,0,0),1))</f>
        <v>0</v>
      </c>
      <c r="T925" s="107">
        <f>IF(DATOS!J853=P$74,DATOS!C853,"")</f>
        <v>0</v>
      </c>
    </row>
    <row r="926" spans="18:20" x14ac:dyDescent="0.25">
      <c r="R926" s="95">
        <f t="shared" si="16"/>
        <v>1</v>
      </c>
      <c r="S926" s="95">
        <f>IF(T926="",0,IFERROR(IF(VLOOKUP(T926,T$73:T925,1,0)&gt;0,0,0),1))</f>
        <v>0</v>
      </c>
      <c r="T926" s="107">
        <f>IF(DATOS!J854=P$74,DATOS!C854,"")</f>
        <v>0</v>
      </c>
    </row>
    <row r="927" spans="18:20" x14ac:dyDescent="0.25">
      <c r="R927" s="95">
        <f t="shared" si="16"/>
        <v>1</v>
      </c>
      <c r="S927" s="95">
        <f>IF(T927="",0,IFERROR(IF(VLOOKUP(T927,T$73:T926,1,0)&gt;0,0,0),1))</f>
        <v>0</v>
      </c>
      <c r="T927" s="107">
        <f>IF(DATOS!J855=P$74,DATOS!C855,"")</f>
        <v>0</v>
      </c>
    </row>
    <row r="928" spans="18:20" x14ac:dyDescent="0.25">
      <c r="R928" s="95">
        <f t="shared" si="16"/>
        <v>1</v>
      </c>
      <c r="S928" s="95">
        <f>IF(T928="",0,IFERROR(IF(VLOOKUP(T928,T$73:T927,1,0)&gt;0,0,0),1))</f>
        <v>0</v>
      </c>
      <c r="T928" s="107">
        <f>IF(DATOS!J856=P$74,DATOS!C856,"")</f>
        <v>0</v>
      </c>
    </row>
    <row r="929" spans="18:20" x14ac:dyDescent="0.25">
      <c r="R929" s="95">
        <f t="shared" si="16"/>
        <v>1</v>
      </c>
      <c r="S929" s="95">
        <f>IF(T929="",0,IFERROR(IF(VLOOKUP(T929,T$73:T928,1,0)&gt;0,0,0),1))</f>
        <v>0</v>
      </c>
      <c r="T929" s="107">
        <f>IF(DATOS!J857=P$74,DATOS!C857,"")</f>
        <v>0</v>
      </c>
    </row>
    <row r="930" spans="18:20" x14ac:dyDescent="0.25">
      <c r="R930" s="95">
        <f t="shared" si="16"/>
        <v>1</v>
      </c>
      <c r="S930" s="95">
        <f>IF(T930="",0,IFERROR(IF(VLOOKUP(T930,T$73:T929,1,0)&gt;0,0,0),1))</f>
        <v>0</v>
      </c>
      <c r="T930" s="107">
        <f>IF(DATOS!J858=P$74,DATOS!C858,"")</f>
        <v>0</v>
      </c>
    </row>
    <row r="931" spans="18:20" x14ac:dyDescent="0.25">
      <c r="R931" s="95">
        <f t="shared" si="16"/>
        <v>1</v>
      </c>
      <c r="S931" s="95">
        <f>IF(T931="",0,IFERROR(IF(VLOOKUP(T931,T$73:T930,1,0)&gt;0,0,0),1))</f>
        <v>0</v>
      </c>
      <c r="T931" s="107">
        <f>IF(DATOS!J859=P$74,DATOS!C859,"")</f>
        <v>0</v>
      </c>
    </row>
    <row r="932" spans="18:20" x14ac:dyDescent="0.25">
      <c r="R932" s="95">
        <f t="shared" si="16"/>
        <v>1</v>
      </c>
      <c r="S932" s="95">
        <f>IF(T932="",0,IFERROR(IF(VLOOKUP(T932,T$73:T931,1,0)&gt;0,0,0),1))</f>
        <v>0</v>
      </c>
      <c r="T932" s="107">
        <f>IF(DATOS!J860=P$74,DATOS!C860,"")</f>
        <v>0</v>
      </c>
    </row>
    <row r="933" spans="18:20" x14ac:dyDescent="0.25">
      <c r="R933" s="95">
        <f t="shared" si="16"/>
        <v>1</v>
      </c>
      <c r="S933" s="95">
        <f>IF(T933="",0,IFERROR(IF(VLOOKUP(T933,T$73:T932,1,0)&gt;0,0,0),1))</f>
        <v>0</v>
      </c>
      <c r="T933" s="107">
        <f>IF(DATOS!J861=P$74,DATOS!C861,"")</f>
        <v>0</v>
      </c>
    </row>
    <row r="934" spans="18:20" x14ac:dyDescent="0.25">
      <c r="R934" s="95">
        <f t="shared" si="16"/>
        <v>1</v>
      </c>
      <c r="S934" s="95">
        <f>IF(T934="",0,IFERROR(IF(VLOOKUP(T934,T$73:T933,1,0)&gt;0,0,0),1))</f>
        <v>0</v>
      </c>
      <c r="T934" s="107">
        <f>IF(DATOS!J862=P$74,DATOS!C862,"")</f>
        <v>0</v>
      </c>
    </row>
    <row r="935" spans="18:20" x14ac:dyDescent="0.25">
      <c r="R935" s="95">
        <f t="shared" si="16"/>
        <v>1</v>
      </c>
      <c r="S935" s="95">
        <f>IF(T935="",0,IFERROR(IF(VLOOKUP(T935,T$73:T934,1,0)&gt;0,0,0),1))</f>
        <v>0</v>
      </c>
      <c r="T935" s="107">
        <f>IF(DATOS!J863=P$74,DATOS!C863,"")</f>
        <v>0</v>
      </c>
    </row>
    <row r="936" spans="18:20" x14ac:dyDescent="0.25">
      <c r="R936" s="95">
        <f t="shared" si="16"/>
        <v>1</v>
      </c>
      <c r="S936" s="95">
        <f>IF(T936="",0,IFERROR(IF(VLOOKUP(T936,T$73:T935,1,0)&gt;0,0,0),1))</f>
        <v>0</v>
      </c>
      <c r="T936" s="107">
        <f>IF(DATOS!J864=P$74,DATOS!C864,"")</f>
        <v>0</v>
      </c>
    </row>
    <row r="937" spans="18:20" x14ac:dyDescent="0.25">
      <c r="R937" s="95">
        <f t="shared" si="16"/>
        <v>1</v>
      </c>
      <c r="S937" s="95">
        <f>IF(T937="",0,IFERROR(IF(VLOOKUP(T937,T$73:T936,1,0)&gt;0,0,0),1))</f>
        <v>0</v>
      </c>
      <c r="T937" s="107">
        <f>IF(DATOS!J865=P$74,DATOS!C865,"")</f>
        <v>0</v>
      </c>
    </row>
    <row r="938" spans="18:20" x14ac:dyDescent="0.25">
      <c r="R938" s="95">
        <f t="shared" si="16"/>
        <v>1</v>
      </c>
      <c r="S938" s="95">
        <f>IF(T938="",0,IFERROR(IF(VLOOKUP(T938,T$73:T937,1,0)&gt;0,0,0),1))</f>
        <v>0</v>
      </c>
      <c r="T938" s="107">
        <f>IF(DATOS!J866=P$74,DATOS!C866,"")</f>
        <v>0</v>
      </c>
    </row>
    <row r="939" spans="18:20" x14ac:dyDescent="0.25">
      <c r="R939" s="95">
        <f t="shared" si="16"/>
        <v>1</v>
      </c>
      <c r="S939" s="95">
        <f>IF(T939="",0,IFERROR(IF(VLOOKUP(T939,T$73:T938,1,0)&gt;0,0,0),1))</f>
        <v>0</v>
      </c>
      <c r="T939" s="107">
        <f>IF(DATOS!J867=P$74,DATOS!C867,"")</f>
        <v>0</v>
      </c>
    </row>
    <row r="940" spans="18:20" x14ac:dyDescent="0.25">
      <c r="R940" s="95">
        <f t="shared" si="16"/>
        <v>1</v>
      </c>
      <c r="S940" s="95">
        <f>IF(T940="",0,IFERROR(IF(VLOOKUP(T940,T$73:T939,1,0)&gt;0,0,0),1))</f>
        <v>0</v>
      </c>
      <c r="T940" s="107">
        <f>IF(DATOS!J868=P$74,DATOS!C868,"")</f>
        <v>0</v>
      </c>
    </row>
    <row r="941" spans="18:20" x14ac:dyDescent="0.25">
      <c r="R941" s="95">
        <f t="shared" si="16"/>
        <v>1</v>
      </c>
      <c r="S941" s="95">
        <f>IF(T941="",0,IFERROR(IF(VLOOKUP(T941,T$73:T940,1,0)&gt;0,0,0),1))</f>
        <v>0</v>
      </c>
      <c r="T941" s="107">
        <f>IF(DATOS!J869=P$74,DATOS!C869,"")</f>
        <v>0</v>
      </c>
    </row>
    <row r="942" spans="18:20" x14ac:dyDescent="0.25">
      <c r="R942" s="95">
        <f t="shared" si="16"/>
        <v>1</v>
      </c>
      <c r="S942" s="95">
        <f>IF(T942="",0,IFERROR(IF(VLOOKUP(T942,T$73:T941,1,0)&gt;0,0,0),1))</f>
        <v>0</v>
      </c>
      <c r="T942" s="107">
        <f>IF(DATOS!J870=P$74,DATOS!C870,"")</f>
        <v>0</v>
      </c>
    </row>
    <row r="943" spans="18:20" x14ac:dyDescent="0.25">
      <c r="R943" s="95">
        <f t="shared" si="16"/>
        <v>1</v>
      </c>
      <c r="S943" s="95">
        <f>IF(T943="",0,IFERROR(IF(VLOOKUP(T943,T$73:T942,1,0)&gt;0,0,0),1))</f>
        <v>0</v>
      </c>
      <c r="T943" s="107">
        <f>IF(DATOS!J871=P$74,DATOS!C871,"")</f>
        <v>0</v>
      </c>
    </row>
    <row r="944" spans="18:20" x14ac:dyDescent="0.25">
      <c r="R944" s="95">
        <f t="shared" si="16"/>
        <v>1</v>
      </c>
      <c r="S944" s="95">
        <f>IF(T944="",0,IFERROR(IF(VLOOKUP(T944,T$73:T943,1,0)&gt;0,0,0),1))</f>
        <v>0</v>
      </c>
      <c r="T944" s="107">
        <f>IF(DATOS!J872=P$74,DATOS!C872,"")</f>
        <v>0</v>
      </c>
    </row>
    <row r="945" spans="18:20" x14ac:dyDescent="0.25">
      <c r="R945" s="95">
        <f t="shared" si="16"/>
        <v>1</v>
      </c>
      <c r="S945" s="95">
        <f>IF(T945="",0,IFERROR(IF(VLOOKUP(T945,T$73:T944,1,0)&gt;0,0,0),1))</f>
        <v>0</v>
      </c>
      <c r="T945" s="107">
        <f>IF(DATOS!J873=P$74,DATOS!C873,"")</f>
        <v>0</v>
      </c>
    </row>
    <row r="946" spans="18:20" x14ac:dyDescent="0.25">
      <c r="R946" s="95">
        <f t="shared" si="16"/>
        <v>1</v>
      </c>
      <c r="S946" s="95">
        <f>IF(T946="",0,IFERROR(IF(VLOOKUP(T946,T$73:T945,1,0)&gt;0,0,0),1))</f>
        <v>0</v>
      </c>
      <c r="T946" s="107">
        <f>IF(DATOS!J874=P$74,DATOS!C874,"")</f>
        <v>0</v>
      </c>
    </row>
    <row r="947" spans="18:20" x14ac:dyDescent="0.25">
      <c r="R947" s="95">
        <f t="shared" si="16"/>
        <v>1</v>
      </c>
      <c r="S947" s="95">
        <f>IF(T947="",0,IFERROR(IF(VLOOKUP(T947,T$73:T946,1,0)&gt;0,0,0),1))</f>
        <v>0</v>
      </c>
      <c r="T947" s="107">
        <f>IF(DATOS!J875=P$74,DATOS!C875,"")</f>
        <v>0</v>
      </c>
    </row>
    <row r="948" spans="18:20" x14ac:dyDescent="0.25">
      <c r="R948" s="95">
        <f t="shared" si="16"/>
        <v>1</v>
      </c>
      <c r="S948" s="95">
        <f>IF(T948="",0,IFERROR(IF(VLOOKUP(T948,T$73:T947,1,0)&gt;0,0,0),1))</f>
        <v>0</v>
      </c>
      <c r="T948" s="107">
        <f>IF(DATOS!J876=P$74,DATOS!C876,"")</f>
        <v>0</v>
      </c>
    </row>
    <row r="949" spans="18:20" x14ac:dyDescent="0.25">
      <c r="R949" s="95">
        <f t="shared" si="16"/>
        <v>1</v>
      </c>
      <c r="S949" s="95">
        <f>IF(T949="",0,IFERROR(IF(VLOOKUP(T949,T$73:T948,1,0)&gt;0,0,0),1))</f>
        <v>0</v>
      </c>
      <c r="T949" s="107">
        <f>IF(DATOS!J877=P$74,DATOS!C877,"")</f>
        <v>0</v>
      </c>
    </row>
    <row r="950" spans="18:20" x14ac:dyDescent="0.25">
      <c r="R950" s="95">
        <f t="shared" si="16"/>
        <v>1</v>
      </c>
      <c r="S950" s="95">
        <f>IF(T950="",0,IFERROR(IF(VLOOKUP(T950,T$73:T949,1,0)&gt;0,0,0),1))</f>
        <v>0</v>
      </c>
      <c r="T950" s="107">
        <f>IF(DATOS!J878=P$74,DATOS!C878,"")</f>
        <v>0</v>
      </c>
    </row>
    <row r="951" spans="18:20" x14ac:dyDescent="0.25">
      <c r="R951" s="95">
        <f t="shared" si="16"/>
        <v>1</v>
      </c>
      <c r="S951" s="95">
        <f>IF(T951="",0,IFERROR(IF(VLOOKUP(T951,T$73:T950,1,0)&gt;0,0,0),1))</f>
        <v>0</v>
      </c>
      <c r="T951" s="107">
        <f>IF(DATOS!J879=P$74,DATOS!C879,"")</f>
        <v>0</v>
      </c>
    </row>
    <row r="952" spans="18:20" x14ac:dyDescent="0.25">
      <c r="R952" s="95">
        <f t="shared" si="16"/>
        <v>1</v>
      </c>
      <c r="S952" s="95">
        <f>IF(T952="",0,IFERROR(IF(VLOOKUP(T952,T$73:T951,1,0)&gt;0,0,0),1))</f>
        <v>0</v>
      </c>
      <c r="T952" s="107">
        <f>IF(DATOS!J880=P$74,DATOS!C880,"")</f>
        <v>0</v>
      </c>
    </row>
    <row r="953" spans="18:20" x14ac:dyDescent="0.25">
      <c r="R953" s="95">
        <f t="shared" si="16"/>
        <v>1</v>
      </c>
      <c r="S953" s="95">
        <f>IF(T953="",0,IFERROR(IF(VLOOKUP(T953,T$73:T952,1,0)&gt;0,0,0),1))</f>
        <v>0</v>
      </c>
      <c r="T953" s="107">
        <f>IF(DATOS!J881=P$74,DATOS!C881,"")</f>
        <v>0</v>
      </c>
    </row>
    <row r="954" spans="18:20" x14ac:dyDescent="0.25">
      <c r="R954" s="95">
        <f t="shared" si="16"/>
        <v>1</v>
      </c>
      <c r="S954" s="95">
        <f>IF(T954="",0,IFERROR(IF(VLOOKUP(T954,T$73:T953,1,0)&gt;0,0,0),1))</f>
        <v>0</v>
      </c>
      <c r="T954" s="107">
        <f>IF(DATOS!J882=P$74,DATOS!C882,"")</f>
        <v>0</v>
      </c>
    </row>
    <row r="955" spans="18:20" x14ac:dyDescent="0.25">
      <c r="R955" s="95">
        <f t="shared" si="16"/>
        <v>1</v>
      </c>
      <c r="S955" s="95">
        <f>IF(T955="",0,IFERROR(IF(VLOOKUP(T955,T$73:T954,1,0)&gt;0,0,0),1))</f>
        <v>0</v>
      </c>
      <c r="T955" s="107">
        <f>IF(DATOS!J883=P$74,DATOS!C883,"")</f>
        <v>0</v>
      </c>
    </row>
    <row r="956" spans="18:20" x14ac:dyDescent="0.25">
      <c r="R956" s="95">
        <f t="shared" si="16"/>
        <v>1</v>
      </c>
      <c r="S956" s="95">
        <f>IF(T956="",0,IFERROR(IF(VLOOKUP(T956,T$73:T955,1,0)&gt;0,0,0),1))</f>
        <v>0</v>
      </c>
      <c r="T956" s="107">
        <f>IF(DATOS!J884=P$74,DATOS!C884,"")</f>
        <v>0</v>
      </c>
    </row>
    <row r="957" spans="18:20" x14ac:dyDescent="0.25">
      <c r="R957" s="95">
        <f t="shared" si="16"/>
        <v>1</v>
      </c>
      <c r="S957" s="95">
        <f>IF(T957="",0,IFERROR(IF(VLOOKUP(T957,T$73:T956,1,0)&gt;0,0,0),1))</f>
        <v>0</v>
      </c>
      <c r="T957" s="107">
        <f>IF(DATOS!J885=P$74,DATOS!C885,"")</f>
        <v>0</v>
      </c>
    </row>
    <row r="958" spans="18:20" x14ac:dyDescent="0.25">
      <c r="R958" s="95">
        <f t="shared" si="16"/>
        <v>1</v>
      </c>
      <c r="S958" s="95">
        <f>IF(T958="",0,IFERROR(IF(VLOOKUP(T958,T$73:T957,1,0)&gt;0,0,0),1))</f>
        <v>0</v>
      </c>
      <c r="T958" s="107">
        <f>IF(DATOS!J886=P$74,DATOS!C886,"")</f>
        <v>0</v>
      </c>
    </row>
    <row r="959" spans="18:20" x14ac:dyDescent="0.25">
      <c r="R959" s="95">
        <f t="shared" si="16"/>
        <v>1</v>
      </c>
      <c r="S959" s="95">
        <f>IF(T959="",0,IFERROR(IF(VLOOKUP(T959,T$73:T958,1,0)&gt;0,0,0),1))</f>
        <v>0</v>
      </c>
      <c r="T959" s="107">
        <f>IF(DATOS!J887=P$74,DATOS!C887,"")</f>
        <v>0</v>
      </c>
    </row>
    <row r="960" spans="18:20" x14ac:dyDescent="0.25">
      <c r="R960" s="95">
        <f t="shared" si="16"/>
        <v>1</v>
      </c>
      <c r="S960" s="95">
        <f>IF(T960="",0,IFERROR(IF(VLOOKUP(T960,T$73:T959,1,0)&gt;0,0,0),1))</f>
        <v>0</v>
      </c>
      <c r="T960" s="107">
        <f>IF(DATOS!J888=P$74,DATOS!C888,"")</f>
        <v>0</v>
      </c>
    </row>
    <row r="961" spans="18:20" x14ac:dyDescent="0.25">
      <c r="R961" s="95">
        <f t="shared" si="16"/>
        <v>1</v>
      </c>
      <c r="S961" s="95">
        <f>IF(T961="",0,IFERROR(IF(VLOOKUP(T961,T$73:T960,1,0)&gt;0,0,0),1))</f>
        <v>0</v>
      </c>
      <c r="T961" s="107">
        <f>IF(DATOS!J889=P$74,DATOS!C889,"")</f>
        <v>0</v>
      </c>
    </row>
    <row r="962" spans="18:20" x14ac:dyDescent="0.25">
      <c r="R962" s="95">
        <f t="shared" si="16"/>
        <v>1</v>
      </c>
      <c r="S962" s="95">
        <f>IF(T962="",0,IFERROR(IF(VLOOKUP(T962,T$73:T961,1,0)&gt;0,0,0),1))</f>
        <v>0</v>
      </c>
      <c r="T962" s="107">
        <f>IF(DATOS!J890=P$74,DATOS!C890,"")</f>
        <v>0</v>
      </c>
    </row>
    <row r="963" spans="18:20" x14ac:dyDescent="0.25">
      <c r="R963" s="95">
        <f t="shared" si="16"/>
        <v>1</v>
      </c>
      <c r="S963" s="95">
        <f>IF(T963="",0,IFERROR(IF(VLOOKUP(T963,T$73:T962,1,0)&gt;0,0,0),1))</f>
        <v>0</v>
      </c>
      <c r="T963" s="107">
        <f>IF(DATOS!J891=P$74,DATOS!C891,"")</f>
        <v>0</v>
      </c>
    </row>
    <row r="964" spans="18:20" x14ac:dyDescent="0.25">
      <c r="R964" s="95">
        <f t="shared" si="16"/>
        <v>1</v>
      </c>
      <c r="S964" s="95">
        <f>IF(T964="",0,IFERROR(IF(VLOOKUP(T964,T$73:T963,1,0)&gt;0,0,0),1))</f>
        <v>0</v>
      </c>
      <c r="T964" s="107">
        <f>IF(DATOS!J892=P$74,DATOS!C892,"")</f>
        <v>0</v>
      </c>
    </row>
    <row r="965" spans="18:20" x14ac:dyDescent="0.25">
      <c r="R965" s="95">
        <f t="shared" si="16"/>
        <v>1</v>
      </c>
      <c r="S965" s="95">
        <f>IF(T965="",0,IFERROR(IF(VLOOKUP(T965,T$73:T964,1,0)&gt;0,0,0),1))</f>
        <v>0</v>
      </c>
      <c r="T965" s="107">
        <f>IF(DATOS!J893=P$74,DATOS!C893,"")</f>
        <v>0</v>
      </c>
    </row>
    <row r="966" spans="18:20" x14ac:dyDescent="0.25">
      <c r="R966" s="95">
        <f t="shared" si="16"/>
        <v>1</v>
      </c>
      <c r="S966" s="95">
        <f>IF(T966="",0,IFERROR(IF(VLOOKUP(T966,T$73:T965,1,0)&gt;0,0,0),1))</f>
        <v>0</v>
      </c>
      <c r="T966" s="107">
        <f>IF(DATOS!J894=P$74,DATOS!C894,"")</f>
        <v>0</v>
      </c>
    </row>
    <row r="967" spans="18:20" x14ac:dyDescent="0.25">
      <c r="R967" s="95">
        <f t="shared" si="16"/>
        <v>1</v>
      </c>
      <c r="S967" s="95">
        <f>IF(T967="",0,IFERROR(IF(VLOOKUP(T967,T$73:T966,1,0)&gt;0,0,0),1))</f>
        <v>0</v>
      </c>
      <c r="T967" s="107">
        <f>IF(DATOS!J895=P$74,DATOS!C895,"")</f>
        <v>0</v>
      </c>
    </row>
    <row r="968" spans="18:20" x14ac:dyDescent="0.25">
      <c r="R968" s="95">
        <f t="shared" si="16"/>
        <v>1</v>
      </c>
      <c r="S968" s="95">
        <f>IF(T968="",0,IFERROR(IF(VLOOKUP(T968,T$73:T967,1,0)&gt;0,0,0),1))</f>
        <v>0</v>
      </c>
      <c r="T968" s="107">
        <f>IF(DATOS!J896=P$74,DATOS!C896,"")</f>
        <v>0</v>
      </c>
    </row>
    <row r="969" spans="18:20" x14ac:dyDescent="0.25">
      <c r="R969" s="95">
        <f t="shared" si="16"/>
        <v>1</v>
      </c>
      <c r="S969" s="95">
        <f>IF(T969="",0,IFERROR(IF(VLOOKUP(T969,T$73:T968,1,0)&gt;0,0,0),1))</f>
        <v>0</v>
      </c>
      <c r="T969" s="107">
        <f>IF(DATOS!J897=P$74,DATOS!C897,"")</f>
        <v>0</v>
      </c>
    </row>
    <row r="970" spans="18:20" x14ac:dyDescent="0.25">
      <c r="R970" s="95">
        <f t="shared" ref="R970:R1033" si="17">R969+S970</f>
        <v>1</v>
      </c>
      <c r="S970" s="95">
        <f>IF(T970="",0,IFERROR(IF(VLOOKUP(T970,T$73:T969,1,0)&gt;0,0,0),1))</f>
        <v>0</v>
      </c>
      <c r="T970" s="107">
        <f>IF(DATOS!J898=P$74,DATOS!C898,"")</f>
        <v>0</v>
      </c>
    </row>
    <row r="971" spans="18:20" x14ac:dyDescent="0.25">
      <c r="R971" s="95">
        <f t="shared" si="17"/>
        <v>1</v>
      </c>
      <c r="S971" s="95">
        <f>IF(T971="",0,IFERROR(IF(VLOOKUP(T971,T$73:T970,1,0)&gt;0,0,0),1))</f>
        <v>0</v>
      </c>
      <c r="T971" s="107">
        <f>IF(DATOS!J899=P$74,DATOS!C899,"")</f>
        <v>0</v>
      </c>
    </row>
    <row r="972" spans="18:20" x14ac:dyDescent="0.25">
      <c r="R972" s="95">
        <f t="shared" si="17"/>
        <v>1</v>
      </c>
      <c r="S972" s="95">
        <f>IF(T972="",0,IFERROR(IF(VLOOKUP(T972,T$73:T971,1,0)&gt;0,0,0),1))</f>
        <v>0</v>
      </c>
      <c r="T972" s="107">
        <f>IF(DATOS!J900=P$74,DATOS!C900,"")</f>
        <v>0</v>
      </c>
    </row>
    <row r="973" spans="18:20" x14ac:dyDescent="0.25">
      <c r="R973" s="95">
        <f t="shared" si="17"/>
        <v>1</v>
      </c>
      <c r="S973" s="95">
        <f>IF(T973="",0,IFERROR(IF(VLOOKUP(T973,T$73:T972,1,0)&gt;0,0,0),1))</f>
        <v>0</v>
      </c>
      <c r="T973" s="107">
        <f>IF(DATOS!J901=P$74,DATOS!C901,"")</f>
        <v>0</v>
      </c>
    </row>
    <row r="974" spans="18:20" x14ac:dyDescent="0.25">
      <c r="R974" s="95">
        <f t="shared" si="17"/>
        <v>1</v>
      </c>
      <c r="S974" s="95">
        <f>IF(T974="",0,IFERROR(IF(VLOOKUP(T974,T$73:T973,1,0)&gt;0,0,0),1))</f>
        <v>0</v>
      </c>
      <c r="T974" s="107">
        <f>IF(DATOS!J902=P$74,DATOS!C902,"")</f>
        <v>0</v>
      </c>
    </row>
    <row r="975" spans="18:20" x14ac:dyDescent="0.25">
      <c r="R975" s="95">
        <f t="shared" si="17"/>
        <v>1</v>
      </c>
      <c r="S975" s="95">
        <f>IF(T975="",0,IFERROR(IF(VLOOKUP(T975,T$73:T974,1,0)&gt;0,0,0),1))</f>
        <v>0</v>
      </c>
      <c r="T975" s="107">
        <f>IF(DATOS!J903=P$74,DATOS!C903,"")</f>
        <v>0</v>
      </c>
    </row>
    <row r="976" spans="18:20" x14ac:dyDescent="0.25">
      <c r="R976" s="95">
        <f t="shared" si="17"/>
        <v>1</v>
      </c>
      <c r="S976" s="95">
        <f>IF(T976="",0,IFERROR(IF(VLOOKUP(T976,T$73:T975,1,0)&gt;0,0,0),1))</f>
        <v>0</v>
      </c>
      <c r="T976" s="107">
        <f>IF(DATOS!J904=P$74,DATOS!C904,"")</f>
        <v>0</v>
      </c>
    </row>
    <row r="977" spans="18:20" x14ac:dyDescent="0.25">
      <c r="R977" s="95">
        <f t="shared" si="17"/>
        <v>1</v>
      </c>
      <c r="S977" s="95">
        <f>IF(T977="",0,IFERROR(IF(VLOOKUP(T977,T$73:T976,1,0)&gt;0,0,0),1))</f>
        <v>0</v>
      </c>
      <c r="T977" s="107">
        <f>IF(DATOS!J905=P$74,DATOS!C905,"")</f>
        <v>0</v>
      </c>
    </row>
    <row r="978" spans="18:20" x14ac:dyDescent="0.25">
      <c r="R978" s="95">
        <f t="shared" si="17"/>
        <v>1</v>
      </c>
      <c r="S978" s="95">
        <f>IF(T978="",0,IFERROR(IF(VLOOKUP(T978,T$73:T977,1,0)&gt;0,0,0),1))</f>
        <v>0</v>
      </c>
      <c r="T978" s="107">
        <f>IF(DATOS!J906=P$74,DATOS!C906,"")</f>
        <v>0</v>
      </c>
    </row>
    <row r="979" spans="18:20" x14ac:dyDescent="0.25">
      <c r="R979" s="95">
        <f t="shared" si="17"/>
        <v>1</v>
      </c>
      <c r="S979" s="95">
        <f>IF(T979="",0,IFERROR(IF(VLOOKUP(T979,T$73:T978,1,0)&gt;0,0,0),1))</f>
        <v>0</v>
      </c>
      <c r="T979" s="107">
        <f>IF(DATOS!J907=P$74,DATOS!C907,"")</f>
        <v>0</v>
      </c>
    </row>
    <row r="980" spans="18:20" x14ac:dyDescent="0.25">
      <c r="R980" s="95">
        <f t="shared" si="17"/>
        <v>1</v>
      </c>
      <c r="S980" s="95">
        <f>IF(T980="",0,IFERROR(IF(VLOOKUP(T980,T$73:T979,1,0)&gt;0,0,0),1))</f>
        <v>0</v>
      </c>
      <c r="T980" s="107">
        <f>IF(DATOS!J908=P$74,DATOS!C908,"")</f>
        <v>0</v>
      </c>
    </row>
    <row r="981" spans="18:20" x14ac:dyDescent="0.25">
      <c r="R981" s="95">
        <f t="shared" si="17"/>
        <v>1</v>
      </c>
      <c r="S981" s="95">
        <f>IF(T981="",0,IFERROR(IF(VLOOKUP(T981,T$73:T980,1,0)&gt;0,0,0),1))</f>
        <v>0</v>
      </c>
      <c r="T981" s="107">
        <f>IF(DATOS!J909=P$74,DATOS!C909,"")</f>
        <v>0</v>
      </c>
    </row>
    <row r="982" spans="18:20" x14ac:dyDescent="0.25">
      <c r="R982" s="95">
        <f t="shared" si="17"/>
        <v>1</v>
      </c>
      <c r="S982" s="95">
        <f>IF(T982="",0,IFERROR(IF(VLOOKUP(T982,T$73:T981,1,0)&gt;0,0,0),1))</f>
        <v>0</v>
      </c>
      <c r="T982" s="107">
        <f>IF(DATOS!J910=P$74,DATOS!C910,"")</f>
        <v>0</v>
      </c>
    </row>
    <row r="983" spans="18:20" x14ac:dyDescent="0.25">
      <c r="R983" s="95">
        <f t="shared" si="17"/>
        <v>1</v>
      </c>
      <c r="S983" s="95">
        <f>IF(T983="",0,IFERROR(IF(VLOOKUP(T983,T$73:T982,1,0)&gt;0,0,0),1))</f>
        <v>0</v>
      </c>
      <c r="T983" s="107">
        <f>IF(DATOS!J911=P$74,DATOS!C911,"")</f>
        <v>0</v>
      </c>
    </row>
    <row r="984" spans="18:20" x14ac:dyDescent="0.25">
      <c r="R984" s="95">
        <f t="shared" si="17"/>
        <v>1</v>
      </c>
      <c r="S984" s="95">
        <f>IF(T984="",0,IFERROR(IF(VLOOKUP(T984,T$73:T983,1,0)&gt;0,0,0),1))</f>
        <v>0</v>
      </c>
      <c r="T984" s="107">
        <f>IF(DATOS!J912=P$74,DATOS!C912,"")</f>
        <v>0</v>
      </c>
    </row>
    <row r="985" spans="18:20" x14ac:dyDescent="0.25">
      <c r="R985" s="95">
        <f t="shared" si="17"/>
        <v>1</v>
      </c>
      <c r="S985" s="95">
        <f>IF(T985="",0,IFERROR(IF(VLOOKUP(T985,T$73:T984,1,0)&gt;0,0,0),1))</f>
        <v>0</v>
      </c>
      <c r="T985" s="107">
        <f>IF(DATOS!J913=P$74,DATOS!C913,"")</f>
        <v>0</v>
      </c>
    </row>
    <row r="986" spans="18:20" x14ac:dyDescent="0.25">
      <c r="R986" s="95">
        <f t="shared" si="17"/>
        <v>1</v>
      </c>
      <c r="S986" s="95">
        <f>IF(T986="",0,IFERROR(IF(VLOOKUP(T986,T$73:T985,1,0)&gt;0,0,0),1))</f>
        <v>0</v>
      </c>
      <c r="T986" s="107">
        <f>IF(DATOS!J914=P$74,DATOS!C914,"")</f>
        <v>0</v>
      </c>
    </row>
    <row r="987" spans="18:20" x14ac:dyDescent="0.25">
      <c r="R987" s="95">
        <f t="shared" si="17"/>
        <v>1</v>
      </c>
      <c r="S987" s="95">
        <f>IF(T987="",0,IFERROR(IF(VLOOKUP(T987,T$73:T986,1,0)&gt;0,0,0),1))</f>
        <v>0</v>
      </c>
      <c r="T987" s="107">
        <f>IF(DATOS!J915=P$74,DATOS!C915,"")</f>
        <v>0</v>
      </c>
    </row>
    <row r="988" spans="18:20" x14ac:dyDescent="0.25">
      <c r="R988" s="95">
        <f t="shared" si="17"/>
        <v>1</v>
      </c>
      <c r="S988" s="95">
        <f>IF(T988="",0,IFERROR(IF(VLOOKUP(T988,T$73:T987,1,0)&gt;0,0,0),1))</f>
        <v>0</v>
      </c>
      <c r="T988" s="107">
        <f>IF(DATOS!J916=P$74,DATOS!C916,"")</f>
        <v>0</v>
      </c>
    </row>
    <row r="989" spans="18:20" x14ac:dyDescent="0.25">
      <c r="R989" s="95">
        <f t="shared" si="17"/>
        <v>1</v>
      </c>
      <c r="S989" s="95">
        <f>IF(T989="",0,IFERROR(IF(VLOOKUP(T989,T$73:T988,1,0)&gt;0,0,0),1))</f>
        <v>0</v>
      </c>
      <c r="T989" s="107">
        <f>IF(DATOS!J917=P$74,DATOS!C917,"")</f>
        <v>0</v>
      </c>
    </row>
    <row r="990" spans="18:20" x14ac:dyDescent="0.25">
      <c r="R990" s="95">
        <f t="shared" si="17"/>
        <v>1</v>
      </c>
      <c r="S990" s="95">
        <f>IF(T990="",0,IFERROR(IF(VLOOKUP(T990,T$73:T989,1,0)&gt;0,0,0),1))</f>
        <v>0</v>
      </c>
      <c r="T990" s="107">
        <f>IF(DATOS!J918=P$74,DATOS!C918,"")</f>
        <v>0</v>
      </c>
    </row>
    <row r="991" spans="18:20" x14ac:dyDescent="0.25">
      <c r="R991" s="95">
        <f t="shared" si="17"/>
        <v>1</v>
      </c>
      <c r="S991" s="95">
        <f>IF(T991="",0,IFERROR(IF(VLOOKUP(T991,T$73:T990,1,0)&gt;0,0,0),1))</f>
        <v>0</v>
      </c>
      <c r="T991" s="107">
        <f>IF(DATOS!J919=P$74,DATOS!C919,"")</f>
        <v>0</v>
      </c>
    </row>
    <row r="992" spans="18:20" x14ac:dyDescent="0.25">
      <c r="R992" s="95">
        <f t="shared" si="17"/>
        <v>1</v>
      </c>
      <c r="S992" s="95">
        <f>IF(T992="",0,IFERROR(IF(VLOOKUP(T992,T$73:T991,1,0)&gt;0,0,0),1))</f>
        <v>0</v>
      </c>
      <c r="T992" s="107">
        <f>IF(DATOS!J920=P$74,DATOS!C920,"")</f>
        <v>0</v>
      </c>
    </row>
    <row r="993" spans="18:20" x14ac:dyDescent="0.25">
      <c r="R993" s="95">
        <f t="shared" si="17"/>
        <v>1</v>
      </c>
      <c r="S993" s="95">
        <f>IF(T993="",0,IFERROR(IF(VLOOKUP(T993,T$73:T992,1,0)&gt;0,0,0),1))</f>
        <v>0</v>
      </c>
      <c r="T993" s="107">
        <f>IF(DATOS!J921=P$74,DATOS!C921,"")</f>
        <v>0</v>
      </c>
    </row>
    <row r="994" spans="18:20" x14ac:dyDescent="0.25">
      <c r="R994" s="95">
        <f t="shared" si="17"/>
        <v>1</v>
      </c>
      <c r="S994" s="95">
        <f>IF(T994="",0,IFERROR(IF(VLOOKUP(T994,T$73:T993,1,0)&gt;0,0,0),1))</f>
        <v>0</v>
      </c>
      <c r="T994" s="107">
        <f>IF(DATOS!J922=P$74,DATOS!C922,"")</f>
        <v>0</v>
      </c>
    </row>
    <row r="995" spans="18:20" x14ac:dyDescent="0.25">
      <c r="R995" s="95">
        <f t="shared" si="17"/>
        <v>1</v>
      </c>
      <c r="S995" s="95">
        <f>IF(T995="",0,IFERROR(IF(VLOOKUP(T995,T$73:T994,1,0)&gt;0,0,0),1))</f>
        <v>0</v>
      </c>
      <c r="T995" s="107">
        <f>IF(DATOS!J923=P$74,DATOS!C923,"")</f>
        <v>0</v>
      </c>
    </row>
    <row r="996" spans="18:20" x14ac:dyDescent="0.25">
      <c r="R996" s="95">
        <f t="shared" si="17"/>
        <v>1</v>
      </c>
      <c r="S996" s="95">
        <f>IF(T996="",0,IFERROR(IF(VLOOKUP(T996,T$73:T995,1,0)&gt;0,0,0),1))</f>
        <v>0</v>
      </c>
      <c r="T996" s="107">
        <f>IF(DATOS!J924=P$74,DATOS!C924,"")</f>
        <v>0</v>
      </c>
    </row>
    <row r="997" spans="18:20" x14ac:dyDescent="0.25">
      <c r="R997" s="95">
        <f t="shared" si="17"/>
        <v>1</v>
      </c>
      <c r="S997" s="95">
        <f>IF(T997="",0,IFERROR(IF(VLOOKUP(T997,T$73:T996,1,0)&gt;0,0,0),1))</f>
        <v>0</v>
      </c>
      <c r="T997" s="107">
        <f>IF(DATOS!J925=P$74,DATOS!C925,"")</f>
        <v>0</v>
      </c>
    </row>
    <row r="998" spans="18:20" x14ac:dyDescent="0.25">
      <c r="R998" s="95">
        <f t="shared" si="17"/>
        <v>1</v>
      </c>
      <c r="S998" s="95">
        <f>IF(T998="",0,IFERROR(IF(VLOOKUP(T998,T$73:T997,1,0)&gt;0,0,0),1))</f>
        <v>0</v>
      </c>
      <c r="T998" s="107">
        <f>IF(DATOS!J926=P$74,DATOS!C926,"")</f>
        <v>0</v>
      </c>
    </row>
    <row r="999" spans="18:20" x14ac:dyDescent="0.25">
      <c r="R999" s="95">
        <f t="shared" si="17"/>
        <v>1</v>
      </c>
      <c r="S999" s="95">
        <f>IF(T999="",0,IFERROR(IF(VLOOKUP(T999,T$73:T998,1,0)&gt;0,0,0),1))</f>
        <v>0</v>
      </c>
      <c r="T999" s="107">
        <f>IF(DATOS!J927=P$74,DATOS!C927,"")</f>
        <v>0</v>
      </c>
    </row>
    <row r="1000" spans="18:20" x14ac:dyDescent="0.25">
      <c r="R1000" s="95">
        <f t="shared" si="17"/>
        <v>1</v>
      </c>
      <c r="S1000" s="95">
        <f>IF(T1000="",0,IFERROR(IF(VLOOKUP(T1000,T$73:T999,1,0)&gt;0,0,0),1))</f>
        <v>0</v>
      </c>
      <c r="T1000" s="107">
        <f>IF(DATOS!J928=P$74,DATOS!C928,"")</f>
        <v>0</v>
      </c>
    </row>
    <row r="1001" spans="18:20" x14ac:dyDescent="0.25">
      <c r="R1001" s="95">
        <f t="shared" si="17"/>
        <v>1</v>
      </c>
      <c r="S1001" s="95">
        <f>IF(T1001="",0,IFERROR(IF(VLOOKUP(T1001,T$73:T1000,1,0)&gt;0,0,0),1))</f>
        <v>0</v>
      </c>
      <c r="T1001" s="107">
        <f>IF(DATOS!J929=P$74,DATOS!C929,"")</f>
        <v>0</v>
      </c>
    </row>
    <row r="1002" spans="18:20" x14ac:dyDescent="0.25">
      <c r="R1002" s="95">
        <f t="shared" si="17"/>
        <v>1</v>
      </c>
      <c r="S1002" s="95">
        <f>IF(T1002="",0,IFERROR(IF(VLOOKUP(T1002,T$73:T1001,1,0)&gt;0,0,0),1))</f>
        <v>0</v>
      </c>
      <c r="T1002" s="107">
        <f>IF(DATOS!J930=P$74,DATOS!C930,"")</f>
        <v>0</v>
      </c>
    </row>
    <row r="1003" spans="18:20" x14ac:dyDescent="0.25">
      <c r="R1003" s="95">
        <f t="shared" si="17"/>
        <v>1</v>
      </c>
      <c r="S1003" s="95">
        <f>IF(T1003="",0,IFERROR(IF(VLOOKUP(T1003,T$73:T1002,1,0)&gt;0,0,0),1))</f>
        <v>0</v>
      </c>
      <c r="T1003" s="107">
        <f>IF(DATOS!J931=P$74,DATOS!C931,"")</f>
        <v>0</v>
      </c>
    </row>
    <row r="1004" spans="18:20" x14ac:dyDescent="0.25">
      <c r="R1004" s="95">
        <f t="shared" si="17"/>
        <v>1</v>
      </c>
      <c r="S1004" s="95">
        <f>IF(T1004="",0,IFERROR(IF(VLOOKUP(T1004,T$73:T1003,1,0)&gt;0,0,0),1))</f>
        <v>0</v>
      </c>
      <c r="T1004" s="107">
        <f>IF(DATOS!J932=P$74,DATOS!C932,"")</f>
        <v>0</v>
      </c>
    </row>
    <row r="1005" spans="18:20" x14ac:dyDescent="0.25">
      <c r="R1005" s="95">
        <f t="shared" si="17"/>
        <v>1</v>
      </c>
      <c r="S1005" s="95">
        <f>IF(T1005="",0,IFERROR(IF(VLOOKUP(T1005,T$73:T1004,1,0)&gt;0,0,0),1))</f>
        <v>0</v>
      </c>
      <c r="T1005" s="107">
        <f>IF(DATOS!J933=P$74,DATOS!C933,"")</f>
        <v>0</v>
      </c>
    </row>
    <row r="1006" spans="18:20" x14ac:dyDescent="0.25">
      <c r="R1006" s="95">
        <f t="shared" si="17"/>
        <v>1</v>
      </c>
      <c r="S1006" s="95">
        <f>IF(T1006="",0,IFERROR(IF(VLOOKUP(T1006,T$73:T1005,1,0)&gt;0,0,0),1))</f>
        <v>0</v>
      </c>
      <c r="T1006" s="107">
        <f>IF(DATOS!J934=P$74,DATOS!C934,"")</f>
        <v>0</v>
      </c>
    </row>
    <row r="1007" spans="18:20" x14ac:dyDescent="0.25">
      <c r="R1007" s="95">
        <f t="shared" si="17"/>
        <v>1</v>
      </c>
      <c r="S1007" s="95">
        <f>IF(T1007="",0,IFERROR(IF(VLOOKUP(T1007,T$73:T1006,1,0)&gt;0,0,0),1))</f>
        <v>0</v>
      </c>
      <c r="T1007" s="107">
        <f>IF(DATOS!J935=P$74,DATOS!C935,"")</f>
        <v>0</v>
      </c>
    </row>
    <row r="1008" spans="18:20" x14ac:dyDescent="0.25">
      <c r="R1008" s="95">
        <f t="shared" si="17"/>
        <v>1</v>
      </c>
      <c r="S1008" s="95">
        <f>IF(T1008="",0,IFERROR(IF(VLOOKUP(T1008,T$73:T1007,1,0)&gt;0,0,0),1))</f>
        <v>0</v>
      </c>
      <c r="T1008" s="107">
        <f>IF(DATOS!J936=P$74,DATOS!C936,"")</f>
        <v>0</v>
      </c>
    </row>
    <row r="1009" spans="18:20" x14ac:dyDescent="0.25">
      <c r="R1009" s="95">
        <f t="shared" si="17"/>
        <v>1</v>
      </c>
      <c r="S1009" s="95">
        <f>IF(T1009="",0,IFERROR(IF(VLOOKUP(T1009,T$73:T1008,1,0)&gt;0,0,0),1))</f>
        <v>0</v>
      </c>
      <c r="T1009" s="107">
        <f>IF(DATOS!J937=P$74,DATOS!C937,"")</f>
        <v>0</v>
      </c>
    </row>
    <row r="1010" spans="18:20" x14ac:dyDescent="0.25">
      <c r="R1010" s="95">
        <f t="shared" si="17"/>
        <v>1</v>
      </c>
      <c r="S1010" s="95">
        <f>IF(T1010="",0,IFERROR(IF(VLOOKUP(T1010,T$73:T1009,1,0)&gt;0,0,0),1))</f>
        <v>0</v>
      </c>
      <c r="T1010" s="107">
        <f>IF(DATOS!J938=P$74,DATOS!C938,"")</f>
        <v>0</v>
      </c>
    </row>
    <row r="1011" spans="18:20" x14ac:dyDescent="0.25">
      <c r="R1011" s="95">
        <f t="shared" si="17"/>
        <v>1</v>
      </c>
      <c r="S1011" s="95">
        <f>IF(T1011="",0,IFERROR(IF(VLOOKUP(T1011,T$73:T1010,1,0)&gt;0,0,0),1))</f>
        <v>0</v>
      </c>
      <c r="T1011" s="107">
        <f>IF(DATOS!J939=P$74,DATOS!C939,"")</f>
        <v>0</v>
      </c>
    </row>
    <row r="1012" spans="18:20" x14ac:dyDescent="0.25">
      <c r="R1012" s="95">
        <f t="shared" si="17"/>
        <v>1</v>
      </c>
      <c r="S1012" s="95">
        <f>IF(T1012="",0,IFERROR(IF(VLOOKUP(T1012,T$73:T1011,1,0)&gt;0,0,0),1))</f>
        <v>0</v>
      </c>
      <c r="T1012" s="107">
        <f>IF(DATOS!J940=P$74,DATOS!C940,"")</f>
        <v>0</v>
      </c>
    </row>
    <row r="1013" spans="18:20" x14ac:dyDescent="0.25">
      <c r="R1013" s="95">
        <f t="shared" si="17"/>
        <v>1</v>
      </c>
      <c r="S1013" s="95">
        <f>IF(T1013="",0,IFERROR(IF(VLOOKUP(T1013,T$73:T1012,1,0)&gt;0,0,0),1))</f>
        <v>0</v>
      </c>
      <c r="T1013" s="107">
        <f>IF(DATOS!J941=P$74,DATOS!C941,"")</f>
        <v>0</v>
      </c>
    </row>
    <row r="1014" spans="18:20" x14ac:dyDescent="0.25">
      <c r="R1014" s="95">
        <f t="shared" si="17"/>
        <v>1</v>
      </c>
      <c r="S1014" s="95">
        <f>IF(T1014="",0,IFERROR(IF(VLOOKUP(T1014,T$73:T1013,1,0)&gt;0,0,0),1))</f>
        <v>0</v>
      </c>
      <c r="T1014" s="107">
        <f>IF(DATOS!J942=P$74,DATOS!C942,"")</f>
        <v>0</v>
      </c>
    </row>
    <row r="1015" spans="18:20" x14ac:dyDescent="0.25">
      <c r="R1015" s="95">
        <f t="shared" si="17"/>
        <v>1</v>
      </c>
      <c r="S1015" s="95">
        <f>IF(T1015="",0,IFERROR(IF(VLOOKUP(T1015,T$73:T1014,1,0)&gt;0,0,0),1))</f>
        <v>0</v>
      </c>
      <c r="T1015" s="107">
        <f>IF(DATOS!J943=P$74,DATOS!C943,"")</f>
        <v>0</v>
      </c>
    </row>
    <row r="1016" spans="18:20" x14ac:dyDescent="0.25">
      <c r="R1016" s="95">
        <f t="shared" si="17"/>
        <v>1</v>
      </c>
      <c r="S1016" s="95">
        <f>IF(T1016="",0,IFERROR(IF(VLOOKUP(T1016,T$73:T1015,1,0)&gt;0,0,0),1))</f>
        <v>0</v>
      </c>
      <c r="T1016" s="107">
        <f>IF(DATOS!J944=P$74,DATOS!C944,"")</f>
        <v>0</v>
      </c>
    </row>
    <row r="1017" spans="18:20" x14ac:dyDescent="0.25">
      <c r="R1017" s="95">
        <f t="shared" si="17"/>
        <v>1</v>
      </c>
      <c r="S1017" s="95">
        <f>IF(T1017="",0,IFERROR(IF(VLOOKUP(T1017,T$73:T1016,1,0)&gt;0,0,0),1))</f>
        <v>0</v>
      </c>
      <c r="T1017" s="107">
        <f>IF(DATOS!J945=P$74,DATOS!C945,"")</f>
        <v>0</v>
      </c>
    </row>
    <row r="1018" spans="18:20" x14ac:dyDescent="0.25">
      <c r="R1018" s="95">
        <f t="shared" si="17"/>
        <v>1</v>
      </c>
      <c r="S1018" s="95">
        <f>IF(T1018="",0,IFERROR(IF(VLOOKUP(T1018,T$73:T1017,1,0)&gt;0,0,0),1))</f>
        <v>0</v>
      </c>
      <c r="T1018" s="107">
        <f>IF(DATOS!J946=P$74,DATOS!C946,"")</f>
        <v>0</v>
      </c>
    </row>
    <row r="1019" spans="18:20" x14ac:dyDescent="0.25">
      <c r="R1019" s="95">
        <f t="shared" si="17"/>
        <v>1</v>
      </c>
      <c r="S1019" s="95">
        <f>IF(T1019="",0,IFERROR(IF(VLOOKUP(T1019,T$73:T1018,1,0)&gt;0,0,0),1))</f>
        <v>0</v>
      </c>
      <c r="T1019" s="107">
        <f>IF(DATOS!J947=P$74,DATOS!C947,"")</f>
        <v>0</v>
      </c>
    </row>
    <row r="1020" spans="18:20" x14ac:dyDescent="0.25">
      <c r="R1020" s="95">
        <f t="shared" si="17"/>
        <v>1</v>
      </c>
      <c r="S1020" s="95">
        <f>IF(T1020="",0,IFERROR(IF(VLOOKUP(T1020,T$73:T1019,1,0)&gt;0,0,0),1))</f>
        <v>0</v>
      </c>
      <c r="T1020" s="107">
        <f>IF(DATOS!J948=P$74,DATOS!C948,"")</f>
        <v>0</v>
      </c>
    </row>
    <row r="1021" spans="18:20" x14ac:dyDescent="0.25">
      <c r="R1021" s="95">
        <f t="shared" si="17"/>
        <v>1</v>
      </c>
      <c r="S1021" s="95">
        <f>IF(T1021="",0,IFERROR(IF(VLOOKUP(T1021,T$73:T1020,1,0)&gt;0,0,0),1))</f>
        <v>0</v>
      </c>
      <c r="T1021" s="107">
        <f>IF(DATOS!J949=P$74,DATOS!C949,"")</f>
        <v>0</v>
      </c>
    </row>
    <row r="1022" spans="18:20" x14ac:dyDescent="0.25">
      <c r="R1022" s="95">
        <f t="shared" si="17"/>
        <v>1</v>
      </c>
      <c r="S1022" s="95">
        <f>IF(T1022="",0,IFERROR(IF(VLOOKUP(T1022,T$73:T1021,1,0)&gt;0,0,0),1))</f>
        <v>0</v>
      </c>
      <c r="T1022" s="107">
        <f>IF(DATOS!J950=P$74,DATOS!C950,"")</f>
        <v>0</v>
      </c>
    </row>
    <row r="1023" spans="18:20" x14ac:dyDescent="0.25">
      <c r="R1023" s="95">
        <f t="shared" si="17"/>
        <v>1</v>
      </c>
      <c r="S1023" s="95">
        <f>IF(T1023="",0,IFERROR(IF(VLOOKUP(T1023,T$73:T1022,1,0)&gt;0,0,0),1))</f>
        <v>0</v>
      </c>
      <c r="T1023" s="107">
        <f>IF(DATOS!J951=P$74,DATOS!C951,"")</f>
        <v>0</v>
      </c>
    </row>
    <row r="1024" spans="18:20" x14ac:dyDescent="0.25">
      <c r="R1024" s="95">
        <f t="shared" si="17"/>
        <v>1</v>
      </c>
      <c r="S1024" s="95">
        <f>IF(T1024="",0,IFERROR(IF(VLOOKUP(T1024,T$73:T1023,1,0)&gt;0,0,0),1))</f>
        <v>0</v>
      </c>
      <c r="T1024" s="107">
        <f>IF(DATOS!J952=P$74,DATOS!C952,"")</f>
        <v>0</v>
      </c>
    </row>
    <row r="1025" spans="18:20" x14ac:dyDescent="0.25">
      <c r="R1025" s="95">
        <f t="shared" si="17"/>
        <v>1</v>
      </c>
      <c r="S1025" s="95">
        <f>IF(T1025="",0,IFERROR(IF(VLOOKUP(T1025,T$73:T1024,1,0)&gt;0,0,0),1))</f>
        <v>0</v>
      </c>
      <c r="T1025" s="107">
        <f>IF(DATOS!J953=P$74,DATOS!C953,"")</f>
        <v>0</v>
      </c>
    </row>
    <row r="1026" spans="18:20" x14ac:dyDescent="0.25">
      <c r="R1026" s="95">
        <f t="shared" si="17"/>
        <v>1</v>
      </c>
      <c r="S1026" s="95">
        <f>IF(T1026="",0,IFERROR(IF(VLOOKUP(T1026,T$73:T1025,1,0)&gt;0,0,0),1))</f>
        <v>0</v>
      </c>
      <c r="T1026" s="107">
        <f>IF(DATOS!J954=P$74,DATOS!C954,"")</f>
        <v>0</v>
      </c>
    </row>
    <row r="1027" spans="18:20" x14ac:dyDescent="0.25">
      <c r="R1027" s="95">
        <f t="shared" si="17"/>
        <v>1</v>
      </c>
      <c r="S1027" s="95">
        <f>IF(T1027="",0,IFERROR(IF(VLOOKUP(T1027,T$73:T1026,1,0)&gt;0,0,0),1))</f>
        <v>0</v>
      </c>
      <c r="T1027" s="107">
        <f>IF(DATOS!J955=P$74,DATOS!C955,"")</f>
        <v>0</v>
      </c>
    </row>
    <row r="1028" spans="18:20" x14ac:dyDescent="0.25">
      <c r="R1028" s="95">
        <f t="shared" si="17"/>
        <v>1</v>
      </c>
      <c r="S1028" s="95">
        <f>IF(T1028="",0,IFERROR(IF(VLOOKUP(T1028,T$73:T1027,1,0)&gt;0,0,0),1))</f>
        <v>0</v>
      </c>
      <c r="T1028" s="107">
        <f>IF(DATOS!J956=P$74,DATOS!C956,"")</f>
        <v>0</v>
      </c>
    </row>
    <row r="1029" spans="18:20" x14ac:dyDescent="0.25">
      <c r="R1029" s="95">
        <f t="shared" si="17"/>
        <v>1</v>
      </c>
      <c r="S1029" s="95">
        <f>IF(T1029="",0,IFERROR(IF(VLOOKUP(T1029,T$73:T1028,1,0)&gt;0,0,0),1))</f>
        <v>0</v>
      </c>
      <c r="T1029" s="107">
        <f>IF(DATOS!J957=P$74,DATOS!C957,"")</f>
        <v>0</v>
      </c>
    </row>
    <row r="1030" spans="18:20" x14ac:dyDescent="0.25">
      <c r="R1030" s="95">
        <f t="shared" si="17"/>
        <v>1</v>
      </c>
      <c r="S1030" s="95">
        <f>IF(T1030="",0,IFERROR(IF(VLOOKUP(T1030,T$73:T1029,1,0)&gt;0,0,0),1))</f>
        <v>0</v>
      </c>
      <c r="T1030" s="107">
        <f>IF(DATOS!J958=P$74,DATOS!C958,"")</f>
        <v>0</v>
      </c>
    </row>
    <row r="1031" spans="18:20" x14ac:dyDescent="0.25">
      <c r="R1031" s="95">
        <f t="shared" si="17"/>
        <v>1</v>
      </c>
      <c r="S1031" s="95">
        <f>IF(T1031="",0,IFERROR(IF(VLOOKUP(T1031,T$73:T1030,1,0)&gt;0,0,0),1))</f>
        <v>0</v>
      </c>
      <c r="T1031" s="107">
        <f>IF(DATOS!J959=P$74,DATOS!C959,"")</f>
        <v>0</v>
      </c>
    </row>
    <row r="1032" spans="18:20" x14ac:dyDescent="0.25">
      <c r="R1032" s="95">
        <f t="shared" si="17"/>
        <v>1</v>
      </c>
      <c r="S1032" s="95">
        <f>IF(T1032="",0,IFERROR(IF(VLOOKUP(T1032,T$73:T1031,1,0)&gt;0,0,0),1))</f>
        <v>0</v>
      </c>
      <c r="T1032" s="107">
        <f>IF(DATOS!J960=P$74,DATOS!C960,"")</f>
        <v>0</v>
      </c>
    </row>
    <row r="1033" spans="18:20" x14ac:dyDescent="0.25">
      <c r="R1033" s="95">
        <f t="shared" si="17"/>
        <v>1</v>
      </c>
      <c r="S1033" s="95">
        <f>IF(T1033="",0,IFERROR(IF(VLOOKUP(T1033,T$73:T1032,1,0)&gt;0,0,0),1))</f>
        <v>0</v>
      </c>
      <c r="T1033" s="107">
        <f>IF(DATOS!J961=P$74,DATOS!C961,"")</f>
        <v>0</v>
      </c>
    </row>
    <row r="1034" spans="18:20" x14ac:dyDescent="0.25">
      <c r="R1034" s="95">
        <f t="shared" ref="R1034:R1097" si="18">R1033+S1034</f>
        <v>1</v>
      </c>
      <c r="S1034" s="95">
        <f>IF(T1034="",0,IFERROR(IF(VLOOKUP(T1034,T$73:T1033,1,0)&gt;0,0,0),1))</f>
        <v>0</v>
      </c>
      <c r="T1034" s="107">
        <f>IF(DATOS!J962=P$74,DATOS!C962,"")</f>
        <v>0</v>
      </c>
    </row>
    <row r="1035" spans="18:20" x14ac:dyDescent="0.25">
      <c r="R1035" s="95">
        <f t="shared" si="18"/>
        <v>1</v>
      </c>
      <c r="S1035" s="95">
        <f>IF(T1035="",0,IFERROR(IF(VLOOKUP(T1035,T$73:T1034,1,0)&gt;0,0,0),1))</f>
        <v>0</v>
      </c>
      <c r="T1035" s="107">
        <f>IF(DATOS!J963=P$74,DATOS!C963,"")</f>
        <v>0</v>
      </c>
    </row>
    <row r="1036" spans="18:20" x14ac:dyDescent="0.25">
      <c r="R1036" s="95">
        <f t="shared" si="18"/>
        <v>1</v>
      </c>
      <c r="S1036" s="95">
        <f>IF(T1036="",0,IFERROR(IF(VLOOKUP(T1036,T$73:T1035,1,0)&gt;0,0,0),1))</f>
        <v>0</v>
      </c>
      <c r="T1036" s="107">
        <f>IF(DATOS!J964=P$74,DATOS!C964,"")</f>
        <v>0</v>
      </c>
    </row>
    <row r="1037" spans="18:20" x14ac:dyDescent="0.25">
      <c r="R1037" s="95">
        <f t="shared" si="18"/>
        <v>1</v>
      </c>
      <c r="S1037" s="95">
        <f>IF(T1037="",0,IFERROR(IF(VLOOKUP(T1037,T$73:T1036,1,0)&gt;0,0,0),1))</f>
        <v>0</v>
      </c>
      <c r="T1037" s="107">
        <f>IF(DATOS!J965=P$74,DATOS!C965,"")</f>
        <v>0</v>
      </c>
    </row>
    <row r="1038" spans="18:20" x14ac:dyDescent="0.25">
      <c r="R1038" s="95">
        <f t="shared" si="18"/>
        <v>1</v>
      </c>
      <c r="S1038" s="95">
        <f>IF(T1038="",0,IFERROR(IF(VLOOKUP(T1038,T$73:T1037,1,0)&gt;0,0,0),1))</f>
        <v>0</v>
      </c>
      <c r="T1038" s="107">
        <f>IF(DATOS!J966=P$74,DATOS!C966,"")</f>
        <v>0</v>
      </c>
    </row>
    <row r="1039" spans="18:20" x14ac:dyDescent="0.25">
      <c r="R1039" s="95">
        <f t="shared" si="18"/>
        <v>1</v>
      </c>
      <c r="S1039" s="95">
        <f>IF(T1039="",0,IFERROR(IF(VLOOKUP(T1039,T$73:T1038,1,0)&gt;0,0,0),1))</f>
        <v>0</v>
      </c>
      <c r="T1039" s="107">
        <f>IF(DATOS!J967=P$74,DATOS!C967,"")</f>
        <v>0</v>
      </c>
    </row>
    <row r="1040" spans="18:20" x14ac:dyDescent="0.25">
      <c r="R1040" s="95">
        <f t="shared" si="18"/>
        <v>1</v>
      </c>
      <c r="S1040" s="95">
        <f>IF(T1040="",0,IFERROR(IF(VLOOKUP(T1040,T$73:T1039,1,0)&gt;0,0,0),1))</f>
        <v>0</v>
      </c>
      <c r="T1040" s="107">
        <f>IF(DATOS!J968=P$74,DATOS!C968,"")</f>
        <v>0</v>
      </c>
    </row>
    <row r="1041" spans="18:20" x14ac:dyDescent="0.25">
      <c r="R1041" s="95">
        <f t="shared" si="18"/>
        <v>1</v>
      </c>
      <c r="S1041" s="95">
        <f>IF(T1041="",0,IFERROR(IF(VLOOKUP(T1041,T$73:T1040,1,0)&gt;0,0,0),1))</f>
        <v>0</v>
      </c>
      <c r="T1041" s="107">
        <f>IF(DATOS!J969=P$74,DATOS!C969,"")</f>
        <v>0</v>
      </c>
    </row>
    <row r="1042" spans="18:20" x14ac:dyDescent="0.25">
      <c r="R1042" s="95">
        <f t="shared" si="18"/>
        <v>1</v>
      </c>
      <c r="S1042" s="95">
        <f>IF(T1042="",0,IFERROR(IF(VLOOKUP(T1042,T$73:T1041,1,0)&gt;0,0,0),1))</f>
        <v>0</v>
      </c>
      <c r="T1042" s="107">
        <f>IF(DATOS!J970=P$74,DATOS!C970,"")</f>
        <v>0</v>
      </c>
    </row>
    <row r="1043" spans="18:20" x14ac:dyDescent="0.25">
      <c r="R1043" s="95">
        <f t="shared" si="18"/>
        <v>1</v>
      </c>
      <c r="S1043" s="95">
        <f>IF(T1043="",0,IFERROR(IF(VLOOKUP(T1043,T$73:T1042,1,0)&gt;0,0,0),1))</f>
        <v>0</v>
      </c>
      <c r="T1043" s="107">
        <f>IF(DATOS!J971=P$74,DATOS!C971,"")</f>
        <v>0</v>
      </c>
    </row>
    <row r="1044" spans="18:20" x14ac:dyDescent="0.25">
      <c r="R1044" s="95">
        <f t="shared" si="18"/>
        <v>1</v>
      </c>
      <c r="S1044" s="95">
        <f>IF(T1044="",0,IFERROR(IF(VLOOKUP(T1044,T$73:T1043,1,0)&gt;0,0,0),1))</f>
        <v>0</v>
      </c>
      <c r="T1044" s="107">
        <f>IF(DATOS!J972=P$74,DATOS!C972,"")</f>
        <v>0</v>
      </c>
    </row>
    <row r="1045" spans="18:20" x14ac:dyDescent="0.25">
      <c r="R1045" s="95">
        <f t="shared" si="18"/>
        <v>1</v>
      </c>
      <c r="S1045" s="95">
        <f>IF(T1045="",0,IFERROR(IF(VLOOKUP(T1045,T$73:T1044,1,0)&gt;0,0,0),1))</f>
        <v>0</v>
      </c>
      <c r="T1045" s="107">
        <f>IF(DATOS!J973=P$74,DATOS!C973,"")</f>
        <v>0</v>
      </c>
    </row>
    <row r="1046" spans="18:20" x14ac:dyDescent="0.25">
      <c r="R1046" s="95">
        <f t="shared" si="18"/>
        <v>1</v>
      </c>
      <c r="S1046" s="95">
        <f>IF(T1046="",0,IFERROR(IF(VLOOKUP(T1046,T$73:T1045,1,0)&gt;0,0,0),1))</f>
        <v>0</v>
      </c>
      <c r="T1046" s="107">
        <f>IF(DATOS!J974=P$74,DATOS!C974,"")</f>
        <v>0</v>
      </c>
    </row>
    <row r="1047" spans="18:20" x14ac:dyDescent="0.25">
      <c r="R1047" s="95">
        <f t="shared" si="18"/>
        <v>1</v>
      </c>
      <c r="S1047" s="95">
        <f>IF(T1047="",0,IFERROR(IF(VLOOKUP(T1047,T$73:T1046,1,0)&gt;0,0,0),1))</f>
        <v>0</v>
      </c>
      <c r="T1047" s="107">
        <f>IF(DATOS!J975=P$74,DATOS!C975,"")</f>
        <v>0</v>
      </c>
    </row>
    <row r="1048" spans="18:20" x14ac:dyDescent="0.25">
      <c r="R1048" s="95">
        <f t="shared" si="18"/>
        <v>1</v>
      </c>
      <c r="S1048" s="95">
        <f>IF(T1048="",0,IFERROR(IF(VLOOKUP(T1048,T$73:T1047,1,0)&gt;0,0,0),1))</f>
        <v>0</v>
      </c>
      <c r="T1048" s="107">
        <f>IF(DATOS!J976=P$74,DATOS!C976,"")</f>
        <v>0</v>
      </c>
    </row>
    <row r="1049" spans="18:20" x14ac:dyDescent="0.25">
      <c r="R1049" s="95">
        <f t="shared" si="18"/>
        <v>1</v>
      </c>
      <c r="S1049" s="95">
        <f>IF(T1049="",0,IFERROR(IF(VLOOKUP(T1049,T$73:T1048,1,0)&gt;0,0,0),1))</f>
        <v>0</v>
      </c>
      <c r="T1049" s="107">
        <f>IF(DATOS!J977=P$74,DATOS!C977,"")</f>
        <v>0</v>
      </c>
    </row>
    <row r="1050" spans="18:20" x14ac:dyDescent="0.25">
      <c r="R1050" s="95">
        <f t="shared" si="18"/>
        <v>1</v>
      </c>
      <c r="S1050" s="95">
        <f>IF(T1050="",0,IFERROR(IF(VLOOKUP(T1050,T$73:T1049,1,0)&gt;0,0,0),1))</f>
        <v>0</v>
      </c>
      <c r="T1050" s="107">
        <f>IF(DATOS!J978=P$74,DATOS!C978,"")</f>
        <v>0</v>
      </c>
    </row>
    <row r="1051" spans="18:20" x14ac:dyDescent="0.25">
      <c r="R1051" s="95">
        <f t="shared" si="18"/>
        <v>1</v>
      </c>
      <c r="S1051" s="95">
        <f>IF(T1051="",0,IFERROR(IF(VLOOKUP(T1051,T$73:T1050,1,0)&gt;0,0,0),1))</f>
        <v>0</v>
      </c>
      <c r="T1051" s="107">
        <f>IF(DATOS!J979=P$74,DATOS!C979,"")</f>
        <v>0</v>
      </c>
    </row>
    <row r="1052" spans="18:20" x14ac:dyDescent="0.25">
      <c r="R1052" s="95">
        <f t="shared" si="18"/>
        <v>1</v>
      </c>
      <c r="S1052" s="95">
        <f>IF(T1052="",0,IFERROR(IF(VLOOKUP(T1052,T$73:T1051,1,0)&gt;0,0,0),1))</f>
        <v>0</v>
      </c>
      <c r="T1052" s="107">
        <f>IF(DATOS!J980=P$74,DATOS!C980,"")</f>
        <v>0</v>
      </c>
    </row>
    <row r="1053" spans="18:20" x14ac:dyDescent="0.25">
      <c r="R1053" s="95">
        <f t="shared" si="18"/>
        <v>1</v>
      </c>
      <c r="S1053" s="95">
        <f>IF(T1053="",0,IFERROR(IF(VLOOKUP(T1053,T$73:T1052,1,0)&gt;0,0,0),1))</f>
        <v>0</v>
      </c>
      <c r="T1053" s="107">
        <f>IF(DATOS!J981=P$74,DATOS!C981,"")</f>
        <v>0</v>
      </c>
    </row>
    <row r="1054" spans="18:20" x14ac:dyDescent="0.25">
      <c r="R1054" s="95">
        <f t="shared" si="18"/>
        <v>1</v>
      </c>
      <c r="S1054" s="95">
        <f>IF(T1054="",0,IFERROR(IF(VLOOKUP(T1054,T$73:T1053,1,0)&gt;0,0,0),1))</f>
        <v>0</v>
      </c>
      <c r="T1054" s="107">
        <f>IF(DATOS!J982=P$74,DATOS!C982,"")</f>
        <v>0</v>
      </c>
    </row>
    <row r="1055" spans="18:20" x14ac:dyDescent="0.25">
      <c r="R1055" s="95">
        <f t="shared" si="18"/>
        <v>1</v>
      </c>
      <c r="S1055" s="95">
        <f>IF(T1055="",0,IFERROR(IF(VLOOKUP(T1055,T$73:T1054,1,0)&gt;0,0,0),1))</f>
        <v>0</v>
      </c>
      <c r="T1055" s="107">
        <f>IF(DATOS!J983=P$74,DATOS!C983,"")</f>
        <v>0</v>
      </c>
    </row>
    <row r="1056" spans="18:20" x14ac:dyDescent="0.25">
      <c r="R1056" s="95">
        <f t="shared" si="18"/>
        <v>1</v>
      </c>
      <c r="S1056" s="95">
        <f>IF(T1056="",0,IFERROR(IF(VLOOKUP(T1056,T$73:T1055,1,0)&gt;0,0,0),1))</f>
        <v>0</v>
      </c>
      <c r="T1056" s="107">
        <f>IF(DATOS!J984=P$74,DATOS!C984,"")</f>
        <v>0</v>
      </c>
    </row>
    <row r="1057" spans="18:20" x14ac:dyDescent="0.25">
      <c r="R1057" s="95">
        <f t="shared" si="18"/>
        <v>1</v>
      </c>
      <c r="S1057" s="95">
        <f>IF(T1057="",0,IFERROR(IF(VLOOKUP(T1057,T$73:T1056,1,0)&gt;0,0,0),1))</f>
        <v>0</v>
      </c>
      <c r="T1057" s="107">
        <f>IF(DATOS!J985=P$74,DATOS!C985,"")</f>
        <v>0</v>
      </c>
    </row>
    <row r="1058" spans="18:20" x14ac:dyDescent="0.25">
      <c r="R1058" s="95">
        <f t="shared" si="18"/>
        <v>1</v>
      </c>
      <c r="S1058" s="95">
        <f>IF(T1058="",0,IFERROR(IF(VLOOKUP(T1058,T$73:T1057,1,0)&gt;0,0,0),1))</f>
        <v>0</v>
      </c>
      <c r="T1058" s="107">
        <f>IF(DATOS!J986=P$74,DATOS!C986,"")</f>
        <v>0</v>
      </c>
    </row>
    <row r="1059" spans="18:20" x14ac:dyDescent="0.25">
      <c r="R1059" s="95">
        <f t="shared" si="18"/>
        <v>1</v>
      </c>
      <c r="S1059" s="95">
        <f>IF(T1059="",0,IFERROR(IF(VLOOKUP(T1059,T$73:T1058,1,0)&gt;0,0,0),1))</f>
        <v>0</v>
      </c>
      <c r="T1059" s="107">
        <f>IF(DATOS!J987=P$74,DATOS!C987,"")</f>
        <v>0</v>
      </c>
    </row>
    <row r="1060" spans="18:20" x14ac:dyDescent="0.25">
      <c r="R1060" s="95">
        <f t="shared" si="18"/>
        <v>1</v>
      </c>
      <c r="S1060" s="95">
        <f>IF(T1060="",0,IFERROR(IF(VLOOKUP(T1060,T$73:T1059,1,0)&gt;0,0,0),1))</f>
        <v>0</v>
      </c>
      <c r="T1060" s="107">
        <f>IF(DATOS!J988=P$74,DATOS!C988,"")</f>
        <v>0</v>
      </c>
    </row>
    <row r="1061" spans="18:20" x14ac:dyDescent="0.25">
      <c r="R1061" s="95">
        <f t="shared" si="18"/>
        <v>1</v>
      </c>
      <c r="S1061" s="95">
        <f>IF(T1061="",0,IFERROR(IF(VLOOKUP(T1061,T$73:T1060,1,0)&gt;0,0,0),1))</f>
        <v>0</v>
      </c>
      <c r="T1061" s="107">
        <f>IF(DATOS!J989=P$74,DATOS!C989,"")</f>
        <v>0</v>
      </c>
    </row>
    <row r="1062" spans="18:20" x14ac:dyDescent="0.25">
      <c r="R1062" s="95">
        <f t="shared" si="18"/>
        <v>1</v>
      </c>
      <c r="S1062" s="95">
        <f>IF(T1062="",0,IFERROR(IF(VLOOKUP(T1062,T$73:T1061,1,0)&gt;0,0,0),1))</f>
        <v>0</v>
      </c>
      <c r="T1062" s="107">
        <f>IF(DATOS!J990=P$74,DATOS!C990,"")</f>
        <v>0</v>
      </c>
    </row>
    <row r="1063" spans="18:20" x14ac:dyDescent="0.25">
      <c r="R1063" s="95">
        <f t="shared" si="18"/>
        <v>1</v>
      </c>
      <c r="S1063" s="95">
        <f>IF(T1063="",0,IFERROR(IF(VLOOKUP(T1063,T$73:T1062,1,0)&gt;0,0,0),1))</f>
        <v>0</v>
      </c>
      <c r="T1063" s="107">
        <f>IF(DATOS!J991=P$74,DATOS!C991,"")</f>
        <v>0</v>
      </c>
    </row>
    <row r="1064" spans="18:20" x14ac:dyDescent="0.25">
      <c r="R1064" s="95">
        <f t="shared" si="18"/>
        <v>1</v>
      </c>
      <c r="S1064" s="95">
        <f>IF(T1064="",0,IFERROR(IF(VLOOKUP(T1064,T$73:T1063,1,0)&gt;0,0,0),1))</f>
        <v>0</v>
      </c>
      <c r="T1064" s="107">
        <f>IF(DATOS!J992=P$74,DATOS!C992,"")</f>
        <v>0</v>
      </c>
    </row>
    <row r="1065" spans="18:20" x14ac:dyDescent="0.25">
      <c r="R1065" s="95">
        <f t="shared" si="18"/>
        <v>1</v>
      </c>
      <c r="S1065" s="95">
        <f>IF(T1065="",0,IFERROR(IF(VLOOKUP(T1065,T$73:T1064,1,0)&gt;0,0,0),1))</f>
        <v>0</v>
      </c>
      <c r="T1065" s="107">
        <f>IF(DATOS!J993=P$74,DATOS!C993,"")</f>
        <v>0</v>
      </c>
    </row>
    <row r="1066" spans="18:20" x14ac:dyDescent="0.25">
      <c r="R1066" s="95">
        <f t="shared" si="18"/>
        <v>1</v>
      </c>
      <c r="S1066" s="95">
        <f>IF(T1066="",0,IFERROR(IF(VLOOKUP(T1066,T$73:T1065,1,0)&gt;0,0,0),1))</f>
        <v>0</v>
      </c>
      <c r="T1066" s="107">
        <f>IF(DATOS!J994=P$74,DATOS!C994,"")</f>
        <v>0</v>
      </c>
    </row>
    <row r="1067" spans="18:20" x14ac:dyDescent="0.25">
      <c r="R1067" s="95">
        <f t="shared" si="18"/>
        <v>1</v>
      </c>
      <c r="S1067" s="95">
        <f>IF(T1067="",0,IFERROR(IF(VLOOKUP(T1067,T$73:T1066,1,0)&gt;0,0,0),1))</f>
        <v>0</v>
      </c>
      <c r="T1067" s="107">
        <f>IF(DATOS!J995=P$74,DATOS!C995,"")</f>
        <v>0</v>
      </c>
    </row>
    <row r="1068" spans="18:20" x14ac:dyDescent="0.25">
      <c r="R1068" s="95">
        <f t="shared" si="18"/>
        <v>1</v>
      </c>
      <c r="S1068" s="95">
        <f>IF(T1068="",0,IFERROR(IF(VLOOKUP(T1068,T$73:T1067,1,0)&gt;0,0,0),1))</f>
        <v>0</v>
      </c>
      <c r="T1068" s="107">
        <f>IF(DATOS!J996=P$74,DATOS!C996,"")</f>
        <v>0</v>
      </c>
    </row>
    <row r="1069" spans="18:20" x14ac:dyDescent="0.25">
      <c r="R1069" s="95">
        <f t="shared" si="18"/>
        <v>1</v>
      </c>
      <c r="S1069" s="95">
        <f>IF(T1069="",0,IFERROR(IF(VLOOKUP(T1069,T$73:T1068,1,0)&gt;0,0,0),1))</f>
        <v>0</v>
      </c>
      <c r="T1069" s="107">
        <f>IF(DATOS!J997=P$74,DATOS!C997,"")</f>
        <v>0</v>
      </c>
    </row>
    <row r="1070" spans="18:20" x14ac:dyDescent="0.25">
      <c r="R1070" s="95">
        <f t="shared" si="18"/>
        <v>1</v>
      </c>
      <c r="S1070" s="95">
        <f>IF(T1070="",0,IFERROR(IF(VLOOKUP(T1070,T$73:T1069,1,0)&gt;0,0,0),1))</f>
        <v>0</v>
      </c>
      <c r="T1070" s="107">
        <f>IF(DATOS!J998=P$74,DATOS!C998,"")</f>
        <v>0</v>
      </c>
    </row>
    <row r="1071" spans="18:20" x14ac:dyDescent="0.25">
      <c r="R1071" s="95">
        <f t="shared" si="18"/>
        <v>1</v>
      </c>
      <c r="S1071" s="95">
        <f>IF(T1071="",0,IFERROR(IF(VLOOKUP(T1071,T$73:T1070,1,0)&gt;0,0,0),1))</f>
        <v>0</v>
      </c>
      <c r="T1071" s="107">
        <f>IF(DATOS!J999=P$74,DATOS!C999,"")</f>
        <v>0</v>
      </c>
    </row>
    <row r="1072" spans="18:20" x14ac:dyDescent="0.25">
      <c r="R1072" s="95">
        <f t="shared" si="18"/>
        <v>1</v>
      </c>
      <c r="S1072" s="95">
        <f>IF(T1072="",0,IFERROR(IF(VLOOKUP(T1072,T$73:T1071,1,0)&gt;0,0,0),1))</f>
        <v>0</v>
      </c>
      <c r="T1072" s="107">
        <f>IF(DATOS!J1000=P$74,DATOS!C1000,"")</f>
        <v>0</v>
      </c>
    </row>
    <row r="1073" spans="18:20" x14ac:dyDescent="0.25">
      <c r="R1073" s="95">
        <f t="shared" si="18"/>
        <v>1</v>
      </c>
      <c r="S1073" s="95">
        <f>IF(T1073="",0,IFERROR(IF(VLOOKUP(T1073,T$73:T1072,1,0)&gt;0,0,0),1))</f>
        <v>0</v>
      </c>
      <c r="T1073" s="107">
        <f>IF(DATOS!J1001=P$74,DATOS!C1001,"")</f>
        <v>0</v>
      </c>
    </row>
    <row r="1074" spans="18:20" x14ac:dyDescent="0.25">
      <c r="R1074" s="95">
        <f t="shared" si="18"/>
        <v>1</v>
      </c>
      <c r="S1074" s="95">
        <f>IF(T1074="",0,IFERROR(IF(VLOOKUP(T1074,T$73:T1073,1,0)&gt;0,0,0),1))</f>
        <v>0</v>
      </c>
      <c r="T1074" s="107">
        <f>IF(DATOS!J1002=P$74,DATOS!C1002,"")</f>
        <v>0</v>
      </c>
    </row>
    <row r="1075" spans="18:20" x14ac:dyDescent="0.25">
      <c r="R1075" s="95">
        <f t="shared" si="18"/>
        <v>1</v>
      </c>
      <c r="S1075" s="95">
        <f>IF(T1075="",0,IFERROR(IF(VLOOKUP(T1075,T$73:T1074,1,0)&gt;0,0,0),1))</f>
        <v>0</v>
      </c>
      <c r="T1075" s="107">
        <f>IF(DATOS!J1003=P$74,DATOS!C1003,"")</f>
        <v>0</v>
      </c>
    </row>
    <row r="1076" spans="18:20" x14ac:dyDescent="0.25">
      <c r="R1076" s="95">
        <f t="shared" si="18"/>
        <v>1</v>
      </c>
      <c r="S1076" s="95">
        <f>IF(T1076="",0,IFERROR(IF(VLOOKUP(T1076,T$73:T1075,1,0)&gt;0,0,0),1))</f>
        <v>0</v>
      </c>
      <c r="T1076" s="107">
        <f>IF(DATOS!J1004=P$74,DATOS!C1004,"")</f>
        <v>0</v>
      </c>
    </row>
    <row r="1077" spans="18:20" x14ac:dyDescent="0.25">
      <c r="R1077" s="95">
        <f t="shared" si="18"/>
        <v>1</v>
      </c>
      <c r="S1077" s="95">
        <f>IF(T1077="",0,IFERROR(IF(VLOOKUP(T1077,T$73:T1076,1,0)&gt;0,0,0),1))</f>
        <v>0</v>
      </c>
      <c r="T1077" s="107">
        <f>IF(DATOS!J1005=P$74,DATOS!C1005,"")</f>
        <v>0</v>
      </c>
    </row>
    <row r="1078" spans="18:20" x14ac:dyDescent="0.25">
      <c r="R1078" s="95">
        <f t="shared" si="18"/>
        <v>1</v>
      </c>
      <c r="S1078" s="95">
        <f>IF(T1078="",0,IFERROR(IF(VLOOKUP(T1078,T$73:T1077,1,0)&gt;0,0,0),1))</f>
        <v>0</v>
      </c>
      <c r="T1078" s="107">
        <f>IF(DATOS!J1006=P$74,DATOS!C1006,"")</f>
        <v>0</v>
      </c>
    </row>
    <row r="1079" spans="18:20" x14ac:dyDescent="0.25">
      <c r="R1079" s="95">
        <f t="shared" si="18"/>
        <v>1</v>
      </c>
      <c r="S1079" s="95">
        <f>IF(T1079="",0,IFERROR(IF(VLOOKUP(T1079,T$73:T1078,1,0)&gt;0,0,0),1))</f>
        <v>0</v>
      </c>
      <c r="T1079" s="107">
        <f>IF(DATOS!J1007=P$74,DATOS!C1007,"")</f>
        <v>0</v>
      </c>
    </row>
    <row r="1080" spans="18:20" x14ac:dyDescent="0.25">
      <c r="R1080" s="95">
        <f t="shared" si="18"/>
        <v>1</v>
      </c>
      <c r="S1080" s="95">
        <f>IF(T1080="",0,IFERROR(IF(VLOOKUP(T1080,T$73:T1079,1,0)&gt;0,0,0),1))</f>
        <v>0</v>
      </c>
      <c r="T1080" s="107">
        <f>IF(DATOS!J1008=P$74,DATOS!C1008,"")</f>
        <v>0</v>
      </c>
    </row>
    <row r="1081" spans="18:20" x14ac:dyDescent="0.25">
      <c r="R1081" s="95">
        <f t="shared" si="18"/>
        <v>1</v>
      </c>
      <c r="S1081" s="95">
        <f>IF(T1081="",0,IFERROR(IF(VLOOKUP(T1081,T$73:T1080,1,0)&gt;0,0,0),1))</f>
        <v>0</v>
      </c>
      <c r="T1081" s="107">
        <f>IF(DATOS!J1009=P$74,DATOS!C1009,"")</f>
        <v>0</v>
      </c>
    </row>
    <row r="1082" spans="18:20" x14ac:dyDescent="0.25">
      <c r="R1082" s="95">
        <f t="shared" si="18"/>
        <v>1</v>
      </c>
      <c r="S1082" s="95">
        <f>IF(T1082="",0,IFERROR(IF(VLOOKUP(T1082,T$73:T1081,1,0)&gt;0,0,0),1))</f>
        <v>0</v>
      </c>
      <c r="T1082" s="107">
        <f>IF(DATOS!J1010=P$74,DATOS!C1010,"")</f>
        <v>0</v>
      </c>
    </row>
    <row r="1083" spans="18:20" x14ac:dyDescent="0.25">
      <c r="R1083" s="95">
        <f t="shared" si="18"/>
        <v>1</v>
      </c>
      <c r="S1083" s="95">
        <f>IF(T1083="",0,IFERROR(IF(VLOOKUP(T1083,T$73:T1082,1,0)&gt;0,0,0),1))</f>
        <v>0</v>
      </c>
      <c r="T1083" s="107">
        <f>IF(DATOS!J1011=P$74,DATOS!C1011,"")</f>
        <v>0</v>
      </c>
    </row>
    <row r="1084" spans="18:20" x14ac:dyDescent="0.25">
      <c r="R1084" s="95">
        <f t="shared" si="18"/>
        <v>1</v>
      </c>
      <c r="S1084" s="95">
        <f>IF(T1084="",0,IFERROR(IF(VLOOKUP(T1084,T$73:T1083,1,0)&gt;0,0,0),1))</f>
        <v>0</v>
      </c>
      <c r="T1084" s="107">
        <f>IF(DATOS!J1012=P$74,DATOS!C1012,"")</f>
        <v>0</v>
      </c>
    </row>
    <row r="1085" spans="18:20" x14ac:dyDescent="0.25">
      <c r="R1085" s="95">
        <f t="shared" si="18"/>
        <v>1</v>
      </c>
      <c r="S1085" s="95">
        <f>IF(T1085="",0,IFERROR(IF(VLOOKUP(T1085,T$73:T1084,1,0)&gt;0,0,0),1))</f>
        <v>0</v>
      </c>
      <c r="T1085" s="107">
        <f>IF(DATOS!J1013=P$74,DATOS!C1013,"")</f>
        <v>0</v>
      </c>
    </row>
    <row r="1086" spans="18:20" x14ac:dyDescent="0.25">
      <c r="R1086" s="95">
        <f t="shared" si="18"/>
        <v>1</v>
      </c>
      <c r="S1086" s="95">
        <f>IF(T1086="",0,IFERROR(IF(VLOOKUP(T1086,T$73:T1085,1,0)&gt;0,0,0),1))</f>
        <v>0</v>
      </c>
      <c r="T1086" s="107">
        <f>IF(DATOS!J1014=P$74,DATOS!C1014,"")</f>
        <v>0</v>
      </c>
    </row>
    <row r="1087" spans="18:20" x14ac:dyDescent="0.25">
      <c r="R1087" s="95">
        <f t="shared" si="18"/>
        <v>1</v>
      </c>
      <c r="S1087" s="95">
        <f>IF(T1087="",0,IFERROR(IF(VLOOKUP(T1087,T$73:T1086,1,0)&gt;0,0,0),1))</f>
        <v>0</v>
      </c>
      <c r="T1087" s="107">
        <f>IF(DATOS!J1015=P$74,DATOS!C1015,"")</f>
        <v>0</v>
      </c>
    </row>
    <row r="1088" spans="18:20" x14ac:dyDescent="0.25">
      <c r="R1088" s="95">
        <f t="shared" si="18"/>
        <v>1</v>
      </c>
      <c r="S1088" s="95">
        <f>IF(T1088="",0,IFERROR(IF(VLOOKUP(T1088,T$73:T1087,1,0)&gt;0,0,0),1))</f>
        <v>0</v>
      </c>
      <c r="T1088" s="107">
        <f>IF(DATOS!J1016=P$74,DATOS!C1016,"")</f>
        <v>0</v>
      </c>
    </row>
    <row r="1089" spans="18:20" x14ac:dyDescent="0.25">
      <c r="R1089" s="95">
        <f t="shared" si="18"/>
        <v>1</v>
      </c>
      <c r="S1089" s="95">
        <f>IF(T1089="",0,IFERROR(IF(VLOOKUP(T1089,T$73:T1088,1,0)&gt;0,0,0),1))</f>
        <v>0</v>
      </c>
      <c r="T1089" s="107">
        <f>IF(DATOS!J1017=P$74,DATOS!C1017,"")</f>
        <v>0</v>
      </c>
    </row>
    <row r="1090" spans="18:20" x14ac:dyDescent="0.25">
      <c r="R1090" s="95">
        <f t="shared" si="18"/>
        <v>1</v>
      </c>
      <c r="S1090" s="95">
        <f>IF(T1090="",0,IFERROR(IF(VLOOKUP(T1090,T$73:T1089,1,0)&gt;0,0,0),1))</f>
        <v>0</v>
      </c>
      <c r="T1090" s="107">
        <f>IF(DATOS!J1018=P$74,DATOS!C1018,"")</f>
        <v>0</v>
      </c>
    </row>
    <row r="1091" spans="18:20" x14ac:dyDescent="0.25">
      <c r="R1091" s="95">
        <f t="shared" si="18"/>
        <v>1</v>
      </c>
      <c r="S1091" s="95">
        <f>IF(T1091="",0,IFERROR(IF(VLOOKUP(T1091,T$73:T1090,1,0)&gt;0,0,0),1))</f>
        <v>0</v>
      </c>
      <c r="T1091" s="107">
        <f>IF(DATOS!J1019=P$74,DATOS!C1019,"")</f>
        <v>0</v>
      </c>
    </row>
    <row r="1092" spans="18:20" x14ac:dyDescent="0.25">
      <c r="R1092" s="95">
        <f t="shared" si="18"/>
        <v>1</v>
      </c>
      <c r="S1092" s="95">
        <f>IF(T1092="",0,IFERROR(IF(VLOOKUP(T1092,T$73:T1091,1,0)&gt;0,0,0),1))</f>
        <v>0</v>
      </c>
      <c r="T1092" s="107">
        <f>IF(DATOS!J1020=P$74,DATOS!C1020,"")</f>
        <v>0</v>
      </c>
    </row>
    <row r="1093" spans="18:20" x14ac:dyDescent="0.25">
      <c r="R1093" s="95">
        <f t="shared" si="18"/>
        <v>1</v>
      </c>
      <c r="S1093" s="95">
        <f>IF(T1093="",0,IFERROR(IF(VLOOKUP(T1093,T$73:T1092,1,0)&gt;0,0,0),1))</f>
        <v>0</v>
      </c>
      <c r="T1093" s="107">
        <f>IF(DATOS!J1021=P$74,DATOS!C1021,"")</f>
        <v>0</v>
      </c>
    </row>
    <row r="1094" spans="18:20" x14ac:dyDescent="0.25">
      <c r="R1094" s="95">
        <f t="shared" si="18"/>
        <v>1</v>
      </c>
      <c r="S1094" s="95">
        <f>IF(T1094="",0,IFERROR(IF(VLOOKUP(T1094,T$73:T1093,1,0)&gt;0,0,0),1))</f>
        <v>0</v>
      </c>
      <c r="T1094" s="107">
        <f>IF(DATOS!J1022=P$74,DATOS!C1022,"")</f>
        <v>0</v>
      </c>
    </row>
    <row r="1095" spans="18:20" x14ac:dyDescent="0.25">
      <c r="R1095" s="95">
        <f t="shared" si="18"/>
        <v>1</v>
      </c>
      <c r="S1095" s="95">
        <f>IF(T1095="",0,IFERROR(IF(VLOOKUP(T1095,T$73:T1094,1,0)&gt;0,0,0),1))</f>
        <v>0</v>
      </c>
      <c r="T1095" s="107">
        <f>IF(DATOS!J1023=P$74,DATOS!C1023,"")</f>
        <v>0</v>
      </c>
    </row>
    <row r="1096" spans="18:20" x14ac:dyDescent="0.25">
      <c r="R1096" s="95">
        <f t="shared" si="18"/>
        <v>1</v>
      </c>
      <c r="S1096" s="95">
        <f>IF(T1096="",0,IFERROR(IF(VLOOKUP(T1096,T$73:T1095,1,0)&gt;0,0,0),1))</f>
        <v>0</v>
      </c>
      <c r="T1096" s="107">
        <f>IF(DATOS!J1024=P$74,DATOS!C1024,"")</f>
        <v>0</v>
      </c>
    </row>
    <row r="1097" spans="18:20" x14ac:dyDescent="0.25">
      <c r="R1097" s="95">
        <f t="shared" si="18"/>
        <v>1</v>
      </c>
      <c r="S1097" s="95">
        <f>IF(T1097="",0,IFERROR(IF(VLOOKUP(T1097,T$73:T1096,1,0)&gt;0,0,0),1))</f>
        <v>0</v>
      </c>
      <c r="T1097" s="107">
        <f>IF(DATOS!J1025=P$74,DATOS!C1025,"")</f>
        <v>0</v>
      </c>
    </row>
    <row r="1098" spans="18:20" x14ac:dyDescent="0.25">
      <c r="R1098" s="95">
        <f t="shared" ref="R1098:R1161" si="19">R1097+S1098</f>
        <v>1</v>
      </c>
      <c r="S1098" s="95">
        <f>IF(T1098="",0,IFERROR(IF(VLOOKUP(T1098,T$73:T1097,1,0)&gt;0,0,0),1))</f>
        <v>0</v>
      </c>
      <c r="T1098" s="107">
        <f>IF(DATOS!J1026=P$74,DATOS!C1026,"")</f>
        <v>0</v>
      </c>
    </row>
    <row r="1099" spans="18:20" x14ac:dyDescent="0.25">
      <c r="R1099" s="95">
        <f t="shared" si="19"/>
        <v>1</v>
      </c>
      <c r="S1099" s="95">
        <f>IF(T1099="",0,IFERROR(IF(VLOOKUP(T1099,T$73:T1098,1,0)&gt;0,0,0),1))</f>
        <v>0</v>
      </c>
      <c r="T1099" s="107">
        <f>IF(DATOS!J1027=P$74,DATOS!C1027,"")</f>
        <v>0</v>
      </c>
    </row>
    <row r="1100" spans="18:20" x14ac:dyDescent="0.25">
      <c r="R1100" s="95">
        <f t="shared" si="19"/>
        <v>1</v>
      </c>
      <c r="S1100" s="95">
        <f>IF(T1100="",0,IFERROR(IF(VLOOKUP(T1100,T$73:T1099,1,0)&gt;0,0,0),1))</f>
        <v>0</v>
      </c>
      <c r="T1100" s="107">
        <f>IF(DATOS!J1028=P$74,DATOS!C1028,"")</f>
        <v>0</v>
      </c>
    </row>
    <row r="1101" spans="18:20" x14ac:dyDescent="0.25">
      <c r="R1101" s="95">
        <f t="shared" si="19"/>
        <v>1</v>
      </c>
      <c r="S1101" s="95">
        <f>IF(T1101="",0,IFERROR(IF(VLOOKUP(T1101,T$73:T1100,1,0)&gt;0,0,0),1))</f>
        <v>0</v>
      </c>
      <c r="T1101" s="107">
        <f>IF(DATOS!J1029=P$74,DATOS!C1029,"")</f>
        <v>0</v>
      </c>
    </row>
    <row r="1102" spans="18:20" x14ac:dyDescent="0.25">
      <c r="R1102" s="95">
        <f t="shared" si="19"/>
        <v>1</v>
      </c>
      <c r="S1102" s="95">
        <f>IF(T1102="",0,IFERROR(IF(VLOOKUP(T1102,T$73:T1101,1,0)&gt;0,0,0),1))</f>
        <v>0</v>
      </c>
      <c r="T1102" s="107">
        <f>IF(DATOS!J1030=P$74,DATOS!C1030,"")</f>
        <v>0</v>
      </c>
    </row>
    <row r="1103" spans="18:20" x14ac:dyDescent="0.25">
      <c r="R1103" s="95">
        <f t="shared" si="19"/>
        <v>1</v>
      </c>
      <c r="S1103" s="95">
        <f>IF(T1103="",0,IFERROR(IF(VLOOKUP(T1103,T$73:T1102,1,0)&gt;0,0,0),1))</f>
        <v>0</v>
      </c>
      <c r="T1103" s="107">
        <f>IF(DATOS!J1031=P$74,DATOS!C1031,"")</f>
        <v>0</v>
      </c>
    </row>
    <row r="1104" spans="18:20" x14ac:dyDescent="0.25">
      <c r="R1104" s="95">
        <f t="shared" si="19"/>
        <v>1</v>
      </c>
      <c r="S1104" s="95">
        <f>IF(T1104="",0,IFERROR(IF(VLOOKUP(T1104,T$73:T1103,1,0)&gt;0,0,0),1))</f>
        <v>0</v>
      </c>
      <c r="T1104" s="107">
        <f>IF(DATOS!J1032=P$74,DATOS!C1032,"")</f>
        <v>0</v>
      </c>
    </row>
    <row r="1105" spans="18:20" x14ac:dyDescent="0.25">
      <c r="R1105" s="95">
        <f t="shared" si="19"/>
        <v>1</v>
      </c>
      <c r="S1105" s="95">
        <f>IF(T1105="",0,IFERROR(IF(VLOOKUP(T1105,T$73:T1104,1,0)&gt;0,0,0),1))</f>
        <v>0</v>
      </c>
      <c r="T1105" s="107">
        <f>IF(DATOS!J1033=P$74,DATOS!C1033,"")</f>
        <v>0</v>
      </c>
    </row>
    <row r="1106" spans="18:20" x14ac:dyDescent="0.25">
      <c r="R1106" s="95">
        <f t="shared" si="19"/>
        <v>1</v>
      </c>
      <c r="S1106" s="95">
        <f>IF(T1106="",0,IFERROR(IF(VLOOKUP(T1106,T$73:T1105,1,0)&gt;0,0,0),1))</f>
        <v>0</v>
      </c>
      <c r="T1106" s="107">
        <f>IF(DATOS!J1034=P$74,DATOS!C1034,"")</f>
        <v>0</v>
      </c>
    </row>
    <row r="1107" spans="18:20" x14ac:dyDescent="0.25">
      <c r="R1107" s="95">
        <f t="shared" si="19"/>
        <v>1</v>
      </c>
      <c r="S1107" s="95">
        <f>IF(T1107="",0,IFERROR(IF(VLOOKUP(T1107,T$73:T1106,1,0)&gt;0,0,0),1))</f>
        <v>0</v>
      </c>
      <c r="T1107" s="107">
        <f>IF(DATOS!J1035=P$74,DATOS!C1035,"")</f>
        <v>0</v>
      </c>
    </row>
    <row r="1108" spans="18:20" x14ac:dyDescent="0.25">
      <c r="R1108" s="95">
        <f t="shared" si="19"/>
        <v>1</v>
      </c>
      <c r="S1108" s="95">
        <f>IF(T1108="",0,IFERROR(IF(VLOOKUP(T1108,T$73:T1107,1,0)&gt;0,0,0),1))</f>
        <v>0</v>
      </c>
      <c r="T1108" s="107">
        <f>IF(DATOS!J1036=P$74,DATOS!C1036,"")</f>
        <v>0</v>
      </c>
    </row>
    <row r="1109" spans="18:20" x14ac:dyDescent="0.25">
      <c r="R1109" s="95">
        <f t="shared" si="19"/>
        <v>1</v>
      </c>
      <c r="S1109" s="95">
        <f>IF(T1109="",0,IFERROR(IF(VLOOKUP(T1109,T$73:T1108,1,0)&gt;0,0,0),1))</f>
        <v>0</v>
      </c>
      <c r="T1109" s="107">
        <f>IF(DATOS!J1037=P$74,DATOS!C1037,"")</f>
        <v>0</v>
      </c>
    </row>
    <row r="1110" spans="18:20" x14ac:dyDescent="0.25">
      <c r="R1110" s="95">
        <f t="shared" si="19"/>
        <v>1</v>
      </c>
      <c r="S1110" s="95">
        <f>IF(T1110="",0,IFERROR(IF(VLOOKUP(T1110,T$73:T1109,1,0)&gt;0,0,0),1))</f>
        <v>0</v>
      </c>
      <c r="T1110" s="107">
        <f>IF(DATOS!J1038=P$74,DATOS!C1038,"")</f>
        <v>0</v>
      </c>
    </row>
    <row r="1111" spans="18:20" x14ac:dyDescent="0.25">
      <c r="R1111" s="95">
        <f t="shared" si="19"/>
        <v>1</v>
      </c>
      <c r="S1111" s="95">
        <f>IF(T1111="",0,IFERROR(IF(VLOOKUP(T1111,T$73:T1110,1,0)&gt;0,0,0),1))</f>
        <v>0</v>
      </c>
      <c r="T1111" s="107">
        <f>IF(DATOS!J1039=P$74,DATOS!C1039,"")</f>
        <v>0</v>
      </c>
    </row>
    <row r="1112" spans="18:20" x14ac:dyDescent="0.25">
      <c r="R1112" s="95">
        <f t="shared" si="19"/>
        <v>1</v>
      </c>
      <c r="S1112" s="95">
        <f>IF(T1112="",0,IFERROR(IF(VLOOKUP(T1112,T$73:T1111,1,0)&gt;0,0,0),1))</f>
        <v>0</v>
      </c>
      <c r="T1112" s="107">
        <f>IF(DATOS!J1040=P$74,DATOS!C1040,"")</f>
        <v>0</v>
      </c>
    </row>
    <row r="1113" spans="18:20" x14ac:dyDescent="0.25">
      <c r="R1113" s="95">
        <f t="shared" si="19"/>
        <v>1</v>
      </c>
      <c r="S1113" s="95">
        <f>IF(T1113="",0,IFERROR(IF(VLOOKUP(T1113,T$73:T1112,1,0)&gt;0,0,0),1))</f>
        <v>0</v>
      </c>
      <c r="T1113" s="107">
        <f>IF(DATOS!J1041=P$74,DATOS!C1041,"")</f>
        <v>0</v>
      </c>
    </row>
    <row r="1114" spans="18:20" x14ac:dyDescent="0.25">
      <c r="R1114" s="95">
        <f t="shared" si="19"/>
        <v>1</v>
      </c>
      <c r="S1114" s="95">
        <f>IF(T1114="",0,IFERROR(IF(VLOOKUP(T1114,T$73:T1113,1,0)&gt;0,0,0),1))</f>
        <v>0</v>
      </c>
      <c r="T1114" s="107">
        <f>IF(DATOS!J1042=P$74,DATOS!C1042,"")</f>
        <v>0</v>
      </c>
    </row>
    <row r="1115" spans="18:20" x14ac:dyDescent="0.25">
      <c r="R1115" s="95">
        <f t="shared" si="19"/>
        <v>1</v>
      </c>
      <c r="S1115" s="95">
        <f>IF(T1115="",0,IFERROR(IF(VLOOKUP(T1115,T$73:T1114,1,0)&gt;0,0,0),1))</f>
        <v>0</v>
      </c>
      <c r="T1115" s="107">
        <f>IF(DATOS!J1043=P$74,DATOS!C1043,"")</f>
        <v>0</v>
      </c>
    </row>
    <row r="1116" spans="18:20" x14ac:dyDescent="0.25">
      <c r="R1116" s="95">
        <f t="shared" si="19"/>
        <v>1</v>
      </c>
      <c r="S1116" s="95">
        <f>IF(T1116="",0,IFERROR(IF(VLOOKUP(T1116,T$73:T1115,1,0)&gt;0,0,0),1))</f>
        <v>0</v>
      </c>
      <c r="T1116" s="107">
        <f>IF(DATOS!J1044=P$74,DATOS!C1044,"")</f>
        <v>0</v>
      </c>
    </row>
    <row r="1117" spans="18:20" x14ac:dyDescent="0.25">
      <c r="R1117" s="95">
        <f t="shared" si="19"/>
        <v>1</v>
      </c>
      <c r="S1117" s="95">
        <f>IF(T1117="",0,IFERROR(IF(VLOOKUP(T1117,T$73:T1116,1,0)&gt;0,0,0),1))</f>
        <v>0</v>
      </c>
      <c r="T1117" s="107">
        <f>IF(DATOS!J1045=P$74,DATOS!C1045,"")</f>
        <v>0</v>
      </c>
    </row>
    <row r="1118" spans="18:20" x14ac:dyDescent="0.25">
      <c r="R1118" s="95">
        <f t="shared" si="19"/>
        <v>1</v>
      </c>
      <c r="S1118" s="95">
        <f>IF(T1118="",0,IFERROR(IF(VLOOKUP(T1118,T$73:T1117,1,0)&gt;0,0,0),1))</f>
        <v>0</v>
      </c>
      <c r="T1118" s="107">
        <f>IF(DATOS!J1046=P$74,DATOS!C1046,"")</f>
        <v>0</v>
      </c>
    </row>
    <row r="1119" spans="18:20" x14ac:dyDescent="0.25">
      <c r="R1119" s="95">
        <f t="shared" si="19"/>
        <v>1</v>
      </c>
      <c r="S1119" s="95">
        <f>IF(T1119="",0,IFERROR(IF(VLOOKUP(T1119,T$73:T1118,1,0)&gt;0,0,0),1))</f>
        <v>0</v>
      </c>
      <c r="T1119" s="107">
        <f>IF(DATOS!J1047=P$74,DATOS!C1047,"")</f>
        <v>0</v>
      </c>
    </row>
    <row r="1120" spans="18:20" x14ac:dyDescent="0.25">
      <c r="R1120" s="95">
        <f t="shared" si="19"/>
        <v>1</v>
      </c>
      <c r="S1120" s="95">
        <f>IF(T1120="",0,IFERROR(IF(VLOOKUP(T1120,T$73:T1119,1,0)&gt;0,0,0),1))</f>
        <v>0</v>
      </c>
      <c r="T1120" s="107">
        <f>IF(DATOS!J1048=P$74,DATOS!C1048,"")</f>
        <v>0</v>
      </c>
    </row>
    <row r="1121" spans="18:20" x14ac:dyDescent="0.25">
      <c r="R1121" s="95">
        <f t="shared" si="19"/>
        <v>1</v>
      </c>
      <c r="S1121" s="95">
        <f>IF(T1121="",0,IFERROR(IF(VLOOKUP(T1121,T$73:T1120,1,0)&gt;0,0,0),1))</f>
        <v>0</v>
      </c>
      <c r="T1121" s="107">
        <f>IF(DATOS!J1049=P$74,DATOS!C1049,"")</f>
        <v>0</v>
      </c>
    </row>
    <row r="1122" spans="18:20" x14ac:dyDescent="0.25">
      <c r="R1122" s="95">
        <f t="shared" si="19"/>
        <v>1</v>
      </c>
      <c r="S1122" s="95">
        <f>IF(T1122="",0,IFERROR(IF(VLOOKUP(T1122,T$73:T1121,1,0)&gt;0,0,0),1))</f>
        <v>0</v>
      </c>
      <c r="T1122" s="107">
        <f>IF(DATOS!J1050=P$74,DATOS!C1050,"")</f>
        <v>0</v>
      </c>
    </row>
    <row r="1123" spans="18:20" x14ac:dyDescent="0.25">
      <c r="R1123" s="95">
        <f t="shared" si="19"/>
        <v>1</v>
      </c>
      <c r="S1123" s="95">
        <f>IF(T1123="",0,IFERROR(IF(VLOOKUP(T1123,T$73:T1122,1,0)&gt;0,0,0),1))</f>
        <v>0</v>
      </c>
      <c r="T1123" s="107">
        <f>IF(DATOS!J1051=P$74,DATOS!C1051,"")</f>
        <v>0</v>
      </c>
    </row>
    <row r="1124" spans="18:20" x14ac:dyDescent="0.25">
      <c r="R1124" s="95">
        <f t="shared" si="19"/>
        <v>1</v>
      </c>
      <c r="S1124" s="95">
        <f>IF(T1124="",0,IFERROR(IF(VLOOKUP(T1124,T$73:T1123,1,0)&gt;0,0,0),1))</f>
        <v>0</v>
      </c>
      <c r="T1124" s="107">
        <f>IF(DATOS!J1052=P$74,DATOS!C1052,"")</f>
        <v>0</v>
      </c>
    </row>
    <row r="1125" spans="18:20" x14ac:dyDescent="0.25">
      <c r="R1125" s="95">
        <f t="shared" si="19"/>
        <v>1</v>
      </c>
      <c r="S1125" s="95">
        <f>IF(T1125="",0,IFERROR(IF(VLOOKUP(T1125,T$73:T1124,1,0)&gt;0,0,0),1))</f>
        <v>0</v>
      </c>
      <c r="T1125" s="107">
        <f>IF(DATOS!J1053=P$74,DATOS!C1053,"")</f>
        <v>0</v>
      </c>
    </row>
    <row r="1126" spans="18:20" x14ac:dyDescent="0.25">
      <c r="R1126" s="95">
        <f t="shared" si="19"/>
        <v>1</v>
      </c>
      <c r="S1126" s="95">
        <f>IF(T1126="",0,IFERROR(IF(VLOOKUP(T1126,T$73:T1125,1,0)&gt;0,0,0),1))</f>
        <v>0</v>
      </c>
      <c r="T1126" s="107">
        <f>IF(DATOS!J1054=P$74,DATOS!C1054,"")</f>
        <v>0</v>
      </c>
    </row>
    <row r="1127" spans="18:20" x14ac:dyDescent="0.25">
      <c r="R1127" s="95">
        <f t="shared" si="19"/>
        <v>1</v>
      </c>
      <c r="S1127" s="95">
        <f>IF(T1127="",0,IFERROR(IF(VLOOKUP(T1127,T$73:T1126,1,0)&gt;0,0,0),1))</f>
        <v>0</v>
      </c>
      <c r="T1127" s="107">
        <f>IF(DATOS!J1055=P$74,DATOS!C1055,"")</f>
        <v>0</v>
      </c>
    </row>
    <row r="1128" spans="18:20" x14ac:dyDescent="0.25">
      <c r="R1128" s="95">
        <f t="shared" si="19"/>
        <v>1</v>
      </c>
      <c r="S1128" s="95">
        <f>IF(T1128="",0,IFERROR(IF(VLOOKUP(T1128,T$73:T1127,1,0)&gt;0,0,0),1))</f>
        <v>0</v>
      </c>
      <c r="T1128" s="107">
        <f>IF(DATOS!J1056=P$74,DATOS!C1056,"")</f>
        <v>0</v>
      </c>
    </row>
    <row r="1129" spans="18:20" x14ac:dyDescent="0.25">
      <c r="R1129" s="95">
        <f t="shared" si="19"/>
        <v>1</v>
      </c>
      <c r="S1129" s="95">
        <f>IF(T1129="",0,IFERROR(IF(VLOOKUP(T1129,T$73:T1128,1,0)&gt;0,0,0),1))</f>
        <v>0</v>
      </c>
      <c r="T1129" s="107">
        <f>IF(DATOS!J1057=P$74,DATOS!C1057,"")</f>
        <v>0</v>
      </c>
    </row>
    <row r="1130" spans="18:20" x14ac:dyDescent="0.25">
      <c r="R1130" s="95">
        <f t="shared" si="19"/>
        <v>1</v>
      </c>
      <c r="S1130" s="95">
        <f>IF(T1130="",0,IFERROR(IF(VLOOKUP(T1130,T$73:T1129,1,0)&gt;0,0,0),1))</f>
        <v>0</v>
      </c>
      <c r="T1130" s="107">
        <f>IF(DATOS!J1058=P$74,DATOS!C1058,"")</f>
        <v>0</v>
      </c>
    </row>
    <row r="1131" spans="18:20" x14ac:dyDescent="0.25">
      <c r="R1131" s="95">
        <f t="shared" si="19"/>
        <v>1</v>
      </c>
      <c r="S1131" s="95">
        <f>IF(T1131="",0,IFERROR(IF(VLOOKUP(T1131,T$73:T1130,1,0)&gt;0,0,0),1))</f>
        <v>0</v>
      </c>
      <c r="T1131" s="107">
        <f>IF(DATOS!J1059=P$74,DATOS!C1059,"")</f>
        <v>0</v>
      </c>
    </row>
    <row r="1132" spans="18:20" x14ac:dyDescent="0.25">
      <c r="R1132" s="95">
        <f t="shared" si="19"/>
        <v>1</v>
      </c>
      <c r="S1132" s="95">
        <f>IF(T1132="",0,IFERROR(IF(VLOOKUP(T1132,T$73:T1131,1,0)&gt;0,0,0),1))</f>
        <v>0</v>
      </c>
      <c r="T1132" s="107">
        <f>IF(DATOS!J1060=P$74,DATOS!C1060,"")</f>
        <v>0</v>
      </c>
    </row>
    <row r="1133" spans="18:20" x14ac:dyDescent="0.25">
      <c r="R1133" s="95">
        <f t="shared" si="19"/>
        <v>1</v>
      </c>
      <c r="S1133" s="95">
        <f>IF(T1133="",0,IFERROR(IF(VLOOKUP(T1133,T$73:T1132,1,0)&gt;0,0,0),1))</f>
        <v>0</v>
      </c>
      <c r="T1133" s="107">
        <f>IF(DATOS!J1061=P$74,DATOS!C1061,"")</f>
        <v>0</v>
      </c>
    </row>
    <row r="1134" spans="18:20" x14ac:dyDescent="0.25">
      <c r="R1134" s="95">
        <f t="shared" si="19"/>
        <v>1</v>
      </c>
      <c r="S1134" s="95">
        <f>IF(T1134="",0,IFERROR(IF(VLOOKUP(T1134,T$73:T1133,1,0)&gt;0,0,0),1))</f>
        <v>0</v>
      </c>
      <c r="T1134" s="107">
        <f>IF(DATOS!J1062=P$74,DATOS!C1062,"")</f>
        <v>0</v>
      </c>
    </row>
    <row r="1135" spans="18:20" x14ac:dyDescent="0.25">
      <c r="R1135" s="95">
        <f t="shared" si="19"/>
        <v>1</v>
      </c>
      <c r="S1135" s="95">
        <f>IF(T1135="",0,IFERROR(IF(VLOOKUP(T1135,T$73:T1134,1,0)&gt;0,0,0),1))</f>
        <v>0</v>
      </c>
      <c r="T1135" s="107">
        <f>IF(DATOS!J1063=P$74,DATOS!C1063,"")</f>
        <v>0</v>
      </c>
    </row>
    <row r="1136" spans="18:20" x14ac:dyDescent="0.25">
      <c r="R1136" s="95">
        <f t="shared" si="19"/>
        <v>1</v>
      </c>
      <c r="S1136" s="95">
        <f>IF(T1136="",0,IFERROR(IF(VLOOKUP(T1136,T$73:T1135,1,0)&gt;0,0,0),1))</f>
        <v>0</v>
      </c>
      <c r="T1136" s="107">
        <f>IF(DATOS!J1064=P$74,DATOS!C1064,"")</f>
        <v>0</v>
      </c>
    </row>
    <row r="1137" spans="18:20" x14ac:dyDescent="0.25">
      <c r="R1137" s="95">
        <f t="shared" si="19"/>
        <v>1</v>
      </c>
      <c r="S1137" s="95">
        <f>IF(T1137="",0,IFERROR(IF(VLOOKUP(T1137,T$73:T1136,1,0)&gt;0,0,0),1))</f>
        <v>0</v>
      </c>
      <c r="T1137" s="107">
        <f>IF(DATOS!J1065=P$74,DATOS!C1065,"")</f>
        <v>0</v>
      </c>
    </row>
    <row r="1138" spans="18:20" x14ac:dyDescent="0.25">
      <c r="R1138" s="95">
        <f t="shared" si="19"/>
        <v>1</v>
      </c>
      <c r="S1138" s="95">
        <f>IF(T1138="",0,IFERROR(IF(VLOOKUP(T1138,T$73:T1137,1,0)&gt;0,0,0),1))</f>
        <v>0</v>
      </c>
      <c r="T1138" s="107">
        <f>IF(DATOS!J1066=P$74,DATOS!C1066,"")</f>
        <v>0</v>
      </c>
    </row>
    <row r="1139" spans="18:20" x14ac:dyDescent="0.25">
      <c r="R1139" s="95">
        <f t="shared" si="19"/>
        <v>1</v>
      </c>
      <c r="S1139" s="95">
        <f>IF(T1139="",0,IFERROR(IF(VLOOKUP(T1139,T$73:T1138,1,0)&gt;0,0,0),1))</f>
        <v>0</v>
      </c>
      <c r="T1139" s="107">
        <f>IF(DATOS!J1067=P$74,DATOS!C1067,"")</f>
        <v>0</v>
      </c>
    </row>
    <row r="1140" spans="18:20" x14ac:dyDescent="0.25">
      <c r="R1140" s="95">
        <f t="shared" si="19"/>
        <v>1</v>
      </c>
      <c r="S1140" s="95">
        <f>IF(T1140="",0,IFERROR(IF(VLOOKUP(T1140,T$73:T1139,1,0)&gt;0,0,0),1))</f>
        <v>0</v>
      </c>
      <c r="T1140" s="107">
        <f>IF(DATOS!J1068=P$74,DATOS!C1068,"")</f>
        <v>0</v>
      </c>
    </row>
    <row r="1141" spans="18:20" x14ac:dyDescent="0.25">
      <c r="R1141" s="95">
        <f t="shared" si="19"/>
        <v>1</v>
      </c>
      <c r="S1141" s="95">
        <f>IF(T1141="",0,IFERROR(IF(VLOOKUP(T1141,T$73:T1140,1,0)&gt;0,0,0),1))</f>
        <v>0</v>
      </c>
      <c r="T1141" s="107">
        <f>IF(DATOS!J1069=P$74,DATOS!C1069,"")</f>
        <v>0</v>
      </c>
    </row>
    <row r="1142" spans="18:20" x14ac:dyDescent="0.25">
      <c r="R1142" s="95">
        <f t="shared" si="19"/>
        <v>1</v>
      </c>
      <c r="S1142" s="95">
        <f>IF(T1142="",0,IFERROR(IF(VLOOKUP(T1142,T$73:T1141,1,0)&gt;0,0,0),1))</f>
        <v>0</v>
      </c>
      <c r="T1142" s="107">
        <f>IF(DATOS!J1070=P$74,DATOS!C1070,"")</f>
        <v>0</v>
      </c>
    </row>
    <row r="1143" spans="18:20" x14ac:dyDescent="0.25">
      <c r="R1143" s="95">
        <f t="shared" si="19"/>
        <v>1</v>
      </c>
      <c r="S1143" s="95">
        <f>IF(T1143="",0,IFERROR(IF(VLOOKUP(T1143,T$73:T1142,1,0)&gt;0,0,0),1))</f>
        <v>0</v>
      </c>
      <c r="T1143" s="107">
        <f>IF(DATOS!J1071=P$74,DATOS!C1071,"")</f>
        <v>0</v>
      </c>
    </row>
    <row r="1144" spans="18:20" x14ac:dyDescent="0.25">
      <c r="R1144" s="95">
        <f t="shared" si="19"/>
        <v>1</v>
      </c>
      <c r="S1144" s="95">
        <f>IF(T1144="",0,IFERROR(IF(VLOOKUP(T1144,T$73:T1143,1,0)&gt;0,0,0),1))</f>
        <v>0</v>
      </c>
      <c r="T1144" s="107">
        <f>IF(DATOS!J1072=P$74,DATOS!C1072,"")</f>
        <v>0</v>
      </c>
    </row>
    <row r="1145" spans="18:20" x14ac:dyDescent="0.25">
      <c r="R1145" s="95">
        <f t="shared" si="19"/>
        <v>1</v>
      </c>
      <c r="S1145" s="95">
        <f>IF(T1145="",0,IFERROR(IF(VLOOKUP(T1145,T$73:T1144,1,0)&gt;0,0,0),1))</f>
        <v>0</v>
      </c>
      <c r="T1145" s="107">
        <f>IF(DATOS!J1073=P$74,DATOS!C1073,"")</f>
        <v>0</v>
      </c>
    </row>
    <row r="1146" spans="18:20" x14ac:dyDescent="0.25">
      <c r="R1146" s="95">
        <f t="shared" si="19"/>
        <v>1</v>
      </c>
      <c r="S1146" s="95">
        <f>IF(T1146="",0,IFERROR(IF(VLOOKUP(T1146,T$73:T1145,1,0)&gt;0,0,0),1))</f>
        <v>0</v>
      </c>
      <c r="T1146" s="107">
        <f>IF(DATOS!J1074=P$74,DATOS!C1074,"")</f>
        <v>0</v>
      </c>
    </row>
    <row r="1147" spans="18:20" x14ac:dyDescent="0.25">
      <c r="R1147" s="95">
        <f t="shared" si="19"/>
        <v>1</v>
      </c>
      <c r="S1147" s="95">
        <f>IF(T1147="",0,IFERROR(IF(VLOOKUP(T1147,T$73:T1146,1,0)&gt;0,0,0),1))</f>
        <v>0</v>
      </c>
      <c r="T1147" s="107">
        <f>IF(DATOS!J1075=P$74,DATOS!C1075,"")</f>
        <v>0</v>
      </c>
    </row>
    <row r="1148" spans="18:20" x14ac:dyDescent="0.25">
      <c r="R1148" s="95">
        <f t="shared" si="19"/>
        <v>1</v>
      </c>
      <c r="S1148" s="95">
        <f>IF(T1148="",0,IFERROR(IF(VLOOKUP(T1148,T$73:T1147,1,0)&gt;0,0,0),1))</f>
        <v>0</v>
      </c>
      <c r="T1148" s="107">
        <f>IF(DATOS!J1076=P$74,DATOS!C1076,"")</f>
        <v>0</v>
      </c>
    </row>
    <row r="1149" spans="18:20" x14ac:dyDescent="0.25">
      <c r="R1149" s="95">
        <f t="shared" si="19"/>
        <v>1</v>
      </c>
      <c r="S1149" s="95">
        <f>IF(T1149="",0,IFERROR(IF(VLOOKUP(T1149,T$73:T1148,1,0)&gt;0,0,0),1))</f>
        <v>0</v>
      </c>
      <c r="T1149" s="107">
        <f>IF(DATOS!J1077=P$74,DATOS!C1077,"")</f>
        <v>0</v>
      </c>
    </row>
    <row r="1150" spans="18:20" x14ac:dyDescent="0.25">
      <c r="R1150" s="95">
        <f t="shared" si="19"/>
        <v>1</v>
      </c>
      <c r="S1150" s="95">
        <f>IF(T1150="",0,IFERROR(IF(VLOOKUP(T1150,T$73:T1149,1,0)&gt;0,0,0),1))</f>
        <v>0</v>
      </c>
      <c r="T1150" s="107">
        <f>IF(DATOS!J1078=P$74,DATOS!C1078,"")</f>
        <v>0</v>
      </c>
    </row>
    <row r="1151" spans="18:20" x14ac:dyDescent="0.25">
      <c r="R1151" s="95">
        <f t="shared" si="19"/>
        <v>1</v>
      </c>
      <c r="S1151" s="95">
        <f>IF(T1151="",0,IFERROR(IF(VLOOKUP(T1151,T$73:T1150,1,0)&gt;0,0,0),1))</f>
        <v>0</v>
      </c>
      <c r="T1151" s="107">
        <f>IF(DATOS!J1079=P$74,DATOS!C1079,"")</f>
        <v>0</v>
      </c>
    </row>
    <row r="1152" spans="18:20" x14ac:dyDescent="0.25">
      <c r="R1152" s="95">
        <f t="shared" si="19"/>
        <v>1</v>
      </c>
      <c r="S1152" s="95">
        <f>IF(T1152="",0,IFERROR(IF(VLOOKUP(T1152,T$73:T1151,1,0)&gt;0,0,0),1))</f>
        <v>0</v>
      </c>
      <c r="T1152" s="107">
        <f>IF(DATOS!J1080=P$74,DATOS!C1080,"")</f>
        <v>0</v>
      </c>
    </row>
    <row r="1153" spans="18:20" x14ac:dyDescent="0.25">
      <c r="R1153" s="95">
        <f t="shared" si="19"/>
        <v>1</v>
      </c>
      <c r="S1153" s="95">
        <f>IF(T1153="",0,IFERROR(IF(VLOOKUP(T1153,T$73:T1152,1,0)&gt;0,0,0),1))</f>
        <v>0</v>
      </c>
      <c r="T1153" s="107">
        <f>IF(DATOS!J1081=P$74,DATOS!C1081,"")</f>
        <v>0</v>
      </c>
    </row>
    <row r="1154" spans="18:20" x14ac:dyDescent="0.25">
      <c r="R1154" s="95">
        <f t="shared" si="19"/>
        <v>1</v>
      </c>
      <c r="S1154" s="95">
        <f>IF(T1154="",0,IFERROR(IF(VLOOKUP(T1154,T$73:T1153,1,0)&gt;0,0,0),1))</f>
        <v>0</v>
      </c>
      <c r="T1154" s="107">
        <f>IF(DATOS!J1082=P$74,DATOS!C1082,"")</f>
        <v>0</v>
      </c>
    </row>
    <row r="1155" spans="18:20" x14ac:dyDescent="0.25">
      <c r="R1155" s="95">
        <f t="shared" si="19"/>
        <v>1</v>
      </c>
      <c r="S1155" s="95">
        <f>IF(T1155="",0,IFERROR(IF(VLOOKUP(T1155,T$73:T1154,1,0)&gt;0,0,0),1))</f>
        <v>0</v>
      </c>
      <c r="T1155" s="107">
        <f>IF(DATOS!J1083=P$74,DATOS!C1083,"")</f>
        <v>0</v>
      </c>
    </row>
    <row r="1156" spans="18:20" x14ac:dyDescent="0.25">
      <c r="R1156" s="95">
        <f t="shared" si="19"/>
        <v>1</v>
      </c>
      <c r="S1156" s="95">
        <f>IF(T1156="",0,IFERROR(IF(VLOOKUP(T1156,T$73:T1155,1,0)&gt;0,0,0),1))</f>
        <v>0</v>
      </c>
      <c r="T1156" s="107">
        <f>IF(DATOS!J1084=P$74,DATOS!C1084,"")</f>
        <v>0</v>
      </c>
    </row>
    <row r="1157" spans="18:20" x14ac:dyDescent="0.25">
      <c r="R1157" s="95">
        <f t="shared" si="19"/>
        <v>1</v>
      </c>
      <c r="S1157" s="95">
        <f>IF(T1157="",0,IFERROR(IF(VLOOKUP(T1157,T$73:T1156,1,0)&gt;0,0,0),1))</f>
        <v>0</v>
      </c>
      <c r="T1157" s="107">
        <f>IF(DATOS!J1085=P$74,DATOS!C1085,"")</f>
        <v>0</v>
      </c>
    </row>
    <row r="1158" spans="18:20" x14ac:dyDescent="0.25">
      <c r="R1158" s="95">
        <f t="shared" si="19"/>
        <v>1</v>
      </c>
      <c r="S1158" s="95">
        <f>IF(T1158="",0,IFERROR(IF(VLOOKUP(T1158,T$73:T1157,1,0)&gt;0,0,0),1))</f>
        <v>0</v>
      </c>
      <c r="T1158" s="107">
        <f>IF(DATOS!J1086=P$74,DATOS!C1086,"")</f>
        <v>0</v>
      </c>
    </row>
    <row r="1159" spans="18:20" x14ac:dyDescent="0.25">
      <c r="R1159" s="95">
        <f t="shared" si="19"/>
        <v>1</v>
      </c>
      <c r="S1159" s="95">
        <f>IF(T1159="",0,IFERROR(IF(VLOOKUP(T1159,T$73:T1158,1,0)&gt;0,0,0),1))</f>
        <v>0</v>
      </c>
      <c r="T1159" s="107">
        <f>IF(DATOS!J1087=P$74,DATOS!C1087,"")</f>
        <v>0</v>
      </c>
    </row>
    <row r="1160" spans="18:20" x14ac:dyDescent="0.25">
      <c r="R1160" s="95">
        <f t="shared" si="19"/>
        <v>1</v>
      </c>
      <c r="S1160" s="95">
        <f>IF(T1160="",0,IFERROR(IF(VLOOKUP(T1160,T$73:T1159,1,0)&gt;0,0,0),1))</f>
        <v>0</v>
      </c>
      <c r="T1160" s="107">
        <f>IF(DATOS!J1088=P$74,DATOS!C1088,"")</f>
        <v>0</v>
      </c>
    </row>
    <row r="1161" spans="18:20" x14ac:dyDescent="0.25">
      <c r="R1161" s="95">
        <f t="shared" si="19"/>
        <v>1</v>
      </c>
      <c r="S1161" s="95">
        <f>IF(T1161="",0,IFERROR(IF(VLOOKUP(T1161,T$73:T1160,1,0)&gt;0,0,0),1))</f>
        <v>0</v>
      </c>
      <c r="T1161" s="107">
        <f>IF(DATOS!J1089=P$74,DATOS!C1089,"")</f>
        <v>0</v>
      </c>
    </row>
    <row r="1162" spans="18:20" x14ac:dyDescent="0.25">
      <c r="R1162" s="95">
        <f t="shared" ref="R1162:R1225" si="20">R1161+S1162</f>
        <v>1</v>
      </c>
      <c r="S1162" s="95">
        <f>IF(T1162="",0,IFERROR(IF(VLOOKUP(T1162,T$73:T1161,1,0)&gt;0,0,0),1))</f>
        <v>0</v>
      </c>
      <c r="T1162" s="107">
        <f>IF(DATOS!J1090=P$74,DATOS!C1090,"")</f>
        <v>0</v>
      </c>
    </row>
    <row r="1163" spans="18:20" x14ac:dyDescent="0.25">
      <c r="R1163" s="95">
        <f t="shared" si="20"/>
        <v>1</v>
      </c>
      <c r="S1163" s="95">
        <f>IF(T1163="",0,IFERROR(IF(VLOOKUP(T1163,T$73:T1162,1,0)&gt;0,0,0),1))</f>
        <v>0</v>
      </c>
      <c r="T1163" s="107">
        <f>IF(DATOS!J1091=P$74,DATOS!C1091,"")</f>
        <v>0</v>
      </c>
    </row>
    <row r="1164" spans="18:20" x14ac:dyDescent="0.25">
      <c r="R1164" s="95">
        <f t="shared" si="20"/>
        <v>1</v>
      </c>
      <c r="S1164" s="95">
        <f>IF(T1164="",0,IFERROR(IF(VLOOKUP(T1164,T$73:T1163,1,0)&gt;0,0,0),1))</f>
        <v>0</v>
      </c>
      <c r="T1164" s="107">
        <f>IF(DATOS!J1092=P$74,DATOS!C1092,"")</f>
        <v>0</v>
      </c>
    </row>
    <row r="1165" spans="18:20" x14ac:dyDescent="0.25">
      <c r="R1165" s="95">
        <f t="shared" si="20"/>
        <v>1</v>
      </c>
      <c r="S1165" s="95">
        <f>IF(T1165="",0,IFERROR(IF(VLOOKUP(T1165,T$73:T1164,1,0)&gt;0,0,0),1))</f>
        <v>0</v>
      </c>
      <c r="T1165" s="107">
        <f>IF(DATOS!J1093=P$74,DATOS!C1093,"")</f>
        <v>0</v>
      </c>
    </row>
    <row r="1166" spans="18:20" x14ac:dyDescent="0.25">
      <c r="R1166" s="95">
        <f t="shared" si="20"/>
        <v>1</v>
      </c>
      <c r="S1166" s="95">
        <f>IF(T1166="",0,IFERROR(IF(VLOOKUP(T1166,T$73:T1165,1,0)&gt;0,0,0),1))</f>
        <v>0</v>
      </c>
      <c r="T1166" s="107">
        <f>IF(DATOS!J1094=P$74,DATOS!C1094,"")</f>
        <v>0</v>
      </c>
    </row>
    <row r="1167" spans="18:20" x14ac:dyDescent="0.25">
      <c r="R1167" s="95">
        <f t="shared" si="20"/>
        <v>1</v>
      </c>
      <c r="S1167" s="95">
        <f>IF(T1167="",0,IFERROR(IF(VLOOKUP(T1167,T$73:T1166,1,0)&gt;0,0,0),1))</f>
        <v>0</v>
      </c>
      <c r="T1167" s="107">
        <f>IF(DATOS!J1095=P$74,DATOS!C1095,"")</f>
        <v>0</v>
      </c>
    </row>
    <row r="1168" spans="18:20" x14ac:dyDescent="0.25">
      <c r="R1168" s="95">
        <f t="shared" si="20"/>
        <v>1</v>
      </c>
      <c r="S1168" s="95">
        <f>IF(T1168="",0,IFERROR(IF(VLOOKUP(T1168,T$73:T1167,1,0)&gt;0,0,0),1))</f>
        <v>0</v>
      </c>
      <c r="T1168" s="107">
        <f>IF(DATOS!J1096=P$74,DATOS!C1096,"")</f>
        <v>0</v>
      </c>
    </row>
    <row r="1169" spans="18:20" x14ac:dyDescent="0.25">
      <c r="R1169" s="95">
        <f t="shared" si="20"/>
        <v>1</v>
      </c>
      <c r="S1169" s="95">
        <f>IF(T1169="",0,IFERROR(IF(VLOOKUP(T1169,T$73:T1168,1,0)&gt;0,0,0),1))</f>
        <v>0</v>
      </c>
      <c r="T1169" s="107">
        <f>IF(DATOS!J1097=P$74,DATOS!C1097,"")</f>
        <v>0</v>
      </c>
    </row>
    <row r="1170" spans="18:20" x14ac:dyDescent="0.25">
      <c r="R1170" s="95">
        <f t="shared" si="20"/>
        <v>1</v>
      </c>
      <c r="S1170" s="95">
        <f>IF(T1170="",0,IFERROR(IF(VLOOKUP(T1170,T$73:T1169,1,0)&gt;0,0,0),1))</f>
        <v>0</v>
      </c>
      <c r="T1170" s="107">
        <f>IF(DATOS!J1098=P$74,DATOS!C1098,"")</f>
        <v>0</v>
      </c>
    </row>
    <row r="1171" spans="18:20" x14ac:dyDescent="0.25">
      <c r="R1171" s="95">
        <f t="shared" si="20"/>
        <v>1</v>
      </c>
      <c r="S1171" s="95">
        <f>IF(T1171="",0,IFERROR(IF(VLOOKUP(T1171,T$73:T1170,1,0)&gt;0,0,0),1))</f>
        <v>0</v>
      </c>
      <c r="T1171" s="107">
        <f>IF(DATOS!J1099=P$74,DATOS!C1099,"")</f>
        <v>0</v>
      </c>
    </row>
    <row r="1172" spans="18:20" x14ac:dyDescent="0.25">
      <c r="R1172" s="95">
        <f t="shared" si="20"/>
        <v>1</v>
      </c>
      <c r="S1172" s="95">
        <f>IF(T1172="",0,IFERROR(IF(VLOOKUP(T1172,T$73:T1171,1,0)&gt;0,0,0),1))</f>
        <v>0</v>
      </c>
      <c r="T1172" s="107">
        <f>IF(DATOS!J1100=P$74,DATOS!C1100,"")</f>
        <v>0</v>
      </c>
    </row>
    <row r="1173" spans="18:20" x14ac:dyDescent="0.25">
      <c r="R1173" s="95">
        <f t="shared" si="20"/>
        <v>1</v>
      </c>
      <c r="S1173" s="95">
        <f>IF(T1173="",0,IFERROR(IF(VLOOKUP(T1173,T$73:T1172,1,0)&gt;0,0,0),1))</f>
        <v>0</v>
      </c>
      <c r="T1173" s="107">
        <f>IF(DATOS!J1101=P$74,DATOS!C1101,"")</f>
        <v>0</v>
      </c>
    </row>
    <row r="1174" spans="18:20" x14ac:dyDescent="0.25">
      <c r="R1174" s="95">
        <f t="shared" si="20"/>
        <v>1</v>
      </c>
      <c r="S1174" s="95">
        <f>IF(T1174="",0,IFERROR(IF(VLOOKUP(T1174,T$73:T1173,1,0)&gt;0,0,0),1))</f>
        <v>0</v>
      </c>
      <c r="T1174" s="107">
        <f>IF(DATOS!J1102=P$74,DATOS!C1102,"")</f>
        <v>0</v>
      </c>
    </row>
    <row r="1175" spans="18:20" x14ac:dyDescent="0.25">
      <c r="R1175" s="95">
        <f t="shared" si="20"/>
        <v>1</v>
      </c>
      <c r="S1175" s="95">
        <f>IF(T1175="",0,IFERROR(IF(VLOOKUP(T1175,T$73:T1174,1,0)&gt;0,0,0),1))</f>
        <v>0</v>
      </c>
      <c r="T1175" s="107">
        <f>IF(DATOS!J1103=P$74,DATOS!C1103,"")</f>
        <v>0</v>
      </c>
    </row>
    <row r="1176" spans="18:20" x14ac:dyDescent="0.25">
      <c r="R1176" s="95">
        <f t="shared" si="20"/>
        <v>1</v>
      </c>
      <c r="S1176" s="95">
        <f>IF(T1176="",0,IFERROR(IF(VLOOKUP(T1176,T$73:T1175,1,0)&gt;0,0,0),1))</f>
        <v>0</v>
      </c>
      <c r="T1176" s="107">
        <f>IF(DATOS!J1104=P$74,DATOS!C1104,"")</f>
        <v>0</v>
      </c>
    </row>
    <row r="1177" spans="18:20" x14ac:dyDescent="0.25">
      <c r="R1177" s="95">
        <f t="shared" si="20"/>
        <v>1</v>
      </c>
      <c r="S1177" s="95">
        <f>IF(T1177="",0,IFERROR(IF(VLOOKUP(T1177,T$73:T1176,1,0)&gt;0,0,0),1))</f>
        <v>0</v>
      </c>
      <c r="T1177" s="107">
        <f>IF(DATOS!J1105=P$74,DATOS!C1105,"")</f>
        <v>0</v>
      </c>
    </row>
    <row r="1178" spans="18:20" x14ac:dyDescent="0.25">
      <c r="R1178" s="95">
        <f t="shared" si="20"/>
        <v>1</v>
      </c>
      <c r="S1178" s="95">
        <f>IF(T1178="",0,IFERROR(IF(VLOOKUP(T1178,T$73:T1177,1,0)&gt;0,0,0),1))</f>
        <v>0</v>
      </c>
      <c r="T1178" s="107">
        <f>IF(DATOS!J1106=P$74,DATOS!C1106,"")</f>
        <v>0</v>
      </c>
    </row>
    <row r="1179" spans="18:20" x14ac:dyDescent="0.25">
      <c r="R1179" s="95">
        <f t="shared" si="20"/>
        <v>1</v>
      </c>
      <c r="S1179" s="95">
        <f>IF(T1179="",0,IFERROR(IF(VLOOKUP(T1179,T$73:T1178,1,0)&gt;0,0,0),1))</f>
        <v>0</v>
      </c>
      <c r="T1179" s="107">
        <f>IF(DATOS!J1107=P$74,DATOS!C1107,"")</f>
        <v>0</v>
      </c>
    </row>
    <row r="1180" spans="18:20" x14ac:dyDescent="0.25">
      <c r="R1180" s="95">
        <f t="shared" si="20"/>
        <v>1</v>
      </c>
      <c r="S1180" s="95">
        <f>IF(T1180="",0,IFERROR(IF(VLOOKUP(T1180,T$73:T1179,1,0)&gt;0,0,0),1))</f>
        <v>0</v>
      </c>
      <c r="T1180" s="107">
        <f>IF(DATOS!J1108=P$74,DATOS!C1108,"")</f>
        <v>0</v>
      </c>
    </row>
    <row r="1181" spans="18:20" x14ac:dyDescent="0.25">
      <c r="R1181" s="95">
        <f t="shared" si="20"/>
        <v>1</v>
      </c>
      <c r="S1181" s="95">
        <f>IF(T1181="",0,IFERROR(IF(VLOOKUP(T1181,T$73:T1180,1,0)&gt;0,0,0),1))</f>
        <v>0</v>
      </c>
      <c r="T1181" s="107">
        <f>IF(DATOS!J1109=P$74,DATOS!C1109,"")</f>
        <v>0</v>
      </c>
    </row>
    <row r="1182" spans="18:20" x14ac:dyDescent="0.25">
      <c r="R1182" s="95">
        <f t="shared" si="20"/>
        <v>1</v>
      </c>
      <c r="S1182" s="95">
        <f>IF(T1182="",0,IFERROR(IF(VLOOKUP(T1182,T$73:T1181,1,0)&gt;0,0,0),1))</f>
        <v>0</v>
      </c>
      <c r="T1182" s="107">
        <f>IF(DATOS!J1110=P$74,DATOS!C1110,"")</f>
        <v>0</v>
      </c>
    </row>
    <row r="1183" spans="18:20" x14ac:dyDescent="0.25">
      <c r="R1183" s="95">
        <f t="shared" si="20"/>
        <v>1</v>
      </c>
      <c r="S1183" s="95">
        <f>IF(T1183="",0,IFERROR(IF(VLOOKUP(T1183,T$73:T1182,1,0)&gt;0,0,0),1))</f>
        <v>0</v>
      </c>
      <c r="T1183" s="107">
        <f>IF(DATOS!J1111=P$74,DATOS!C1111,"")</f>
        <v>0</v>
      </c>
    </row>
    <row r="1184" spans="18:20" x14ac:dyDescent="0.25">
      <c r="R1184" s="95">
        <f t="shared" si="20"/>
        <v>1</v>
      </c>
      <c r="S1184" s="95">
        <f>IF(T1184="",0,IFERROR(IF(VLOOKUP(T1184,T$73:T1183,1,0)&gt;0,0,0),1))</f>
        <v>0</v>
      </c>
      <c r="T1184" s="107">
        <f>IF(DATOS!J1112=P$74,DATOS!C1112,"")</f>
        <v>0</v>
      </c>
    </row>
    <row r="1185" spans="18:20" x14ac:dyDescent="0.25">
      <c r="R1185" s="95">
        <f t="shared" si="20"/>
        <v>1</v>
      </c>
      <c r="S1185" s="95">
        <f>IF(T1185="",0,IFERROR(IF(VLOOKUP(T1185,T$73:T1184,1,0)&gt;0,0,0),1))</f>
        <v>0</v>
      </c>
      <c r="T1185" s="107">
        <f>IF(DATOS!J1113=P$74,DATOS!C1113,"")</f>
        <v>0</v>
      </c>
    </row>
    <row r="1186" spans="18:20" x14ac:dyDescent="0.25">
      <c r="R1186" s="95">
        <f t="shared" si="20"/>
        <v>1</v>
      </c>
      <c r="S1186" s="95">
        <f>IF(T1186="",0,IFERROR(IF(VLOOKUP(T1186,T$73:T1185,1,0)&gt;0,0,0),1))</f>
        <v>0</v>
      </c>
      <c r="T1186" s="107">
        <f>IF(DATOS!J1114=P$74,DATOS!C1114,"")</f>
        <v>0</v>
      </c>
    </row>
    <row r="1187" spans="18:20" x14ac:dyDescent="0.25">
      <c r="R1187" s="95">
        <f t="shared" si="20"/>
        <v>1</v>
      </c>
      <c r="S1187" s="95">
        <f>IF(T1187="",0,IFERROR(IF(VLOOKUP(T1187,T$73:T1186,1,0)&gt;0,0,0),1))</f>
        <v>0</v>
      </c>
      <c r="T1187" s="107">
        <f>IF(DATOS!J1115=P$74,DATOS!C1115,"")</f>
        <v>0</v>
      </c>
    </row>
    <row r="1188" spans="18:20" x14ac:dyDescent="0.25">
      <c r="R1188" s="95">
        <f t="shared" si="20"/>
        <v>1</v>
      </c>
      <c r="S1188" s="95">
        <f>IF(T1188="",0,IFERROR(IF(VLOOKUP(T1188,T$73:T1187,1,0)&gt;0,0,0),1))</f>
        <v>0</v>
      </c>
      <c r="T1188" s="107">
        <f>IF(DATOS!J1116=P$74,DATOS!C1116,"")</f>
        <v>0</v>
      </c>
    </row>
    <row r="1189" spans="18:20" x14ac:dyDescent="0.25">
      <c r="R1189" s="95">
        <f t="shared" si="20"/>
        <v>1</v>
      </c>
      <c r="S1189" s="95">
        <f>IF(T1189="",0,IFERROR(IF(VLOOKUP(T1189,T$73:T1188,1,0)&gt;0,0,0),1))</f>
        <v>0</v>
      </c>
      <c r="T1189" s="107">
        <f>IF(DATOS!J1117=P$74,DATOS!C1117,"")</f>
        <v>0</v>
      </c>
    </row>
    <row r="1190" spans="18:20" x14ac:dyDescent="0.25">
      <c r="R1190" s="95">
        <f t="shared" si="20"/>
        <v>1</v>
      </c>
      <c r="S1190" s="95">
        <f>IF(T1190="",0,IFERROR(IF(VLOOKUP(T1190,T$73:T1189,1,0)&gt;0,0,0),1))</f>
        <v>0</v>
      </c>
      <c r="T1190" s="107">
        <f>IF(DATOS!J1118=P$74,DATOS!C1118,"")</f>
        <v>0</v>
      </c>
    </row>
    <row r="1191" spans="18:20" x14ac:dyDescent="0.25">
      <c r="R1191" s="95">
        <f t="shared" si="20"/>
        <v>1</v>
      </c>
      <c r="S1191" s="95">
        <f>IF(T1191="",0,IFERROR(IF(VLOOKUP(T1191,T$73:T1190,1,0)&gt;0,0,0),1))</f>
        <v>0</v>
      </c>
      <c r="T1191" s="107">
        <f>IF(DATOS!J1119=P$74,DATOS!C1119,"")</f>
        <v>0</v>
      </c>
    </row>
    <row r="1192" spans="18:20" x14ac:dyDescent="0.25">
      <c r="R1192" s="95">
        <f t="shared" si="20"/>
        <v>1</v>
      </c>
      <c r="S1192" s="95">
        <f>IF(T1192="",0,IFERROR(IF(VLOOKUP(T1192,T$73:T1191,1,0)&gt;0,0,0),1))</f>
        <v>0</v>
      </c>
      <c r="T1192" s="107">
        <f>IF(DATOS!J1120=P$74,DATOS!C1120,"")</f>
        <v>0</v>
      </c>
    </row>
    <row r="1193" spans="18:20" x14ac:dyDescent="0.25">
      <c r="R1193" s="95">
        <f t="shared" si="20"/>
        <v>1</v>
      </c>
      <c r="S1193" s="95">
        <f>IF(T1193="",0,IFERROR(IF(VLOOKUP(T1193,T$73:T1192,1,0)&gt;0,0,0),1))</f>
        <v>0</v>
      </c>
      <c r="T1193" s="107">
        <f>IF(DATOS!J1121=P$74,DATOS!C1121,"")</f>
        <v>0</v>
      </c>
    </row>
    <row r="1194" spans="18:20" x14ac:dyDescent="0.25">
      <c r="R1194" s="95">
        <f t="shared" si="20"/>
        <v>1</v>
      </c>
      <c r="S1194" s="95">
        <f>IF(T1194="",0,IFERROR(IF(VLOOKUP(T1194,T$73:T1193,1,0)&gt;0,0,0),1))</f>
        <v>0</v>
      </c>
      <c r="T1194" s="107">
        <f>IF(DATOS!J1122=P$74,DATOS!C1122,"")</f>
        <v>0</v>
      </c>
    </row>
    <row r="1195" spans="18:20" x14ac:dyDescent="0.25">
      <c r="R1195" s="95">
        <f t="shared" si="20"/>
        <v>1</v>
      </c>
      <c r="S1195" s="95">
        <f>IF(T1195="",0,IFERROR(IF(VLOOKUP(T1195,T$73:T1194,1,0)&gt;0,0,0),1))</f>
        <v>0</v>
      </c>
      <c r="T1195" s="107">
        <f>IF(DATOS!J1123=P$74,DATOS!C1123,"")</f>
        <v>0</v>
      </c>
    </row>
    <row r="1196" spans="18:20" x14ac:dyDescent="0.25">
      <c r="R1196" s="95">
        <f t="shared" si="20"/>
        <v>1</v>
      </c>
      <c r="S1196" s="95">
        <f>IF(T1196="",0,IFERROR(IF(VLOOKUP(T1196,T$73:T1195,1,0)&gt;0,0,0),1))</f>
        <v>0</v>
      </c>
      <c r="T1196" s="107">
        <f>IF(DATOS!J1124=P$74,DATOS!C1124,"")</f>
        <v>0</v>
      </c>
    </row>
    <row r="1197" spans="18:20" x14ac:dyDescent="0.25">
      <c r="R1197" s="95">
        <f t="shared" si="20"/>
        <v>1</v>
      </c>
      <c r="S1197" s="95">
        <f>IF(T1197="",0,IFERROR(IF(VLOOKUP(T1197,T$73:T1196,1,0)&gt;0,0,0),1))</f>
        <v>0</v>
      </c>
      <c r="T1197" s="107">
        <f>IF(DATOS!J1125=P$74,DATOS!C1125,"")</f>
        <v>0</v>
      </c>
    </row>
    <row r="1198" spans="18:20" x14ac:dyDescent="0.25">
      <c r="R1198" s="95">
        <f t="shared" si="20"/>
        <v>1</v>
      </c>
      <c r="S1198" s="95">
        <f>IF(T1198="",0,IFERROR(IF(VLOOKUP(T1198,T$73:T1197,1,0)&gt;0,0,0),1))</f>
        <v>0</v>
      </c>
      <c r="T1198" s="107">
        <f>IF(DATOS!J1126=P$74,DATOS!C1126,"")</f>
        <v>0</v>
      </c>
    </row>
    <row r="1199" spans="18:20" x14ac:dyDescent="0.25">
      <c r="R1199" s="95">
        <f t="shared" si="20"/>
        <v>1</v>
      </c>
      <c r="S1199" s="95">
        <f>IF(T1199="",0,IFERROR(IF(VLOOKUP(T1199,T$73:T1198,1,0)&gt;0,0,0),1))</f>
        <v>0</v>
      </c>
      <c r="T1199" s="107">
        <f>IF(DATOS!J1127=P$74,DATOS!C1127,"")</f>
        <v>0</v>
      </c>
    </row>
    <row r="1200" spans="18:20" x14ac:dyDescent="0.25">
      <c r="R1200" s="95">
        <f t="shared" si="20"/>
        <v>1</v>
      </c>
      <c r="S1200" s="95">
        <f>IF(T1200="",0,IFERROR(IF(VLOOKUP(T1200,T$73:T1199,1,0)&gt;0,0,0),1))</f>
        <v>0</v>
      </c>
      <c r="T1200" s="107">
        <f>IF(DATOS!J1128=P$74,DATOS!C1128,"")</f>
        <v>0</v>
      </c>
    </row>
    <row r="1201" spans="18:20" x14ac:dyDescent="0.25">
      <c r="R1201" s="95">
        <f t="shared" si="20"/>
        <v>1</v>
      </c>
      <c r="S1201" s="95">
        <f>IF(T1201="",0,IFERROR(IF(VLOOKUP(T1201,T$73:T1200,1,0)&gt;0,0,0),1))</f>
        <v>0</v>
      </c>
      <c r="T1201" s="107">
        <f>IF(DATOS!J1129=P$74,DATOS!C1129,"")</f>
        <v>0</v>
      </c>
    </row>
    <row r="1202" spans="18:20" x14ac:dyDescent="0.25">
      <c r="R1202" s="95">
        <f t="shared" si="20"/>
        <v>1</v>
      </c>
      <c r="S1202" s="95">
        <f>IF(T1202="",0,IFERROR(IF(VLOOKUP(T1202,T$73:T1201,1,0)&gt;0,0,0),1))</f>
        <v>0</v>
      </c>
      <c r="T1202" s="107">
        <f>IF(DATOS!J1130=P$74,DATOS!C1130,"")</f>
        <v>0</v>
      </c>
    </row>
    <row r="1203" spans="18:20" x14ac:dyDescent="0.25">
      <c r="R1203" s="95">
        <f t="shared" si="20"/>
        <v>1</v>
      </c>
      <c r="S1203" s="95">
        <f>IF(T1203="",0,IFERROR(IF(VLOOKUP(T1203,T$73:T1202,1,0)&gt;0,0,0),1))</f>
        <v>0</v>
      </c>
      <c r="T1203" s="107">
        <f>IF(DATOS!J1131=P$74,DATOS!C1131,"")</f>
        <v>0</v>
      </c>
    </row>
    <row r="1204" spans="18:20" x14ac:dyDescent="0.25">
      <c r="R1204" s="95">
        <f t="shared" si="20"/>
        <v>1</v>
      </c>
      <c r="S1204" s="95">
        <f>IF(T1204="",0,IFERROR(IF(VLOOKUP(T1204,T$73:T1203,1,0)&gt;0,0,0),1))</f>
        <v>0</v>
      </c>
      <c r="T1204" s="107">
        <f>IF(DATOS!J1132=P$74,DATOS!C1132,"")</f>
        <v>0</v>
      </c>
    </row>
    <row r="1205" spans="18:20" x14ac:dyDescent="0.25">
      <c r="R1205" s="95">
        <f t="shared" si="20"/>
        <v>1</v>
      </c>
      <c r="S1205" s="95">
        <f>IF(T1205="",0,IFERROR(IF(VLOOKUP(T1205,T$73:T1204,1,0)&gt;0,0,0),1))</f>
        <v>0</v>
      </c>
      <c r="T1205" s="107">
        <f>IF(DATOS!J1133=P$74,DATOS!C1133,"")</f>
        <v>0</v>
      </c>
    </row>
    <row r="1206" spans="18:20" x14ac:dyDescent="0.25">
      <c r="R1206" s="95">
        <f t="shared" si="20"/>
        <v>1</v>
      </c>
      <c r="S1206" s="95">
        <f>IF(T1206="",0,IFERROR(IF(VLOOKUP(T1206,T$73:T1205,1,0)&gt;0,0,0),1))</f>
        <v>0</v>
      </c>
      <c r="T1206" s="107">
        <f>IF(DATOS!J1134=P$74,DATOS!C1134,"")</f>
        <v>0</v>
      </c>
    </row>
    <row r="1207" spans="18:20" x14ac:dyDescent="0.25">
      <c r="R1207" s="95">
        <f t="shared" si="20"/>
        <v>1</v>
      </c>
      <c r="S1207" s="95">
        <f>IF(T1207="",0,IFERROR(IF(VLOOKUP(T1207,T$73:T1206,1,0)&gt;0,0,0),1))</f>
        <v>0</v>
      </c>
      <c r="T1207" s="107">
        <f>IF(DATOS!J1135=P$74,DATOS!C1135,"")</f>
        <v>0</v>
      </c>
    </row>
    <row r="1208" spans="18:20" x14ac:dyDescent="0.25">
      <c r="R1208" s="95">
        <f t="shared" si="20"/>
        <v>1</v>
      </c>
      <c r="S1208" s="95">
        <f>IF(T1208="",0,IFERROR(IF(VLOOKUP(T1208,T$73:T1207,1,0)&gt;0,0,0),1))</f>
        <v>0</v>
      </c>
      <c r="T1208" s="107">
        <f>IF(DATOS!J1136=P$74,DATOS!C1136,"")</f>
        <v>0</v>
      </c>
    </row>
    <row r="1209" spans="18:20" x14ac:dyDescent="0.25">
      <c r="R1209" s="95">
        <f t="shared" si="20"/>
        <v>1</v>
      </c>
      <c r="S1209" s="95">
        <f>IF(T1209="",0,IFERROR(IF(VLOOKUP(T1209,T$73:T1208,1,0)&gt;0,0,0),1))</f>
        <v>0</v>
      </c>
      <c r="T1209" s="107">
        <f>IF(DATOS!J1137=P$74,DATOS!C1137,"")</f>
        <v>0</v>
      </c>
    </row>
    <row r="1210" spans="18:20" x14ac:dyDescent="0.25">
      <c r="R1210" s="95">
        <f t="shared" si="20"/>
        <v>1</v>
      </c>
      <c r="S1210" s="95">
        <f>IF(T1210="",0,IFERROR(IF(VLOOKUP(T1210,T$73:T1209,1,0)&gt;0,0,0),1))</f>
        <v>0</v>
      </c>
      <c r="T1210" s="107">
        <f>IF(DATOS!J1138=P$74,DATOS!C1138,"")</f>
        <v>0</v>
      </c>
    </row>
    <row r="1211" spans="18:20" x14ac:dyDescent="0.25">
      <c r="R1211" s="95">
        <f t="shared" si="20"/>
        <v>1</v>
      </c>
      <c r="S1211" s="95">
        <f>IF(T1211="",0,IFERROR(IF(VLOOKUP(T1211,T$73:T1210,1,0)&gt;0,0,0),1))</f>
        <v>0</v>
      </c>
      <c r="T1211" s="107">
        <f>IF(DATOS!J1139=P$74,DATOS!C1139,"")</f>
        <v>0</v>
      </c>
    </row>
    <row r="1212" spans="18:20" x14ac:dyDescent="0.25">
      <c r="R1212" s="95">
        <f t="shared" si="20"/>
        <v>1</v>
      </c>
      <c r="S1212" s="95">
        <f>IF(T1212="",0,IFERROR(IF(VLOOKUP(T1212,T$73:T1211,1,0)&gt;0,0,0),1))</f>
        <v>0</v>
      </c>
      <c r="T1212" s="107">
        <f>IF(DATOS!J1140=P$74,DATOS!C1140,"")</f>
        <v>0</v>
      </c>
    </row>
    <row r="1213" spans="18:20" x14ac:dyDescent="0.25">
      <c r="R1213" s="95">
        <f t="shared" si="20"/>
        <v>1</v>
      </c>
      <c r="S1213" s="95">
        <f>IF(T1213="",0,IFERROR(IF(VLOOKUP(T1213,T$73:T1212,1,0)&gt;0,0,0),1))</f>
        <v>0</v>
      </c>
      <c r="T1213" s="107">
        <f>IF(DATOS!J1141=P$74,DATOS!C1141,"")</f>
        <v>0</v>
      </c>
    </row>
    <row r="1214" spans="18:20" x14ac:dyDescent="0.25">
      <c r="R1214" s="95">
        <f t="shared" si="20"/>
        <v>1</v>
      </c>
      <c r="S1214" s="95">
        <f>IF(T1214="",0,IFERROR(IF(VLOOKUP(T1214,T$73:T1213,1,0)&gt;0,0,0),1))</f>
        <v>0</v>
      </c>
      <c r="T1214" s="107">
        <f>IF(DATOS!J1142=P$74,DATOS!C1142,"")</f>
        <v>0</v>
      </c>
    </row>
    <row r="1215" spans="18:20" x14ac:dyDescent="0.25">
      <c r="R1215" s="95">
        <f t="shared" si="20"/>
        <v>1</v>
      </c>
      <c r="S1215" s="95">
        <f>IF(T1215="",0,IFERROR(IF(VLOOKUP(T1215,T$73:T1214,1,0)&gt;0,0,0),1))</f>
        <v>0</v>
      </c>
      <c r="T1215" s="107">
        <f>IF(DATOS!J1143=P$74,DATOS!C1143,"")</f>
        <v>0</v>
      </c>
    </row>
    <row r="1216" spans="18:20" x14ac:dyDescent="0.25">
      <c r="R1216" s="95">
        <f t="shared" si="20"/>
        <v>1</v>
      </c>
      <c r="S1216" s="95">
        <f>IF(T1216="",0,IFERROR(IF(VLOOKUP(T1216,T$73:T1215,1,0)&gt;0,0,0),1))</f>
        <v>0</v>
      </c>
      <c r="T1216" s="107">
        <f>IF(DATOS!J1144=P$74,DATOS!C1144,"")</f>
        <v>0</v>
      </c>
    </row>
    <row r="1217" spans="18:20" x14ac:dyDescent="0.25">
      <c r="R1217" s="95">
        <f t="shared" si="20"/>
        <v>1</v>
      </c>
      <c r="S1217" s="95">
        <f>IF(T1217="",0,IFERROR(IF(VLOOKUP(T1217,T$73:T1216,1,0)&gt;0,0,0),1))</f>
        <v>0</v>
      </c>
      <c r="T1217" s="107">
        <f>IF(DATOS!J1145=P$74,DATOS!C1145,"")</f>
        <v>0</v>
      </c>
    </row>
    <row r="1218" spans="18:20" x14ac:dyDescent="0.25">
      <c r="R1218" s="95">
        <f t="shared" si="20"/>
        <v>1</v>
      </c>
      <c r="S1218" s="95">
        <f>IF(T1218="",0,IFERROR(IF(VLOOKUP(T1218,T$73:T1217,1,0)&gt;0,0,0),1))</f>
        <v>0</v>
      </c>
      <c r="T1218" s="107">
        <f>IF(DATOS!J1146=P$74,DATOS!C1146,"")</f>
        <v>0</v>
      </c>
    </row>
    <row r="1219" spans="18:20" x14ac:dyDescent="0.25">
      <c r="R1219" s="95">
        <f t="shared" si="20"/>
        <v>1</v>
      </c>
      <c r="S1219" s="95">
        <f>IF(T1219="",0,IFERROR(IF(VLOOKUP(T1219,T$73:T1218,1,0)&gt;0,0,0),1))</f>
        <v>0</v>
      </c>
      <c r="T1219" s="107">
        <f>IF(DATOS!J1147=P$74,DATOS!C1147,"")</f>
        <v>0</v>
      </c>
    </row>
    <row r="1220" spans="18:20" x14ac:dyDescent="0.25">
      <c r="R1220" s="95">
        <f t="shared" si="20"/>
        <v>1</v>
      </c>
      <c r="S1220" s="95">
        <f>IF(T1220="",0,IFERROR(IF(VLOOKUP(T1220,T$73:T1219,1,0)&gt;0,0,0),1))</f>
        <v>0</v>
      </c>
      <c r="T1220" s="107">
        <f>IF(DATOS!J1148=P$74,DATOS!C1148,"")</f>
        <v>0</v>
      </c>
    </row>
    <row r="1221" spans="18:20" x14ac:dyDescent="0.25">
      <c r="R1221" s="95">
        <f t="shared" si="20"/>
        <v>1</v>
      </c>
      <c r="S1221" s="95">
        <f>IF(T1221="",0,IFERROR(IF(VLOOKUP(T1221,T$73:T1220,1,0)&gt;0,0,0),1))</f>
        <v>0</v>
      </c>
      <c r="T1221" s="107">
        <f>IF(DATOS!J1149=P$74,DATOS!C1149,"")</f>
        <v>0</v>
      </c>
    </row>
    <row r="1222" spans="18:20" x14ac:dyDescent="0.25">
      <c r="R1222" s="95">
        <f t="shared" si="20"/>
        <v>1</v>
      </c>
      <c r="S1222" s="95">
        <f>IF(T1222="",0,IFERROR(IF(VLOOKUP(T1222,T$73:T1221,1,0)&gt;0,0,0),1))</f>
        <v>0</v>
      </c>
      <c r="T1222" s="107">
        <f>IF(DATOS!J1150=P$74,DATOS!C1150,"")</f>
        <v>0</v>
      </c>
    </row>
    <row r="1223" spans="18:20" x14ac:dyDescent="0.25">
      <c r="R1223" s="95">
        <f t="shared" si="20"/>
        <v>1</v>
      </c>
      <c r="S1223" s="95">
        <f>IF(T1223="",0,IFERROR(IF(VLOOKUP(T1223,T$73:T1222,1,0)&gt;0,0,0),1))</f>
        <v>0</v>
      </c>
      <c r="T1223" s="107">
        <f>IF(DATOS!J1151=P$74,DATOS!C1151,"")</f>
        <v>0</v>
      </c>
    </row>
    <row r="1224" spans="18:20" x14ac:dyDescent="0.25">
      <c r="R1224" s="95">
        <f t="shared" si="20"/>
        <v>1</v>
      </c>
      <c r="S1224" s="95">
        <f>IF(T1224="",0,IFERROR(IF(VLOOKUP(T1224,T$73:T1223,1,0)&gt;0,0,0),1))</f>
        <v>0</v>
      </c>
      <c r="T1224" s="107">
        <f>IF(DATOS!J1152=P$74,DATOS!C1152,"")</f>
        <v>0</v>
      </c>
    </row>
    <row r="1225" spans="18:20" x14ac:dyDescent="0.25">
      <c r="R1225" s="95">
        <f t="shared" si="20"/>
        <v>1</v>
      </c>
      <c r="S1225" s="95">
        <f>IF(T1225="",0,IFERROR(IF(VLOOKUP(T1225,T$73:T1224,1,0)&gt;0,0,0),1))</f>
        <v>0</v>
      </c>
      <c r="T1225" s="107">
        <f>IF(DATOS!J1153=P$74,DATOS!C1153,"")</f>
        <v>0</v>
      </c>
    </row>
    <row r="1226" spans="18:20" x14ac:dyDescent="0.25">
      <c r="R1226" s="95">
        <f t="shared" ref="R1226:R1289" si="21">R1225+S1226</f>
        <v>1</v>
      </c>
      <c r="S1226" s="95">
        <f>IF(T1226="",0,IFERROR(IF(VLOOKUP(T1226,T$73:T1225,1,0)&gt;0,0,0),1))</f>
        <v>0</v>
      </c>
      <c r="T1226" s="107">
        <f>IF(DATOS!J1154=P$74,DATOS!C1154,"")</f>
        <v>0</v>
      </c>
    </row>
    <row r="1227" spans="18:20" x14ac:dyDescent="0.25">
      <c r="R1227" s="95">
        <f t="shared" si="21"/>
        <v>1</v>
      </c>
      <c r="S1227" s="95">
        <f>IF(T1227="",0,IFERROR(IF(VLOOKUP(T1227,T$73:T1226,1,0)&gt;0,0,0),1))</f>
        <v>0</v>
      </c>
      <c r="T1227" s="107">
        <f>IF(DATOS!J1155=P$74,DATOS!C1155,"")</f>
        <v>0</v>
      </c>
    </row>
    <row r="1228" spans="18:20" x14ac:dyDescent="0.25">
      <c r="R1228" s="95">
        <f t="shared" si="21"/>
        <v>1</v>
      </c>
      <c r="S1228" s="95">
        <f>IF(T1228="",0,IFERROR(IF(VLOOKUP(T1228,T$73:T1227,1,0)&gt;0,0,0),1))</f>
        <v>0</v>
      </c>
      <c r="T1228" s="107">
        <f>IF(DATOS!J1156=P$74,DATOS!C1156,"")</f>
        <v>0</v>
      </c>
    </row>
    <row r="1229" spans="18:20" x14ac:dyDescent="0.25">
      <c r="R1229" s="95">
        <f t="shared" si="21"/>
        <v>1</v>
      </c>
      <c r="S1229" s="95">
        <f>IF(T1229="",0,IFERROR(IF(VLOOKUP(T1229,T$73:T1228,1,0)&gt;0,0,0),1))</f>
        <v>0</v>
      </c>
      <c r="T1229" s="107">
        <f>IF(DATOS!J1157=P$74,DATOS!C1157,"")</f>
        <v>0</v>
      </c>
    </row>
    <row r="1230" spans="18:20" x14ac:dyDescent="0.25">
      <c r="R1230" s="95">
        <f t="shared" si="21"/>
        <v>1</v>
      </c>
      <c r="S1230" s="95">
        <f>IF(T1230="",0,IFERROR(IF(VLOOKUP(T1230,T$73:T1229,1,0)&gt;0,0,0),1))</f>
        <v>0</v>
      </c>
      <c r="T1230" s="107">
        <f>IF(DATOS!J1158=P$74,DATOS!C1158,"")</f>
        <v>0</v>
      </c>
    </row>
    <row r="1231" spans="18:20" x14ac:dyDescent="0.25">
      <c r="R1231" s="95">
        <f t="shared" si="21"/>
        <v>1</v>
      </c>
      <c r="S1231" s="95">
        <f>IF(T1231="",0,IFERROR(IF(VLOOKUP(T1231,T$73:T1230,1,0)&gt;0,0,0),1))</f>
        <v>0</v>
      </c>
      <c r="T1231" s="107">
        <f>IF(DATOS!J1159=P$74,DATOS!C1159,"")</f>
        <v>0</v>
      </c>
    </row>
    <row r="1232" spans="18:20" x14ac:dyDescent="0.25">
      <c r="R1232" s="95">
        <f t="shared" si="21"/>
        <v>1</v>
      </c>
      <c r="S1232" s="95">
        <f>IF(T1232="",0,IFERROR(IF(VLOOKUP(T1232,T$73:T1231,1,0)&gt;0,0,0),1))</f>
        <v>0</v>
      </c>
      <c r="T1232" s="107">
        <f>IF(DATOS!J1160=P$74,DATOS!C1160,"")</f>
        <v>0</v>
      </c>
    </row>
    <row r="1233" spans="18:20" x14ac:dyDescent="0.25">
      <c r="R1233" s="95">
        <f t="shared" si="21"/>
        <v>1</v>
      </c>
      <c r="S1233" s="95">
        <f>IF(T1233="",0,IFERROR(IF(VLOOKUP(T1233,T$73:T1232,1,0)&gt;0,0,0),1))</f>
        <v>0</v>
      </c>
      <c r="T1233" s="107">
        <f>IF(DATOS!J1161=P$74,DATOS!C1161,"")</f>
        <v>0</v>
      </c>
    </row>
    <row r="1234" spans="18:20" x14ac:dyDescent="0.25">
      <c r="R1234" s="95">
        <f t="shared" si="21"/>
        <v>1</v>
      </c>
      <c r="S1234" s="95">
        <f>IF(T1234="",0,IFERROR(IF(VLOOKUP(T1234,T$73:T1233,1,0)&gt;0,0,0),1))</f>
        <v>0</v>
      </c>
      <c r="T1234" s="107">
        <f>IF(DATOS!J1162=P$74,DATOS!C1162,"")</f>
        <v>0</v>
      </c>
    </row>
    <row r="1235" spans="18:20" x14ac:dyDescent="0.25">
      <c r="R1235" s="95">
        <f t="shared" si="21"/>
        <v>1</v>
      </c>
      <c r="S1235" s="95">
        <f>IF(T1235="",0,IFERROR(IF(VLOOKUP(T1235,T$73:T1234,1,0)&gt;0,0,0),1))</f>
        <v>0</v>
      </c>
      <c r="T1235" s="107">
        <f>IF(DATOS!J1163=P$74,DATOS!C1163,"")</f>
        <v>0</v>
      </c>
    </row>
    <row r="1236" spans="18:20" x14ac:dyDescent="0.25">
      <c r="R1236" s="95">
        <f t="shared" si="21"/>
        <v>1</v>
      </c>
      <c r="S1236" s="95">
        <f>IF(T1236="",0,IFERROR(IF(VLOOKUP(T1236,T$73:T1235,1,0)&gt;0,0,0),1))</f>
        <v>0</v>
      </c>
      <c r="T1236" s="107">
        <f>IF(DATOS!J1164=P$74,DATOS!C1164,"")</f>
        <v>0</v>
      </c>
    </row>
    <row r="1237" spans="18:20" x14ac:dyDescent="0.25">
      <c r="R1237" s="95">
        <f t="shared" si="21"/>
        <v>1</v>
      </c>
      <c r="S1237" s="95">
        <f>IF(T1237="",0,IFERROR(IF(VLOOKUP(T1237,T$73:T1236,1,0)&gt;0,0,0),1))</f>
        <v>0</v>
      </c>
      <c r="T1237" s="107">
        <f>IF(DATOS!J1165=P$74,DATOS!C1165,"")</f>
        <v>0</v>
      </c>
    </row>
    <row r="1238" spans="18:20" x14ac:dyDescent="0.25">
      <c r="R1238" s="95">
        <f t="shared" si="21"/>
        <v>1</v>
      </c>
      <c r="S1238" s="95">
        <f>IF(T1238="",0,IFERROR(IF(VLOOKUP(T1238,T$73:T1237,1,0)&gt;0,0,0),1))</f>
        <v>0</v>
      </c>
      <c r="T1238" s="107">
        <f>IF(DATOS!J1166=P$74,DATOS!C1166,"")</f>
        <v>0</v>
      </c>
    </row>
    <row r="1239" spans="18:20" x14ac:dyDescent="0.25">
      <c r="R1239" s="95">
        <f t="shared" si="21"/>
        <v>1</v>
      </c>
      <c r="S1239" s="95">
        <f>IF(T1239="",0,IFERROR(IF(VLOOKUP(T1239,T$73:T1238,1,0)&gt;0,0,0),1))</f>
        <v>0</v>
      </c>
      <c r="T1239" s="107">
        <f>IF(DATOS!J1167=P$74,DATOS!C1167,"")</f>
        <v>0</v>
      </c>
    </row>
    <row r="1240" spans="18:20" x14ac:dyDescent="0.25">
      <c r="R1240" s="95">
        <f t="shared" si="21"/>
        <v>1</v>
      </c>
      <c r="S1240" s="95">
        <f>IF(T1240="",0,IFERROR(IF(VLOOKUP(T1240,T$73:T1239,1,0)&gt;0,0,0),1))</f>
        <v>0</v>
      </c>
      <c r="T1240" s="107">
        <f>IF(DATOS!J1168=P$74,DATOS!C1168,"")</f>
        <v>0</v>
      </c>
    </row>
    <row r="1241" spans="18:20" x14ac:dyDescent="0.25">
      <c r="R1241" s="95">
        <f t="shared" si="21"/>
        <v>1</v>
      </c>
      <c r="S1241" s="95">
        <f>IF(T1241="",0,IFERROR(IF(VLOOKUP(T1241,T$73:T1240,1,0)&gt;0,0,0),1))</f>
        <v>0</v>
      </c>
      <c r="T1241" s="107">
        <f>IF(DATOS!J1169=P$74,DATOS!C1169,"")</f>
        <v>0</v>
      </c>
    </row>
    <row r="1242" spans="18:20" x14ac:dyDescent="0.25">
      <c r="R1242" s="95">
        <f t="shared" si="21"/>
        <v>1</v>
      </c>
      <c r="S1242" s="95">
        <f>IF(T1242="",0,IFERROR(IF(VLOOKUP(T1242,T$73:T1241,1,0)&gt;0,0,0),1))</f>
        <v>0</v>
      </c>
      <c r="T1242" s="107">
        <f>IF(DATOS!J1170=P$74,DATOS!C1170,"")</f>
        <v>0</v>
      </c>
    </row>
    <row r="1243" spans="18:20" x14ac:dyDescent="0.25">
      <c r="R1243" s="95">
        <f t="shared" si="21"/>
        <v>1</v>
      </c>
      <c r="S1243" s="95">
        <f>IF(T1243="",0,IFERROR(IF(VLOOKUP(T1243,T$73:T1242,1,0)&gt;0,0,0),1))</f>
        <v>0</v>
      </c>
      <c r="T1243" s="107">
        <f>IF(DATOS!J1171=P$74,DATOS!C1171,"")</f>
        <v>0</v>
      </c>
    </row>
    <row r="1244" spans="18:20" x14ac:dyDescent="0.25">
      <c r="R1244" s="95">
        <f t="shared" si="21"/>
        <v>1</v>
      </c>
      <c r="S1244" s="95">
        <f>IF(T1244="",0,IFERROR(IF(VLOOKUP(T1244,T$73:T1243,1,0)&gt;0,0,0),1))</f>
        <v>0</v>
      </c>
      <c r="T1244" s="107">
        <f>IF(DATOS!J1172=P$74,DATOS!C1172,"")</f>
        <v>0</v>
      </c>
    </row>
    <row r="1245" spans="18:20" x14ac:dyDescent="0.25">
      <c r="R1245" s="95">
        <f t="shared" si="21"/>
        <v>1</v>
      </c>
      <c r="S1245" s="95">
        <f>IF(T1245="",0,IFERROR(IF(VLOOKUP(T1245,T$73:T1244,1,0)&gt;0,0,0),1))</f>
        <v>0</v>
      </c>
      <c r="T1245" s="107">
        <f>IF(DATOS!J1173=P$74,DATOS!C1173,"")</f>
        <v>0</v>
      </c>
    </row>
    <row r="1246" spans="18:20" x14ac:dyDescent="0.25">
      <c r="R1246" s="95">
        <f t="shared" si="21"/>
        <v>1</v>
      </c>
      <c r="S1246" s="95">
        <f>IF(T1246="",0,IFERROR(IF(VLOOKUP(T1246,T$73:T1245,1,0)&gt;0,0,0),1))</f>
        <v>0</v>
      </c>
      <c r="T1246" s="107">
        <f>IF(DATOS!J1174=P$74,DATOS!C1174,"")</f>
        <v>0</v>
      </c>
    </row>
    <row r="1247" spans="18:20" x14ac:dyDescent="0.25">
      <c r="R1247" s="95">
        <f t="shared" si="21"/>
        <v>1</v>
      </c>
      <c r="S1247" s="95">
        <f>IF(T1247="",0,IFERROR(IF(VLOOKUP(T1247,T$73:T1246,1,0)&gt;0,0,0),1))</f>
        <v>0</v>
      </c>
      <c r="T1247" s="107">
        <f>IF(DATOS!J1175=P$74,DATOS!C1175,"")</f>
        <v>0</v>
      </c>
    </row>
    <row r="1248" spans="18:20" x14ac:dyDescent="0.25">
      <c r="R1248" s="95">
        <f t="shared" si="21"/>
        <v>1</v>
      </c>
      <c r="S1248" s="95">
        <f>IF(T1248="",0,IFERROR(IF(VLOOKUP(T1248,T$73:T1247,1,0)&gt;0,0,0),1))</f>
        <v>0</v>
      </c>
      <c r="T1248" s="107">
        <f>IF(DATOS!J1176=P$74,DATOS!C1176,"")</f>
        <v>0</v>
      </c>
    </row>
    <row r="1249" spans="18:20" x14ac:dyDescent="0.25">
      <c r="R1249" s="95">
        <f t="shared" si="21"/>
        <v>1</v>
      </c>
      <c r="S1249" s="95">
        <f>IF(T1249="",0,IFERROR(IF(VLOOKUP(T1249,T$73:T1248,1,0)&gt;0,0,0),1))</f>
        <v>0</v>
      </c>
      <c r="T1249" s="107">
        <f>IF(DATOS!J1177=P$74,DATOS!C1177,"")</f>
        <v>0</v>
      </c>
    </row>
    <row r="1250" spans="18:20" x14ac:dyDescent="0.25">
      <c r="R1250" s="95">
        <f t="shared" si="21"/>
        <v>1</v>
      </c>
      <c r="S1250" s="95">
        <f>IF(T1250="",0,IFERROR(IF(VLOOKUP(T1250,T$73:T1249,1,0)&gt;0,0,0),1))</f>
        <v>0</v>
      </c>
      <c r="T1250" s="107">
        <f>IF(DATOS!J1178=P$74,DATOS!C1178,"")</f>
        <v>0</v>
      </c>
    </row>
    <row r="1251" spans="18:20" x14ac:dyDescent="0.25">
      <c r="R1251" s="95">
        <f t="shared" si="21"/>
        <v>1</v>
      </c>
      <c r="S1251" s="95">
        <f>IF(T1251="",0,IFERROR(IF(VLOOKUP(T1251,T$73:T1250,1,0)&gt;0,0,0),1))</f>
        <v>0</v>
      </c>
      <c r="T1251" s="107">
        <f>IF(DATOS!J1179=P$74,DATOS!C1179,"")</f>
        <v>0</v>
      </c>
    </row>
    <row r="1252" spans="18:20" x14ac:dyDescent="0.25">
      <c r="R1252" s="95">
        <f t="shared" si="21"/>
        <v>1</v>
      </c>
      <c r="S1252" s="95">
        <f>IF(T1252="",0,IFERROR(IF(VLOOKUP(T1252,T$73:T1251,1,0)&gt;0,0,0),1))</f>
        <v>0</v>
      </c>
      <c r="T1252" s="107">
        <f>IF(DATOS!J1180=P$74,DATOS!C1180,"")</f>
        <v>0</v>
      </c>
    </row>
    <row r="1253" spans="18:20" x14ac:dyDescent="0.25">
      <c r="R1253" s="95">
        <f t="shared" si="21"/>
        <v>1</v>
      </c>
      <c r="S1253" s="95">
        <f>IF(T1253="",0,IFERROR(IF(VLOOKUP(T1253,T$73:T1252,1,0)&gt;0,0,0),1))</f>
        <v>0</v>
      </c>
      <c r="T1253" s="107">
        <f>IF(DATOS!J1181=P$74,DATOS!C1181,"")</f>
        <v>0</v>
      </c>
    </row>
    <row r="1254" spans="18:20" x14ac:dyDescent="0.25">
      <c r="R1254" s="95">
        <f t="shared" si="21"/>
        <v>1</v>
      </c>
      <c r="S1254" s="95">
        <f>IF(T1254="",0,IFERROR(IF(VLOOKUP(T1254,T$73:T1253,1,0)&gt;0,0,0),1))</f>
        <v>0</v>
      </c>
      <c r="T1254" s="107">
        <f>IF(DATOS!J1182=P$74,DATOS!C1182,"")</f>
        <v>0</v>
      </c>
    </row>
    <row r="1255" spans="18:20" x14ac:dyDescent="0.25">
      <c r="R1255" s="95">
        <f t="shared" si="21"/>
        <v>1</v>
      </c>
      <c r="S1255" s="95">
        <f>IF(T1255="",0,IFERROR(IF(VLOOKUP(T1255,T$73:T1254,1,0)&gt;0,0,0),1))</f>
        <v>0</v>
      </c>
      <c r="T1255" s="107">
        <f>IF(DATOS!J1183=P$74,DATOS!C1183,"")</f>
        <v>0</v>
      </c>
    </row>
    <row r="1256" spans="18:20" x14ac:dyDescent="0.25">
      <c r="R1256" s="95">
        <f t="shared" si="21"/>
        <v>1</v>
      </c>
      <c r="S1256" s="95">
        <f>IF(T1256="",0,IFERROR(IF(VLOOKUP(T1256,T$73:T1255,1,0)&gt;0,0,0),1))</f>
        <v>0</v>
      </c>
      <c r="T1256" s="107">
        <f>IF(DATOS!J1184=P$74,DATOS!C1184,"")</f>
        <v>0</v>
      </c>
    </row>
    <row r="1257" spans="18:20" x14ac:dyDescent="0.25">
      <c r="R1257" s="95">
        <f t="shared" si="21"/>
        <v>1</v>
      </c>
      <c r="S1257" s="95">
        <f>IF(T1257="",0,IFERROR(IF(VLOOKUP(T1257,T$73:T1256,1,0)&gt;0,0,0),1))</f>
        <v>0</v>
      </c>
      <c r="T1257" s="107">
        <f>IF(DATOS!J1185=P$74,DATOS!C1185,"")</f>
        <v>0</v>
      </c>
    </row>
    <row r="1258" spans="18:20" x14ac:dyDescent="0.25">
      <c r="R1258" s="95">
        <f t="shared" si="21"/>
        <v>1</v>
      </c>
      <c r="S1258" s="95">
        <f>IF(T1258="",0,IFERROR(IF(VLOOKUP(T1258,T$73:T1257,1,0)&gt;0,0,0),1))</f>
        <v>0</v>
      </c>
      <c r="T1258" s="107">
        <f>IF(DATOS!J1186=P$74,DATOS!C1186,"")</f>
        <v>0</v>
      </c>
    </row>
    <row r="1259" spans="18:20" x14ac:dyDescent="0.25">
      <c r="R1259" s="95">
        <f t="shared" si="21"/>
        <v>1</v>
      </c>
      <c r="S1259" s="95">
        <f>IF(T1259="",0,IFERROR(IF(VLOOKUP(T1259,T$73:T1258,1,0)&gt;0,0,0),1))</f>
        <v>0</v>
      </c>
      <c r="T1259" s="107">
        <f>IF(DATOS!J1187=P$74,DATOS!C1187,"")</f>
        <v>0</v>
      </c>
    </row>
    <row r="1260" spans="18:20" x14ac:dyDescent="0.25">
      <c r="R1260" s="95">
        <f t="shared" si="21"/>
        <v>1</v>
      </c>
      <c r="S1260" s="95">
        <f>IF(T1260="",0,IFERROR(IF(VLOOKUP(T1260,T$73:T1259,1,0)&gt;0,0,0),1))</f>
        <v>0</v>
      </c>
      <c r="T1260" s="107">
        <f>IF(DATOS!J1188=P$74,DATOS!C1188,"")</f>
        <v>0</v>
      </c>
    </row>
    <row r="1261" spans="18:20" x14ac:dyDescent="0.25">
      <c r="R1261" s="95">
        <f t="shared" si="21"/>
        <v>1</v>
      </c>
      <c r="S1261" s="95">
        <f>IF(T1261="",0,IFERROR(IF(VLOOKUP(T1261,T$73:T1260,1,0)&gt;0,0,0),1))</f>
        <v>0</v>
      </c>
      <c r="T1261" s="107">
        <f>IF(DATOS!J1189=P$74,DATOS!C1189,"")</f>
        <v>0</v>
      </c>
    </row>
    <row r="1262" spans="18:20" x14ac:dyDescent="0.25">
      <c r="R1262" s="95">
        <f t="shared" si="21"/>
        <v>1</v>
      </c>
      <c r="S1262" s="95">
        <f>IF(T1262="",0,IFERROR(IF(VLOOKUP(T1262,T$73:T1261,1,0)&gt;0,0,0),1))</f>
        <v>0</v>
      </c>
      <c r="T1262" s="107">
        <f>IF(DATOS!J1190=P$74,DATOS!C1190,"")</f>
        <v>0</v>
      </c>
    </row>
    <row r="1263" spans="18:20" x14ac:dyDescent="0.25">
      <c r="R1263" s="95">
        <f t="shared" si="21"/>
        <v>1</v>
      </c>
      <c r="S1263" s="95">
        <f>IF(T1263="",0,IFERROR(IF(VLOOKUP(T1263,T$73:T1262,1,0)&gt;0,0,0),1))</f>
        <v>0</v>
      </c>
      <c r="T1263" s="107">
        <f>IF(DATOS!J1191=P$74,DATOS!C1191,"")</f>
        <v>0</v>
      </c>
    </row>
    <row r="1264" spans="18:20" x14ac:dyDescent="0.25">
      <c r="R1264" s="95">
        <f t="shared" si="21"/>
        <v>1</v>
      </c>
      <c r="S1264" s="95">
        <f>IF(T1264="",0,IFERROR(IF(VLOOKUP(T1264,T$73:T1263,1,0)&gt;0,0,0),1))</f>
        <v>0</v>
      </c>
      <c r="T1264" s="107">
        <f>IF(DATOS!J1192=P$74,DATOS!C1192,"")</f>
        <v>0</v>
      </c>
    </row>
    <row r="1265" spans="18:20" x14ac:dyDescent="0.25">
      <c r="R1265" s="95">
        <f t="shared" si="21"/>
        <v>1</v>
      </c>
      <c r="S1265" s="95">
        <f>IF(T1265="",0,IFERROR(IF(VLOOKUP(T1265,T$73:T1264,1,0)&gt;0,0,0),1))</f>
        <v>0</v>
      </c>
      <c r="T1265" s="107">
        <f>IF(DATOS!J1193=P$74,DATOS!C1193,"")</f>
        <v>0</v>
      </c>
    </row>
    <row r="1266" spans="18:20" x14ac:dyDescent="0.25">
      <c r="R1266" s="95">
        <f t="shared" si="21"/>
        <v>1</v>
      </c>
      <c r="S1266" s="95">
        <f>IF(T1266="",0,IFERROR(IF(VLOOKUP(T1266,T$73:T1265,1,0)&gt;0,0,0),1))</f>
        <v>0</v>
      </c>
      <c r="T1266" s="107">
        <f>IF(DATOS!J1194=P$74,DATOS!C1194,"")</f>
        <v>0</v>
      </c>
    </row>
    <row r="1267" spans="18:20" x14ac:dyDescent="0.25">
      <c r="R1267" s="95">
        <f t="shared" si="21"/>
        <v>1</v>
      </c>
      <c r="S1267" s="95">
        <f>IF(T1267="",0,IFERROR(IF(VLOOKUP(T1267,T$73:T1266,1,0)&gt;0,0,0),1))</f>
        <v>0</v>
      </c>
      <c r="T1267" s="107">
        <f>IF(DATOS!J1195=P$74,DATOS!C1195,"")</f>
        <v>0</v>
      </c>
    </row>
    <row r="1268" spans="18:20" x14ac:dyDescent="0.25">
      <c r="R1268" s="95">
        <f t="shared" si="21"/>
        <v>1</v>
      </c>
      <c r="S1268" s="95">
        <f>IF(T1268="",0,IFERROR(IF(VLOOKUP(T1268,T$73:T1267,1,0)&gt;0,0,0),1))</f>
        <v>0</v>
      </c>
      <c r="T1268" s="107">
        <f>IF(DATOS!J1196=P$74,DATOS!C1196,"")</f>
        <v>0</v>
      </c>
    </row>
    <row r="1269" spans="18:20" x14ac:dyDescent="0.25">
      <c r="R1269" s="95">
        <f t="shared" si="21"/>
        <v>1</v>
      </c>
      <c r="S1269" s="95">
        <f>IF(T1269="",0,IFERROR(IF(VLOOKUP(T1269,T$73:T1268,1,0)&gt;0,0,0),1))</f>
        <v>0</v>
      </c>
      <c r="T1269" s="107">
        <f>IF(DATOS!J1197=P$74,DATOS!C1197,"")</f>
        <v>0</v>
      </c>
    </row>
    <row r="1270" spans="18:20" x14ac:dyDescent="0.25">
      <c r="R1270" s="95">
        <f t="shared" si="21"/>
        <v>1</v>
      </c>
      <c r="S1270" s="95">
        <f>IF(T1270="",0,IFERROR(IF(VLOOKUP(T1270,T$73:T1269,1,0)&gt;0,0,0),1))</f>
        <v>0</v>
      </c>
      <c r="T1270" s="107">
        <f>IF(DATOS!J1198=P$74,DATOS!C1198,"")</f>
        <v>0</v>
      </c>
    </row>
    <row r="1271" spans="18:20" x14ac:dyDescent="0.25">
      <c r="R1271" s="95">
        <f t="shared" si="21"/>
        <v>1</v>
      </c>
      <c r="S1271" s="95">
        <f>IF(T1271="",0,IFERROR(IF(VLOOKUP(T1271,T$73:T1270,1,0)&gt;0,0,0),1))</f>
        <v>0</v>
      </c>
      <c r="T1271" s="107">
        <f>IF(DATOS!J1199=P$74,DATOS!C1199,"")</f>
        <v>0</v>
      </c>
    </row>
    <row r="1272" spans="18:20" x14ac:dyDescent="0.25">
      <c r="R1272" s="95">
        <f t="shared" si="21"/>
        <v>1</v>
      </c>
      <c r="S1272" s="95">
        <f>IF(T1272="",0,IFERROR(IF(VLOOKUP(T1272,T$73:T1271,1,0)&gt;0,0,0),1))</f>
        <v>0</v>
      </c>
      <c r="T1272" s="107">
        <f>IF(DATOS!J1200=P$74,DATOS!C1200,"")</f>
        <v>0</v>
      </c>
    </row>
    <row r="1273" spans="18:20" x14ac:dyDescent="0.25">
      <c r="R1273" s="95">
        <f t="shared" si="21"/>
        <v>1</v>
      </c>
      <c r="S1273" s="95">
        <f>IF(T1273="",0,IFERROR(IF(VLOOKUP(T1273,T$73:T1272,1,0)&gt;0,0,0),1))</f>
        <v>0</v>
      </c>
      <c r="T1273" s="107">
        <f>IF(DATOS!J1201=P$74,DATOS!C1201,"")</f>
        <v>0</v>
      </c>
    </row>
    <row r="1274" spans="18:20" x14ac:dyDescent="0.25">
      <c r="R1274" s="95">
        <f t="shared" si="21"/>
        <v>1</v>
      </c>
      <c r="S1274" s="95">
        <f>IF(T1274="",0,IFERROR(IF(VLOOKUP(T1274,T$73:T1273,1,0)&gt;0,0,0),1))</f>
        <v>0</v>
      </c>
      <c r="T1274" s="107">
        <f>IF(DATOS!J1202=P$74,DATOS!C1202,"")</f>
        <v>0</v>
      </c>
    </row>
    <row r="1275" spans="18:20" x14ac:dyDescent="0.25">
      <c r="R1275" s="95">
        <f t="shared" si="21"/>
        <v>1</v>
      </c>
      <c r="S1275" s="95">
        <f>IF(T1275="",0,IFERROR(IF(VLOOKUP(T1275,T$73:T1274,1,0)&gt;0,0,0),1))</f>
        <v>0</v>
      </c>
      <c r="T1275" s="107">
        <f>IF(DATOS!J1203=P$74,DATOS!C1203,"")</f>
        <v>0</v>
      </c>
    </row>
    <row r="1276" spans="18:20" x14ac:dyDescent="0.25">
      <c r="R1276" s="95">
        <f t="shared" si="21"/>
        <v>1</v>
      </c>
      <c r="S1276" s="95">
        <f>IF(T1276="",0,IFERROR(IF(VLOOKUP(T1276,T$73:T1275,1,0)&gt;0,0,0),1))</f>
        <v>0</v>
      </c>
      <c r="T1276" s="107">
        <f>IF(DATOS!J1204=P$74,DATOS!C1204,"")</f>
        <v>0</v>
      </c>
    </row>
    <row r="1277" spans="18:20" x14ac:dyDescent="0.25">
      <c r="R1277" s="95">
        <f t="shared" si="21"/>
        <v>1</v>
      </c>
      <c r="S1277" s="95">
        <f>IF(T1277="",0,IFERROR(IF(VLOOKUP(T1277,T$73:T1276,1,0)&gt;0,0,0),1))</f>
        <v>0</v>
      </c>
      <c r="T1277" s="107">
        <f>IF(DATOS!J1205=P$74,DATOS!C1205,"")</f>
        <v>0</v>
      </c>
    </row>
    <row r="1278" spans="18:20" x14ac:dyDescent="0.25">
      <c r="R1278" s="95">
        <f t="shared" si="21"/>
        <v>1</v>
      </c>
      <c r="S1278" s="95">
        <f>IF(T1278="",0,IFERROR(IF(VLOOKUP(T1278,T$73:T1277,1,0)&gt;0,0,0),1))</f>
        <v>0</v>
      </c>
      <c r="T1278" s="107">
        <f>IF(DATOS!J1206=P$74,DATOS!C1206,"")</f>
        <v>0</v>
      </c>
    </row>
    <row r="1279" spans="18:20" x14ac:dyDescent="0.25">
      <c r="R1279" s="95">
        <f t="shared" si="21"/>
        <v>1</v>
      </c>
      <c r="S1279" s="95">
        <f>IF(T1279="",0,IFERROR(IF(VLOOKUP(T1279,T$73:T1278,1,0)&gt;0,0,0),1))</f>
        <v>0</v>
      </c>
      <c r="T1279" s="107">
        <f>IF(DATOS!J1207=P$74,DATOS!C1207,"")</f>
        <v>0</v>
      </c>
    </row>
    <row r="1280" spans="18:20" x14ac:dyDescent="0.25">
      <c r="R1280" s="95">
        <f t="shared" si="21"/>
        <v>1</v>
      </c>
      <c r="S1280" s="95">
        <f>IF(T1280="",0,IFERROR(IF(VLOOKUP(T1280,T$73:T1279,1,0)&gt;0,0,0),1))</f>
        <v>0</v>
      </c>
      <c r="T1280" s="107">
        <f>IF(DATOS!J1208=P$74,DATOS!C1208,"")</f>
        <v>0</v>
      </c>
    </row>
    <row r="1281" spans="18:20" x14ac:dyDescent="0.25">
      <c r="R1281" s="95">
        <f t="shared" si="21"/>
        <v>1</v>
      </c>
      <c r="S1281" s="95">
        <f>IF(T1281="",0,IFERROR(IF(VLOOKUP(T1281,T$73:T1280,1,0)&gt;0,0,0),1))</f>
        <v>0</v>
      </c>
      <c r="T1281" s="107">
        <f>IF(DATOS!J1209=P$74,DATOS!C1209,"")</f>
        <v>0</v>
      </c>
    </row>
    <row r="1282" spans="18:20" x14ac:dyDescent="0.25">
      <c r="R1282" s="95">
        <f t="shared" si="21"/>
        <v>1</v>
      </c>
      <c r="S1282" s="95">
        <f>IF(T1282="",0,IFERROR(IF(VLOOKUP(T1282,T$73:T1281,1,0)&gt;0,0,0),1))</f>
        <v>0</v>
      </c>
      <c r="T1282" s="107">
        <f>IF(DATOS!J1210=P$74,DATOS!C1210,"")</f>
        <v>0</v>
      </c>
    </row>
    <row r="1283" spans="18:20" x14ac:dyDescent="0.25">
      <c r="R1283" s="95">
        <f t="shared" si="21"/>
        <v>1</v>
      </c>
      <c r="S1283" s="95">
        <f>IF(T1283="",0,IFERROR(IF(VLOOKUP(T1283,T$73:T1282,1,0)&gt;0,0,0),1))</f>
        <v>0</v>
      </c>
      <c r="T1283" s="107">
        <f>IF(DATOS!J1211=P$74,DATOS!C1211,"")</f>
        <v>0</v>
      </c>
    </row>
    <row r="1284" spans="18:20" x14ac:dyDescent="0.25">
      <c r="R1284" s="95">
        <f t="shared" si="21"/>
        <v>1</v>
      </c>
      <c r="S1284" s="95">
        <f>IF(T1284="",0,IFERROR(IF(VLOOKUP(T1284,T$73:T1283,1,0)&gt;0,0,0),1))</f>
        <v>0</v>
      </c>
      <c r="T1284" s="107">
        <f>IF(DATOS!J1212=P$74,DATOS!C1212,"")</f>
        <v>0</v>
      </c>
    </row>
    <row r="1285" spans="18:20" x14ac:dyDescent="0.25">
      <c r="R1285" s="95">
        <f t="shared" si="21"/>
        <v>1</v>
      </c>
      <c r="S1285" s="95">
        <f>IF(T1285="",0,IFERROR(IF(VLOOKUP(T1285,T$73:T1284,1,0)&gt;0,0,0),1))</f>
        <v>0</v>
      </c>
      <c r="T1285" s="107">
        <f>IF(DATOS!J1213=P$74,DATOS!C1213,"")</f>
        <v>0</v>
      </c>
    </row>
    <row r="1286" spans="18:20" x14ac:dyDescent="0.25">
      <c r="R1286" s="95">
        <f t="shared" si="21"/>
        <v>1</v>
      </c>
      <c r="S1286" s="95">
        <f>IF(T1286="",0,IFERROR(IF(VLOOKUP(T1286,T$73:T1285,1,0)&gt;0,0,0),1))</f>
        <v>0</v>
      </c>
      <c r="T1286" s="107">
        <f>IF(DATOS!J1214=P$74,DATOS!C1214,"")</f>
        <v>0</v>
      </c>
    </row>
    <row r="1287" spans="18:20" x14ac:dyDescent="0.25">
      <c r="R1287" s="95">
        <f t="shared" si="21"/>
        <v>1</v>
      </c>
      <c r="S1287" s="95">
        <f>IF(T1287="",0,IFERROR(IF(VLOOKUP(T1287,T$73:T1286,1,0)&gt;0,0,0),1))</f>
        <v>0</v>
      </c>
      <c r="T1287" s="107">
        <f>IF(DATOS!J1215=P$74,DATOS!C1215,"")</f>
        <v>0</v>
      </c>
    </row>
    <row r="1288" spans="18:20" x14ac:dyDescent="0.25">
      <c r="R1288" s="95">
        <f t="shared" si="21"/>
        <v>1</v>
      </c>
      <c r="S1288" s="95">
        <f>IF(T1288="",0,IFERROR(IF(VLOOKUP(T1288,T$73:T1287,1,0)&gt;0,0,0),1))</f>
        <v>0</v>
      </c>
      <c r="T1288" s="107">
        <f>IF(DATOS!J1216=P$74,DATOS!C1216,"")</f>
        <v>0</v>
      </c>
    </row>
    <row r="1289" spans="18:20" x14ac:dyDescent="0.25">
      <c r="R1289" s="95">
        <f t="shared" si="21"/>
        <v>1</v>
      </c>
      <c r="S1289" s="95">
        <f>IF(T1289="",0,IFERROR(IF(VLOOKUP(T1289,T$73:T1288,1,0)&gt;0,0,0),1))</f>
        <v>0</v>
      </c>
      <c r="T1289" s="107">
        <f>IF(DATOS!J1217=P$74,DATOS!C1217,"")</f>
        <v>0</v>
      </c>
    </row>
    <row r="1290" spans="18:20" x14ac:dyDescent="0.25">
      <c r="R1290" s="95">
        <f t="shared" ref="R1290:R1353" si="22">R1289+S1290</f>
        <v>1</v>
      </c>
      <c r="S1290" s="95">
        <f>IF(T1290="",0,IFERROR(IF(VLOOKUP(T1290,T$73:T1289,1,0)&gt;0,0,0),1))</f>
        <v>0</v>
      </c>
      <c r="T1290" s="107">
        <f>IF(DATOS!J1218=P$74,DATOS!C1218,"")</f>
        <v>0</v>
      </c>
    </row>
    <row r="1291" spans="18:20" x14ac:dyDescent="0.25">
      <c r="R1291" s="95">
        <f t="shared" si="22"/>
        <v>1</v>
      </c>
      <c r="S1291" s="95">
        <f>IF(T1291="",0,IFERROR(IF(VLOOKUP(T1291,T$73:T1290,1,0)&gt;0,0,0),1))</f>
        <v>0</v>
      </c>
      <c r="T1291" s="107">
        <f>IF(DATOS!J1219=P$74,DATOS!C1219,"")</f>
        <v>0</v>
      </c>
    </row>
    <row r="1292" spans="18:20" x14ac:dyDescent="0.25">
      <c r="R1292" s="95">
        <f t="shared" si="22"/>
        <v>1</v>
      </c>
      <c r="S1292" s="95">
        <f>IF(T1292="",0,IFERROR(IF(VLOOKUP(T1292,T$73:T1291,1,0)&gt;0,0,0),1))</f>
        <v>0</v>
      </c>
      <c r="T1292" s="107">
        <f>IF(DATOS!J1220=P$74,DATOS!C1220,"")</f>
        <v>0</v>
      </c>
    </row>
    <row r="1293" spans="18:20" x14ac:dyDescent="0.25">
      <c r="R1293" s="95">
        <f t="shared" si="22"/>
        <v>1</v>
      </c>
      <c r="S1293" s="95">
        <f>IF(T1293="",0,IFERROR(IF(VLOOKUP(T1293,T$73:T1292,1,0)&gt;0,0,0),1))</f>
        <v>0</v>
      </c>
      <c r="T1293" s="107">
        <f>IF(DATOS!J1221=P$74,DATOS!C1221,"")</f>
        <v>0</v>
      </c>
    </row>
    <row r="1294" spans="18:20" x14ac:dyDescent="0.25">
      <c r="R1294" s="95">
        <f t="shared" si="22"/>
        <v>1</v>
      </c>
      <c r="S1294" s="95">
        <f>IF(T1294="",0,IFERROR(IF(VLOOKUP(T1294,T$73:T1293,1,0)&gt;0,0,0),1))</f>
        <v>0</v>
      </c>
      <c r="T1294" s="107">
        <f>IF(DATOS!J1222=P$74,DATOS!C1222,"")</f>
        <v>0</v>
      </c>
    </row>
    <row r="1295" spans="18:20" x14ac:dyDescent="0.25">
      <c r="R1295" s="95">
        <f t="shared" si="22"/>
        <v>1</v>
      </c>
      <c r="S1295" s="95">
        <f>IF(T1295="",0,IFERROR(IF(VLOOKUP(T1295,T$73:T1294,1,0)&gt;0,0,0),1))</f>
        <v>0</v>
      </c>
      <c r="T1295" s="107">
        <f>IF(DATOS!J1223=P$74,DATOS!C1223,"")</f>
        <v>0</v>
      </c>
    </row>
    <row r="1296" spans="18:20" x14ac:dyDescent="0.25">
      <c r="R1296" s="95">
        <f t="shared" si="22"/>
        <v>1</v>
      </c>
      <c r="S1296" s="95">
        <f>IF(T1296="",0,IFERROR(IF(VLOOKUP(T1296,T$73:T1295,1,0)&gt;0,0,0),1))</f>
        <v>0</v>
      </c>
      <c r="T1296" s="107">
        <f>IF(DATOS!J1224=P$74,DATOS!C1224,"")</f>
        <v>0</v>
      </c>
    </row>
    <row r="1297" spans="18:20" x14ac:dyDescent="0.25">
      <c r="R1297" s="95">
        <f t="shared" si="22"/>
        <v>1</v>
      </c>
      <c r="S1297" s="95">
        <f>IF(T1297="",0,IFERROR(IF(VLOOKUP(T1297,T$73:T1296,1,0)&gt;0,0,0),1))</f>
        <v>0</v>
      </c>
      <c r="T1297" s="107">
        <f>IF(DATOS!J1225=P$74,DATOS!C1225,"")</f>
        <v>0</v>
      </c>
    </row>
    <row r="1298" spans="18:20" x14ac:dyDescent="0.25">
      <c r="R1298" s="95">
        <f t="shared" si="22"/>
        <v>1</v>
      </c>
      <c r="S1298" s="95">
        <f>IF(T1298="",0,IFERROR(IF(VLOOKUP(T1298,T$73:T1297,1,0)&gt;0,0,0),1))</f>
        <v>0</v>
      </c>
      <c r="T1298" s="107">
        <f>IF(DATOS!J1226=P$74,DATOS!C1226,"")</f>
        <v>0</v>
      </c>
    </row>
    <row r="1299" spans="18:20" x14ac:dyDescent="0.25">
      <c r="R1299" s="95">
        <f t="shared" si="22"/>
        <v>1</v>
      </c>
      <c r="S1299" s="95">
        <f>IF(T1299="",0,IFERROR(IF(VLOOKUP(T1299,T$73:T1298,1,0)&gt;0,0,0),1))</f>
        <v>0</v>
      </c>
      <c r="T1299" s="107">
        <f>IF(DATOS!J1227=P$74,DATOS!C1227,"")</f>
        <v>0</v>
      </c>
    </row>
    <row r="1300" spans="18:20" x14ac:dyDescent="0.25">
      <c r="R1300" s="95">
        <f t="shared" si="22"/>
        <v>1</v>
      </c>
      <c r="S1300" s="95">
        <f>IF(T1300="",0,IFERROR(IF(VLOOKUP(T1300,T$73:T1299,1,0)&gt;0,0,0),1))</f>
        <v>0</v>
      </c>
      <c r="T1300" s="107">
        <f>IF(DATOS!J1228=P$74,DATOS!C1228,"")</f>
        <v>0</v>
      </c>
    </row>
    <row r="1301" spans="18:20" x14ac:dyDescent="0.25">
      <c r="R1301" s="95">
        <f t="shared" si="22"/>
        <v>1</v>
      </c>
      <c r="S1301" s="95">
        <f>IF(T1301="",0,IFERROR(IF(VLOOKUP(T1301,T$73:T1300,1,0)&gt;0,0,0),1))</f>
        <v>0</v>
      </c>
      <c r="T1301" s="107">
        <f>IF(DATOS!J1229=P$74,DATOS!C1229,"")</f>
        <v>0</v>
      </c>
    </row>
    <row r="1302" spans="18:20" x14ac:dyDescent="0.25">
      <c r="R1302" s="95">
        <f t="shared" si="22"/>
        <v>1</v>
      </c>
      <c r="S1302" s="95">
        <f>IF(T1302="",0,IFERROR(IF(VLOOKUP(T1302,T$73:T1301,1,0)&gt;0,0,0),1))</f>
        <v>0</v>
      </c>
      <c r="T1302" s="107">
        <f>IF(DATOS!J1230=P$74,DATOS!C1230,"")</f>
        <v>0</v>
      </c>
    </row>
    <row r="1303" spans="18:20" x14ac:dyDescent="0.25">
      <c r="R1303" s="95">
        <f t="shared" si="22"/>
        <v>1</v>
      </c>
      <c r="S1303" s="95">
        <f>IF(T1303="",0,IFERROR(IF(VLOOKUP(T1303,T$73:T1302,1,0)&gt;0,0,0),1))</f>
        <v>0</v>
      </c>
      <c r="T1303" s="107">
        <f>IF(DATOS!J1231=P$74,DATOS!C1231,"")</f>
        <v>0</v>
      </c>
    </row>
    <row r="1304" spans="18:20" x14ac:dyDescent="0.25">
      <c r="R1304" s="95">
        <f t="shared" si="22"/>
        <v>1</v>
      </c>
      <c r="S1304" s="95">
        <f>IF(T1304="",0,IFERROR(IF(VLOOKUP(T1304,T$73:T1303,1,0)&gt;0,0,0),1))</f>
        <v>0</v>
      </c>
      <c r="T1304" s="107">
        <f>IF(DATOS!J1232=P$74,DATOS!C1232,"")</f>
        <v>0</v>
      </c>
    </row>
    <row r="1305" spans="18:20" x14ac:dyDescent="0.25">
      <c r="R1305" s="95">
        <f t="shared" si="22"/>
        <v>1</v>
      </c>
      <c r="S1305" s="95">
        <f>IF(T1305="",0,IFERROR(IF(VLOOKUP(T1305,T$73:T1304,1,0)&gt;0,0,0),1))</f>
        <v>0</v>
      </c>
      <c r="T1305" s="107">
        <f>IF(DATOS!J1233=P$74,DATOS!C1233,"")</f>
        <v>0</v>
      </c>
    </row>
    <row r="1306" spans="18:20" x14ac:dyDescent="0.25">
      <c r="R1306" s="95">
        <f t="shared" si="22"/>
        <v>1</v>
      </c>
      <c r="S1306" s="95">
        <f>IF(T1306="",0,IFERROR(IF(VLOOKUP(T1306,T$73:T1305,1,0)&gt;0,0,0),1))</f>
        <v>0</v>
      </c>
      <c r="T1306" s="107">
        <f>IF(DATOS!J1234=P$74,DATOS!C1234,"")</f>
        <v>0</v>
      </c>
    </row>
    <row r="1307" spans="18:20" x14ac:dyDescent="0.25">
      <c r="R1307" s="95">
        <f t="shared" si="22"/>
        <v>1</v>
      </c>
      <c r="S1307" s="95">
        <f>IF(T1307="",0,IFERROR(IF(VLOOKUP(T1307,T$73:T1306,1,0)&gt;0,0,0),1))</f>
        <v>0</v>
      </c>
      <c r="T1307" s="107">
        <f>IF(DATOS!J1235=P$74,DATOS!C1235,"")</f>
        <v>0</v>
      </c>
    </row>
    <row r="1308" spans="18:20" x14ac:dyDescent="0.25">
      <c r="R1308" s="95">
        <f t="shared" si="22"/>
        <v>1</v>
      </c>
      <c r="S1308" s="95">
        <f>IF(T1308="",0,IFERROR(IF(VLOOKUP(T1308,T$73:T1307,1,0)&gt;0,0,0),1))</f>
        <v>0</v>
      </c>
      <c r="T1308" s="107">
        <f>IF(DATOS!J1236=P$74,DATOS!C1236,"")</f>
        <v>0</v>
      </c>
    </row>
    <row r="1309" spans="18:20" x14ac:dyDescent="0.25">
      <c r="R1309" s="95">
        <f t="shared" si="22"/>
        <v>1</v>
      </c>
      <c r="S1309" s="95">
        <f>IF(T1309="",0,IFERROR(IF(VLOOKUP(T1309,T$73:T1308,1,0)&gt;0,0,0),1))</f>
        <v>0</v>
      </c>
      <c r="T1309" s="107">
        <f>IF(DATOS!J1237=P$74,DATOS!C1237,"")</f>
        <v>0</v>
      </c>
    </row>
    <row r="1310" spans="18:20" x14ac:dyDescent="0.25">
      <c r="R1310" s="95">
        <f t="shared" si="22"/>
        <v>1</v>
      </c>
      <c r="S1310" s="95">
        <f>IF(T1310="",0,IFERROR(IF(VLOOKUP(T1310,T$73:T1309,1,0)&gt;0,0,0),1))</f>
        <v>0</v>
      </c>
      <c r="T1310" s="107">
        <f>IF(DATOS!J1238=P$74,DATOS!C1238,"")</f>
        <v>0</v>
      </c>
    </row>
    <row r="1311" spans="18:20" x14ac:dyDescent="0.25">
      <c r="R1311" s="95">
        <f t="shared" si="22"/>
        <v>1</v>
      </c>
      <c r="S1311" s="95">
        <f>IF(T1311="",0,IFERROR(IF(VLOOKUP(T1311,T$73:T1310,1,0)&gt;0,0,0),1))</f>
        <v>0</v>
      </c>
      <c r="T1311" s="107">
        <f>IF(DATOS!J1239=P$74,DATOS!C1239,"")</f>
        <v>0</v>
      </c>
    </row>
    <row r="1312" spans="18:20" x14ac:dyDescent="0.25">
      <c r="R1312" s="95">
        <f t="shared" si="22"/>
        <v>1</v>
      </c>
      <c r="S1312" s="95">
        <f>IF(T1312="",0,IFERROR(IF(VLOOKUP(T1312,T$73:T1311,1,0)&gt;0,0,0),1))</f>
        <v>0</v>
      </c>
      <c r="T1312" s="107">
        <f>IF(DATOS!J1240=P$74,DATOS!C1240,"")</f>
        <v>0</v>
      </c>
    </row>
    <row r="1313" spans="18:20" x14ac:dyDescent="0.25">
      <c r="R1313" s="95">
        <f t="shared" si="22"/>
        <v>1</v>
      </c>
      <c r="S1313" s="95">
        <f>IF(T1313="",0,IFERROR(IF(VLOOKUP(T1313,T$73:T1312,1,0)&gt;0,0,0),1))</f>
        <v>0</v>
      </c>
      <c r="T1313" s="107">
        <f>IF(DATOS!J1241=P$74,DATOS!C1241,"")</f>
        <v>0</v>
      </c>
    </row>
    <row r="1314" spans="18:20" x14ac:dyDescent="0.25">
      <c r="R1314" s="95">
        <f t="shared" si="22"/>
        <v>1</v>
      </c>
      <c r="S1314" s="95">
        <f>IF(T1314="",0,IFERROR(IF(VLOOKUP(T1314,T$73:T1313,1,0)&gt;0,0,0),1))</f>
        <v>0</v>
      </c>
      <c r="T1314" s="107">
        <f>IF(DATOS!J1242=P$74,DATOS!C1242,"")</f>
        <v>0</v>
      </c>
    </row>
    <row r="1315" spans="18:20" x14ac:dyDescent="0.25">
      <c r="R1315" s="95">
        <f t="shared" si="22"/>
        <v>1</v>
      </c>
      <c r="S1315" s="95">
        <f>IF(T1315="",0,IFERROR(IF(VLOOKUP(T1315,T$73:T1314,1,0)&gt;0,0,0),1))</f>
        <v>0</v>
      </c>
      <c r="T1315" s="107">
        <f>IF(DATOS!J1243=P$74,DATOS!C1243,"")</f>
        <v>0</v>
      </c>
    </row>
    <row r="1316" spans="18:20" x14ac:dyDescent="0.25">
      <c r="R1316" s="95">
        <f t="shared" si="22"/>
        <v>1</v>
      </c>
      <c r="S1316" s="95">
        <f>IF(T1316="",0,IFERROR(IF(VLOOKUP(T1316,T$73:T1315,1,0)&gt;0,0,0),1))</f>
        <v>0</v>
      </c>
      <c r="T1316" s="107">
        <f>IF(DATOS!J1244=P$74,DATOS!C1244,"")</f>
        <v>0</v>
      </c>
    </row>
    <row r="1317" spans="18:20" x14ac:dyDescent="0.25">
      <c r="R1317" s="95">
        <f t="shared" si="22"/>
        <v>1</v>
      </c>
      <c r="S1317" s="95">
        <f>IF(T1317="",0,IFERROR(IF(VLOOKUP(T1317,T$73:T1316,1,0)&gt;0,0,0),1))</f>
        <v>0</v>
      </c>
      <c r="T1317" s="107">
        <f>IF(DATOS!J1245=P$74,DATOS!C1245,"")</f>
        <v>0</v>
      </c>
    </row>
    <row r="1318" spans="18:20" x14ac:dyDescent="0.25">
      <c r="R1318" s="95">
        <f t="shared" si="22"/>
        <v>1</v>
      </c>
      <c r="S1318" s="95">
        <f>IF(T1318="",0,IFERROR(IF(VLOOKUP(T1318,T$73:T1317,1,0)&gt;0,0,0),1))</f>
        <v>0</v>
      </c>
      <c r="T1318" s="107">
        <f>IF(DATOS!J1246=P$74,DATOS!C1246,"")</f>
        <v>0</v>
      </c>
    </row>
    <row r="1319" spans="18:20" x14ac:dyDescent="0.25">
      <c r="R1319" s="95">
        <f t="shared" si="22"/>
        <v>1</v>
      </c>
      <c r="S1319" s="95">
        <f>IF(T1319="",0,IFERROR(IF(VLOOKUP(T1319,T$73:T1318,1,0)&gt;0,0,0),1))</f>
        <v>0</v>
      </c>
      <c r="T1319" s="107">
        <f>IF(DATOS!J1247=P$74,DATOS!C1247,"")</f>
        <v>0</v>
      </c>
    </row>
    <row r="1320" spans="18:20" x14ac:dyDescent="0.25">
      <c r="R1320" s="95">
        <f t="shared" si="22"/>
        <v>1</v>
      </c>
      <c r="S1320" s="95">
        <f>IF(T1320="",0,IFERROR(IF(VLOOKUP(T1320,T$73:T1319,1,0)&gt;0,0,0),1))</f>
        <v>0</v>
      </c>
      <c r="T1320" s="107">
        <f>IF(DATOS!J1248=P$74,DATOS!C1248,"")</f>
        <v>0</v>
      </c>
    </row>
    <row r="1321" spans="18:20" x14ac:dyDescent="0.25">
      <c r="R1321" s="95">
        <f t="shared" si="22"/>
        <v>1</v>
      </c>
      <c r="S1321" s="95">
        <f>IF(T1321="",0,IFERROR(IF(VLOOKUP(T1321,T$73:T1320,1,0)&gt;0,0,0),1))</f>
        <v>0</v>
      </c>
      <c r="T1321" s="107">
        <f>IF(DATOS!J1249=P$74,DATOS!C1249,"")</f>
        <v>0</v>
      </c>
    </row>
    <row r="1322" spans="18:20" x14ac:dyDescent="0.25">
      <c r="R1322" s="95">
        <f t="shared" si="22"/>
        <v>1</v>
      </c>
      <c r="S1322" s="95">
        <f>IF(T1322="",0,IFERROR(IF(VLOOKUP(T1322,T$73:T1321,1,0)&gt;0,0,0),1))</f>
        <v>0</v>
      </c>
      <c r="T1322" s="107">
        <f>IF(DATOS!J1250=P$74,DATOS!C1250,"")</f>
        <v>0</v>
      </c>
    </row>
    <row r="1323" spans="18:20" x14ac:dyDescent="0.25">
      <c r="R1323" s="95">
        <f t="shared" si="22"/>
        <v>1</v>
      </c>
      <c r="S1323" s="95">
        <f>IF(T1323="",0,IFERROR(IF(VLOOKUP(T1323,T$73:T1322,1,0)&gt;0,0,0),1))</f>
        <v>0</v>
      </c>
      <c r="T1323" s="107">
        <f>IF(DATOS!J1251=P$74,DATOS!C1251,"")</f>
        <v>0</v>
      </c>
    </row>
    <row r="1324" spans="18:20" x14ac:dyDescent="0.25">
      <c r="R1324" s="95">
        <f t="shared" si="22"/>
        <v>1</v>
      </c>
      <c r="S1324" s="95">
        <f>IF(T1324="",0,IFERROR(IF(VLOOKUP(T1324,T$73:T1323,1,0)&gt;0,0,0),1))</f>
        <v>0</v>
      </c>
      <c r="T1324" s="107">
        <f>IF(DATOS!J1252=P$74,DATOS!C1252,"")</f>
        <v>0</v>
      </c>
    </row>
    <row r="1325" spans="18:20" x14ac:dyDescent="0.25">
      <c r="R1325" s="95">
        <f t="shared" si="22"/>
        <v>1</v>
      </c>
      <c r="S1325" s="95">
        <f>IF(T1325="",0,IFERROR(IF(VLOOKUP(T1325,T$73:T1324,1,0)&gt;0,0,0),1))</f>
        <v>0</v>
      </c>
      <c r="T1325" s="107">
        <f>IF(DATOS!J1253=P$74,DATOS!C1253,"")</f>
        <v>0</v>
      </c>
    </row>
    <row r="1326" spans="18:20" x14ac:dyDescent="0.25">
      <c r="R1326" s="95">
        <f t="shared" si="22"/>
        <v>1</v>
      </c>
      <c r="S1326" s="95">
        <f>IF(T1326="",0,IFERROR(IF(VLOOKUP(T1326,T$73:T1325,1,0)&gt;0,0,0),1))</f>
        <v>0</v>
      </c>
      <c r="T1326" s="107">
        <f>IF(DATOS!J1254=P$74,DATOS!C1254,"")</f>
        <v>0</v>
      </c>
    </row>
    <row r="1327" spans="18:20" x14ac:dyDescent="0.25">
      <c r="R1327" s="95">
        <f t="shared" si="22"/>
        <v>1</v>
      </c>
      <c r="S1327" s="95">
        <f>IF(T1327="",0,IFERROR(IF(VLOOKUP(T1327,T$73:T1326,1,0)&gt;0,0,0),1))</f>
        <v>0</v>
      </c>
      <c r="T1327" s="107">
        <f>IF(DATOS!J1255=P$74,DATOS!C1255,"")</f>
        <v>0</v>
      </c>
    </row>
    <row r="1328" spans="18:20" x14ac:dyDescent="0.25">
      <c r="R1328" s="95">
        <f t="shared" si="22"/>
        <v>1</v>
      </c>
      <c r="S1328" s="95">
        <f>IF(T1328="",0,IFERROR(IF(VLOOKUP(T1328,T$73:T1327,1,0)&gt;0,0,0),1))</f>
        <v>0</v>
      </c>
      <c r="T1328" s="107">
        <f>IF(DATOS!J1256=P$74,DATOS!C1256,"")</f>
        <v>0</v>
      </c>
    </row>
    <row r="1329" spans="18:20" x14ac:dyDescent="0.25">
      <c r="R1329" s="95">
        <f t="shared" si="22"/>
        <v>1</v>
      </c>
      <c r="S1329" s="95">
        <f>IF(T1329="",0,IFERROR(IF(VLOOKUP(T1329,T$73:T1328,1,0)&gt;0,0,0),1))</f>
        <v>0</v>
      </c>
      <c r="T1329" s="107">
        <f>IF(DATOS!J1257=P$74,DATOS!C1257,"")</f>
        <v>0</v>
      </c>
    </row>
    <row r="1330" spans="18:20" x14ac:dyDescent="0.25">
      <c r="R1330" s="95">
        <f t="shared" si="22"/>
        <v>1</v>
      </c>
      <c r="S1330" s="95">
        <f>IF(T1330="",0,IFERROR(IF(VLOOKUP(T1330,T$73:T1329,1,0)&gt;0,0,0),1))</f>
        <v>0</v>
      </c>
      <c r="T1330" s="107">
        <f>IF(DATOS!J1258=P$74,DATOS!C1258,"")</f>
        <v>0</v>
      </c>
    </row>
    <row r="1331" spans="18:20" x14ac:dyDescent="0.25">
      <c r="R1331" s="95">
        <f t="shared" si="22"/>
        <v>1</v>
      </c>
      <c r="S1331" s="95">
        <f>IF(T1331="",0,IFERROR(IF(VLOOKUP(T1331,T$73:T1330,1,0)&gt;0,0,0),1))</f>
        <v>0</v>
      </c>
      <c r="T1331" s="107">
        <f>IF(DATOS!J1259=P$74,DATOS!C1259,"")</f>
        <v>0</v>
      </c>
    </row>
    <row r="1332" spans="18:20" x14ac:dyDescent="0.25">
      <c r="R1332" s="95">
        <f t="shared" si="22"/>
        <v>1</v>
      </c>
      <c r="S1332" s="95">
        <f>IF(T1332="",0,IFERROR(IF(VLOOKUP(T1332,T$73:T1331,1,0)&gt;0,0,0),1))</f>
        <v>0</v>
      </c>
      <c r="T1332" s="107">
        <f>IF(DATOS!J1260=P$74,DATOS!C1260,"")</f>
        <v>0</v>
      </c>
    </row>
    <row r="1333" spans="18:20" x14ac:dyDescent="0.25">
      <c r="R1333" s="95">
        <f t="shared" si="22"/>
        <v>1</v>
      </c>
      <c r="S1333" s="95">
        <f>IF(T1333="",0,IFERROR(IF(VLOOKUP(T1333,T$73:T1332,1,0)&gt;0,0,0),1))</f>
        <v>0</v>
      </c>
      <c r="T1333" s="107">
        <f>IF(DATOS!J1261=P$74,DATOS!C1261,"")</f>
        <v>0</v>
      </c>
    </row>
    <row r="1334" spans="18:20" x14ac:dyDescent="0.25">
      <c r="R1334" s="95">
        <f t="shared" si="22"/>
        <v>1</v>
      </c>
      <c r="S1334" s="95">
        <f>IF(T1334="",0,IFERROR(IF(VLOOKUP(T1334,T$73:T1333,1,0)&gt;0,0,0),1))</f>
        <v>0</v>
      </c>
      <c r="T1334" s="107">
        <f>IF(DATOS!J1262=P$74,DATOS!C1262,"")</f>
        <v>0</v>
      </c>
    </row>
    <row r="1335" spans="18:20" x14ac:dyDescent="0.25">
      <c r="R1335" s="95">
        <f t="shared" si="22"/>
        <v>1</v>
      </c>
      <c r="S1335" s="95">
        <f>IF(T1335="",0,IFERROR(IF(VLOOKUP(T1335,T$73:T1334,1,0)&gt;0,0,0),1))</f>
        <v>0</v>
      </c>
      <c r="T1335" s="107">
        <f>IF(DATOS!J1263=P$74,DATOS!C1263,"")</f>
        <v>0</v>
      </c>
    </row>
    <row r="1336" spans="18:20" x14ac:dyDescent="0.25">
      <c r="R1336" s="95">
        <f t="shared" si="22"/>
        <v>1</v>
      </c>
      <c r="S1336" s="95">
        <f>IF(T1336="",0,IFERROR(IF(VLOOKUP(T1336,T$73:T1335,1,0)&gt;0,0,0),1))</f>
        <v>0</v>
      </c>
      <c r="T1336" s="107">
        <f>IF(DATOS!J1264=P$74,DATOS!C1264,"")</f>
        <v>0</v>
      </c>
    </row>
    <row r="1337" spans="18:20" x14ac:dyDescent="0.25">
      <c r="R1337" s="95">
        <f t="shared" si="22"/>
        <v>1</v>
      </c>
      <c r="S1337" s="95">
        <f>IF(T1337="",0,IFERROR(IF(VLOOKUP(T1337,T$73:T1336,1,0)&gt;0,0,0),1))</f>
        <v>0</v>
      </c>
      <c r="T1337" s="107">
        <f>IF(DATOS!J1265=P$74,DATOS!C1265,"")</f>
        <v>0</v>
      </c>
    </row>
    <row r="1338" spans="18:20" x14ac:dyDescent="0.25">
      <c r="R1338" s="95">
        <f t="shared" si="22"/>
        <v>1</v>
      </c>
      <c r="S1338" s="95">
        <f>IF(T1338="",0,IFERROR(IF(VLOOKUP(T1338,T$73:T1337,1,0)&gt;0,0,0),1))</f>
        <v>0</v>
      </c>
      <c r="T1338" s="107">
        <f>IF(DATOS!J1266=P$74,DATOS!C1266,"")</f>
        <v>0</v>
      </c>
    </row>
    <row r="1339" spans="18:20" x14ac:dyDescent="0.25">
      <c r="R1339" s="95">
        <f t="shared" si="22"/>
        <v>1</v>
      </c>
      <c r="S1339" s="95">
        <f>IF(T1339="",0,IFERROR(IF(VLOOKUP(T1339,T$73:T1338,1,0)&gt;0,0,0),1))</f>
        <v>0</v>
      </c>
      <c r="T1339" s="107">
        <f>IF(DATOS!J1267=P$74,DATOS!C1267,"")</f>
        <v>0</v>
      </c>
    </row>
    <row r="1340" spans="18:20" x14ac:dyDescent="0.25">
      <c r="R1340" s="95">
        <f t="shared" si="22"/>
        <v>1</v>
      </c>
      <c r="S1340" s="95">
        <f>IF(T1340="",0,IFERROR(IF(VLOOKUP(T1340,T$73:T1339,1,0)&gt;0,0,0),1))</f>
        <v>0</v>
      </c>
      <c r="T1340" s="107">
        <f>IF(DATOS!J1268=P$74,DATOS!C1268,"")</f>
        <v>0</v>
      </c>
    </row>
    <row r="1341" spans="18:20" x14ac:dyDescent="0.25">
      <c r="R1341" s="95">
        <f t="shared" si="22"/>
        <v>1</v>
      </c>
      <c r="S1341" s="95">
        <f>IF(T1341="",0,IFERROR(IF(VLOOKUP(T1341,T$73:T1340,1,0)&gt;0,0,0),1))</f>
        <v>0</v>
      </c>
      <c r="T1341" s="107">
        <f>IF(DATOS!J1269=P$74,DATOS!C1269,"")</f>
        <v>0</v>
      </c>
    </row>
    <row r="1342" spans="18:20" x14ac:dyDescent="0.25">
      <c r="R1342" s="95">
        <f t="shared" si="22"/>
        <v>1</v>
      </c>
      <c r="S1342" s="95">
        <f>IF(T1342="",0,IFERROR(IF(VLOOKUP(T1342,T$73:T1341,1,0)&gt;0,0,0),1))</f>
        <v>0</v>
      </c>
      <c r="T1342" s="107">
        <f>IF(DATOS!J1270=P$74,DATOS!C1270,"")</f>
        <v>0</v>
      </c>
    </row>
    <row r="1343" spans="18:20" x14ac:dyDescent="0.25">
      <c r="R1343" s="95">
        <f t="shared" si="22"/>
        <v>1</v>
      </c>
      <c r="S1343" s="95">
        <f>IF(T1343="",0,IFERROR(IF(VLOOKUP(T1343,T$73:T1342,1,0)&gt;0,0,0),1))</f>
        <v>0</v>
      </c>
      <c r="T1343" s="107">
        <f>IF(DATOS!J1271=P$74,DATOS!C1271,"")</f>
        <v>0</v>
      </c>
    </row>
    <row r="1344" spans="18:20" x14ac:dyDescent="0.25">
      <c r="R1344" s="95">
        <f t="shared" si="22"/>
        <v>1</v>
      </c>
      <c r="S1344" s="95">
        <f>IF(T1344="",0,IFERROR(IF(VLOOKUP(T1344,T$73:T1343,1,0)&gt;0,0,0),1))</f>
        <v>0</v>
      </c>
      <c r="T1344" s="107">
        <f>IF(DATOS!J1272=P$74,DATOS!C1272,"")</f>
        <v>0</v>
      </c>
    </row>
    <row r="1345" spans="18:20" x14ac:dyDescent="0.25">
      <c r="R1345" s="95">
        <f t="shared" si="22"/>
        <v>1</v>
      </c>
      <c r="S1345" s="95">
        <f>IF(T1345="",0,IFERROR(IF(VLOOKUP(T1345,T$73:T1344,1,0)&gt;0,0,0),1))</f>
        <v>0</v>
      </c>
      <c r="T1345" s="107">
        <f>IF(DATOS!J1273=P$74,DATOS!C1273,"")</f>
        <v>0</v>
      </c>
    </row>
    <row r="1346" spans="18:20" x14ac:dyDescent="0.25">
      <c r="R1346" s="95">
        <f t="shared" si="22"/>
        <v>1</v>
      </c>
      <c r="S1346" s="95">
        <f>IF(T1346="",0,IFERROR(IF(VLOOKUP(T1346,T$73:T1345,1,0)&gt;0,0,0),1))</f>
        <v>0</v>
      </c>
      <c r="T1346" s="107">
        <f>IF(DATOS!J1274=P$74,DATOS!C1274,"")</f>
        <v>0</v>
      </c>
    </row>
    <row r="1347" spans="18:20" x14ac:dyDescent="0.25">
      <c r="R1347" s="95">
        <f t="shared" si="22"/>
        <v>1</v>
      </c>
      <c r="S1347" s="95">
        <f>IF(T1347="",0,IFERROR(IF(VLOOKUP(T1347,T$73:T1346,1,0)&gt;0,0,0),1))</f>
        <v>0</v>
      </c>
      <c r="T1347" s="107">
        <f>IF(DATOS!J1275=P$74,DATOS!C1275,"")</f>
        <v>0</v>
      </c>
    </row>
    <row r="1348" spans="18:20" x14ac:dyDescent="0.25">
      <c r="R1348" s="95">
        <f t="shared" si="22"/>
        <v>1</v>
      </c>
      <c r="S1348" s="95">
        <f>IF(T1348="",0,IFERROR(IF(VLOOKUP(T1348,T$73:T1347,1,0)&gt;0,0,0),1))</f>
        <v>0</v>
      </c>
      <c r="T1348" s="107">
        <f>IF(DATOS!J1276=P$74,DATOS!C1276,"")</f>
        <v>0</v>
      </c>
    </row>
    <row r="1349" spans="18:20" x14ac:dyDescent="0.25">
      <c r="R1349" s="95">
        <f t="shared" si="22"/>
        <v>1</v>
      </c>
      <c r="S1349" s="95">
        <f>IF(T1349="",0,IFERROR(IF(VLOOKUP(T1349,T$73:T1348,1,0)&gt;0,0,0),1))</f>
        <v>0</v>
      </c>
      <c r="T1349" s="107">
        <f>IF(DATOS!J1277=P$74,DATOS!C1277,"")</f>
        <v>0</v>
      </c>
    </row>
    <row r="1350" spans="18:20" x14ac:dyDescent="0.25">
      <c r="R1350" s="95">
        <f t="shared" si="22"/>
        <v>1</v>
      </c>
      <c r="S1350" s="95">
        <f>IF(T1350="",0,IFERROR(IF(VLOOKUP(T1350,T$73:T1349,1,0)&gt;0,0,0),1))</f>
        <v>0</v>
      </c>
      <c r="T1350" s="107">
        <f>IF(DATOS!J1278=P$74,DATOS!C1278,"")</f>
        <v>0</v>
      </c>
    </row>
    <row r="1351" spans="18:20" x14ac:dyDescent="0.25">
      <c r="R1351" s="95">
        <f t="shared" si="22"/>
        <v>1</v>
      </c>
      <c r="S1351" s="95">
        <f>IF(T1351="",0,IFERROR(IF(VLOOKUP(T1351,T$73:T1350,1,0)&gt;0,0,0),1))</f>
        <v>0</v>
      </c>
      <c r="T1351" s="107">
        <f>IF(DATOS!J1279=P$74,DATOS!C1279,"")</f>
        <v>0</v>
      </c>
    </row>
    <row r="1352" spans="18:20" x14ac:dyDescent="0.25">
      <c r="R1352" s="95">
        <f t="shared" si="22"/>
        <v>1</v>
      </c>
      <c r="S1352" s="95">
        <f>IF(T1352="",0,IFERROR(IF(VLOOKUP(T1352,T$73:T1351,1,0)&gt;0,0,0),1))</f>
        <v>0</v>
      </c>
      <c r="T1352" s="107">
        <f>IF(DATOS!J1280=P$74,DATOS!C1280,"")</f>
        <v>0</v>
      </c>
    </row>
    <row r="1353" spans="18:20" x14ac:dyDescent="0.25">
      <c r="R1353" s="95">
        <f t="shared" si="22"/>
        <v>1</v>
      </c>
      <c r="S1353" s="95">
        <f>IF(T1353="",0,IFERROR(IF(VLOOKUP(T1353,T$73:T1352,1,0)&gt;0,0,0),1))</f>
        <v>0</v>
      </c>
      <c r="T1353" s="107">
        <f>IF(DATOS!J1281=P$74,DATOS!C1281,"")</f>
        <v>0</v>
      </c>
    </row>
    <row r="1354" spans="18:20" x14ac:dyDescent="0.25">
      <c r="R1354" s="95">
        <f t="shared" ref="R1354:R1417" si="23">R1353+S1354</f>
        <v>1</v>
      </c>
      <c r="S1354" s="95">
        <f>IF(T1354="",0,IFERROR(IF(VLOOKUP(T1354,T$73:T1353,1,0)&gt;0,0,0),1))</f>
        <v>0</v>
      </c>
      <c r="T1354" s="107">
        <f>IF(DATOS!J1282=P$74,DATOS!C1282,"")</f>
        <v>0</v>
      </c>
    </row>
    <row r="1355" spans="18:20" x14ac:dyDescent="0.25">
      <c r="R1355" s="95">
        <f t="shared" si="23"/>
        <v>1</v>
      </c>
      <c r="S1355" s="95">
        <f>IF(T1355="",0,IFERROR(IF(VLOOKUP(T1355,T$73:T1354,1,0)&gt;0,0,0),1))</f>
        <v>0</v>
      </c>
      <c r="T1355" s="107">
        <f>IF(DATOS!J1283=P$74,DATOS!C1283,"")</f>
        <v>0</v>
      </c>
    </row>
    <row r="1356" spans="18:20" x14ac:dyDescent="0.25">
      <c r="R1356" s="95">
        <f t="shared" si="23"/>
        <v>1</v>
      </c>
      <c r="S1356" s="95">
        <f>IF(T1356="",0,IFERROR(IF(VLOOKUP(T1356,T$73:T1355,1,0)&gt;0,0,0),1))</f>
        <v>0</v>
      </c>
      <c r="T1356" s="107">
        <f>IF(DATOS!J1284=P$74,DATOS!C1284,"")</f>
        <v>0</v>
      </c>
    </row>
    <row r="1357" spans="18:20" x14ac:dyDescent="0.25">
      <c r="R1357" s="95">
        <f t="shared" si="23"/>
        <v>1</v>
      </c>
      <c r="S1357" s="95">
        <f>IF(T1357="",0,IFERROR(IF(VLOOKUP(T1357,T$73:T1356,1,0)&gt;0,0,0),1))</f>
        <v>0</v>
      </c>
      <c r="T1357" s="107">
        <f>IF(DATOS!J1285=P$74,DATOS!C1285,"")</f>
        <v>0</v>
      </c>
    </row>
    <row r="1358" spans="18:20" x14ac:dyDescent="0.25">
      <c r="R1358" s="95">
        <f t="shared" si="23"/>
        <v>1</v>
      </c>
      <c r="S1358" s="95">
        <f>IF(T1358="",0,IFERROR(IF(VLOOKUP(T1358,T$73:T1357,1,0)&gt;0,0,0),1))</f>
        <v>0</v>
      </c>
      <c r="T1358" s="107">
        <f>IF(DATOS!J1286=P$74,DATOS!C1286,"")</f>
        <v>0</v>
      </c>
    </row>
    <row r="1359" spans="18:20" x14ac:dyDescent="0.25">
      <c r="R1359" s="95">
        <f t="shared" si="23"/>
        <v>1</v>
      </c>
      <c r="S1359" s="95">
        <f>IF(T1359="",0,IFERROR(IF(VLOOKUP(T1359,T$73:T1358,1,0)&gt;0,0,0),1))</f>
        <v>0</v>
      </c>
      <c r="T1359" s="107">
        <f>IF(DATOS!J1287=P$74,DATOS!C1287,"")</f>
        <v>0</v>
      </c>
    </row>
    <row r="1360" spans="18:20" x14ac:dyDescent="0.25">
      <c r="R1360" s="95">
        <f t="shared" si="23"/>
        <v>1</v>
      </c>
      <c r="S1360" s="95">
        <f>IF(T1360="",0,IFERROR(IF(VLOOKUP(T1360,T$73:T1359,1,0)&gt;0,0,0),1))</f>
        <v>0</v>
      </c>
      <c r="T1360" s="107">
        <f>IF(DATOS!J1288=P$74,DATOS!C1288,"")</f>
        <v>0</v>
      </c>
    </row>
    <row r="1361" spans="18:20" x14ac:dyDescent="0.25">
      <c r="R1361" s="95">
        <f t="shared" si="23"/>
        <v>1</v>
      </c>
      <c r="S1361" s="95">
        <f>IF(T1361="",0,IFERROR(IF(VLOOKUP(T1361,T$73:T1360,1,0)&gt;0,0,0),1))</f>
        <v>0</v>
      </c>
      <c r="T1361" s="107">
        <f>IF(DATOS!J1289=P$74,DATOS!C1289,"")</f>
        <v>0</v>
      </c>
    </row>
    <row r="1362" spans="18:20" x14ac:dyDescent="0.25">
      <c r="R1362" s="95">
        <f t="shared" si="23"/>
        <v>1</v>
      </c>
      <c r="S1362" s="95">
        <f>IF(T1362="",0,IFERROR(IF(VLOOKUP(T1362,T$73:T1361,1,0)&gt;0,0,0),1))</f>
        <v>0</v>
      </c>
      <c r="T1362" s="107">
        <f>IF(DATOS!J1290=P$74,DATOS!C1290,"")</f>
        <v>0</v>
      </c>
    </row>
    <row r="1363" spans="18:20" x14ac:dyDescent="0.25">
      <c r="R1363" s="95">
        <f t="shared" si="23"/>
        <v>1</v>
      </c>
      <c r="S1363" s="95">
        <f>IF(T1363="",0,IFERROR(IF(VLOOKUP(T1363,T$73:T1362,1,0)&gt;0,0,0),1))</f>
        <v>0</v>
      </c>
      <c r="T1363" s="107">
        <f>IF(DATOS!J1291=P$74,DATOS!C1291,"")</f>
        <v>0</v>
      </c>
    </row>
    <row r="1364" spans="18:20" x14ac:dyDescent="0.25">
      <c r="R1364" s="95">
        <f t="shared" si="23"/>
        <v>1</v>
      </c>
      <c r="S1364" s="95">
        <f>IF(T1364="",0,IFERROR(IF(VLOOKUP(T1364,T$73:T1363,1,0)&gt;0,0,0),1))</f>
        <v>0</v>
      </c>
      <c r="T1364" s="107">
        <f>IF(DATOS!J1292=P$74,DATOS!C1292,"")</f>
        <v>0</v>
      </c>
    </row>
    <row r="1365" spans="18:20" x14ac:dyDescent="0.25">
      <c r="R1365" s="95">
        <f t="shared" si="23"/>
        <v>1</v>
      </c>
      <c r="S1365" s="95">
        <f>IF(T1365="",0,IFERROR(IF(VLOOKUP(T1365,T$73:T1364,1,0)&gt;0,0,0),1))</f>
        <v>0</v>
      </c>
      <c r="T1365" s="107">
        <f>IF(DATOS!J1293=P$74,DATOS!C1293,"")</f>
        <v>0</v>
      </c>
    </row>
    <row r="1366" spans="18:20" x14ac:dyDescent="0.25">
      <c r="R1366" s="95">
        <f t="shared" si="23"/>
        <v>1</v>
      </c>
      <c r="S1366" s="95">
        <f>IF(T1366="",0,IFERROR(IF(VLOOKUP(T1366,T$73:T1365,1,0)&gt;0,0,0),1))</f>
        <v>0</v>
      </c>
      <c r="T1366" s="107">
        <f>IF(DATOS!J1294=P$74,DATOS!C1294,"")</f>
        <v>0</v>
      </c>
    </row>
    <row r="1367" spans="18:20" x14ac:dyDescent="0.25">
      <c r="R1367" s="95">
        <f t="shared" si="23"/>
        <v>1</v>
      </c>
      <c r="S1367" s="95">
        <f>IF(T1367="",0,IFERROR(IF(VLOOKUP(T1367,T$73:T1366,1,0)&gt;0,0,0),1))</f>
        <v>0</v>
      </c>
      <c r="T1367" s="107">
        <f>IF(DATOS!J1295=P$74,DATOS!C1295,"")</f>
        <v>0</v>
      </c>
    </row>
    <row r="1368" spans="18:20" x14ac:dyDescent="0.25">
      <c r="R1368" s="95">
        <f t="shared" si="23"/>
        <v>1</v>
      </c>
      <c r="S1368" s="95">
        <f>IF(T1368="",0,IFERROR(IF(VLOOKUP(T1368,T$73:T1367,1,0)&gt;0,0,0),1))</f>
        <v>0</v>
      </c>
      <c r="T1368" s="107">
        <f>IF(DATOS!J1296=P$74,DATOS!C1296,"")</f>
        <v>0</v>
      </c>
    </row>
    <row r="1369" spans="18:20" x14ac:dyDescent="0.25">
      <c r="R1369" s="95">
        <f t="shared" si="23"/>
        <v>1</v>
      </c>
      <c r="S1369" s="95">
        <f>IF(T1369="",0,IFERROR(IF(VLOOKUP(T1369,T$73:T1368,1,0)&gt;0,0,0),1))</f>
        <v>0</v>
      </c>
      <c r="T1369" s="107">
        <f>IF(DATOS!J1297=P$74,DATOS!C1297,"")</f>
        <v>0</v>
      </c>
    </row>
    <row r="1370" spans="18:20" x14ac:dyDescent="0.25">
      <c r="R1370" s="95">
        <f t="shared" si="23"/>
        <v>1</v>
      </c>
      <c r="S1370" s="95">
        <f>IF(T1370="",0,IFERROR(IF(VLOOKUP(T1370,T$73:T1369,1,0)&gt;0,0,0),1))</f>
        <v>0</v>
      </c>
      <c r="T1370" s="107">
        <f>IF(DATOS!J1298=P$74,DATOS!C1298,"")</f>
        <v>0</v>
      </c>
    </row>
    <row r="1371" spans="18:20" x14ac:dyDescent="0.25">
      <c r="R1371" s="95">
        <f t="shared" si="23"/>
        <v>1</v>
      </c>
      <c r="S1371" s="95">
        <f>IF(T1371="",0,IFERROR(IF(VLOOKUP(T1371,T$73:T1370,1,0)&gt;0,0,0),1))</f>
        <v>0</v>
      </c>
      <c r="T1371" s="107">
        <f>IF(DATOS!J1299=P$74,DATOS!C1299,"")</f>
        <v>0</v>
      </c>
    </row>
    <row r="1372" spans="18:20" x14ac:dyDescent="0.25">
      <c r="R1372" s="95">
        <f t="shared" si="23"/>
        <v>1</v>
      </c>
      <c r="S1372" s="95">
        <f>IF(T1372="",0,IFERROR(IF(VLOOKUP(T1372,T$73:T1371,1,0)&gt;0,0,0),1))</f>
        <v>0</v>
      </c>
      <c r="T1372" s="107">
        <f>IF(DATOS!J1300=P$74,DATOS!C1300,"")</f>
        <v>0</v>
      </c>
    </row>
    <row r="1373" spans="18:20" x14ac:dyDescent="0.25">
      <c r="R1373" s="95">
        <f t="shared" si="23"/>
        <v>1</v>
      </c>
      <c r="S1373" s="95">
        <f>IF(T1373="",0,IFERROR(IF(VLOOKUP(T1373,T$73:T1372,1,0)&gt;0,0,0),1))</f>
        <v>0</v>
      </c>
      <c r="T1373" s="107">
        <f>IF(DATOS!J1301=P$74,DATOS!C1301,"")</f>
        <v>0</v>
      </c>
    </row>
    <row r="1374" spans="18:20" x14ac:dyDescent="0.25">
      <c r="R1374" s="95">
        <f t="shared" si="23"/>
        <v>1</v>
      </c>
      <c r="S1374" s="95">
        <f>IF(T1374="",0,IFERROR(IF(VLOOKUP(T1374,T$73:T1373,1,0)&gt;0,0,0),1))</f>
        <v>0</v>
      </c>
      <c r="T1374" s="107">
        <f>IF(DATOS!J1302=P$74,DATOS!C1302,"")</f>
        <v>0</v>
      </c>
    </row>
    <row r="1375" spans="18:20" x14ac:dyDescent="0.25">
      <c r="R1375" s="95">
        <f t="shared" si="23"/>
        <v>1</v>
      </c>
      <c r="S1375" s="95">
        <f>IF(T1375="",0,IFERROR(IF(VLOOKUP(T1375,T$73:T1374,1,0)&gt;0,0,0),1))</f>
        <v>0</v>
      </c>
      <c r="T1375" s="107">
        <f>IF(DATOS!J1303=P$74,DATOS!C1303,"")</f>
        <v>0</v>
      </c>
    </row>
    <row r="1376" spans="18:20" x14ac:dyDescent="0.25">
      <c r="R1376" s="95">
        <f t="shared" si="23"/>
        <v>1</v>
      </c>
      <c r="S1376" s="95">
        <f>IF(T1376="",0,IFERROR(IF(VLOOKUP(T1376,T$73:T1375,1,0)&gt;0,0,0),1))</f>
        <v>0</v>
      </c>
      <c r="T1376" s="107">
        <f>IF(DATOS!J1304=P$74,DATOS!C1304,"")</f>
        <v>0</v>
      </c>
    </row>
    <row r="1377" spans="18:20" x14ac:dyDescent="0.25">
      <c r="R1377" s="95">
        <f t="shared" si="23"/>
        <v>1</v>
      </c>
      <c r="S1377" s="95">
        <f>IF(T1377="",0,IFERROR(IF(VLOOKUP(T1377,T$73:T1376,1,0)&gt;0,0,0),1))</f>
        <v>0</v>
      </c>
      <c r="T1377" s="107">
        <f>IF(DATOS!J1305=P$74,DATOS!C1305,"")</f>
        <v>0</v>
      </c>
    </row>
    <row r="1378" spans="18:20" x14ac:dyDescent="0.25">
      <c r="R1378" s="95">
        <f t="shared" si="23"/>
        <v>1</v>
      </c>
      <c r="S1378" s="95">
        <f>IF(T1378="",0,IFERROR(IF(VLOOKUP(T1378,T$73:T1377,1,0)&gt;0,0,0),1))</f>
        <v>0</v>
      </c>
      <c r="T1378" s="107">
        <f>IF(DATOS!J1306=P$74,DATOS!C1306,"")</f>
        <v>0</v>
      </c>
    </row>
    <row r="1379" spans="18:20" x14ac:dyDescent="0.25">
      <c r="R1379" s="95">
        <f t="shared" si="23"/>
        <v>1</v>
      </c>
      <c r="S1379" s="95">
        <f>IF(T1379="",0,IFERROR(IF(VLOOKUP(T1379,T$73:T1378,1,0)&gt;0,0,0),1))</f>
        <v>0</v>
      </c>
      <c r="T1379" s="107">
        <f>IF(DATOS!J1307=P$74,DATOS!C1307,"")</f>
        <v>0</v>
      </c>
    </row>
    <row r="1380" spans="18:20" x14ac:dyDescent="0.25">
      <c r="R1380" s="95">
        <f t="shared" si="23"/>
        <v>1</v>
      </c>
      <c r="S1380" s="95">
        <f>IF(T1380="",0,IFERROR(IF(VLOOKUP(T1380,T$73:T1379,1,0)&gt;0,0,0),1))</f>
        <v>0</v>
      </c>
      <c r="T1380" s="107">
        <f>IF(DATOS!J1308=P$74,DATOS!C1308,"")</f>
        <v>0</v>
      </c>
    </row>
    <row r="1381" spans="18:20" x14ac:dyDescent="0.25">
      <c r="R1381" s="95">
        <f t="shared" si="23"/>
        <v>1</v>
      </c>
      <c r="S1381" s="95">
        <f>IF(T1381="",0,IFERROR(IF(VLOOKUP(T1381,T$73:T1380,1,0)&gt;0,0,0),1))</f>
        <v>0</v>
      </c>
      <c r="T1381" s="107">
        <f>IF(DATOS!J1309=P$74,DATOS!C1309,"")</f>
        <v>0</v>
      </c>
    </row>
    <row r="1382" spans="18:20" x14ac:dyDescent="0.25">
      <c r="R1382" s="95">
        <f t="shared" si="23"/>
        <v>1</v>
      </c>
      <c r="S1382" s="95">
        <f>IF(T1382="",0,IFERROR(IF(VLOOKUP(T1382,T$73:T1381,1,0)&gt;0,0,0),1))</f>
        <v>0</v>
      </c>
      <c r="T1382" s="107">
        <f>IF(DATOS!J1310=P$74,DATOS!C1310,"")</f>
        <v>0</v>
      </c>
    </row>
    <row r="1383" spans="18:20" x14ac:dyDescent="0.25">
      <c r="R1383" s="95">
        <f t="shared" si="23"/>
        <v>1</v>
      </c>
      <c r="S1383" s="95">
        <f>IF(T1383="",0,IFERROR(IF(VLOOKUP(T1383,T$73:T1382,1,0)&gt;0,0,0),1))</f>
        <v>0</v>
      </c>
      <c r="T1383" s="107">
        <f>IF(DATOS!J1311=P$74,DATOS!C1311,"")</f>
        <v>0</v>
      </c>
    </row>
    <row r="1384" spans="18:20" x14ac:dyDescent="0.25">
      <c r="R1384" s="95">
        <f t="shared" si="23"/>
        <v>1</v>
      </c>
      <c r="S1384" s="95">
        <f>IF(T1384="",0,IFERROR(IF(VLOOKUP(T1384,T$73:T1383,1,0)&gt;0,0,0),1))</f>
        <v>0</v>
      </c>
      <c r="T1384" s="107">
        <f>IF(DATOS!J1312=P$74,DATOS!C1312,"")</f>
        <v>0</v>
      </c>
    </row>
    <row r="1385" spans="18:20" x14ac:dyDescent="0.25">
      <c r="R1385" s="95">
        <f t="shared" si="23"/>
        <v>1</v>
      </c>
      <c r="S1385" s="95">
        <f>IF(T1385="",0,IFERROR(IF(VLOOKUP(T1385,T$73:T1384,1,0)&gt;0,0,0),1))</f>
        <v>0</v>
      </c>
      <c r="T1385" s="107">
        <f>IF(DATOS!J1313=P$74,DATOS!C1313,"")</f>
        <v>0</v>
      </c>
    </row>
    <row r="1386" spans="18:20" x14ac:dyDescent="0.25">
      <c r="R1386" s="95">
        <f t="shared" si="23"/>
        <v>1</v>
      </c>
      <c r="S1386" s="95">
        <f>IF(T1386="",0,IFERROR(IF(VLOOKUP(T1386,T$73:T1385,1,0)&gt;0,0,0),1))</f>
        <v>0</v>
      </c>
      <c r="T1386" s="107">
        <f>IF(DATOS!J1314=P$74,DATOS!C1314,"")</f>
        <v>0</v>
      </c>
    </row>
    <row r="1387" spans="18:20" x14ac:dyDescent="0.25">
      <c r="R1387" s="95">
        <f t="shared" si="23"/>
        <v>1</v>
      </c>
      <c r="S1387" s="95">
        <f>IF(T1387="",0,IFERROR(IF(VLOOKUP(T1387,T$73:T1386,1,0)&gt;0,0,0),1))</f>
        <v>0</v>
      </c>
      <c r="T1387" s="107">
        <f>IF(DATOS!J1315=P$74,DATOS!C1315,"")</f>
        <v>0</v>
      </c>
    </row>
    <row r="1388" spans="18:20" x14ac:dyDescent="0.25">
      <c r="R1388" s="95">
        <f t="shared" si="23"/>
        <v>1</v>
      </c>
      <c r="S1388" s="95">
        <f>IF(T1388="",0,IFERROR(IF(VLOOKUP(T1388,T$73:T1387,1,0)&gt;0,0,0),1))</f>
        <v>0</v>
      </c>
      <c r="T1388" s="107">
        <f>IF(DATOS!J1316=P$74,DATOS!C1316,"")</f>
        <v>0</v>
      </c>
    </row>
    <row r="1389" spans="18:20" x14ac:dyDescent="0.25">
      <c r="R1389" s="95">
        <f t="shared" si="23"/>
        <v>1</v>
      </c>
      <c r="S1389" s="95">
        <f>IF(T1389="",0,IFERROR(IF(VLOOKUP(T1389,T$73:T1388,1,0)&gt;0,0,0),1))</f>
        <v>0</v>
      </c>
      <c r="T1389" s="107">
        <f>IF(DATOS!J1317=P$74,DATOS!C1317,"")</f>
        <v>0</v>
      </c>
    </row>
    <row r="1390" spans="18:20" x14ac:dyDescent="0.25">
      <c r="R1390" s="95">
        <f t="shared" si="23"/>
        <v>1</v>
      </c>
      <c r="S1390" s="95">
        <f>IF(T1390="",0,IFERROR(IF(VLOOKUP(T1390,T$73:T1389,1,0)&gt;0,0,0),1))</f>
        <v>0</v>
      </c>
      <c r="T1390" s="107">
        <f>IF(DATOS!J1318=P$74,DATOS!C1318,"")</f>
        <v>0</v>
      </c>
    </row>
    <row r="1391" spans="18:20" x14ac:dyDescent="0.25">
      <c r="R1391" s="95">
        <f t="shared" si="23"/>
        <v>1</v>
      </c>
      <c r="S1391" s="95">
        <f>IF(T1391="",0,IFERROR(IF(VLOOKUP(T1391,T$73:T1390,1,0)&gt;0,0,0),1))</f>
        <v>0</v>
      </c>
      <c r="T1391" s="107">
        <f>IF(DATOS!J1319=P$74,DATOS!C1319,"")</f>
        <v>0</v>
      </c>
    </row>
    <row r="1392" spans="18:20" x14ac:dyDescent="0.25">
      <c r="R1392" s="95">
        <f t="shared" si="23"/>
        <v>1</v>
      </c>
      <c r="S1392" s="95">
        <f>IF(T1392="",0,IFERROR(IF(VLOOKUP(T1392,T$73:T1391,1,0)&gt;0,0,0),1))</f>
        <v>0</v>
      </c>
      <c r="T1392" s="107">
        <f>IF(DATOS!J1320=P$74,DATOS!C1320,"")</f>
        <v>0</v>
      </c>
    </row>
    <row r="1393" spans="18:20" x14ac:dyDescent="0.25">
      <c r="R1393" s="95">
        <f t="shared" si="23"/>
        <v>1</v>
      </c>
      <c r="S1393" s="95">
        <f>IF(T1393="",0,IFERROR(IF(VLOOKUP(T1393,T$73:T1392,1,0)&gt;0,0,0),1))</f>
        <v>0</v>
      </c>
      <c r="T1393" s="107">
        <f>IF(DATOS!J1321=P$74,DATOS!C1321,"")</f>
        <v>0</v>
      </c>
    </row>
    <row r="1394" spans="18:20" x14ac:dyDescent="0.25">
      <c r="R1394" s="95">
        <f t="shared" si="23"/>
        <v>1</v>
      </c>
      <c r="S1394" s="95">
        <f>IF(T1394="",0,IFERROR(IF(VLOOKUP(T1394,T$73:T1393,1,0)&gt;0,0,0),1))</f>
        <v>0</v>
      </c>
      <c r="T1394" s="107">
        <f>IF(DATOS!J1322=P$74,DATOS!C1322,"")</f>
        <v>0</v>
      </c>
    </row>
    <row r="1395" spans="18:20" x14ac:dyDescent="0.25">
      <c r="R1395" s="95">
        <f t="shared" si="23"/>
        <v>1</v>
      </c>
      <c r="S1395" s="95">
        <f>IF(T1395="",0,IFERROR(IF(VLOOKUP(T1395,T$73:T1394,1,0)&gt;0,0,0),1))</f>
        <v>0</v>
      </c>
      <c r="T1395" s="107">
        <f>IF(DATOS!J1323=P$74,DATOS!C1323,"")</f>
        <v>0</v>
      </c>
    </row>
    <row r="1396" spans="18:20" x14ac:dyDescent="0.25">
      <c r="R1396" s="95">
        <f t="shared" si="23"/>
        <v>1</v>
      </c>
      <c r="S1396" s="95">
        <f>IF(T1396="",0,IFERROR(IF(VLOOKUP(T1396,T$73:T1395,1,0)&gt;0,0,0),1))</f>
        <v>0</v>
      </c>
      <c r="T1396" s="107">
        <f>IF(DATOS!J1324=P$74,DATOS!C1324,"")</f>
        <v>0</v>
      </c>
    </row>
    <row r="1397" spans="18:20" x14ac:dyDescent="0.25">
      <c r="R1397" s="95">
        <f t="shared" si="23"/>
        <v>1</v>
      </c>
      <c r="S1397" s="95">
        <f>IF(T1397="",0,IFERROR(IF(VLOOKUP(T1397,T$73:T1396,1,0)&gt;0,0,0),1))</f>
        <v>0</v>
      </c>
      <c r="T1397" s="107">
        <f>IF(DATOS!J1325=P$74,DATOS!C1325,"")</f>
        <v>0</v>
      </c>
    </row>
    <row r="1398" spans="18:20" x14ac:dyDescent="0.25">
      <c r="R1398" s="95">
        <f t="shared" si="23"/>
        <v>1</v>
      </c>
      <c r="S1398" s="95">
        <f>IF(T1398="",0,IFERROR(IF(VLOOKUP(T1398,T$73:T1397,1,0)&gt;0,0,0),1))</f>
        <v>0</v>
      </c>
      <c r="T1398" s="107">
        <f>IF(DATOS!J1326=P$74,DATOS!C1326,"")</f>
        <v>0</v>
      </c>
    </row>
    <row r="1399" spans="18:20" x14ac:dyDescent="0.25">
      <c r="R1399" s="95">
        <f t="shared" si="23"/>
        <v>1</v>
      </c>
      <c r="S1399" s="95">
        <f>IF(T1399="",0,IFERROR(IF(VLOOKUP(T1399,T$73:T1398,1,0)&gt;0,0,0),1))</f>
        <v>0</v>
      </c>
      <c r="T1399" s="107">
        <f>IF(DATOS!J1327=P$74,DATOS!C1327,"")</f>
        <v>0</v>
      </c>
    </row>
    <row r="1400" spans="18:20" x14ac:dyDescent="0.25">
      <c r="R1400" s="95">
        <f t="shared" si="23"/>
        <v>1</v>
      </c>
      <c r="S1400" s="95">
        <f>IF(T1400="",0,IFERROR(IF(VLOOKUP(T1400,T$73:T1399,1,0)&gt;0,0,0),1))</f>
        <v>0</v>
      </c>
      <c r="T1400" s="107">
        <f>IF(DATOS!J1328=P$74,DATOS!C1328,"")</f>
        <v>0</v>
      </c>
    </row>
    <row r="1401" spans="18:20" x14ac:dyDescent="0.25">
      <c r="R1401" s="95">
        <f t="shared" si="23"/>
        <v>1</v>
      </c>
      <c r="S1401" s="95">
        <f>IF(T1401="",0,IFERROR(IF(VLOOKUP(T1401,T$73:T1400,1,0)&gt;0,0,0),1))</f>
        <v>0</v>
      </c>
      <c r="T1401" s="107">
        <f>IF(DATOS!J1329=P$74,DATOS!C1329,"")</f>
        <v>0</v>
      </c>
    </row>
    <row r="1402" spans="18:20" x14ac:dyDescent="0.25">
      <c r="R1402" s="95">
        <f t="shared" si="23"/>
        <v>1</v>
      </c>
      <c r="S1402" s="95">
        <f>IF(T1402="",0,IFERROR(IF(VLOOKUP(T1402,T$73:T1401,1,0)&gt;0,0,0),1))</f>
        <v>0</v>
      </c>
      <c r="T1402" s="107">
        <f>IF(DATOS!J1330=P$74,DATOS!C1330,"")</f>
        <v>0</v>
      </c>
    </row>
    <row r="1403" spans="18:20" x14ac:dyDescent="0.25">
      <c r="R1403" s="95">
        <f t="shared" si="23"/>
        <v>1</v>
      </c>
      <c r="S1403" s="95">
        <f>IF(T1403="",0,IFERROR(IF(VLOOKUP(T1403,T$73:T1402,1,0)&gt;0,0,0),1))</f>
        <v>0</v>
      </c>
      <c r="T1403" s="107">
        <f>IF(DATOS!J1331=P$74,DATOS!C1331,"")</f>
        <v>0</v>
      </c>
    </row>
    <row r="1404" spans="18:20" x14ac:dyDescent="0.25">
      <c r="R1404" s="95">
        <f t="shared" si="23"/>
        <v>1</v>
      </c>
      <c r="S1404" s="95">
        <f>IF(T1404="",0,IFERROR(IF(VLOOKUP(T1404,T$73:T1403,1,0)&gt;0,0,0),1))</f>
        <v>0</v>
      </c>
      <c r="T1404" s="107">
        <f>IF(DATOS!J1332=P$74,DATOS!C1332,"")</f>
        <v>0</v>
      </c>
    </row>
    <row r="1405" spans="18:20" x14ac:dyDescent="0.25">
      <c r="R1405" s="95">
        <f t="shared" si="23"/>
        <v>1</v>
      </c>
      <c r="S1405" s="95">
        <f>IF(T1405="",0,IFERROR(IF(VLOOKUP(T1405,T$73:T1404,1,0)&gt;0,0,0),1))</f>
        <v>0</v>
      </c>
      <c r="T1405" s="107">
        <f>IF(DATOS!J1333=P$74,DATOS!C1333,"")</f>
        <v>0</v>
      </c>
    </row>
    <row r="1406" spans="18:20" x14ac:dyDescent="0.25">
      <c r="R1406" s="95">
        <f t="shared" si="23"/>
        <v>1</v>
      </c>
      <c r="S1406" s="95">
        <f>IF(T1406="",0,IFERROR(IF(VLOOKUP(T1406,T$73:T1405,1,0)&gt;0,0,0),1))</f>
        <v>0</v>
      </c>
      <c r="T1406" s="107">
        <f>IF(DATOS!J1334=P$74,DATOS!C1334,"")</f>
        <v>0</v>
      </c>
    </row>
    <row r="1407" spans="18:20" x14ac:dyDescent="0.25">
      <c r="R1407" s="95">
        <f t="shared" si="23"/>
        <v>1</v>
      </c>
      <c r="S1407" s="95">
        <f>IF(T1407="",0,IFERROR(IF(VLOOKUP(T1407,T$73:T1406,1,0)&gt;0,0,0),1))</f>
        <v>0</v>
      </c>
      <c r="T1407" s="107">
        <f>IF(DATOS!J1335=P$74,DATOS!C1335,"")</f>
        <v>0</v>
      </c>
    </row>
    <row r="1408" spans="18:20" x14ac:dyDescent="0.25">
      <c r="R1408" s="95">
        <f t="shared" si="23"/>
        <v>1</v>
      </c>
      <c r="S1408" s="95">
        <f>IF(T1408="",0,IFERROR(IF(VLOOKUP(T1408,T$73:T1407,1,0)&gt;0,0,0),1))</f>
        <v>0</v>
      </c>
      <c r="T1408" s="107">
        <f>IF(DATOS!J1336=P$74,DATOS!C1336,"")</f>
        <v>0</v>
      </c>
    </row>
    <row r="1409" spans="18:20" x14ac:dyDescent="0.25">
      <c r="R1409" s="95">
        <f t="shared" si="23"/>
        <v>1</v>
      </c>
      <c r="S1409" s="95">
        <f>IF(T1409="",0,IFERROR(IF(VLOOKUP(T1409,T$73:T1408,1,0)&gt;0,0,0),1))</f>
        <v>0</v>
      </c>
      <c r="T1409" s="107">
        <f>IF(DATOS!J1337=P$74,DATOS!C1337,"")</f>
        <v>0</v>
      </c>
    </row>
    <row r="1410" spans="18:20" x14ac:dyDescent="0.25">
      <c r="R1410" s="95">
        <f t="shared" si="23"/>
        <v>1</v>
      </c>
      <c r="S1410" s="95">
        <f>IF(T1410="",0,IFERROR(IF(VLOOKUP(T1410,T$73:T1409,1,0)&gt;0,0,0),1))</f>
        <v>0</v>
      </c>
      <c r="T1410" s="107">
        <f>IF(DATOS!J1338=P$74,DATOS!C1338,"")</f>
        <v>0</v>
      </c>
    </row>
    <row r="1411" spans="18:20" x14ac:dyDescent="0.25">
      <c r="R1411" s="95">
        <f t="shared" si="23"/>
        <v>1</v>
      </c>
      <c r="S1411" s="95">
        <f>IF(T1411="",0,IFERROR(IF(VLOOKUP(T1411,T$73:T1410,1,0)&gt;0,0,0),1))</f>
        <v>0</v>
      </c>
      <c r="T1411" s="107">
        <f>IF(DATOS!J1339=P$74,DATOS!C1339,"")</f>
        <v>0</v>
      </c>
    </row>
    <row r="1412" spans="18:20" x14ac:dyDescent="0.25">
      <c r="R1412" s="95">
        <f t="shared" si="23"/>
        <v>1</v>
      </c>
      <c r="S1412" s="95">
        <f>IF(T1412="",0,IFERROR(IF(VLOOKUP(T1412,T$73:T1411,1,0)&gt;0,0,0),1))</f>
        <v>0</v>
      </c>
      <c r="T1412" s="107">
        <f>IF(DATOS!J1340=P$74,DATOS!C1340,"")</f>
        <v>0</v>
      </c>
    </row>
    <row r="1413" spans="18:20" x14ac:dyDescent="0.25">
      <c r="R1413" s="95">
        <f t="shared" si="23"/>
        <v>1</v>
      </c>
      <c r="S1413" s="95">
        <f>IF(T1413="",0,IFERROR(IF(VLOOKUP(T1413,T$73:T1412,1,0)&gt;0,0,0),1))</f>
        <v>0</v>
      </c>
      <c r="T1413" s="107">
        <f>IF(DATOS!J1341=P$74,DATOS!C1341,"")</f>
        <v>0</v>
      </c>
    </row>
    <row r="1414" spans="18:20" x14ac:dyDescent="0.25">
      <c r="R1414" s="95">
        <f t="shared" si="23"/>
        <v>1</v>
      </c>
      <c r="S1414" s="95">
        <f>IF(T1414="",0,IFERROR(IF(VLOOKUP(T1414,T$73:T1413,1,0)&gt;0,0,0),1))</f>
        <v>0</v>
      </c>
      <c r="T1414" s="107">
        <f>IF(DATOS!J1342=P$74,DATOS!C1342,"")</f>
        <v>0</v>
      </c>
    </row>
    <row r="1415" spans="18:20" x14ac:dyDescent="0.25">
      <c r="R1415" s="95">
        <f t="shared" si="23"/>
        <v>1</v>
      </c>
      <c r="S1415" s="95">
        <f>IF(T1415="",0,IFERROR(IF(VLOOKUP(T1415,T$73:T1414,1,0)&gt;0,0,0),1))</f>
        <v>0</v>
      </c>
      <c r="T1415" s="107">
        <f>IF(DATOS!J1343=P$74,DATOS!C1343,"")</f>
        <v>0</v>
      </c>
    </row>
    <row r="1416" spans="18:20" x14ac:dyDescent="0.25">
      <c r="R1416" s="95">
        <f t="shared" si="23"/>
        <v>1</v>
      </c>
      <c r="S1416" s="95">
        <f>IF(T1416="",0,IFERROR(IF(VLOOKUP(T1416,T$73:T1415,1,0)&gt;0,0,0),1))</f>
        <v>0</v>
      </c>
      <c r="T1416" s="107">
        <f>IF(DATOS!J1344=P$74,DATOS!C1344,"")</f>
        <v>0</v>
      </c>
    </row>
    <row r="1417" spans="18:20" x14ac:dyDescent="0.25">
      <c r="R1417" s="95">
        <f t="shared" si="23"/>
        <v>1</v>
      </c>
      <c r="S1417" s="95">
        <f>IF(T1417="",0,IFERROR(IF(VLOOKUP(T1417,T$73:T1416,1,0)&gt;0,0,0),1))</f>
        <v>0</v>
      </c>
      <c r="T1417" s="107">
        <f>IF(DATOS!J1345=P$74,DATOS!C1345,"")</f>
        <v>0</v>
      </c>
    </row>
    <row r="1418" spans="18:20" x14ac:dyDescent="0.25">
      <c r="R1418" s="95">
        <f t="shared" ref="R1418:R1481" si="24">R1417+S1418</f>
        <v>1</v>
      </c>
      <c r="S1418" s="95">
        <f>IF(T1418="",0,IFERROR(IF(VLOOKUP(T1418,T$73:T1417,1,0)&gt;0,0,0),1))</f>
        <v>0</v>
      </c>
      <c r="T1418" s="107">
        <f>IF(DATOS!J1346=P$74,DATOS!C1346,"")</f>
        <v>0</v>
      </c>
    </row>
    <row r="1419" spans="18:20" x14ac:dyDescent="0.25">
      <c r="R1419" s="95">
        <f t="shared" si="24"/>
        <v>1</v>
      </c>
      <c r="S1419" s="95">
        <f>IF(T1419="",0,IFERROR(IF(VLOOKUP(T1419,T$73:T1418,1,0)&gt;0,0,0),1))</f>
        <v>0</v>
      </c>
      <c r="T1419" s="107">
        <f>IF(DATOS!J1347=P$74,DATOS!C1347,"")</f>
        <v>0</v>
      </c>
    </row>
    <row r="1420" spans="18:20" x14ac:dyDescent="0.25">
      <c r="R1420" s="95">
        <f t="shared" si="24"/>
        <v>1</v>
      </c>
      <c r="S1420" s="95">
        <f>IF(T1420="",0,IFERROR(IF(VLOOKUP(T1420,T$73:T1419,1,0)&gt;0,0,0),1))</f>
        <v>0</v>
      </c>
      <c r="T1420" s="107">
        <f>IF(DATOS!J1348=P$74,DATOS!C1348,"")</f>
        <v>0</v>
      </c>
    </row>
    <row r="1421" spans="18:20" x14ac:dyDescent="0.25">
      <c r="R1421" s="95">
        <f t="shared" si="24"/>
        <v>1</v>
      </c>
      <c r="S1421" s="95">
        <f>IF(T1421="",0,IFERROR(IF(VLOOKUP(T1421,T$73:T1420,1,0)&gt;0,0,0),1))</f>
        <v>0</v>
      </c>
      <c r="T1421" s="107">
        <f>IF(DATOS!J1349=P$74,DATOS!C1349,"")</f>
        <v>0</v>
      </c>
    </row>
    <row r="1422" spans="18:20" x14ac:dyDescent="0.25">
      <c r="R1422" s="95">
        <f t="shared" si="24"/>
        <v>1</v>
      </c>
      <c r="S1422" s="95">
        <f>IF(T1422="",0,IFERROR(IF(VLOOKUP(T1422,T$73:T1421,1,0)&gt;0,0,0),1))</f>
        <v>0</v>
      </c>
      <c r="T1422" s="107">
        <f>IF(DATOS!J1350=P$74,DATOS!C1350,"")</f>
        <v>0</v>
      </c>
    </row>
    <row r="1423" spans="18:20" x14ac:dyDescent="0.25">
      <c r="R1423" s="95">
        <f t="shared" si="24"/>
        <v>1</v>
      </c>
      <c r="S1423" s="95">
        <f>IF(T1423="",0,IFERROR(IF(VLOOKUP(T1423,T$73:T1422,1,0)&gt;0,0,0),1))</f>
        <v>0</v>
      </c>
      <c r="T1423" s="107">
        <f>IF(DATOS!J1351=P$74,DATOS!C1351,"")</f>
        <v>0</v>
      </c>
    </row>
    <row r="1424" spans="18:20" x14ac:dyDescent="0.25">
      <c r="R1424" s="95">
        <f t="shared" si="24"/>
        <v>1</v>
      </c>
      <c r="S1424" s="95">
        <f>IF(T1424="",0,IFERROR(IF(VLOOKUP(T1424,T$73:T1423,1,0)&gt;0,0,0),1))</f>
        <v>0</v>
      </c>
      <c r="T1424" s="107">
        <f>IF(DATOS!J1352=P$74,DATOS!C1352,"")</f>
        <v>0</v>
      </c>
    </row>
    <row r="1425" spans="18:20" x14ac:dyDescent="0.25">
      <c r="R1425" s="95">
        <f t="shared" si="24"/>
        <v>1</v>
      </c>
      <c r="S1425" s="95">
        <f>IF(T1425="",0,IFERROR(IF(VLOOKUP(T1425,T$73:T1424,1,0)&gt;0,0,0),1))</f>
        <v>0</v>
      </c>
      <c r="T1425" s="107">
        <f>IF(DATOS!J1353=P$74,DATOS!C1353,"")</f>
        <v>0</v>
      </c>
    </row>
    <row r="1426" spans="18:20" x14ac:dyDescent="0.25">
      <c r="R1426" s="95">
        <f t="shared" si="24"/>
        <v>1</v>
      </c>
      <c r="S1426" s="95">
        <f>IF(T1426="",0,IFERROR(IF(VLOOKUP(T1426,T$73:T1425,1,0)&gt;0,0,0),1))</f>
        <v>0</v>
      </c>
      <c r="T1426" s="107">
        <f>IF(DATOS!J1354=P$74,DATOS!C1354,"")</f>
        <v>0</v>
      </c>
    </row>
    <row r="1427" spans="18:20" x14ac:dyDescent="0.25">
      <c r="R1427" s="95">
        <f t="shared" si="24"/>
        <v>1</v>
      </c>
      <c r="S1427" s="95">
        <f>IF(T1427="",0,IFERROR(IF(VLOOKUP(T1427,T$73:T1426,1,0)&gt;0,0,0),1))</f>
        <v>0</v>
      </c>
      <c r="T1427" s="107">
        <f>IF(DATOS!J1355=P$74,DATOS!C1355,"")</f>
        <v>0</v>
      </c>
    </row>
    <row r="1428" spans="18:20" x14ac:dyDescent="0.25">
      <c r="R1428" s="95">
        <f t="shared" si="24"/>
        <v>1</v>
      </c>
      <c r="S1428" s="95">
        <f>IF(T1428="",0,IFERROR(IF(VLOOKUP(T1428,T$73:T1427,1,0)&gt;0,0,0),1))</f>
        <v>0</v>
      </c>
      <c r="T1428" s="107">
        <f>IF(DATOS!J1356=P$74,DATOS!C1356,"")</f>
        <v>0</v>
      </c>
    </row>
    <row r="1429" spans="18:20" x14ac:dyDescent="0.25">
      <c r="R1429" s="95">
        <f t="shared" si="24"/>
        <v>1</v>
      </c>
      <c r="S1429" s="95">
        <f>IF(T1429="",0,IFERROR(IF(VLOOKUP(T1429,T$73:T1428,1,0)&gt;0,0,0),1))</f>
        <v>0</v>
      </c>
      <c r="T1429" s="107">
        <f>IF(DATOS!J1357=P$74,DATOS!C1357,"")</f>
        <v>0</v>
      </c>
    </row>
    <row r="1430" spans="18:20" x14ac:dyDescent="0.25">
      <c r="R1430" s="95">
        <f t="shared" si="24"/>
        <v>1</v>
      </c>
      <c r="S1430" s="95">
        <f>IF(T1430="",0,IFERROR(IF(VLOOKUP(T1430,T$73:T1429,1,0)&gt;0,0,0),1))</f>
        <v>0</v>
      </c>
      <c r="T1430" s="107">
        <f>IF(DATOS!J1358=P$74,DATOS!C1358,"")</f>
        <v>0</v>
      </c>
    </row>
    <row r="1431" spans="18:20" x14ac:dyDescent="0.25">
      <c r="R1431" s="95">
        <f t="shared" si="24"/>
        <v>1</v>
      </c>
      <c r="S1431" s="95">
        <f>IF(T1431="",0,IFERROR(IF(VLOOKUP(T1431,T$73:T1430,1,0)&gt;0,0,0),1))</f>
        <v>0</v>
      </c>
      <c r="T1431" s="107">
        <f>IF(DATOS!J1359=P$74,DATOS!C1359,"")</f>
        <v>0</v>
      </c>
    </row>
    <row r="1432" spans="18:20" x14ac:dyDescent="0.25">
      <c r="R1432" s="95">
        <f t="shared" si="24"/>
        <v>1</v>
      </c>
      <c r="S1432" s="95">
        <f>IF(T1432="",0,IFERROR(IF(VLOOKUP(T1432,T$73:T1431,1,0)&gt;0,0,0),1))</f>
        <v>0</v>
      </c>
      <c r="T1432" s="107">
        <f>IF(DATOS!J1360=P$74,DATOS!C1360,"")</f>
        <v>0</v>
      </c>
    </row>
    <row r="1433" spans="18:20" x14ac:dyDescent="0.25">
      <c r="R1433" s="95">
        <f t="shared" si="24"/>
        <v>1</v>
      </c>
      <c r="S1433" s="95">
        <f>IF(T1433="",0,IFERROR(IF(VLOOKUP(T1433,T$73:T1432,1,0)&gt;0,0,0),1))</f>
        <v>0</v>
      </c>
      <c r="T1433" s="107">
        <f>IF(DATOS!J1361=P$74,DATOS!C1361,"")</f>
        <v>0</v>
      </c>
    </row>
    <row r="1434" spans="18:20" x14ac:dyDescent="0.25">
      <c r="R1434" s="95">
        <f t="shared" si="24"/>
        <v>1</v>
      </c>
      <c r="S1434" s="95">
        <f>IF(T1434="",0,IFERROR(IF(VLOOKUP(T1434,T$73:T1433,1,0)&gt;0,0,0),1))</f>
        <v>0</v>
      </c>
      <c r="T1434" s="107">
        <f>IF(DATOS!J1362=P$74,DATOS!C1362,"")</f>
        <v>0</v>
      </c>
    </row>
    <row r="1435" spans="18:20" x14ac:dyDescent="0.25">
      <c r="R1435" s="95">
        <f t="shared" si="24"/>
        <v>1</v>
      </c>
      <c r="S1435" s="95">
        <f>IF(T1435="",0,IFERROR(IF(VLOOKUP(T1435,T$73:T1434,1,0)&gt;0,0,0),1))</f>
        <v>0</v>
      </c>
      <c r="T1435" s="107">
        <f>IF(DATOS!J1363=P$74,DATOS!C1363,"")</f>
        <v>0</v>
      </c>
    </row>
    <row r="1436" spans="18:20" x14ac:dyDescent="0.25">
      <c r="R1436" s="95">
        <f t="shared" si="24"/>
        <v>1</v>
      </c>
      <c r="S1436" s="95">
        <f>IF(T1436="",0,IFERROR(IF(VLOOKUP(T1436,T$73:T1435,1,0)&gt;0,0,0),1))</f>
        <v>0</v>
      </c>
      <c r="T1436" s="107">
        <f>IF(DATOS!J1364=P$74,DATOS!C1364,"")</f>
        <v>0</v>
      </c>
    </row>
    <row r="1437" spans="18:20" x14ac:dyDescent="0.25">
      <c r="R1437" s="95">
        <f t="shared" si="24"/>
        <v>1</v>
      </c>
      <c r="S1437" s="95">
        <f>IF(T1437="",0,IFERROR(IF(VLOOKUP(T1437,T$73:T1436,1,0)&gt;0,0,0),1))</f>
        <v>0</v>
      </c>
      <c r="T1437" s="107">
        <f>IF(DATOS!J1365=P$74,DATOS!C1365,"")</f>
        <v>0</v>
      </c>
    </row>
    <row r="1438" spans="18:20" x14ac:dyDescent="0.25">
      <c r="R1438" s="95">
        <f t="shared" si="24"/>
        <v>1</v>
      </c>
      <c r="S1438" s="95">
        <f>IF(T1438="",0,IFERROR(IF(VLOOKUP(T1438,T$73:T1437,1,0)&gt;0,0,0),1))</f>
        <v>0</v>
      </c>
      <c r="T1438" s="107">
        <f>IF(DATOS!J1366=P$74,DATOS!C1366,"")</f>
        <v>0</v>
      </c>
    </row>
    <row r="1439" spans="18:20" x14ac:dyDescent="0.25">
      <c r="R1439" s="95">
        <f t="shared" si="24"/>
        <v>1</v>
      </c>
      <c r="S1439" s="95">
        <f>IF(T1439="",0,IFERROR(IF(VLOOKUP(T1439,T$73:T1438,1,0)&gt;0,0,0),1))</f>
        <v>0</v>
      </c>
      <c r="T1439" s="107">
        <f>IF(DATOS!J1367=P$74,DATOS!C1367,"")</f>
        <v>0</v>
      </c>
    </row>
    <row r="1440" spans="18:20" x14ac:dyDescent="0.25">
      <c r="R1440" s="95">
        <f t="shared" si="24"/>
        <v>1</v>
      </c>
      <c r="S1440" s="95">
        <f>IF(T1440="",0,IFERROR(IF(VLOOKUP(T1440,T$73:T1439,1,0)&gt;0,0,0),1))</f>
        <v>0</v>
      </c>
      <c r="T1440" s="107">
        <f>IF(DATOS!J1368=P$74,DATOS!C1368,"")</f>
        <v>0</v>
      </c>
    </row>
    <row r="1441" spans="18:20" x14ac:dyDescent="0.25">
      <c r="R1441" s="95">
        <f t="shared" si="24"/>
        <v>1</v>
      </c>
      <c r="S1441" s="95">
        <f>IF(T1441="",0,IFERROR(IF(VLOOKUP(T1441,T$73:T1440,1,0)&gt;0,0,0),1))</f>
        <v>0</v>
      </c>
      <c r="T1441" s="107">
        <f>IF(DATOS!J1369=P$74,DATOS!C1369,"")</f>
        <v>0</v>
      </c>
    </row>
    <row r="1442" spans="18:20" x14ac:dyDescent="0.25">
      <c r="R1442" s="95">
        <f t="shared" si="24"/>
        <v>1</v>
      </c>
      <c r="S1442" s="95">
        <f>IF(T1442="",0,IFERROR(IF(VLOOKUP(T1442,T$73:T1441,1,0)&gt;0,0,0),1))</f>
        <v>0</v>
      </c>
      <c r="T1442" s="107">
        <f>IF(DATOS!J1370=P$74,DATOS!C1370,"")</f>
        <v>0</v>
      </c>
    </row>
    <row r="1443" spans="18:20" x14ac:dyDescent="0.25">
      <c r="R1443" s="95">
        <f t="shared" si="24"/>
        <v>1</v>
      </c>
      <c r="S1443" s="95">
        <f>IF(T1443="",0,IFERROR(IF(VLOOKUP(T1443,T$73:T1442,1,0)&gt;0,0,0),1))</f>
        <v>0</v>
      </c>
      <c r="T1443" s="107">
        <f>IF(DATOS!J1371=P$74,DATOS!C1371,"")</f>
        <v>0</v>
      </c>
    </row>
    <row r="1444" spans="18:20" x14ac:dyDescent="0.25">
      <c r="R1444" s="95">
        <f t="shared" si="24"/>
        <v>1</v>
      </c>
      <c r="S1444" s="95">
        <f>IF(T1444="",0,IFERROR(IF(VLOOKUP(T1444,T$73:T1443,1,0)&gt;0,0,0),1))</f>
        <v>0</v>
      </c>
      <c r="T1444" s="107">
        <f>IF(DATOS!J1372=P$74,DATOS!C1372,"")</f>
        <v>0</v>
      </c>
    </row>
    <row r="1445" spans="18:20" x14ac:dyDescent="0.25">
      <c r="R1445" s="95">
        <f t="shared" si="24"/>
        <v>1</v>
      </c>
      <c r="S1445" s="95">
        <f>IF(T1445="",0,IFERROR(IF(VLOOKUP(T1445,T$73:T1444,1,0)&gt;0,0,0),1))</f>
        <v>0</v>
      </c>
      <c r="T1445" s="107">
        <f>IF(DATOS!J1373=P$74,DATOS!C1373,"")</f>
        <v>0</v>
      </c>
    </row>
    <row r="1446" spans="18:20" x14ac:dyDescent="0.25">
      <c r="R1446" s="95">
        <f t="shared" si="24"/>
        <v>1</v>
      </c>
      <c r="S1446" s="95">
        <f>IF(T1446="",0,IFERROR(IF(VLOOKUP(T1446,T$73:T1445,1,0)&gt;0,0,0),1))</f>
        <v>0</v>
      </c>
      <c r="T1446" s="107">
        <f>IF(DATOS!J1374=P$74,DATOS!C1374,"")</f>
        <v>0</v>
      </c>
    </row>
    <row r="1447" spans="18:20" x14ac:dyDescent="0.25">
      <c r="R1447" s="95">
        <f t="shared" si="24"/>
        <v>1</v>
      </c>
      <c r="S1447" s="95">
        <f>IF(T1447="",0,IFERROR(IF(VLOOKUP(T1447,T$73:T1446,1,0)&gt;0,0,0),1))</f>
        <v>0</v>
      </c>
      <c r="T1447" s="107">
        <f>IF(DATOS!J1375=P$74,DATOS!C1375,"")</f>
        <v>0</v>
      </c>
    </row>
    <row r="1448" spans="18:20" x14ac:dyDescent="0.25">
      <c r="R1448" s="95">
        <f t="shared" si="24"/>
        <v>1</v>
      </c>
      <c r="S1448" s="95">
        <f>IF(T1448="",0,IFERROR(IF(VLOOKUP(T1448,T$73:T1447,1,0)&gt;0,0,0),1))</f>
        <v>0</v>
      </c>
      <c r="T1448" s="107">
        <f>IF(DATOS!J1376=P$74,DATOS!C1376,"")</f>
        <v>0</v>
      </c>
    </row>
    <row r="1449" spans="18:20" x14ac:dyDescent="0.25">
      <c r="R1449" s="95">
        <f t="shared" si="24"/>
        <v>1</v>
      </c>
      <c r="S1449" s="95">
        <f>IF(T1449="",0,IFERROR(IF(VLOOKUP(T1449,T$73:T1448,1,0)&gt;0,0,0),1))</f>
        <v>0</v>
      </c>
      <c r="T1449" s="107">
        <f>IF(DATOS!J1377=P$74,DATOS!C1377,"")</f>
        <v>0</v>
      </c>
    </row>
    <row r="1450" spans="18:20" x14ac:dyDescent="0.25">
      <c r="R1450" s="95">
        <f t="shared" si="24"/>
        <v>1</v>
      </c>
      <c r="S1450" s="95">
        <f>IF(T1450="",0,IFERROR(IF(VLOOKUP(T1450,T$73:T1449,1,0)&gt;0,0,0),1))</f>
        <v>0</v>
      </c>
      <c r="T1450" s="107">
        <f>IF(DATOS!J1378=P$74,DATOS!C1378,"")</f>
        <v>0</v>
      </c>
    </row>
    <row r="1451" spans="18:20" x14ac:dyDescent="0.25">
      <c r="R1451" s="95">
        <f t="shared" si="24"/>
        <v>1</v>
      </c>
      <c r="S1451" s="95">
        <f>IF(T1451="",0,IFERROR(IF(VLOOKUP(T1451,T$73:T1450,1,0)&gt;0,0,0),1))</f>
        <v>0</v>
      </c>
      <c r="T1451" s="107">
        <f>IF(DATOS!J1379=P$74,DATOS!C1379,"")</f>
        <v>0</v>
      </c>
    </row>
    <row r="1452" spans="18:20" x14ac:dyDescent="0.25">
      <c r="R1452" s="95">
        <f t="shared" si="24"/>
        <v>1</v>
      </c>
      <c r="S1452" s="95">
        <f>IF(T1452="",0,IFERROR(IF(VLOOKUP(T1452,T$73:T1451,1,0)&gt;0,0,0),1))</f>
        <v>0</v>
      </c>
      <c r="T1452" s="107">
        <f>IF(DATOS!J1380=P$74,DATOS!C1380,"")</f>
        <v>0</v>
      </c>
    </row>
    <row r="1453" spans="18:20" x14ac:dyDescent="0.25">
      <c r="R1453" s="95">
        <f t="shared" si="24"/>
        <v>1</v>
      </c>
      <c r="S1453" s="95">
        <f>IF(T1453="",0,IFERROR(IF(VLOOKUP(T1453,T$73:T1452,1,0)&gt;0,0,0),1))</f>
        <v>0</v>
      </c>
      <c r="T1453" s="107">
        <f>IF(DATOS!J1381=P$74,DATOS!C1381,"")</f>
        <v>0</v>
      </c>
    </row>
    <row r="1454" spans="18:20" x14ac:dyDescent="0.25">
      <c r="R1454" s="95">
        <f t="shared" si="24"/>
        <v>1</v>
      </c>
      <c r="S1454" s="95">
        <f>IF(T1454="",0,IFERROR(IF(VLOOKUP(T1454,T$73:T1453,1,0)&gt;0,0,0),1))</f>
        <v>0</v>
      </c>
      <c r="T1454" s="107">
        <f>IF(DATOS!J1382=P$74,DATOS!C1382,"")</f>
        <v>0</v>
      </c>
    </row>
    <row r="1455" spans="18:20" x14ac:dyDescent="0.25">
      <c r="R1455" s="95">
        <f t="shared" si="24"/>
        <v>1</v>
      </c>
      <c r="S1455" s="95">
        <f>IF(T1455="",0,IFERROR(IF(VLOOKUP(T1455,T$73:T1454,1,0)&gt;0,0,0),1))</f>
        <v>0</v>
      </c>
      <c r="T1455" s="107">
        <f>IF(DATOS!J1383=P$74,DATOS!C1383,"")</f>
        <v>0</v>
      </c>
    </row>
    <row r="1456" spans="18:20" x14ac:dyDescent="0.25">
      <c r="R1456" s="95">
        <f t="shared" si="24"/>
        <v>1</v>
      </c>
      <c r="S1456" s="95">
        <f>IF(T1456="",0,IFERROR(IF(VLOOKUP(T1456,T$73:T1455,1,0)&gt;0,0,0),1))</f>
        <v>0</v>
      </c>
      <c r="T1456" s="107">
        <f>IF(DATOS!J1384=P$74,DATOS!C1384,"")</f>
        <v>0</v>
      </c>
    </row>
    <row r="1457" spans="18:20" x14ac:dyDescent="0.25">
      <c r="R1457" s="95">
        <f t="shared" si="24"/>
        <v>1</v>
      </c>
      <c r="S1457" s="95">
        <f>IF(T1457="",0,IFERROR(IF(VLOOKUP(T1457,T$73:T1456,1,0)&gt;0,0,0),1))</f>
        <v>0</v>
      </c>
      <c r="T1457" s="107">
        <f>IF(DATOS!J1385=P$74,DATOS!C1385,"")</f>
        <v>0</v>
      </c>
    </row>
    <row r="1458" spans="18:20" x14ac:dyDescent="0.25">
      <c r="R1458" s="95">
        <f t="shared" si="24"/>
        <v>1</v>
      </c>
      <c r="S1458" s="95">
        <f>IF(T1458="",0,IFERROR(IF(VLOOKUP(T1458,T$73:T1457,1,0)&gt;0,0,0),1))</f>
        <v>0</v>
      </c>
      <c r="T1458" s="107">
        <f>IF(DATOS!J1386=P$74,DATOS!C1386,"")</f>
        <v>0</v>
      </c>
    </row>
    <row r="1459" spans="18:20" x14ac:dyDescent="0.25">
      <c r="R1459" s="95">
        <f t="shared" si="24"/>
        <v>1</v>
      </c>
      <c r="S1459" s="95">
        <f>IF(T1459="",0,IFERROR(IF(VLOOKUP(T1459,T$73:T1458,1,0)&gt;0,0,0),1))</f>
        <v>0</v>
      </c>
      <c r="T1459" s="107">
        <f>IF(DATOS!J1387=P$74,DATOS!C1387,"")</f>
        <v>0</v>
      </c>
    </row>
    <row r="1460" spans="18:20" x14ac:dyDescent="0.25">
      <c r="R1460" s="95">
        <f t="shared" si="24"/>
        <v>1</v>
      </c>
      <c r="S1460" s="95">
        <f>IF(T1460="",0,IFERROR(IF(VLOOKUP(T1460,T$73:T1459,1,0)&gt;0,0,0),1))</f>
        <v>0</v>
      </c>
      <c r="T1460" s="107">
        <f>IF(DATOS!J1388=P$74,DATOS!C1388,"")</f>
        <v>0</v>
      </c>
    </row>
    <row r="1461" spans="18:20" x14ac:dyDescent="0.25">
      <c r="R1461" s="95">
        <f t="shared" si="24"/>
        <v>1</v>
      </c>
      <c r="S1461" s="95">
        <f>IF(T1461="",0,IFERROR(IF(VLOOKUP(T1461,T$73:T1460,1,0)&gt;0,0,0),1))</f>
        <v>0</v>
      </c>
      <c r="T1461" s="107">
        <f>IF(DATOS!J1389=P$74,DATOS!C1389,"")</f>
        <v>0</v>
      </c>
    </row>
    <row r="1462" spans="18:20" x14ac:dyDescent="0.25">
      <c r="R1462" s="95">
        <f t="shared" si="24"/>
        <v>1</v>
      </c>
      <c r="S1462" s="95">
        <f>IF(T1462="",0,IFERROR(IF(VLOOKUP(T1462,T$73:T1461,1,0)&gt;0,0,0),1))</f>
        <v>0</v>
      </c>
      <c r="T1462" s="107">
        <f>IF(DATOS!J1390=P$74,DATOS!C1390,"")</f>
        <v>0</v>
      </c>
    </row>
    <row r="1463" spans="18:20" x14ac:dyDescent="0.25">
      <c r="R1463" s="95">
        <f t="shared" si="24"/>
        <v>1</v>
      </c>
      <c r="S1463" s="95">
        <f>IF(T1463="",0,IFERROR(IF(VLOOKUP(T1463,T$73:T1462,1,0)&gt;0,0,0),1))</f>
        <v>0</v>
      </c>
      <c r="T1463" s="107">
        <f>IF(DATOS!J1391=P$74,DATOS!C1391,"")</f>
        <v>0</v>
      </c>
    </row>
    <row r="1464" spans="18:20" x14ac:dyDescent="0.25">
      <c r="R1464" s="95">
        <f t="shared" si="24"/>
        <v>1</v>
      </c>
      <c r="S1464" s="95">
        <f>IF(T1464="",0,IFERROR(IF(VLOOKUP(T1464,T$73:T1463,1,0)&gt;0,0,0),1))</f>
        <v>0</v>
      </c>
      <c r="T1464" s="107">
        <f>IF(DATOS!J1392=P$74,DATOS!C1392,"")</f>
        <v>0</v>
      </c>
    </row>
    <row r="1465" spans="18:20" x14ac:dyDescent="0.25">
      <c r="R1465" s="95">
        <f t="shared" si="24"/>
        <v>1</v>
      </c>
      <c r="S1465" s="95">
        <f>IF(T1465="",0,IFERROR(IF(VLOOKUP(T1465,T$73:T1464,1,0)&gt;0,0,0),1))</f>
        <v>0</v>
      </c>
      <c r="T1465" s="107">
        <f>IF(DATOS!J1393=P$74,DATOS!C1393,"")</f>
        <v>0</v>
      </c>
    </row>
    <row r="1466" spans="18:20" x14ac:dyDescent="0.25">
      <c r="R1466" s="95">
        <f t="shared" si="24"/>
        <v>1</v>
      </c>
      <c r="S1466" s="95">
        <f>IF(T1466="",0,IFERROR(IF(VLOOKUP(T1466,T$73:T1465,1,0)&gt;0,0,0),1))</f>
        <v>0</v>
      </c>
      <c r="T1466" s="107">
        <f>IF(DATOS!J1394=P$74,DATOS!C1394,"")</f>
        <v>0</v>
      </c>
    </row>
    <row r="1467" spans="18:20" x14ac:dyDescent="0.25">
      <c r="R1467" s="95">
        <f t="shared" si="24"/>
        <v>1</v>
      </c>
      <c r="S1467" s="95">
        <f>IF(T1467="",0,IFERROR(IF(VLOOKUP(T1467,T$73:T1466,1,0)&gt;0,0,0),1))</f>
        <v>0</v>
      </c>
      <c r="T1467" s="107">
        <f>IF(DATOS!J1395=P$74,DATOS!C1395,"")</f>
        <v>0</v>
      </c>
    </row>
    <row r="1468" spans="18:20" x14ac:dyDescent="0.25">
      <c r="R1468" s="95">
        <f t="shared" si="24"/>
        <v>1</v>
      </c>
      <c r="S1468" s="95">
        <f>IF(T1468="",0,IFERROR(IF(VLOOKUP(T1468,T$73:T1467,1,0)&gt;0,0,0),1))</f>
        <v>0</v>
      </c>
      <c r="T1468" s="107">
        <f>IF(DATOS!J1396=P$74,DATOS!C1396,"")</f>
        <v>0</v>
      </c>
    </row>
    <row r="1469" spans="18:20" x14ac:dyDescent="0.25">
      <c r="R1469" s="95">
        <f t="shared" si="24"/>
        <v>1</v>
      </c>
      <c r="S1469" s="95">
        <f>IF(T1469="",0,IFERROR(IF(VLOOKUP(T1469,T$73:T1468,1,0)&gt;0,0,0),1))</f>
        <v>0</v>
      </c>
      <c r="T1469" s="107">
        <f>IF(DATOS!J1397=P$74,DATOS!C1397,"")</f>
        <v>0</v>
      </c>
    </row>
    <row r="1470" spans="18:20" x14ac:dyDescent="0.25">
      <c r="R1470" s="95">
        <f t="shared" si="24"/>
        <v>1</v>
      </c>
      <c r="S1470" s="95">
        <f>IF(T1470="",0,IFERROR(IF(VLOOKUP(T1470,T$73:T1469,1,0)&gt;0,0,0),1))</f>
        <v>0</v>
      </c>
      <c r="T1470" s="107">
        <f>IF(DATOS!J1398=P$74,DATOS!C1398,"")</f>
        <v>0</v>
      </c>
    </row>
    <row r="1471" spans="18:20" x14ac:dyDescent="0.25">
      <c r="R1471" s="95">
        <f t="shared" si="24"/>
        <v>1</v>
      </c>
      <c r="S1471" s="95">
        <f>IF(T1471="",0,IFERROR(IF(VLOOKUP(T1471,T$73:T1470,1,0)&gt;0,0,0),1))</f>
        <v>0</v>
      </c>
      <c r="T1471" s="107">
        <f>IF(DATOS!J1399=P$74,DATOS!C1399,"")</f>
        <v>0</v>
      </c>
    </row>
    <row r="1472" spans="18:20" x14ac:dyDescent="0.25">
      <c r="R1472" s="95">
        <f t="shared" si="24"/>
        <v>1</v>
      </c>
      <c r="S1472" s="95">
        <f>IF(T1472="",0,IFERROR(IF(VLOOKUP(T1472,T$73:T1471,1,0)&gt;0,0,0),1))</f>
        <v>0</v>
      </c>
      <c r="T1472" s="107">
        <f>IF(DATOS!J1400=P$74,DATOS!C1400,"")</f>
        <v>0</v>
      </c>
    </row>
    <row r="1473" spans="18:20" x14ac:dyDescent="0.25">
      <c r="R1473" s="95">
        <f t="shared" si="24"/>
        <v>1</v>
      </c>
      <c r="S1473" s="95">
        <f>IF(T1473="",0,IFERROR(IF(VLOOKUP(T1473,T$73:T1472,1,0)&gt;0,0,0),1))</f>
        <v>0</v>
      </c>
      <c r="T1473" s="107">
        <f>IF(DATOS!J1401=P$74,DATOS!C1401,"")</f>
        <v>0</v>
      </c>
    </row>
    <row r="1474" spans="18:20" x14ac:dyDescent="0.25">
      <c r="R1474" s="95">
        <f t="shared" si="24"/>
        <v>1</v>
      </c>
      <c r="S1474" s="95">
        <f>IF(T1474="",0,IFERROR(IF(VLOOKUP(T1474,T$73:T1473,1,0)&gt;0,0,0),1))</f>
        <v>0</v>
      </c>
      <c r="T1474" s="107">
        <f>IF(DATOS!J1402=P$74,DATOS!C1402,"")</f>
        <v>0</v>
      </c>
    </row>
    <row r="1475" spans="18:20" x14ac:dyDescent="0.25">
      <c r="R1475" s="95">
        <f t="shared" si="24"/>
        <v>1</v>
      </c>
      <c r="S1475" s="95">
        <f>IF(T1475="",0,IFERROR(IF(VLOOKUP(T1475,T$73:T1474,1,0)&gt;0,0,0),1))</f>
        <v>0</v>
      </c>
      <c r="T1475" s="107">
        <f>IF(DATOS!J1403=P$74,DATOS!C1403,"")</f>
        <v>0</v>
      </c>
    </row>
    <row r="1476" spans="18:20" x14ac:dyDescent="0.25">
      <c r="R1476" s="95">
        <f t="shared" si="24"/>
        <v>1</v>
      </c>
      <c r="S1476" s="95">
        <f>IF(T1476="",0,IFERROR(IF(VLOOKUP(T1476,T$73:T1475,1,0)&gt;0,0,0),1))</f>
        <v>0</v>
      </c>
      <c r="T1476" s="107">
        <f>IF(DATOS!J1404=P$74,DATOS!C1404,"")</f>
        <v>0</v>
      </c>
    </row>
    <row r="1477" spans="18:20" x14ac:dyDescent="0.25">
      <c r="R1477" s="95">
        <f t="shared" si="24"/>
        <v>1</v>
      </c>
      <c r="S1477" s="95">
        <f>IF(T1477="",0,IFERROR(IF(VLOOKUP(T1477,T$73:T1476,1,0)&gt;0,0,0),1))</f>
        <v>0</v>
      </c>
      <c r="T1477" s="107">
        <f>IF(DATOS!J1405=P$74,DATOS!C1405,"")</f>
        <v>0</v>
      </c>
    </row>
    <row r="1478" spans="18:20" x14ac:dyDescent="0.25">
      <c r="R1478" s="95">
        <f t="shared" si="24"/>
        <v>1</v>
      </c>
      <c r="S1478" s="95">
        <f>IF(T1478="",0,IFERROR(IF(VLOOKUP(T1478,T$73:T1477,1,0)&gt;0,0,0),1))</f>
        <v>0</v>
      </c>
      <c r="T1478" s="107">
        <f>IF(DATOS!J1406=P$74,DATOS!C1406,"")</f>
        <v>0</v>
      </c>
    </row>
    <row r="1479" spans="18:20" x14ac:dyDescent="0.25">
      <c r="R1479" s="95">
        <f t="shared" si="24"/>
        <v>1</v>
      </c>
      <c r="S1479" s="95">
        <f>IF(T1479="",0,IFERROR(IF(VLOOKUP(T1479,T$73:T1478,1,0)&gt;0,0,0),1))</f>
        <v>0</v>
      </c>
      <c r="T1479" s="107">
        <f>IF(DATOS!J1407=P$74,DATOS!C1407,"")</f>
        <v>0</v>
      </c>
    </row>
    <row r="1480" spans="18:20" x14ac:dyDescent="0.25">
      <c r="R1480" s="95">
        <f t="shared" si="24"/>
        <v>1</v>
      </c>
      <c r="S1480" s="95">
        <f>IF(T1480="",0,IFERROR(IF(VLOOKUP(T1480,T$73:T1479,1,0)&gt;0,0,0),1))</f>
        <v>0</v>
      </c>
      <c r="T1480" s="107">
        <f>IF(DATOS!J1408=P$74,DATOS!C1408,"")</f>
        <v>0</v>
      </c>
    </row>
    <row r="1481" spans="18:20" x14ac:dyDescent="0.25">
      <c r="R1481" s="95">
        <f t="shared" si="24"/>
        <v>1</v>
      </c>
      <c r="S1481" s="95">
        <f>IF(T1481="",0,IFERROR(IF(VLOOKUP(T1481,T$73:T1480,1,0)&gt;0,0,0),1))</f>
        <v>0</v>
      </c>
      <c r="T1481" s="107">
        <f>IF(DATOS!J1409=P$74,DATOS!C1409,"")</f>
        <v>0</v>
      </c>
    </row>
    <row r="1482" spans="18:20" x14ac:dyDescent="0.25">
      <c r="R1482" s="95">
        <f t="shared" ref="R1482:R1545" si="25">R1481+S1482</f>
        <v>1</v>
      </c>
      <c r="S1482" s="95">
        <f>IF(T1482="",0,IFERROR(IF(VLOOKUP(T1482,T$73:T1481,1,0)&gt;0,0,0),1))</f>
        <v>0</v>
      </c>
      <c r="T1482" s="107">
        <f>IF(DATOS!J1410=P$74,DATOS!C1410,"")</f>
        <v>0</v>
      </c>
    </row>
    <row r="1483" spans="18:20" x14ac:dyDescent="0.25">
      <c r="R1483" s="95">
        <f t="shared" si="25"/>
        <v>1</v>
      </c>
      <c r="S1483" s="95">
        <f>IF(T1483="",0,IFERROR(IF(VLOOKUP(T1483,T$73:T1482,1,0)&gt;0,0,0),1))</f>
        <v>0</v>
      </c>
      <c r="T1483" s="107">
        <f>IF(DATOS!J1411=P$74,DATOS!C1411,"")</f>
        <v>0</v>
      </c>
    </row>
    <row r="1484" spans="18:20" x14ac:dyDescent="0.25">
      <c r="R1484" s="95">
        <f t="shared" si="25"/>
        <v>1</v>
      </c>
      <c r="S1484" s="95">
        <f>IF(T1484="",0,IFERROR(IF(VLOOKUP(T1484,T$73:T1483,1,0)&gt;0,0,0),1))</f>
        <v>0</v>
      </c>
      <c r="T1484" s="107">
        <f>IF(DATOS!J1412=P$74,DATOS!C1412,"")</f>
        <v>0</v>
      </c>
    </row>
    <row r="1485" spans="18:20" x14ac:dyDescent="0.25">
      <c r="R1485" s="95">
        <f t="shared" si="25"/>
        <v>1</v>
      </c>
      <c r="S1485" s="95">
        <f>IF(T1485="",0,IFERROR(IF(VLOOKUP(T1485,T$73:T1484,1,0)&gt;0,0,0),1))</f>
        <v>0</v>
      </c>
      <c r="T1485" s="107">
        <f>IF(DATOS!J1413=P$74,DATOS!C1413,"")</f>
        <v>0</v>
      </c>
    </row>
    <row r="1486" spans="18:20" x14ac:dyDescent="0.25">
      <c r="R1486" s="95">
        <f t="shared" si="25"/>
        <v>1</v>
      </c>
      <c r="S1486" s="95">
        <f>IF(T1486="",0,IFERROR(IF(VLOOKUP(T1486,T$73:T1485,1,0)&gt;0,0,0),1))</f>
        <v>0</v>
      </c>
      <c r="T1486" s="107">
        <f>IF(DATOS!J1414=P$74,DATOS!C1414,"")</f>
        <v>0</v>
      </c>
    </row>
    <row r="1487" spans="18:20" x14ac:dyDescent="0.25">
      <c r="R1487" s="95">
        <f t="shared" si="25"/>
        <v>1</v>
      </c>
      <c r="S1487" s="95">
        <f>IF(T1487="",0,IFERROR(IF(VLOOKUP(T1487,T$73:T1486,1,0)&gt;0,0,0),1))</f>
        <v>0</v>
      </c>
      <c r="T1487" s="107">
        <f>IF(DATOS!J1415=P$74,DATOS!C1415,"")</f>
        <v>0</v>
      </c>
    </row>
    <row r="1488" spans="18:20" x14ac:dyDescent="0.25">
      <c r="R1488" s="95">
        <f t="shared" si="25"/>
        <v>1</v>
      </c>
      <c r="S1488" s="95">
        <f>IF(T1488="",0,IFERROR(IF(VLOOKUP(T1488,T$73:T1487,1,0)&gt;0,0,0),1))</f>
        <v>0</v>
      </c>
      <c r="T1488" s="107">
        <f>IF(DATOS!J1416=P$74,DATOS!C1416,"")</f>
        <v>0</v>
      </c>
    </row>
    <row r="1489" spans="18:20" x14ac:dyDescent="0.25">
      <c r="R1489" s="95">
        <f t="shared" si="25"/>
        <v>1</v>
      </c>
      <c r="S1489" s="95">
        <f>IF(T1489="",0,IFERROR(IF(VLOOKUP(T1489,T$73:T1488,1,0)&gt;0,0,0),1))</f>
        <v>0</v>
      </c>
      <c r="T1489" s="107">
        <f>IF(DATOS!J1417=P$74,DATOS!C1417,"")</f>
        <v>0</v>
      </c>
    </row>
    <row r="1490" spans="18:20" x14ac:dyDescent="0.25">
      <c r="R1490" s="95">
        <f t="shared" si="25"/>
        <v>1</v>
      </c>
      <c r="S1490" s="95">
        <f>IF(T1490="",0,IFERROR(IF(VLOOKUP(T1490,T$73:T1489,1,0)&gt;0,0,0),1))</f>
        <v>0</v>
      </c>
      <c r="T1490" s="107">
        <f>IF(DATOS!J1418=P$74,DATOS!C1418,"")</f>
        <v>0</v>
      </c>
    </row>
    <row r="1491" spans="18:20" x14ac:dyDescent="0.25">
      <c r="R1491" s="95">
        <f t="shared" si="25"/>
        <v>1</v>
      </c>
      <c r="S1491" s="95">
        <f>IF(T1491="",0,IFERROR(IF(VLOOKUP(T1491,T$73:T1490,1,0)&gt;0,0,0),1))</f>
        <v>0</v>
      </c>
      <c r="T1491" s="107">
        <f>IF(DATOS!J1419=P$74,DATOS!C1419,"")</f>
        <v>0</v>
      </c>
    </row>
    <row r="1492" spans="18:20" x14ac:dyDescent="0.25">
      <c r="R1492" s="95">
        <f t="shared" si="25"/>
        <v>1</v>
      </c>
      <c r="S1492" s="95">
        <f>IF(T1492="",0,IFERROR(IF(VLOOKUP(T1492,T$73:T1491,1,0)&gt;0,0,0),1))</f>
        <v>0</v>
      </c>
      <c r="T1492" s="107">
        <f>IF(DATOS!J1420=P$74,DATOS!C1420,"")</f>
        <v>0</v>
      </c>
    </row>
    <row r="1493" spans="18:20" x14ac:dyDescent="0.25">
      <c r="R1493" s="95">
        <f t="shared" si="25"/>
        <v>1</v>
      </c>
      <c r="S1493" s="95">
        <f>IF(T1493="",0,IFERROR(IF(VLOOKUP(T1493,T$73:T1492,1,0)&gt;0,0,0),1))</f>
        <v>0</v>
      </c>
      <c r="T1493" s="107">
        <f>IF(DATOS!J1421=P$74,DATOS!C1421,"")</f>
        <v>0</v>
      </c>
    </row>
    <row r="1494" spans="18:20" x14ac:dyDescent="0.25">
      <c r="R1494" s="95">
        <f t="shared" si="25"/>
        <v>1</v>
      </c>
      <c r="S1494" s="95">
        <f>IF(T1494="",0,IFERROR(IF(VLOOKUP(T1494,T$73:T1493,1,0)&gt;0,0,0),1))</f>
        <v>0</v>
      </c>
      <c r="T1494" s="107">
        <f>IF(DATOS!J1422=P$74,DATOS!C1422,"")</f>
        <v>0</v>
      </c>
    </row>
    <row r="1495" spans="18:20" x14ac:dyDescent="0.25">
      <c r="R1495" s="95">
        <f t="shared" si="25"/>
        <v>1</v>
      </c>
      <c r="S1495" s="95">
        <f>IF(T1495="",0,IFERROR(IF(VLOOKUP(T1495,T$73:T1494,1,0)&gt;0,0,0),1))</f>
        <v>0</v>
      </c>
      <c r="T1495" s="107">
        <f>IF(DATOS!J1423=P$74,DATOS!C1423,"")</f>
        <v>0</v>
      </c>
    </row>
    <row r="1496" spans="18:20" x14ac:dyDescent="0.25">
      <c r="R1496" s="95">
        <f t="shared" si="25"/>
        <v>1</v>
      </c>
      <c r="S1496" s="95">
        <f>IF(T1496="",0,IFERROR(IF(VLOOKUP(T1496,T$73:T1495,1,0)&gt;0,0,0),1))</f>
        <v>0</v>
      </c>
      <c r="T1496" s="107">
        <f>IF(DATOS!J1424=P$74,DATOS!C1424,"")</f>
        <v>0</v>
      </c>
    </row>
    <row r="1497" spans="18:20" x14ac:dyDescent="0.25">
      <c r="R1497" s="95">
        <f t="shared" si="25"/>
        <v>1</v>
      </c>
      <c r="S1497" s="95">
        <f>IF(T1497="",0,IFERROR(IF(VLOOKUP(T1497,T$73:T1496,1,0)&gt;0,0,0),1))</f>
        <v>0</v>
      </c>
      <c r="T1497" s="107">
        <f>IF(DATOS!J1425=P$74,DATOS!C1425,"")</f>
        <v>0</v>
      </c>
    </row>
    <row r="1498" spans="18:20" x14ac:dyDescent="0.25">
      <c r="R1498" s="95">
        <f t="shared" si="25"/>
        <v>1</v>
      </c>
      <c r="S1498" s="95">
        <f>IF(T1498="",0,IFERROR(IF(VLOOKUP(T1498,T$73:T1497,1,0)&gt;0,0,0),1))</f>
        <v>0</v>
      </c>
      <c r="T1498" s="107">
        <f>IF(DATOS!J1426=P$74,DATOS!C1426,"")</f>
        <v>0</v>
      </c>
    </row>
    <row r="1499" spans="18:20" x14ac:dyDescent="0.25">
      <c r="R1499" s="95">
        <f t="shared" si="25"/>
        <v>1</v>
      </c>
      <c r="S1499" s="95">
        <f>IF(T1499="",0,IFERROR(IF(VLOOKUP(T1499,T$73:T1498,1,0)&gt;0,0,0),1))</f>
        <v>0</v>
      </c>
      <c r="T1499" s="107">
        <f>IF(DATOS!J1427=P$74,DATOS!C1427,"")</f>
        <v>0</v>
      </c>
    </row>
    <row r="1500" spans="18:20" x14ac:dyDescent="0.25">
      <c r="R1500" s="95">
        <f t="shared" si="25"/>
        <v>1</v>
      </c>
      <c r="S1500" s="95">
        <f>IF(T1500="",0,IFERROR(IF(VLOOKUP(T1500,T$73:T1499,1,0)&gt;0,0,0),1))</f>
        <v>0</v>
      </c>
      <c r="T1500" s="107">
        <f>IF(DATOS!J1428=P$74,DATOS!C1428,"")</f>
        <v>0</v>
      </c>
    </row>
    <row r="1501" spans="18:20" x14ac:dyDescent="0.25">
      <c r="R1501" s="95">
        <f t="shared" si="25"/>
        <v>1</v>
      </c>
      <c r="S1501" s="95">
        <f>IF(T1501="",0,IFERROR(IF(VLOOKUP(T1501,T$73:T1500,1,0)&gt;0,0,0),1))</f>
        <v>0</v>
      </c>
      <c r="T1501" s="107">
        <f>IF(DATOS!J1429=P$74,DATOS!C1429,"")</f>
        <v>0</v>
      </c>
    </row>
    <row r="1502" spans="18:20" x14ac:dyDescent="0.25">
      <c r="R1502" s="95">
        <f t="shared" si="25"/>
        <v>1</v>
      </c>
      <c r="S1502" s="95">
        <f>IF(T1502="",0,IFERROR(IF(VLOOKUP(T1502,T$73:T1501,1,0)&gt;0,0,0),1))</f>
        <v>0</v>
      </c>
      <c r="T1502" s="107">
        <f>IF(DATOS!J1430=P$74,DATOS!C1430,"")</f>
        <v>0</v>
      </c>
    </row>
    <row r="1503" spans="18:20" x14ac:dyDescent="0.25">
      <c r="R1503" s="95">
        <f t="shared" si="25"/>
        <v>1</v>
      </c>
      <c r="S1503" s="95">
        <f>IF(T1503="",0,IFERROR(IF(VLOOKUP(T1503,T$73:T1502,1,0)&gt;0,0,0),1))</f>
        <v>0</v>
      </c>
      <c r="T1503" s="107">
        <f>IF(DATOS!J1431=P$74,DATOS!C1431,"")</f>
        <v>0</v>
      </c>
    </row>
    <row r="1504" spans="18:20" x14ac:dyDescent="0.25">
      <c r="R1504" s="95">
        <f t="shared" si="25"/>
        <v>1</v>
      </c>
      <c r="S1504" s="95">
        <f>IF(T1504="",0,IFERROR(IF(VLOOKUP(T1504,T$73:T1503,1,0)&gt;0,0,0),1))</f>
        <v>0</v>
      </c>
      <c r="T1504" s="107">
        <f>IF(DATOS!J1432=P$74,DATOS!C1432,"")</f>
        <v>0</v>
      </c>
    </row>
    <row r="1505" spans="18:20" x14ac:dyDescent="0.25">
      <c r="R1505" s="95">
        <f t="shared" si="25"/>
        <v>1</v>
      </c>
      <c r="S1505" s="95">
        <f>IF(T1505="",0,IFERROR(IF(VLOOKUP(T1505,T$73:T1504,1,0)&gt;0,0,0),1))</f>
        <v>0</v>
      </c>
      <c r="T1505" s="107">
        <f>IF(DATOS!J1433=P$74,DATOS!C1433,"")</f>
        <v>0</v>
      </c>
    </row>
    <row r="1506" spans="18:20" x14ac:dyDescent="0.25">
      <c r="R1506" s="95">
        <f t="shared" si="25"/>
        <v>1</v>
      </c>
      <c r="S1506" s="95">
        <f>IF(T1506="",0,IFERROR(IF(VLOOKUP(T1506,T$73:T1505,1,0)&gt;0,0,0),1))</f>
        <v>0</v>
      </c>
      <c r="T1506" s="107">
        <f>IF(DATOS!J1434=P$74,DATOS!C1434,"")</f>
        <v>0</v>
      </c>
    </row>
    <row r="1507" spans="18:20" x14ac:dyDescent="0.25">
      <c r="R1507" s="95">
        <f t="shared" si="25"/>
        <v>1</v>
      </c>
      <c r="S1507" s="95">
        <f>IF(T1507="",0,IFERROR(IF(VLOOKUP(T1507,T$73:T1506,1,0)&gt;0,0,0),1))</f>
        <v>0</v>
      </c>
      <c r="T1507" s="107">
        <f>IF(DATOS!J1435=P$74,DATOS!C1435,"")</f>
        <v>0</v>
      </c>
    </row>
    <row r="1508" spans="18:20" x14ac:dyDescent="0.25">
      <c r="R1508" s="95">
        <f t="shared" si="25"/>
        <v>1</v>
      </c>
      <c r="S1508" s="95">
        <f>IF(T1508="",0,IFERROR(IF(VLOOKUP(T1508,T$73:T1507,1,0)&gt;0,0,0),1))</f>
        <v>0</v>
      </c>
      <c r="T1508" s="107">
        <f>IF(DATOS!J1436=P$74,DATOS!C1436,"")</f>
        <v>0</v>
      </c>
    </row>
    <row r="1509" spans="18:20" x14ac:dyDescent="0.25">
      <c r="R1509" s="95">
        <f t="shared" si="25"/>
        <v>1</v>
      </c>
      <c r="S1509" s="95">
        <f>IF(T1509="",0,IFERROR(IF(VLOOKUP(T1509,T$73:T1508,1,0)&gt;0,0,0),1))</f>
        <v>0</v>
      </c>
      <c r="T1509" s="107">
        <f>IF(DATOS!J1437=P$74,DATOS!C1437,"")</f>
        <v>0</v>
      </c>
    </row>
    <row r="1510" spans="18:20" x14ac:dyDescent="0.25">
      <c r="R1510" s="95">
        <f t="shared" si="25"/>
        <v>1</v>
      </c>
      <c r="S1510" s="95">
        <f>IF(T1510="",0,IFERROR(IF(VLOOKUP(T1510,T$73:T1509,1,0)&gt;0,0,0),1))</f>
        <v>0</v>
      </c>
      <c r="T1510" s="107">
        <f>IF(DATOS!J1438=P$74,DATOS!C1438,"")</f>
        <v>0</v>
      </c>
    </row>
    <row r="1511" spans="18:20" x14ac:dyDescent="0.25">
      <c r="R1511" s="95">
        <f t="shared" si="25"/>
        <v>1</v>
      </c>
      <c r="S1511" s="95">
        <f>IF(T1511="",0,IFERROR(IF(VLOOKUP(T1511,T$73:T1510,1,0)&gt;0,0,0),1))</f>
        <v>0</v>
      </c>
      <c r="T1511" s="107">
        <f>IF(DATOS!J1439=P$74,DATOS!C1439,"")</f>
        <v>0</v>
      </c>
    </row>
    <row r="1512" spans="18:20" x14ac:dyDescent="0.25">
      <c r="R1512" s="95">
        <f t="shared" si="25"/>
        <v>1</v>
      </c>
      <c r="S1512" s="95">
        <f>IF(T1512="",0,IFERROR(IF(VLOOKUP(T1512,T$73:T1511,1,0)&gt;0,0,0),1))</f>
        <v>0</v>
      </c>
      <c r="T1512" s="107">
        <f>IF(DATOS!J1440=P$74,DATOS!C1440,"")</f>
        <v>0</v>
      </c>
    </row>
    <row r="1513" spans="18:20" x14ac:dyDescent="0.25">
      <c r="R1513" s="95">
        <f t="shared" si="25"/>
        <v>1</v>
      </c>
      <c r="S1513" s="95">
        <f>IF(T1513="",0,IFERROR(IF(VLOOKUP(T1513,T$73:T1512,1,0)&gt;0,0,0),1))</f>
        <v>0</v>
      </c>
      <c r="T1513" s="107">
        <f>IF(DATOS!J1441=P$74,DATOS!C1441,"")</f>
        <v>0</v>
      </c>
    </row>
    <row r="1514" spans="18:20" x14ac:dyDescent="0.25">
      <c r="R1514" s="95">
        <f t="shared" si="25"/>
        <v>1</v>
      </c>
      <c r="S1514" s="95">
        <f>IF(T1514="",0,IFERROR(IF(VLOOKUP(T1514,T$73:T1513,1,0)&gt;0,0,0),1))</f>
        <v>0</v>
      </c>
      <c r="T1514" s="107">
        <f>IF(DATOS!J1442=P$74,DATOS!C1442,"")</f>
        <v>0</v>
      </c>
    </row>
    <row r="1515" spans="18:20" x14ac:dyDescent="0.25">
      <c r="R1515" s="95">
        <f t="shared" si="25"/>
        <v>1</v>
      </c>
      <c r="S1515" s="95">
        <f>IF(T1515="",0,IFERROR(IF(VLOOKUP(T1515,T$73:T1514,1,0)&gt;0,0,0),1))</f>
        <v>0</v>
      </c>
      <c r="T1515" s="107">
        <f>IF(DATOS!J1443=P$74,DATOS!C1443,"")</f>
        <v>0</v>
      </c>
    </row>
    <row r="1516" spans="18:20" x14ac:dyDescent="0.25">
      <c r="R1516" s="95">
        <f t="shared" si="25"/>
        <v>1</v>
      </c>
      <c r="S1516" s="95">
        <f>IF(T1516="",0,IFERROR(IF(VLOOKUP(T1516,T$73:T1515,1,0)&gt;0,0,0),1))</f>
        <v>0</v>
      </c>
      <c r="T1516" s="107">
        <f>IF(DATOS!J1444=P$74,DATOS!C1444,"")</f>
        <v>0</v>
      </c>
    </row>
    <row r="1517" spans="18:20" x14ac:dyDescent="0.25">
      <c r="R1517" s="95">
        <f t="shared" si="25"/>
        <v>1</v>
      </c>
      <c r="S1517" s="95">
        <f>IF(T1517="",0,IFERROR(IF(VLOOKUP(T1517,T$73:T1516,1,0)&gt;0,0,0),1))</f>
        <v>0</v>
      </c>
      <c r="T1517" s="107">
        <f>IF(DATOS!J1445=P$74,DATOS!C1445,"")</f>
        <v>0</v>
      </c>
    </row>
    <row r="1518" spans="18:20" x14ac:dyDescent="0.25">
      <c r="R1518" s="95">
        <f t="shared" si="25"/>
        <v>1</v>
      </c>
      <c r="S1518" s="95">
        <f>IF(T1518="",0,IFERROR(IF(VLOOKUP(T1518,T$73:T1517,1,0)&gt;0,0,0),1))</f>
        <v>0</v>
      </c>
      <c r="T1518" s="107">
        <f>IF(DATOS!J1446=P$74,DATOS!C1446,"")</f>
        <v>0</v>
      </c>
    </row>
    <row r="1519" spans="18:20" x14ac:dyDescent="0.25">
      <c r="R1519" s="95">
        <f t="shared" si="25"/>
        <v>1</v>
      </c>
      <c r="S1519" s="95">
        <f>IF(T1519="",0,IFERROR(IF(VLOOKUP(T1519,T$73:T1518,1,0)&gt;0,0,0),1))</f>
        <v>0</v>
      </c>
      <c r="T1519" s="107">
        <f>IF(DATOS!J1447=P$74,DATOS!C1447,"")</f>
        <v>0</v>
      </c>
    </row>
    <row r="1520" spans="18:20" x14ac:dyDescent="0.25">
      <c r="R1520" s="95">
        <f t="shared" si="25"/>
        <v>1</v>
      </c>
      <c r="S1520" s="95">
        <f>IF(T1520="",0,IFERROR(IF(VLOOKUP(T1520,T$73:T1519,1,0)&gt;0,0,0),1))</f>
        <v>0</v>
      </c>
      <c r="T1520" s="107">
        <f>IF(DATOS!J1448=P$74,DATOS!C1448,"")</f>
        <v>0</v>
      </c>
    </row>
    <row r="1521" spans="18:20" x14ac:dyDescent="0.25">
      <c r="R1521" s="95">
        <f t="shared" si="25"/>
        <v>1</v>
      </c>
      <c r="S1521" s="95">
        <f>IF(T1521="",0,IFERROR(IF(VLOOKUP(T1521,T$73:T1520,1,0)&gt;0,0,0),1))</f>
        <v>0</v>
      </c>
      <c r="T1521" s="107">
        <f>IF(DATOS!J1449=P$74,DATOS!C1449,"")</f>
        <v>0</v>
      </c>
    </row>
    <row r="1522" spans="18:20" x14ac:dyDescent="0.25">
      <c r="R1522" s="95">
        <f t="shared" si="25"/>
        <v>1</v>
      </c>
      <c r="S1522" s="95">
        <f>IF(T1522="",0,IFERROR(IF(VLOOKUP(T1522,T$73:T1521,1,0)&gt;0,0,0),1))</f>
        <v>0</v>
      </c>
      <c r="T1522" s="107">
        <f>IF(DATOS!J1450=P$74,DATOS!C1450,"")</f>
        <v>0</v>
      </c>
    </row>
    <row r="1523" spans="18:20" x14ac:dyDescent="0.25">
      <c r="R1523" s="95">
        <f t="shared" si="25"/>
        <v>1</v>
      </c>
      <c r="S1523" s="95">
        <f>IF(T1523="",0,IFERROR(IF(VLOOKUP(T1523,T$73:T1522,1,0)&gt;0,0,0),1))</f>
        <v>0</v>
      </c>
      <c r="T1523" s="107">
        <f>IF(DATOS!J1451=P$74,DATOS!C1451,"")</f>
        <v>0</v>
      </c>
    </row>
    <row r="1524" spans="18:20" x14ac:dyDescent="0.25">
      <c r="R1524" s="95">
        <f t="shared" si="25"/>
        <v>1</v>
      </c>
      <c r="S1524" s="95">
        <f>IF(T1524="",0,IFERROR(IF(VLOOKUP(T1524,T$73:T1523,1,0)&gt;0,0,0),1))</f>
        <v>0</v>
      </c>
      <c r="T1524" s="107">
        <f>IF(DATOS!J1452=P$74,DATOS!C1452,"")</f>
        <v>0</v>
      </c>
    </row>
    <row r="1525" spans="18:20" x14ac:dyDescent="0.25">
      <c r="R1525" s="95">
        <f t="shared" si="25"/>
        <v>1</v>
      </c>
      <c r="S1525" s="95">
        <f>IF(T1525="",0,IFERROR(IF(VLOOKUP(T1525,T$73:T1524,1,0)&gt;0,0,0),1))</f>
        <v>0</v>
      </c>
      <c r="T1525" s="107">
        <f>IF(DATOS!J1453=P$74,DATOS!C1453,"")</f>
        <v>0</v>
      </c>
    </row>
    <row r="1526" spans="18:20" x14ac:dyDescent="0.25">
      <c r="R1526" s="95">
        <f t="shared" si="25"/>
        <v>1</v>
      </c>
      <c r="S1526" s="95">
        <f>IF(T1526="",0,IFERROR(IF(VLOOKUP(T1526,T$73:T1525,1,0)&gt;0,0,0),1))</f>
        <v>0</v>
      </c>
      <c r="T1526" s="107">
        <f>IF(DATOS!J1454=P$74,DATOS!C1454,"")</f>
        <v>0</v>
      </c>
    </row>
    <row r="1527" spans="18:20" x14ac:dyDescent="0.25">
      <c r="R1527" s="95">
        <f t="shared" si="25"/>
        <v>1</v>
      </c>
      <c r="S1527" s="95">
        <f>IF(T1527="",0,IFERROR(IF(VLOOKUP(T1527,T$73:T1526,1,0)&gt;0,0,0),1))</f>
        <v>0</v>
      </c>
      <c r="T1527" s="107">
        <f>IF(DATOS!J1455=P$74,DATOS!C1455,"")</f>
        <v>0</v>
      </c>
    </row>
    <row r="1528" spans="18:20" x14ac:dyDescent="0.25">
      <c r="R1528" s="95">
        <f t="shared" si="25"/>
        <v>1</v>
      </c>
      <c r="S1528" s="95">
        <f>IF(T1528="",0,IFERROR(IF(VLOOKUP(T1528,T$73:T1527,1,0)&gt;0,0,0),1))</f>
        <v>0</v>
      </c>
      <c r="T1528" s="107">
        <f>IF(DATOS!J1456=P$74,DATOS!C1456,"")</f>
        <v>0</v>
      </c>
    </row>
    <row r="1529" spans="18:20" x14ac:dyDescent="0.25">
      <c r="R1529" s="95">
        <f t="shared" si="25"/>
        <v>1</v>
      </c>
      <c r="S1529" s="95">
        <f>IF(T1529="",0,IFERROR(IF(VLOOKUP(T1529,T$73:T1528,1,0)&gt;0,0,0),1))</f>
        <v>0</v>
      </c>
      <c r="T1529" s="107">
        <f>IF(DATOS!J1457=P$74,DATOS!C1457,"")</f>
        <v>0</v>
      </c>
    </row>
    <row r="1530" spans="18:20" x14ac:dyDescent="0.25">
      <c r="R1530" s="95">
        <f t="shared" si="25"/>
        <v>1</v>
      </c>
      <c r="S1530" s="95">
        <f>IF(T1530="",0,IFERROR(IF(VLOOKUP(T1530,T$73:T1529,1,0)&gt;0,0,0),1))</f>
        <v>0</v>
      </c>
      <c r="T1530" s="107">
        <f>IF(DATOS!J1458=P$74,DATOS!C1458,"")</f>
        <v>0</v>
      </c>
    </row>
    <row r="1531" spans="18:20" x14ac:dyDescent="0.25">
      <c r="R1531" s="95">
        <f t="shared" si="25"/>
        <v>1</v>
      </c>
      <c r="S1531" s="95">
        <f>IF(T1531="",0,IFERROR(IF(VLOOKUP(T1531,T$73:T1530,1,0)&gt;0,0,0),1))</f>
        <v>0</v>
      </c>
      <c r="T1531" s="107">
        <f>IF(DATOS!J1459=P$74,DATOS!C1459,"")</f>
        <v>0</v>
      </c>
    </row>
    <row r="1532" spans="18:20" x14ac:dyDescent="0.25">
      <c r="R1532" s="95">
        <f t="shared" si="25"/>
        <v>1</v>
      </c>
      <c r="S1532" s="95">
        <f>IF(T1532="",0,IFERROR(IF(VLOOKUP(T1532,T$73:T1531,1,0)&gt;0,0,0),1))</f>
        <v>0</v>
      </c>
      <c r="T1532" s="107">
        <f>IF(DATOS!J1460=P$74,DATOS!C1460,"")</f>
        <v>0</v>
      </c>
    </row>
    <row r="1533" spans="18:20" x14ac:dyDescent="0.25">
      <c r="R1533" s="95">
        <f t="shared" si="25"/>
        <v>1</v>
      </c>
      <c r="S1533" s="95">
        <f>IF(T1533="",0,IFERROR(IF(VLOOKUP(T1533,T$73:T1532,1,0)&gt;0,0,0),1))</f>
        <v>0</v>
      </c>
      <c r="T1533" s="107">
        <f>IF(DATOS!J1461=P$74,DATOS!C1461,"")</f>
        <v>0</v>
      </c>
    </row>
    <row r="1534" spans="18:20" x14ac:dyDescent="0.25">
      <c r="R1534" s="95">
        <f t="shared" si="25"/>
        <v>1</v>
      </c>
      <c r="S1534" s="95">
        <f>IF(T1534="",0,IFERROR(IF(VLOOKUP(T1534,T$73:T1533,1,0)&gt;0,0,0),1))</f>
        <v>0</v>
      </c>
      <c r="T1534" s="107">
        <f>IF(DATOS!J1462=P$74,DATOS!C1462,"")</f>
        <v>0</v>
      </c>
    </row>
    <row r="1535" spans="18:20" x14ac:dyDescent="0.25">
      <c r="R1535" s="95">
        <f t="shared" si="25"/>
        <v>1</v>
      </c>
      <c r="S1535" s="95">
        <f>IF(T1535="",0,IFERROR(IF(VLOOKUP(T1535,T$73:T1534,1,0)&gt;0,0,0),1))</f>
        <v>0</v>
      </c>
      <c r="T1535" s="107">
        <f>IF(DATOS!J1463=P$74,DATOS!C1463,"")</f>
        <v>0</v>
      </c>
    </row>
    <row r="1536" spans="18:20" x14ac:dyDescent="0.25">
      <c r="R1536" s="95">
        <f t="shared" si="25"/>
        <v>1</v>
      </c>
      <c r="S1536" s="95">
        <f>IF(T1536="",0,IFERROR(IF(VLOOKUP(T1536,T$73:T1535,1,0)&gt;0,0,0),1))</f>
        <v>0</v>
      </c>
      <c r="T1536" s="107">
        <f>IF(DATOS!J1464=P$74,DATOS!C1464,"")</f>
        <v>0</v>
      </c>
    </row>
    <row r="1537" spans="18:20" x14ac:dyDescent="0.25">
      <c r="R1537" s="95">
        <f t="shared" si="25"/>
        <v>1</v>
      </c>
      <c r="S1537" s="95">
        <f>IF(T1537="",0,IFERROR(IF(VLOOKUP(T1537,T$73:T1536,1,0)&gt;0,0,0),1))</f>
        <v>0</v>
      </c>
      <c r="T1537" s="107">
        <f>IF(DATOS!J1465=P$74,DATOS!C1465,"")</f>
        <v>0</v>
      </c>
    </row>
    <row r="1538" spans="18:20" x14ac:dyDescent="0.25">
      <c r="R1538" s="95">
        <f t="shared" si="25"/>
        <v>1</v>
      </c>
      <c r="S1538" s="95">
        <f>IF(T1538="",0,IFERROR(IF(VLOOKUP(T1538,T$73:T1537,1,0)&gt;0,0,0),1))</f>
        <v>0</v>
      </c>
      <c r="T1538" s="107">
        <f>IF(DATOS!J1466=P$74,DATOS!C1466,"")</f>
        <v>0</v>
      </c>
    </row>
    <row r="1539" spans="18:20" x14ac:dyDescent="0.25">
      <c r="R1539" s="95">
        <f t="shared" si="25"/>
        <v>1</v>
      </c>
      <c r="S1539" s="95">
        <f>IF(T1539="",0,IFERROR(IF(VLOOKUP(T1539,T$73:T1538,1,0)&gt;0,0,0),1))</f>
        <v>0</v>
      </c>
      <c r="T1539" s="107">
        <f>IF(DATOS!J1467=P$74,DATOS!C1467,"")</f>
        <v>0</v>
      </c>
    </row>
    <row r="1540" spans="18:20" x14ac:dyDescent="0.25">
      <c r="R1540" s="95">
        <f t="shared" si="25"/>
        <v>1</v>
      </c>
      <c r="S1540" s="95">
        <f>IF(T1540="",0,IFERROR(IF(VLOOKUP(T1540,T$73:T1539,1,0)&gt;0,0,0),1))</f>
        <v>0</v>
      </c>
      <c r="T1540" s="107">
        <f>IF(DATOS!J1468=P$74,DATOS!C1468,"")</f>
        <v>0</v>
      </c>
    </row>
    <row r="1541" spans="18:20" x14ac:dyDescent="0.25">
      <c r="R1541" s="95">
        <f t="shared" si="25"/>
        <v>1</v>
      </c>
      <c r="S1541" s="95">
        <f>IF(T1541="",0,IFERROR(IF(VLOOKUP(T1541,T$73:T1540,1,0)&gt;0,0,0),1))</f>
        <v>0</v>
      </c>
      <c r="T1541" s="107">
        <f>IF(DATOS!J1469=P$74,DATOS!C1469,"")</f>
        <v>0</v>
      </c>
    </row>
    <row r="1542" spans="18:20" x14ac:dyDescent="0.25">
      <c r="R1542" s="95">
        <f t="shared" si="25"/>
        <v>1</v>
      </c>
      <c r="S1542" s="95">
        <f>IF(T1542="",0,IFERROR(IF(VLOOKUP(T1542,T$73:T1541,1,0)&gt;0,0,0),1))</f>
        <v>0</v>
      </c>
      <c r="T1542" s="107">
        <f>IF(DATOS!J1470=P$74,DATOS!C1470,"")</f>
        <v>0</v>
      </c>
    </row>
    <row r="1543" spans="18:20" x14ac:dyDescent="0.25">
      <c r="R1543" s="95">
        <f t="shared" si="25"/>
        <v>1</v>
      </c>
      <c r="S1543" s="95">
        <f>IF(T1543="",0,IFERROR(IF(VLOOKUP(T1543,T$73:T1542,1,0)&gt;0,0,0),1))</f>
        <v>0</v>
      </c>
      <c r="T1543" s="107">
        <f>IF(DATOS!J1471=P$74,DATOS!C1471,"")</f>
        <v>0</v>
      </c>
    </row>
    <row r="1544" spans="18:20" x14ac:dyDescent="0.25">
      <c r="R1544" s="95">
        <f t="shared" si="25"/>
        <v>1</v>
      </c>
      <c r="S1544" s="95">
        <f>IF(T1544="",0,IFERROR(IF(VLOOKUP(T1544,T$73:T1543,1,0)&gt;0,0,0),1))</f>
        <v>0</v>
      </c>
      <c r="T1544" s="107">
        <f>IF(DATOS!J1472=P$74,DATOS!C1472,"")</f>
        <v>0</v>
      </c>
    </row>
    <row r="1545" spans="18:20" x14ac:dyDescent="0.25">
      <c r="R1545" s="95">
        <f t="shared" si="25"/>
        <v>1</v>
      </c>
      <c r="S1545" s="95">
        <f>IF(T1545="",0,IFERROR(IF(VLOOKUP(T1545,T$73:T1544,1,0)&gt;0,0,0),1))</f>
        <v>0</v>
      </c>
      <c r="T1545" s="107">
        <f>IF(DATOS!J1473=P$74,DATOS!C1473,"")</f>
        <v>0</v>
      </c>
    </row>
    <row r="1546" spans="18:20" x14ac:dyDescent="0.25">
      <c r="R1546" s="95">
        <f t="shared" ref="R1546:R1609" si="26">R1545+S1546</f>
        <v>1</v>
      </c>
      <c r="S1546" s="95">
        <f>IF(T1546="",0,IFERROR(IF(VLOOKUP(T1546,T$73:T1545,1,0)&gt;0,0,0),1))</f>
        <v>0</v>
      </c>
      <c r="T1546" s="107">
        <f>IF(DATOS!J1474=P$74,DATOS!C1474,"")</f>
        <v>0</v>
      </c>
    </row>
    <row r="1547" spans="18:20" x14ac:dyDescent="0.25">
      <c r="R1547" s="95">
        <f t="shared" si="26"/>
        <v>1</v>
      </c>
      <c r="S1547" s="95">
        <f>IF(T1547="",0,IFERROR(IF(VLOOKUP(T1547,T$73:T1546,1,0)&gt;0,0,0),1))</f>
        <v>0</v>
      </c>
      <c r="T1547" s="107">
        <f>IF(DATOS!J1475=P$74,DATOS!C1475,"")</f>
        <v>0</v>
      </c>
    </row>
    <row r="1548" spans="18:20" x14ac:dyDescent="0.25">
      <c r="R1548" s="95">
        <f t="shared" si="26"/>
        <v>1</v>
      </c>
      <c r="S1548" s="95">
        <f>IF(T1548="",0,IFERROR(IF(VLOOKUP(T1548,T$73:T1547,1,0)&gt;0,0,0),1))</f>
        <v>0</v>
      </c>
      <c r="T1548" s="107">
        <f>IF(DATOS!J1476=P$74,DATOS!C1476,"")</f>
        <v>0</v>
      </c>
    </row>
    <row r="1549" spans="18:20" x14ac:dyDescent="0.25">
      <c r="R1549" s="95">
        <f t="shared" si="26"/>
        <v>1</v>
      </c>
      <c r="S1549" s="95">
        <f>IF(T1549="",0,IFERROR(IF(VLOOKUP(T1549,T$73:T1548,1,0)&gt;0,0,0),1))</f>
        <v>0</v>
      </c>
      <c r="T1549" s="107">
        <f>IF(DATOS!J1477=P$74,DATOS!C1477,"")</f>
        <v>0</v>
      </c>
    </row>
    <row r="1550" spans="18:20" x14ac:dyDescent="0.25">
      <c r="R1550" s="95">
        <f t="shared" si="26"/>
        <v>1</v>
      </c>
      <c r="S1550" s="95">
        <f>IF(T1550="",0,IFERROR(IF(VLOOKUP(T1550,T$73:T1549,1,0)&gt;0,0,0),1))</f>
        <v>0</v>
      </c>
      <c r="T1550" s="107">
        <f>IF(DATOS!J1478=P$74,DATOS!C1478,"")</f>
        <v>0</v>
      </c>
    </row>
    <row r="1551" spans="18:20" x14ac:dyDescent="0.25">
      <c r="R1551" s="95">
        <f t="shared" si="26"/>
        <v>1</v>
      </c>
      <c r="S1551" s="95">
        <f>IF(T1551="",0,IFERROR(IF(VLOOKUP(T1551,T$73:T1550,1,0)&gt;0,0,0),1))</f>
        <v>0</v>
      </c>
      <c r="T1551" s="107">
        <f>IF(DATOS!J1479=P$74,DATOS!C1479,"")</f>
        <v>0</v>
      </c>
    </row>
    <row r="1552" spans="18:20" x14ac:dyDescent="0.25">
      <c r="R1552" s="95">
        <f t="shared" si="26"/>
        <v>1</v>
      </c>
      <c r="S1552" s="95">
        <f>IF(T1552="",0,IFERROR(IF(VLOOKUP(T1552,T$73:T1551,1,0)&gt;0,0,0),1))</f>
        <v>0</v>
      </c>
      <c r="T1552" s="107">
        <f>IF(DATOS!J1480=P$74,DATOS!C1480,"")</f>
        <v>0</v>
      </c>
    </row>
    <row r="1553" spans="18:20" x14ac:dyDescent="0.25">
      <c r="R1553" s="95">
        <f t="shared" si="26"/>
        <v>1</v>
      </c>
      <c r="S1553" s="95">
        <f>IF(T1553="",0,IFERROR(IF(VLOOKUP(T1553,T$73:T1552,1,0)&gt;0,0,0),1))</f>
        <v>0</v>
      </c>
      <c r="T1553" s="107">
        <f>IF(DATOS!J1481=P$74,DATOS!C1481,"")</f>
        <v>0</v>
      </c>
    </row>
    <row r="1554" spans="18:20" x14ac:dyDescent="0.25">
      <c r="R1554" s="95">
        <f t="shared" si="26"/>
        <v>1</v>
      </c>
      <c r="S1554" s="95">
        <f>IF(T1554="",0,IFERROR(IF(VLOOKUP(T1554,T$73:T1553,1,0)&gt;0,0,0),1))</f>
        <v>0</v>
      </c>
      <c r="T1554" s="107">
        <f>IF(DATOS!J1482=P$74,DATOS!C1482,"")</f>
        <v>0</v>
      </c>
    </row>
    <row r="1555" spans="18:20" x14ac:dyDescent="0.25">
      <c r="R1555" s="95">
        <f t="shared" si="26"/>
        <v>1</v>
      </c>
      <c r="S1555" s="95">
        <f>IF(T1555="",0,IFERROR(IF(VLOOKUP(T1555,T$73:T1554,1,0)&gt;0,0,0),1))</f>
        <v>0</v>
      </c>
      <c r="T1555" s="107">
        <f>IF(DATOS!J1483=P$74,DATOS!C1483,"")</f>
        <v>0</v>
      </c>
    </row>
    <row r="1556" spans="18:20" x14ac:dyDescent="0.25">
      <c r="R1556" s="95">
        <f t="shared" si="26"/>
        <v>1</v>
      </c>
      <c r="S1556" s="95">
        <f>IF(T1556="",0,IFERROR(IF(VLOOKUP(T1556,T$73:T1555,1,0)&gt;0,0,0),1))</f>
        <v>0</v>
      </c>
      <c r="T1556" s="107">
        <f>IF(DATOS!J1484=P$74,DATOS!C1484,"")</f>
        <v>0</v>
      </c>
    </row>
    <row r="1557" spans="18:20" x14ac:dyDescent="0.25">
      <c r="R1557" s="95">
        <f t="shared" si="26"/>
        <v>1</v>
      </c>
      <c r="S1557" s="95">
        <f>IF(T1557="",0,IFERROR(IF(VLOOKUP(T1557,T$73:T1556,1,0)&gt;0,0,0),1))</f>
        <v>0</v>
      </c>
      <c r="T1557" s="107">
        <f>IF(DATOS!J1485=P$74,DATOS!C1485,"")</f>
        <v>0</v>
      </c>
    </row>
    <row r="1558" spans="18:20" x14ac:dyDescent="0.25">
      <c r="R1558" s="95">
        <f t="shared" si="26"/>
        <v>1</v>
      </c>
      <c r="S1558" s="95">
        <f>IF(T1558="",0,IFERROR(IF(VLOOKUP(T1558,T$73:T1557,1,0)&gt;0,0,0),1))</f>
        <v>0</v>
      </c>
      <c r="T1558" s="107">
        <f>IF(DATOS!J1486=P$74,DATOS!C1486,"")</f>
        <v>0</v>
      </c>
    </row>
    <row r="1559" spans="18:20" x14ac:dyDescent="0.25">
      <c r="R1559" s="95">
        <f t="shared" si="26"/>
        <v>1</v>
      </c>
      <c r="S1559" s="95">
        <f>IF(T1559="",0,IFERROR(IF(VLOOKUP(T1559,T$73:T1558,1,0)&gt;0,0,0),1))</f>
        <v>0</v>
      </c>
      <c r="T1559" s="107">
        <f>IF(DATOS!J1487=P$74,DATOS!C1487,"")</f>
        <v>0</v>
      </c>
    </row>
    <row r="1560" spans="18:20" x14ac:dyDescent="0.25">
      <c r="R1560" s="95">
        <f t="shared" si="26"/>
        <v>1</v>
      </c>
      <c r="S1560" s="95">
        <f>IF(T1560="",0,IFERROR(IF(VLOOKUP(T1560,T$73:T1559,1,0)&gt;0,0,0),1))</f>
        <v>0</v>
      </c>
      <c r="T1560" s="107">
        <f>IF(DATOS!J1488=P$74,DATOS!C1488,"")</f>
        <v>0</v>
      </c>
    </row>
    <row r="1561" spans="18:20" x14ac:dyDescent="0.25">
      <c r="R1561" s="95">
        <f t="shared" si="26"/>
        <v>1</v>
      </c>
      <c r="S1561" s="95">
        <f>IF(T1561="",0,IFERROR(IF(VLOOKUP(T1561,T$73:T1560,1,0)&gt;0,0,0),1))</f>
        <v>0</v>
      </c>
      <c r="T1561" s="107">
        <f>IF(DATOS!J1489=P$74,DATOS!C1489,"")</f>
        <v>0</v>
      </c>
    </row>
    <row r="1562" spans="18:20" x14ac:dyDescent="0.25">
      <c r="R1562" s="95">
        <f t="shared" si="26"/>
        <v>1</v>
      </c>
      <c r="S1562" s="95">
        <f>IF(T1562="",0,IFERROR(IF(VLOOKUP(T1562,T$73:T1561,1,0)&gt;0,0,0),1))</f>
        <v>0</v>
      </c>
      <c r="T1562" s="107">
        <f>IF(DATOS!J1490=P$74,DATOS!C1490,"")</f>
        <v>0</v>
      </c>
    </row>
    <row r="1563" spans="18:20" x14ac:dyDescent="0.25">
      <c r="R1563" s="95">
        <f t="shared" si="26"/>
        <v>1</v>
      </c>
      <c r="S1563" s="95">
        <f>IF(T1563="",0,IFERROR(IF(VLOOKUP(T1563,T$73:T1562,1,0)&gt;0,0,0),1))</f>
        <v>0</v>
      </c>
      <c r="T1563" s="107">
        <f>IF(DATOS!J1491=P$74,DATOS!C1491,"")</f>
        <v>0</v>
      </c>
    </row>
    <row r="1564" spans="18:20" x14ac:dyDescent="0.25">
      <c r="R1564" s="95">
        <f t="shared" si="26"/>
        <v>1</v>
      </c>
      <c r="S1564" s="95">
        <f>IF(T1564="",0,IFERROR(IF(VLOOKUP(T1564,T$73:T1563,1,0)&gt;0,0,0),1))</f>
        <v>0</v>
      </c>
      <c r="T1564" s="107">
        <f>IF(DATOS!J1492=P$74,DATOS!C1492,"")</f>
        <v>0</v>
      </c>
    </row>
    <row r="1565" spans="18:20" x14ac:dyDescent="0.25">
      <c r="R1565" s="95">
        <f t="shared" si="26"/>
        <v>1</v>
      </c>
      <c r="S1565" s="95">
        <f>IF(T1565="",0,IFERROR(IF(VLOOKUP(T1565,T$73:T1564,1,0)&gt;0,0,0),1))</f>
        <v>0</v>
      </c>
      <c r="T1565" s="107">
        <f>IF(DATOS!J1493=P$74,DATOS!C1493,"")</f>
        <v>0</v>
      </c>
    </row>
    <row r="1566" spans="18:20" x14ac:dyDescent="0.25">
      <c r="R1566" s="95">
        <f t="shared" si="26"/>
        <v>1</v>
      </c>
      <c r="S1566" s="95">
        <f>IF(T1566="",0,IFERROR(IF(VLOOKUP(T1566,T$73:T1565,1,0)&gt;0,0,0),1))</f>
        <v>0</v>
      </c>
      <c r="T1566" s="107">
        <f>IF(DATOS!J1494=P$74,DATOS!C1494,"")</f>
        <v>0</v>
      </c>
    </row>
    <row r="1567" spans="18:20" x14ac:dyDescent="0.25">
      <c r="R1567" s="95">
        <f t="shared" si="26"/>
        <v>1</v>
      </c>
      <c r="S1567" s="95">
        <f>IF(T1567="",0,IFERROR(IF(VLOOKUP(T1567,T$73:T1566,1,0)&gt;0,0,0),1))</f>
        <v>0</v>
      </c>
      <c r="T1567" s="107">
        <f>IF(DATOS!J1495=P$74,DATOS!C1495,"")</f>
        <v>0</v>
      </c>
    </row>
    <row r="1568" spans="18:20" x14ac:dyDescent="0.25">
      <c r="R1568" s="95">
        <f t="shared" si="26"/>
        <v>1</v>
      </c>
      <c r="S1568" s="95">
        <f>IF(T1568="",0,IFERROR(IF(VLOOKUP(T1568,T$73:T1567,1,0)&gt;0,0,0),1))</f>
        <v>0</v>
      </c>
      <c r="T1568" s="107">
        <f>IF(DATOS!J1496=P$74,DATOS!C1496,"")</f>
        <v>0</v>
      </c>
    </row>
    <row r="1569" spans="18:20" x14ac:dyDescent="0.25">
      <c r="R1569" s="95">
        <f t="shared" si="26"/>
        <v>1</v>
      </c>
      <c r="S1569" s="95">
        <f>IF(T1569="",0,IFERROR(IF(VLOOKUP(T1569,T$73:T1568,1,0)&gt;0,0,0),1))</f>
        <v>0</v>
      </c>
      <c r="T1569" s="107">
        <f>IF(DATOS!J1497=P$74,DATOS!C1497,"")</f>
        <v>0</v>
      </c>
    </row>
    <row r="1570" spans="18:20" x14ac:dyDescent="0.25">
      <c r="R1570" s="95">
        <f t="shared" si="26"/>
        <v>1</v>
      </c>
      <c r="S1570" s="95">
        <f>IF(T1570="",0,IFERROR(IF(VLOOKUP(T1570,T$73:T1569,1,0)&gt;0,0,0),1))</f>
        <v>0</v>
      </c>
      <c r="T1570" s="107">
        <f>IF(DATOS!J1498=P$74,DATOS!C1498,"")</f>
        <v>0</v>
      </c>
    </row>
    <row r="1571" spans="18:20" x14ac:dyDescent="0.25">
      <c r="R1571" s="95">
        <f t="shared" si="26"/>
        <v>1</v>
      </c>
      <c r="S1571" s="95">
        <f>IF(T1571="",0,IFERROR(IF(VLOOKUP(T1571,T$73:T1570,1,0)&gt;0,0,0),1))</f>
        <v>0</v>
      </c>
      <c r="T1571" s="107">
        <f>IF(DATOS!J1499=P$74,DATOS!C1499,"")</f>
        <v>0</v>
      </c>
    </row>
    <row r="1572" spans="18:20" x14ac:dyDescent="0.25">
      <c r="R1572" s="95">
        <f t="shared" si="26"/>
        <v>1</v>
      </c>
      <c r="S1572" s="95">
        <f>IF(T1572="",0,IFERROR(IF(VLOOKUP(T1572,T$73:T1571,1,0)&gt;0,0,0),1))</f>
        <v>0</v>
      </c>
      <c r="T1572" s="107">
        <f>IF(DATOS!J1500=P$74,DATOS!C1500,"")</f>
        <v>0</v>
      </c>
    </row>
    <row r="1573" spans="18:20" x14ac:dyDescent="0.25">
      <c r="R1573" s="95">
        <f t="shared" si="26"/>
        <v>1</v>
      </c>
      <c r="S1573" s="95">
        <f>IF(T1573="",0,IFERROR(IF(VLOOKUP(T1573,T$73:T1572,1,0)&gt;0,0,0),1))</f>
        <v>0</v>
      </c>
      <c r="T1573" s="107">
        <f>IF(DATOS!J1501=P$74,DATOS!C1501,"")</f>
        <v>0</v>
      </c>
    </row>
    <row r="1574" spans="18:20" x14ac:dyDescent="0.25">
      <c r="R1574" s="95">
        <f t="shared" si="26"/>
        <v>1</v>
      </c>
      <c r="S1574" s="95">
        <f>IF(T1574="",0,IFERROR(IF(VLOOKUP(T1574,T$73:T1573,1,0)&gt;0,0,0),1))</f>
        <v>0</v>
      </c>
      <c r="T1574" s="107">
        <f>IF(DATOS!J1502=P$74,DATOS!C1502,"")</f>
        <v>0</v>
      </c>
    </row>
    <row r="1575" spans="18:20" x14ac:dyDescent="0.25">
      <c r="R1575" s="95">
        <f t="shared" si="26"/>
        <v>1</v>
      </c>
      <c r="S1575" s="95">
        <f>IF(T1575="",0,IFERROR(IF(VLOOKUP(T1575,T$73:T1574,1,0)&gt;0,0,0),1))</f>
        <v>0</v>
      </c>
      <c r="T1575" s="107">
        <f>IF(DATOS!J1503=P$74,DATOS!C1503,"")</f>
        <v>0</v>
      </c>
    </row>
    <row r="1576" spans="18:20" x14ac:dyDescent="0.25">
      <c r="R1576" s="95">
        <f t="shared" si="26"/>
        <v>1</v>
      </c>
      <c r="S1576" s="95">
        <f>IF(T1576="",0,IFERROR(IF(VLOOKUP(T1576,T$73:T1575,1,0)&gt;0,0,0),1))</f>
        <v>0</v>
      </c>
      <c r="T1576" s="107">
        <f>IF(DATOS!J1504=P$74,DATOS!C1504,"")</f>
        <v>0</v>
      </c>
    </row>
    <row r="1577" spans="18:20" x14ac:dyDescent="0.25">
      <c r="R1577" s="95">
        <f t="shared" si="26"/>
        <v>1</v>
      </c>
      <c r="S1577" s="95">
        <f>IF(T1577="",0,IFERROR(IF(VLOOKUP(T1577,T$73:T1576,1,0)&gt;0,0,0),1))</f>
        <v>0</v>
      </c>
      <c r="T1577" s="107">
        <f>IF(DATOS!J1505=P$74,DATOS!C1505,"")</f>
        <v>0</v>
      </c>
    </row>
    <row r="1578" spans="18:20" x14ac:dyDescent="0.25">
      <c r="R1578" s="95">
        <f t="shared" si="26"/>
        <v>1</v>
      </c>
      <c r="S1578" s="95">
        <f>IF(T1578="",0,IFERROR(IF(VLOOKUP(T1578,T$73:T1577,1,0)&gt;0,0,0),1))</f>
        <v>0</v>
      </c>
      <c r="T1578" s="107">
        <f>IF(DATOS!J1506=P$74,DATOS!C1506,"")</f>
        <v>0</v>
      </c>
    </row>
    <row r="1579" spans="18:20" x14ac:dyDescent="0.25">
      <c r="R1579" s="95">
        <f t="shared" si="26"/>
        <v>1</v>
      </c>
      <c r="S1579" s="95">
        <f>IF(T1579="",0,IFERROR(IF(VLOOKUP(T1579,T$73:T1578,1,0)&gt;0,0,0),1))</f>
        <v>0</v>
      </c>
      <c r="T1579" s="107">
        <f>IF(DATOS!J1507=P$74,DATOS!C1507,"")</f>
        <v>0</v>
      </c>
    </row>
    <row r="1580" spans="18:20" x14ac:dyDescent="0.25">
      <c r="R1580" s="95">
        <f t="shared" si="26"/>
        <v>1</v>
      </c>
      <c r="S1580" s="95">
        <f>IF(T1580="",0,IFERROR(IF(VLOOKUP(T1580,T$73:T1579,1,0)&gt;0,0,0),1))</f>
        <v>0</v>
      </c>
      <c r="T1580" s="107">
        <f>IF(DATOS!J1508=P$74,DATOS!C1508,"")</f>
        <v>0</v>
      </c>
    </row>
    <row r="1581" spans="18:20" x14ac:dyDescent="0.25">
      <c r="R1581" s="95">
        <f t="shared" si="26"/>
        <v>1</v>
      </c>
      <c r="S1581" s="95">
        <f>IF(T1581="",0,IFERROR(IF(VLOOKUP(T1581,T$73:T1580,1,0)&gt;0,0,0),1))</f>
        <v>0</v>
      </c>
      <c r="T1581" s="107">
        <f>IF(DATOS!J1509=P$74,DATOS!C1509,"")</f>
        <v>0</v>
      </c>
    </row>
    <row r="1582" spans="18:20" x14ac:dyDescent="0.25">
      <c r="R1582" s="95">
        <f t="shared" si="26"/>
        <v>1</v>
      </c>
      <c r="S1582" s="95">
        <f>IF(T1582="",0,IFERROR(IF(VLOOKUP(T1582,T$73:T1581,1,0)&gt;0,0,0),1))</f>
        <v>0</v>
      </c>
      <c r="T1582" s="107">
        <f>IF(DATOS!J1510=P$74,DATOS!C1510,"")</f>
        <v>0</v>
      </c>
    </row>
    <row r="1583" spans="18:20" x14ac:dyDescent="0.25">
      <c r="R1583" s="95">
        <f t="shared" si="26"/>
        <v>1</v>
      </c>
      <c r="S1583" s="95">
        <f>IF(T1583="",0,IFERROR(IF(VLOOKUP(T1583,T$73:T1582,1,0)&gt;0,0,0),1))</f>
        <v>0</v>
      </c>
      <c r="T1583" s="107">
        <f>IF(DATOS!J1511=P$74,DATOS!C1511,"")</f>
        <v>0</v>
      </c>
    </row>
    <row r="1584" spans="18:20" x14ac:dyDescent="0.25">
      <c r="R1584" s="95">
        <f t="shared" si="26"/>
        <v>1</v>
      </c>
      <c r="S1584" s="95">
        <f>IF(T1584="",0,IFERROR(IF(VLOOKUP(T1584,T$73:T1583,1,0)&gt;0,0,0),1))</f>
        <v>0</v>
      </c>
      <c r="T1584" s="107">
        <f>IF(DATOS!J1512=P$74,DATOS!C1512,"")</f>
        <v>0</v>
      </c>
    </row>
    <row r="1585" spans="18:20" x14ac:dyDescent="0.25">
      <c r="R1585" s="95">
        <f t="shared" si="26"/>
        <v>1</v>
      </c>
      <c r="S1585" s="95">
        <f>IF(T1585="",0,IFERROR(IF(VLOOKUP(T1585,T$73:T1584,1,0)&gt;0,0,0),1))</f>
        <v>0</v>
      </c>
      <c r="T1585" s="107">
        <f>IF(DATOS!J1513=P$74,DATOS!C1513,"")</f>
        <v>0</v>
      </c>
    </row>
    <row r="1586" spans="18:20" x14ac:dyDescent="0.25">
      <c r="R1586" s="95">
        <f t="shared" si="26"/>
        <v>1</v>
      </c>
      <c r="S1586" s="95">
        <f>IF(T1586="",0,IFERROR(IF(VLOOKUP(T1586,T$73:T1585,1,0)&gt;0,0,0),1))</f>
        <v>0</v>
      </c>
      <c r="T1586" s="107">
        <f>IF(DATOS!J1514=P$74,DATOS!C1514,"")</f>
        <v>0</v>
      </c>
    </row>
    <row r="1587" spans="18:20" x14ac:dyDescent="0.25">
      <c r="R1587" s="95">
        <f t="shared" si="26"/>
        <v>1</v>
      </c>
      <c r="S1587" s="95">
        <f>IF(T1587="",0,IFERROR(IF(VLOOKUP(T1587,T$73:T1586,1,0)&gt;0,0,0),1))</f>
        <v>0</v>
      </c>
      <c r="T1587" s="107">
        <f>IF(DATOS!J1515=P$74,DATOS!C1515,"")</f>
        <v>0</v>
      </c>
    </row>
    <row r="1588" spans="18:20" x14ac:dyDescent="0.25">
      <c r="R1588" s="95">
        <f t="shared" si="26"/>
        <v>1</v>
      </c>
      <c r="S1588" s="95">
        <f>IF(T1588="",0,IFERROR(IF(VLOOKUP(T1588,T$73:T1587,1,0)&gt;0,0,0),1))</f>
        <v>0</v>
      </c>
      <c r="T1588" s="107">
        <f>IF(DATOS!J1516=P$74,DATOS!C1516,"")</f>
        <v>0</v>
      </c>
    </row>
    <row r="1589" spans="18:20" x14ac:dyDescent="0.25">
      <c r="R1589" s="95">
        <f t="shared" si="26"/>
        <v>1</v>
      </c>
      <c r="S1589" s="95">
        <f>IF(T1589="",0,IFERROR(IF(VLOOKUP(T1589,T$73:T1588,1,0)&gt;0,0,0),1))</f>
        <v>0</v>
      </c>
      <c r="T1589" s="107">
        <f>IF(DATOS!J1517=P$74,DATOS!C1517,"")</f>
        <v>0</v>
      </c>
    </row>
    <row r="1590" spans="18:20" x14ac:dyDescent="0.25">
      <c r="R1590" s="95">
        <f t="shared" si="26"/>
        <v>1</v>
      </c>
      <c r="S1590" s="95">
        <f>IF(T1590="",0,IFERROR(IF(VLOOKUP(T1590,T$73:T1589,1,0)&gt;0,0,0),1))</f>
        <v>0</v>
      </c>
      <c r="T1590" s="107">
        <f>IF(DATOS!J1518=P$74,DATOS!C1518,"")</f>
        <v>0</v>
      </c>
    </row>
    <row r="1591" spans="18:20" x14ac:dyDescent="0.25">
      <c r="R1591" s="95">
        <f t="shared" si="26"/>
        <v>1</v>
      </c>
      <c r="S1591" s="95">
        <f>IF(T1591="",0,IFERROR(IF(VLOOKUP(T1591,T$73:T1590,1,0)&gt;0,0,0),1))</f>
        <v>0</v>
      </c>
      <c r="T1591" s="107">
        <f>IF(DATOS!J1519=P$74,DATOS!C1519,"")</f>
        <v>0</v>
      </c>
    </row>
    <row r="1592" spans="18:20" x14ac:dyDescent="0.25">
      <c r="R1592" s="95">
        <f t="shared" si="26"/>
        <v>1</v>
      </c>
      <c r="S1592" s="95">
        <f>IF(T1592="",0,IFERROR(IF(VLOOKUP(T1592,T$73:T1591,1,0)&gt;0,0,0),1))</f>
        <v>0</v>
      </c>
      <c r="T1592" s="107">
        <f>IF(DATOS!J1520=P$74,DATOS!C1520,"")</f>
        <v>0</v>
      </c>
    </row>
    <row r="1593" spans="18:20" x14ac:dyDescent="0.25">
      <c r="R1593" s="95">
        <f t="shared" si="26"/>
        <v>1</v>
      </c>
      <c r="S1593" s="95">
        <f>IF(T1593="",0,IFERROR(IF(VLOOKUP(T1593,T$73:T1592,1,0)&gt;0,0,0),1))</f>
        <v>0</v>
      </c>
      <c r="T1593" s="107">
        <f>IF(DATOS!J1521=P$74,DATOS!C1521,"")</f>
        <v>0</v>
      </c>
    </row>
    <row r="1594" spans="18:20" x14ac:dyDescent="0.25">
      <c r="R1594" s="95">
        <f t="shared" si="26"/>
        <v>1</v>
      </c>
      <c r="S1594" s="95">
        <f>IF(T1594="",0,IFERROR(IF(VLOOKUP(T1594,T$73:T1593,1,0)&gt;0,0,0),1))</f>
        <v>0</v>
      </c>
      <c r="T1594" s="107">
        <f>IF(DATOS!J1522=P$74,DATOS!C1522,"")</f>
        <v>0</v>
      </c>
    </row>
    <row r="1595" spans="18:20" x14ac:dyDescent="0.25">
      <c r="R1595" s="95">
        <f t="shared" si="26"/>
        <v>1</v>
      </c>
      <c r="S1595" s="95">
        <f>IF(T1595="",0,IFERROR(IF(VLOOKUP(T1595,T$73:T1594,1,0)&gt;0,0,0),1))</f>
        <v>0</v>
      </c>
      <c r="T1595" s="107">
        <f>IF(DATOS!J1523=P$74,DATOS!C1523,"")</f>
        <v>0</v>
      </c>
    </row>
    <row r="1596" spans="18:20" x14ac:dyDescent="0.25">
      <c r="R1596" s="95">
        <f t="shared" si="26"/>
        <v>1</v>
      </c>
      <c r="S1596" s="95">
        <f>IF(T1596="",0,IFERROR(IF(VLOOKUP(T1596,T$73:T1595,1,0)&gt;0,0,0),1))</f>
        <v>0</v>
      </c>
      <c r="T1596" s="107">
        <f>IF(DATOS!J1524=P$74,DATOS!C1524,"")</f>
        <v>0</v>
      </c>
    </row>
    <row r="1597" spans="18:20" x14ac:dyDescent="0.25">
      <c r="R1597" s="95">
        <f t="shared" si="26"/>
        <v>1</v>
      </c>
      <c r="S1597" s="95">
        <f>IF(T1597="",0,IFERROR(IF(VLOOKUP(T1597,T$73:T1596,1,0)&gt;0,0,0),1))</f>
        <v>0</v>
      </c>
      <c r="T1597" s="107">
        <f>IF(DATOS!J1525=P$74,DATOS!C1525,"")</f>
        <v>0</v>
      </c>
    </row>
    <row r="1598" spans="18:20" x14ac:dyDescent="0.25">
      <c r="R1598" s="95">
        <f t="shared" si="26"/>
        <v>1</v>
      </c>
      <c r="S1598" s="95">
        <f>IF(T1598="",0,IFERROR(IF(VLOOKUP(T1598,T$73:T1597,1,0)&gt;0,0,0),1))</f>
        <v>0</v>
      </c>
      <c r="T1598" s="107">
        <f>IF(DATOS!J1526=P$74,DATOS!C1526,"")</f>
        <v>0</v>
      </c>
    </row>
    <row r="1599" spans="18:20" x14ac:dyDescent="0.25">
      <c r="R1599" s="95">
        <f t="shared" si="26"/>
        <v>1</v>
      </c>
      <c r="S1599" s="95">
        <f>IF(T1599="",0,IFERROR(IF(VLOOKUP(T1599,T$73:T1598,1,0)&gt;0,0,0),1))</f>
        <v>0</v>
      </c>
      <c r="T1599" s="107">
        <f>IF(DATOS!J1527=P$74,DATOS!C1527,"")</f>
        <v>0</v>
      </c>
    </row>
    <row r="1600" spans="18:20" x14ac:dyDescent="0.25">
      <c r="R1600" s="95">
        <f t="shared" si="26"/>
        <v>1</v>
      </c>
      <c r="S1600" s="95">
        <f>IF(T1600="",0,IFERROR(IF(VLOOKUP(T1600,T$73:T1599,1,0)&gt;0,0,0),1))</f>
        <v>0</v>
      </c>
      <c r="T1600" s="107">
        <f>IF(DATOS!J1528=P$74,DATOS!C1528,"")</f>
        <v>0</v>
      </c>
    </row>
    <row r="1601" spans="18:20" x14ac:dyDescent="0.25">
      <c r="R1601" s="95">
        <f t="shared" si="26"/>
        <v>1</v>
      </c>
      <c r="S1601" s="95">
        <f>IF(T1601="",0,IFERROR(IF(VLOOKUP(T1601,T$73:T1600,1,0)&gt;0,0,0),1))</f>
        <v>0</v>
      </c>
      <c r="T1601" s="107">
        <f>IF(DATOS!J1529=P$74,DATOS!C1529,"")</f>
        <v>0</v>
      </c>
    </row>
    <row r="1602" spans="18:20" x14ac:dyDescent="0.25">
      <c r="R1602" s="95">
        <f t="shared" si="26"/>
        <v>1</v>
      </c>
      <c r="S1602" s="95">
        <f>IF(T1602="",0,IFERROR(IF(VLOOKUP(T1602,T$73:T1601,1,0)&gt;0,0,0),1))</f>
        <v>0</v>
      </c>
      <c r="T1602" s="107">
        <f>IF(DATOS!J1530=P$74,DATOS!C1530,"")</f>
        <v>0</v>
      </c>
    </row>
    <row r="1603" spans="18:20" x14ac:dyDescent="0.25">
      <c r="R1603" s="95">
        <f t="shared" si="26"/>
        <v>1</v>
      </c>
      <c r="S1603" s="95">
        <f>IF(T1603="",0,IFERROR(IF(VLOOKUP(T1603,T$73:T1602,1,0)&gt;0,0,0),1))</f>
        <v>0</v>
      </c>
      <c r="T1603" s="107">
        <f>IF(DATOS!J1531=P$74,DATOS!C1531,"")</f>
        <v>0</v>
      </c>
    </row>
    <row r="1604" spans="18:20" x14ac:dyDescent="0.25">
      <c r="R1604" s="95">
        <f t="shared" si="26"/>
        <v>1</v>
      </c>
      <c r="S1604" s="95">
        <f>IF(T1604="",0,IFERROR(IF(VLOOKUP(T1604,T$73:T1603,1,0)&gt;0,0,0),1))</f>
        <v>0</v>
      </c>
      <c r="T1604" s="107">
        <f>IF(DATOS!J1532=P$74,DATOS!C1532,"")</f>
        <v>0</v>
      </c>
    </row>
    <row r="1605" spans="18:20" x14ac:dyDescent="0.25">
      <c r="R1605" s="95">
        <f t="shared" si="26"/>
        <v>1</v>
      </c>
      <c r="S1605" s="95">
        <f>IF(T1605="",0,IFERROR(IF(VLOOKUP(T1605,T$73:T1604,1,0)&gt;0,0,0),1))</f>
        <v>0</v>
      </c>
      <c r="T1605" s="107">
        <f>IF(DATOS!J1533=P$74,DATOS!C1533,"")</f>
        <v>0</v>
      </c>
    </row>
    <row r="1606" spans="18:20" x14ac:dyDescent="0.25">
      <c r="R1606" s="95">
        <f t="shared" si="26"/>
        <v>1</v>
      </c>
      <c r="S1606" s="95">
        <f>IF(T1606="",0,IFERROR(IF(VLOOKUP(T1606,T$73:T1605,1,0)&gt;0,0,0),1))</f>
        <v>0</v>
      </c>
      <c r="T1606" s="107">
        <f>IF(DATOS!J1534=P$74,DATOS!C1534,"")</f>
        <v>0</v>
      </c>
    </row>
    <row r="1607" spans="18:20" x14ac:dyDescent="0.25">
      <c r="R1607" s="95">
        <f t="shared" si="26"/>
        <v>1</v>
      </c>
      <c r="S1607" s="95">
        <f>IF(T1607="",0,IFERROR(IF(VLOOKUP(T1607,T$73:T1606,1,0)&gt;0,0,0),1))</f>
        <v>0</v>
      </c>
      <c r="T1607" s="107">
        <f>IF(DATOS!J1535=P$74,DATOS!C1535,"")</f>
        <v>0</v>
      </c>
    </row>
    <row r="1608" spans="18:20" x14ac:dyDescent="0.25">
      <c r="R1608" s="95">
        <f t="shared" si="26"/>
        <v>1</v>
      </c>
      <c r="S1608" s="95">
        <f>IF(T1608="",0,IFERROR(IF(VLOOKUP(T1608,T$73:T1607,1,0)&gt;0,0,0),1))</f>
        <v>0</v>
      </c>
      <c r="T1608" s="107">
        <f>IF(DATOS!J1536=P$74,DATOS!C1536,"")</f>
        <v>0</v>
      </c>
    </row>
    <row r="1609" spans="18:20" x14ac:dyDescent="0.25">
      <c r="R1609" s="95">
        <f t="shared" si="26"/>
        <v>1</v>
      </c>
      <c r="S1609" s="95">
        <f>IF(T1609="",0,IFERROR(IF(VLOOKUP(T1609,T$73:T1608,1,0)&gt;0,0,0),1))</f>
        <v>0</v>
      </c>
      <c r="T1609" s="107">
        <f>IF(DATOS!J1537=P$74,DATOS!C1537,"")</f>
        <v>0</v>
      </c>
    </row>
    <row r="1610" spans="18:20" x14ac:dyDescent="0.25">
      <c r="R1610" s="95">
        <f t="shared" ref="R1610:R1673" si="27">R1609+S1610</f>
        <v>1</v>
      </c>
      <c r="S1610" s="95">
        <f>IF(T1610="",0,IFERROR(IF(VLOOKUP(T1610,T$73:T1609,1,0)&gt;0,0,0),1))</f>
        <v>0</v>
      </c>
      <c r="T1610" s="107">
        <f>IF(DATOS!J1538=P$74,DATOS!C1538,"")</f>
        <v>0</v>
      </c>
    </row>
    <row r="1611" spans="18:20" x14ac:dyDescent="0.25">
      <c r="R1611" s="95">
        <f t="shared" si="27"/>
        <v>1</v>
      </c>
      <c r="S1611" s="95">
        <f>IF(T1611="",0,IFERROR(IF(VLOOKUP(T1611,T$73:T1610,1,0)&gt;0,0,0),1))</f>
        <v>0</v>
      </c>
      <c r="T1611" s="107">
        <f>IF(DATOS!J1539=P$74,DATOS!C1539,"")</f>
        <v>0</v>
      </c>
    </row>
    <row r="1612" spans="18:20" x14ac:dyDescent="0.25">
      <c r="R1612" s="95">
        <f t="shared" si="27"/>
        <v>1</v>
      </c>
      <c r="S1612" s="95">
        <f>IF(T1612="",0,IFERROR(IF(VLOOKUP(T1612,T$73:T1611,1,0)&gt;0,0,0),1))</f>
        <v>0</v>
      </c>
      <c r="T1612" s="107">
        <f>IF(DATOS!J1540=P$74,DATOS!C1540,"")</f>
        <v>0</v>
      </c>
    </row>
    <row r="1613" spans="18:20" x14ac:dyDescent="0.25">
      <c r="R1613" s="95">
        <f t="shared" si="27"/>
        <v>1</v>
      </c>
      <c r="S1613" s="95">
        <f>IF(T1613="",0,IFERROR(IF(VLOOKUP(T1613,T$73:T1612,1,0)&gt;0,0,0),1))</f>
        <v>0</v>
      </c>
      <c r="T1613" s="107">
        <f>IF(DATOS!J1541=P$74,DATOS!C1541,"")</f>
        <v>0</v>
      </c>
    </row>
    <row r="1614" spans="18:20" x14ac:dyDescent="0.25">
      <c r="R1614" s="95">
        <f t="shared" si="27"/>
        <v>1</v>
      </c>
      <c r="S1614" s="95">
        <f>IF(T1614="",0,IFERROR(IF(VLOOKUP(T1614,T$73:T1613,1,0)&gt;0,0,0),1))</f>
        <v>0</v>
      </c>
      <c r="T1614" s="107">
        <f>IF(DATOS!J1542=P$74,DATOS!C1542,"")</f>
        <v>0</v>
      </c>
    </row>
    <row r="1615" spans="18:20" x14ac:dyDescent="0.25">
      <c r="R1615" s="95">
        <f t="shared" si="27"/>
        <v>1</v>
      </c>
      <c r="S1615" s="95">
        <f>IF(T1615="",0,IFERROR(IF(VLOOKUP(T1615,T$73:T1614,1,0)&gt;0,0,0),1))</f>
        <v>0</v>
      </c>
      <c r="T1615" s="107">
        <f>IF(DATOS!J1543=P$74,DATOS!C1543,"")</f>
        <v>0</v>
      </c>
    </row>
    <row r="1616" spans="18:20" x14ac:dyDescent="0.25">
      <c r="R1616" s="95">
        <f t="shared" si="27"/>
        <v>1</v>
      </c>
      <c r="S1616" s="95">
        <f>IF(T1616="",0,IFERROR(IF(VLOOKUP(T1616,T$73:T1615,1,0)&gt;0,0,0),1))</f>
        <v>0</v>
      </c>
      <c r="T1616" s="107">
        <f>IF(DATOS!J1544=P$74,DATOS!C1544,"")</f>
        <v>0</v>
      </c>
    </row>
    <row r="1617" spans="18:20" x14ac:dyDescent="0.25">
      <c r="R1617" s="95">
        <f t="shared" si="27"/>
        <v>1</v>
      </c>
      <c r="S1617" s="95">
        <f>IF(T1617="",0,IFERROR(IF(VLOOKUP(T1617,T$73:T1616,1,0)&gt;0,0,0),1))</f>
        <v>0</v>
      </c>
      <c r="T1617" s="107">
        <f>IF(DATOS!J1545=P$74,DATOS!C1545,"")</f>
        <v>0</v>
      </c>
    </row>
    <row r="1618" spans="18:20" x14ac:dyDescent="0.25">
      <c r="R1618" s="95">
        <f t="shared" si="27"/>
        <v>1</v>
      </c>
      <c r="S1618" s="95">
        <f>IF(T1618="",0,IFERROR(IF(VLOOKUP(T1618,T$73:T1617,1,0)&gt;0,0,0),1))</f>
        <v>0</v>
      </c>
      <c r="T1618" s="107">
        <f>IF(DATOS!J1546=P$74,DATOS!C1546,"")</f>
        <v>0</v>
      </c>
    </row>
    <row r="1619" spans="18:20" x14ac:dyDescent="0.25">
      <c r="R1619" s="95">
        <f t="shared" si="27"/>
        <v>1</v>
      </c>
      <c r="S1619" s="95">
        <f>IF(T1619="",0,IFERROR(IF(VLOOKUP(T1619,T$73:T1618,1,0)&gt;0,0,0),1))</f>
        <v>0</v>
      </c>
      <c r="T1619" s="107">
        <f>IF(DATOS!J1547=P$74,DATOS!C1547,"")</f>
        <v>0</v>
      </c>
    </row>
    <row r="1620" spans="18:20" x14ac:dyDescent="0.25">
      <c r="R1620" s="95">
        <f t="shared" si="27"/>
        <v>1</v>
      </c>
      <c r="S1620" s="95">
        <f>IF(T1620="",0,IFERROR(IF(VLOOKUP(T1620,T$73:T1619,1,0)&gt;0,0,0),1))</f>
        <v>0</v>
      </c>
      <c r="T1620" s="107">
        <f>IF(DATOS!J1548=P$74,DATOS!C1548,"")</f>
        <v>0</v>
      </c>
    </row>
    <row r="1621" spans="18:20" x14ac:dyDescent="0.25">
      <c r="R1621" s="95">
        <f t="shared" si="27"/>
        <v>1</v>
      </c>
      <c r="S1621" s="95">
        <f>IF(T1621="",0,IFERROR(IF(VLOOKUP(T1621,T$73:T1620,1,0)&gt;0,0,0),1))</f>
        <v>0</v>
      </c>
      <c r="T1621" s="107">
        <f>IF(DATOS!J1549=P$74,DATOS!C1549,"")</f>
        <v>0</v>
      </c>
    </row>
    <row r="1622" spans="18:20" x14ac:dyDescent="0.25">
      <c r="R1622" s="95">
        <f t="shared" si="27"/>
        <v>1</v>
      </c>
      <c r="S1622" s="95">
        <f>IF(T1622="",0,IFERROR(IF(VLOOKUP(T1622,T$73:T1621,1,0)&gt;0,0,0),1))</f>
        <v>0</v>
      </c>
      <c r="T1622" s="107">
        <f>IF(DATOS!J1550=P$74,DATOS!C1550,"")</f>
        <v>0</v>
      </c>
    </row>
    <row r="1623" spans="18:20" x14ac:dyDescent="0.25">
      <c r="R1623" s="95">
        <f t="shared" si="27"/>
        <v>1</v>
      </c>
      <c r="S1623" s="95">
        <f>IF(T1623="",0,IFERROR(IF(VLOOKUP(T1623,T$73:T1622,1,0)&gt;0,0,0),1))</f>
        <v>0</v>
      </c>
      <c r="T1623" s="107">
        <f>IF(DATOS!J1551=P$74,DATOS!C1551,"")</f>
        <v>0</v>
      </c>
    </row>
    <row r="1624" spans="18:20" x14ac:dyDescent="0.25">
      <c r="R1624" s="95">
        <f t="shared" si="27"/>
        <v>1</v>
      </c>
      <c r="S1624" s="95">
        <f>IF(T1624="",0,IFERROR(IF(VLOOKUP(T1624,T$73:T1623,1,0)&gt;0,0,0),1))</f>
        <v>0</v>
      </c>
      <c r="T1624" s="107">
        <f>IF(DATOS!J1552=P$74,DATOS!C1552,"")</f>
        <v>0</v>
      </c>
    </row>
    <row r="1625" spans="18:20" x14ac:dyDescent="0.25">
      <c r="R1625" s="95">
        <f t="shared" si="27"/>
        <v>1</v>
      </c>
      <c r="S1625" s="95">
        <f>IF(T1625="",0,IFERROR(IF(VLOOKUP(T1625,T$73:T1624,1,0)&gt;0,0,0),1))</f>
        <v>0</v>
      </c>
      <c r="T1625" s="107">
        <f>IF(DATOS!J1553=P$74,DATOS!C1553,"")</f>
        <v>0</v>
      </c>
    </row>
    <row r="1626" spans="18:20" x14ac:dyDescent="0.25">
      <c r="R1626" s="95">
        <f t="shared" si="27"/>
        <v>1</v>
      </c>
      <c r="S1626" s="95">
        <f>IF(T1626="",0,IFERROR(IF(VLOOKUP(T1626,T$73:T1625,1,0)&gt;0,0,0),1))</f>
        <v>0</v>
      </c>
      <c r="T1626" s="107">
        <f>IF(DATOS!J1554=P$74,DATOS!C1554,"")</f>
        <v>0</v>
      </c>
    </row>
    <row r="1627" spans="18:20" x14ac:dyDescent="0.25">
      <c r="R1627" s="95">
        <f t="shared" si="27"/>
        <v>1</v>
      </c>
      <c r="S1627" s="95">
        <f>IF(T1627="",0,IFERROR(IF(VLOOKUP(T1627,T$73:T1626,1,0)&gt;0,0,0),1))</f>
        <v>0</v>
      </c>
      <c r="T1627" s="107">
        <f>IF(DATOS!J1555=P$74,DATOS!C1555,"")</f>
        <v>0</v>
      </c>
    </row>
    <row r="1628" spans="18:20" x14ac:dyDescent="0.25">
      <c r="R1628" s="95">
        <f t="shared" si="27"/>
        <v>1</v>
      </c>
      <c r="S1628" s="95">
        <f>IF(T1628="",0,IFERROR(IF(VLOOKUP(T1628,T$73:T1627,1,0)&gt;0,0,0),1))</f>
        <v>0</v>
      </c>
      <c r="T1628" s="107">
        <f>IF(DATOS!J1556=P$74,DATOS!C1556,"")</f>
        <v>0</v>
      </c>
    </row>
    <row r="1629" spans="18:20" x14ac:dyDescent="0.25">
      <c r="R1629" s="95">
        <f t="shared" si="27"/>
        <v>1</v>
      </c>
      <c r="S1629" s="95">
        <f>IF(T1629="",0,IFERROR(IF(VLOOKUP(T1629,T$73:T1628,1,0)&gt;0,0,0),1))</f>
        <v>0</v>
      </c>
      <c r="T1629" s="107">
        <f>IF(DATOS!J1557=P$74,DATOS!C1557,"")</f>
        <v>0</v>
      </c>
    </row>
    <row r="1630" spans="18:20" x14ac:dyDescent="0.25">
      <c r="R1630" s="95">
        <f t="shared" si="27"/>
        <v>1</v>
      </c>
      <c r="S1630" s="95">
        <f>IF(T1630="",0,IFERROR(IF(VLOOKUP(T1630,T$73:T1629,1,0)&gt;0,0,0),1))</f>
        <v>0</v>
      </c>
      <c r="T1630" s="107">
        <f>IF(DATOS!J1558=P$74,DATOS!C1558,"")</f>
        <v>0</v>
      </c>
    </row>
    <row r="1631" spans="18:20" x14ac:dyDescent="0.25">
      <c r="R1631" s="95">
        <f t="shared" si="27"/>
        <v>1</v>
      </c>
      <c r="S1631" s="95">
        <f>IF(T1631="",0,IFERROR(IF(VLOOKUP(T1631,T$73:T1630,1,0)&gt;0,0,0),1))</f>
        <v>0</v>
      </c>
      <c r="T1631" s="107">
        <f>IF(DATOS!J1559=P$74,DATOS!C1559,"")</f>
        <v>0</v>
      </c>
    </row>
    <row r="1632" spans="18:20" x14ac:dyDescent="0.25">
      <c r="R1632" s="95">
        <f t="shared" si="27"/>
        <v>1</v>
      </c>
      <c r="S1632" s="95">
        <f>IF(T1632="",0,IFERROR(IF(VLOOKUP(T1632,T$73:T1631,1,0)&gt;0,0,0),1))</f>
        <v>0</v>
      </c>
      <c r="T1632" s="107">
        <f>IF(DATOS!J1560=P$74,DATOS!C1560,"")</f>
        <v>0</v>
      </c>
    </row>
    <row r="1633" spans="18:20" x14ac:dyDescent="0.25">
      <c r="R1633" s="95">
        <f t="shared" si="27"/>
        <v>1</v>
      </c>
      <c r="S1633" s="95">
        <f>IF(T1633="",0,IFERROR(IF(VLOOKUP(T1633,T$73:T1632,1,0)&gt;0,0,0),1))</f>
        <v>0</v>
      </c>
      <c r="T1633" s="107">
        <f>IF(DATOS!J1561=P$74,DATOS!C1561,"")</f>
        <v>0</v>
      </c>
    </row>
    <row r="1634" spans="18:20" x14ac:dyDescent="0.25">
      <c r="R1634" s="95">
        <f t="shared" si="27"/>
        <v>1</v>
      </c>
      <c r="S1634" s="95">
        <f>IF(T1634="",0,IFERROR(IF(VLOOKUP(T1634,T$73:T1633,1,0)&gt;0,0,0),1))</f>
        <v>0</v>
      </c>
      <c r="T1634" s="107">
        <f>IF(DATOS!J1562=P$74,DATOS!C1562,"")</f>
        <v>0</v>
      </c>
    </row>
    <row r="1635" spans="18:20" x14ac:dyDescent="0.25">
      <c r="R1635" s="95">
        <f t="shared" si="27"/>
        <v>1</v>
      </c>
      <c r="S1635" s="95">
        <f>IF(T1635="",0,IFERROR(IF(VLOOKUP(T1635,T$73:T1634,1,0)&gt;0,0,0),1))</f>
        <v>0</v>
      </c>
      <c r="T1635" s="107">
        <f>IF(DATOS!J1563=P$74,DATOS!C1563,"")</f>
        <v>0</v>
      </c>
    </row>
    <row r="1636" spans="18:20" x14ac:dyDescent="0.25">
      <c r="R1636" s="95">
        <f t="shared" si="27"/>
        <v>1</v>
      </c>
      <c r="S1636" s="95">
        <f>IF(T1636="",0,IFERROR(IF(VLOOKUP(T1636,T$73:T1635,1,0)&gt;0,0,0),1))</f>
        <v>0</v>
      </c>
      <c r="T1636" s="107">
        <f>IF(DATOS!J1564=P$74,DATOS!C1564,"")</f>
        <v>0</v>
      </c>
    </row>
    <row r="1637" spans="18:20" x14ac:dyDescent="0.25">
      <c r="R1637" s="95">
        <f t="shared" si="27"/>
        <v>1</v>
      </c>
      <c r="S1637" s="95">
        <f>IF(T1637="",0,IFERROR(IF(VLOOKUP(T1637,T$73:T1636,1,0)&gt;0,0,0),1))</f>
        <v>0</v>
      </c>
      <c r="T1637" s="107">
        <f>IF(DATOS!J1565=P$74,DATOS!C1565,"")</f>
        <v>0</v>
      </c>
    </row>
    <row r="1638" spans="18:20" x14ac:dyDescent="0.25">
      <c r="R1638" s="95">
        <f t="shared" si="27"/>
        <v>1</v>
      </c>
      <c r="S1638" s="95">
        <f>IF(T1638="",0,IFERROR(IF(VLOOKUP(T1638,T$73:T1637,1,0)&gt;0,0,0),1))</f>
        <v>0</v>
      </c>
      <c r="T1638" s="107">
        <f>IF(DATOS!J1566=P$74,DATOS!C1566,"")</f>
        <v>0</v>
      </c>
    </row>
    <row r="1639" spans="18:20" x14ac:dyDescent="0.25">
      <c r="R1639" s="95">
        <f t="shared" si="27"/>
        <v>1</v>
      </c>
      <c r="S1639" s="95">
        <f>IF(T1639="",0,IFERROR(IF(VLOOKUP(T1639,T$73:T1638,1,0)&gt;0,0,0),1))</f>
        <v>0</v>
      </c>
      <c r="T1639" s="107">
        <f>IF(DATOS!J1567=P$74,DATOS!C1567,"")</f>
        <v>0</v>
      </c>
    </row>
    <row r="1640" spans="18:20" x14ac:dyDescent="0.25">
      <c r="R1640" s="95">
        <f t="shared" si="27"/>
        <v>1</v>
      </c>
      <c r="S1640" s="95">
        <f>IF(T1640="",0,IFERROR(IF(VLOOKUP(T1640,T$73:T1639,1,0)&gt;0,0,0),1))</f>
        <v>0</v>
      </c>
      <c r="T1640" s="107">
        <f>IF(DATOS!J1568=P$74,DATOS!C1568,"")</f>
        <v>0</v>
      </c>
    </row>
    <row r="1641" spans="18:20" x14ac:dyDescent="0.25">
      <c r="R1641" s="95">
        <f t="shared" si="27"/>
        <v>1</v>
      </c>
      <c r="S1641" s="95">
        <f>IF(T1641="",0,IFERROR(IF(VLOOKUP(T1641,T$73:T1640,1,0)&gt;0,0,0),1))</f>
        <v>0</v>
      </c>
      <c r="T1641" s="107">
        <f>IF(DATOS!J1569=P$74,DATOS!C1569,"")</f>
        <v>0</v>
      </c>
    </row>
    <row r="1642" spans="18:20" x14ac:dyDescent="0.25">
      <c r="R1642" s="95">
        <f t="shared" si="27"/>
        <v>1</v>
      </c>
      <c r="S1642" s="95">
        <f>IF(T1642="",0,IFERROR(IF(VLOOKUP(T1642,T$73:T1641,1,0)&gt;0,0,0),1))</f>
        <v>0</v>
      </c>
      <c r="T1642" s="107">
        <f>IF(DATOS!J1570=P$74,DATOS!C1570,"")</f>
        <v>0</v>
      </c>
    </row>
    <row r="1643" spans="18:20" x14ac:dyDescent="0.25">
      <c r="R1643" s="95">
        <f t="shared" si="27"/>
        <v>1</v>
      </c>
      <c r="S1643" s="95">
        <f>IF(T1643="",0,IFERROR(IF(VLOOKUP(T1643,T$73:T1642,1,0)&gt;0,0,0),1))</f>
        <v>0</v>
      </c>
      <c r="T1643" s="107">
        <f>IF(DATOS!J1571=P$74,DATOS!C1571,"")</f>
        <v>0</v>
      </c>
    </row>
    <row r="1644" spans="18:20" x14ac:dyDescent="0.25">
      <c r="R1644" s="95">
        <f t="shared" si="27"/>
        <v>1</v>
      </c>
      <c r="S1644" s="95">
        <f>IF(T1644="",0,IFERROR(IF(VLOOKUP(T1644,T$73:T1643,1,0)&gt;0,0,0),1))</f>
        <v>0</v>
      </c>
      <c r="T1644" s="107">
        <f>IF(DATOS!J1572=P$74,DATOS!C1572,"")</f>
        <v>0</v>
      </c>
    </row>
    <row r="1645" spans="18:20" x14ac:dyDescent="0.25">
      <c r="R1645" s="95">
        <f t="shared" si="27"/>
        <v>1</v>
      </c>
      <c r="S1645" s="95">
        <f>IF(T1645="",0,IFERROR(IF(VLOOKUP(T1645,T$73:T1644,1,0)&gt;0,0,0),1))</f>
        <v>0</v>
      </c>
      <c r="T1645" s="107">
        <f>IF(DATOS!J1573=P$74,DATOS!C1573,"")</f>
        <v>0</v>
      </c>
    </row>
    <row r="1646" spans="18:20" x14ac:dyDescent="0.25">
      <c r="R1646" s="95">
        <f t="shared" si="27"/>
        <v>1</v>
      </c>
      <c r="S1646" s="95">
        <f>IF(T1646="",0,IFERROR(IF(VLOOKUP(T1646,T$73:T1645,1,0)&gt;0,0,0),1))</f>
        <v>0</v>
      </c>
      <c r="T1646" s="107">
        <f>IF(DATOS!J1574=P$74,DATOS!C1574,"")</f>
        <v>0</v>
      </c>
    </row>
    <row r="1647" spans="18:20" x14ac:dyDescent="0.25">
      <c r="R1647" s="95">
        <f t="shared" si="27"/>
        <v>1</v>
      </c>
      <c r="S1647" s="95">
        <f>IF(T1647="",0,IFERROR(IF(VLOOKUP(T1647,T$73:T1646,1,0)&gt;0,0,0),1))</f>
        <v>0</v>
      </c>
      <c r="T1647" s="107">
        <f>IF(DATOS!J1575=P$74,DATOS!C1575,"")</f>
        <v>0</v>
      </c>
    </row>
    <row r="1648" spans="18:20" x14ac:dyDescent="0.25">
      <c r="R1648" s="95">
        <f t="shared" si="27"/>
        <v>1</v>
      </c>
      <c r="S1648" s="95">
        <f>IF(T1648="",0,IFERROR(IF(VLOOKUP(T1648,T$73:T1647,1,0)&gt;0,0,0),1))</f>
        <v>0</v>
      </c>
      <c r="T1648" s="107">
        <f>IF(DATOS!J1576=P$74,DATOS!C1576,"")</f>
        <v>0</v>
      </c>
    </row>
    <row r="1649" spans="18:20" x14ac:dyDescent="0.25">
      <c r="R1649" s="95">
        <f t="shared" si="27"/>
        <v>1</v>
      </c>
      <c r="S1649" s="95">
        <f>IF(T1649="",0,IFERROR(IF(VLOOKUP(T1649,T$73:T1648,1,0)&gt;0,0,0),1))</f>
        <v>0</v>
      </c>
      <c r="T1649" s="107">
        <f>IF(DATOS!J1577=P$74,DATOS!C1577,"")</f>
        <v>0</v>
      </c>
    </row>
    <row r="1650" spans="18:20" x14ac:dyDescent="0.25">
      <c r="R1650" s="95">
        <f t="shared" si="27"/>
        <v>1</v>
      </c>
      <c r="S1650" s="95">
        <f>IF(T1650="",0,IFERROR(IF(VLOOKUP(T1650,T$73:T1649,1,0)&gt;0,0,0),1))</f>
        <v>0</v>
      </c>
      <c r="T1650" s="107">
        <f>IF(DATOS!J1578=P$74,DATOS!C1578,"")</f>
        <v>0</v>
      </c>
    </row>
    <row r="1651" spans="18:20" x14ac:dyDescent="0.25">
      <c r="R1651" s="95">
        <f t="shared" si="27"/>
        <v>1</v>
      </c>
      <c r="S1651" s="95">
        <f>IF(T1651="",0,IFERROR(IF(VLOOKUP(T1651,T$73:T1650,1,0)&gt;0,0,0),1))</f>
        <v>0</v>
      </c>
      <c r="T1651" s="107">
        <f>IF(DATOS!J1579=P$74,DATOS!C1579,"")</f>
        <v>0</v>
      </c>
    </row>
    <row r="1652" spans="18:20" x14ac:dyDescent="0.25">
      <c r="R1652" s="95">
        <f t="shared" si="27"/>
        <v>1</v>
      </c>
      <c r="S1652" s="95">
        <f>IF(T1652="",0,IFERROR(IF(VLOOKUP(T1652,T$73:T1651,1,0)&gt;0,0,0),1))</f>
        <v>0</v>
      </c>
      <c r="T1652" s="107">
        <f>IF(DATOS!J1580=P$74,DATOS!C1580,"")</f>
        <v>0</v>
      </c>
    </row>
    <row r="1653" spans="18:20" x14ac:dyDescent="0.25">
      <c r="R1653" s="95">
        <f t="shared" si="27"/>
        <v>1</v>
      </c>
      <c r="S1653" s="95">
        <f>IF(T1653="",0,IFERROR(IF(VLOOKUP(T1653,T$73:T1652,1,0)&gt;0,0,0),1))</f>
        <v>0</v>
      </c>
      <c r="T1653" s="107">
        <f>IF(DATOS!J1581=P$74,DATOS!C1581,"")</f>
        <v>0</v>
      </c>
    </row>
    <row r="1654" spans="18:20" x14ac:dyDescent="0.25">
      <c r="R1654" s="95">
        <f t="shared" si="27"/>
        <v>1</v>
      </c>
      <c r="S1654" s="95">
        <f>IF(T1654="",0,IFERROR(IF(VLOOKUP(T1654,T$73:T1653,1,0)&gt;0,0,0),1))</f>
        <v>0</v>
      </c>
      <c r="T1654" s="107">
        <f>IF(DATOS!J1582=P$74,DATOS!C1582,"")</f>
        <v>0</v>
      </c>
    </row>
    <row r="1655" spans="18:20" x14ac:dyDescent="0.25">
      <c r="R1655" s="95">
        <f t="shared" si="27"/>
        <v>1</v>
      </c>
      <c r="S1655" s="95">
        <f>IF(T1655="",0,IFERROR(IF(VLOOKUP(T1655,T$73:T1654,1,0)&gt;0,0,0),1))</f>
        <v>0</v>
      </c>
      <c r="T1655" s="107">
        <f>IF(DATOS!J1583=P$74,DATOS!C1583,"")</f>
        <v>0</v>
      </c>
    </row>
    <row r="1656" spans="18:20" x14ac:dyDescent="0.25">
      <c r="R1656" s="95">
        <f t="shared" si="27"/>
        <v>1</v>
      </c>
      <c r="S1656" s="95">
        <f>IF(T1656="",0,IFERROR(IF(VLOOKUP(T1656,T$73:T1655,1,0)&gt;0,0,0),1))</f>
        <v>0</v>
      </c>
      <c r="T1656" s="107">
        <f>IF(DATOS!J1584=P$74,DATOS!C1584,"")</f>
        <v>0</v>
      </c>
    </row>
    <row r="1657" spans="18:20" x14ac:dyDescent="0.25">
      <c r="R1657" s="95">
        <f t="shared" si="27"/>
        <v>1</v>
      </c>
      <c r="S1657" s="95">
        <f>IF(T1657="",0,IFERROR(IF(VLOOKUP(T1657,T$73:T1656,1,0)&gt;0,0,0),1))</f>
        <v>0</v>
      </c>
      <c r="T1657" s="107">
        <f>IF(DATOS!J1585=P$74,DATOS!C1585,"")</f>
        <v>0</v>
      </c>
    </row>
    <row r="1658" spans="18:20" x14ac:dyDescent="0.25">
      <c r="R1658" s="95">
        <f t="shared" si="27"/>
        <v>1</v>
      </c>
      <c r="S1658" s="95">
        <f>IF(T1658="",0,IFERROR(IF(VLOOKUP(T1658,T$73:T1657,1,0)&gt;0,0,0),1))</f>
        <v>0</v>
      </c>
      <c r="T1658" s="107">
        <f>IF(DATOS!J1586=P$74,DATOS!C1586,"")</f>
        <v>0</v>
      </c>
    </row>
    <row r="1659" spans="18:20" x14ac:dyDescent="0.25">
      <c r="R1659" s="95">
        <f t="shared" si="27"/>
        <v>1</v>
      </c>
      <c r="S1659" s="95">
        <f>IF(T1659="",0,IFERROR(IF(VLOOKUP(T1659,T$73:T1658,1,0)&gt;0,0,0),1))</f>
        <v>0</v>
      </c>
      <c r="T1659" s="107">
        <f>IF(DATOS!J1587=P$74,DATOS!C1587,"")</f>
        <v>0</v>
      </c>
    </row>
    <row r="1660" spans="18:20" x14ac:dyDescent="0.25">
      <c r="R1660" s="95">
        <f t="shared" si="27"/>
        <v>1</v>
      </c>
      <c r="S1660" s="95">
        <f>IF(T1660="",0,IFERROR(IF(VLOOKUP(T1660,T$73:T1659,1,0)&gt;0,0,0),1))</f>
        <v>0</v>
      </c>
      <c r="T1660" s="107">
        <f>IF(DATOS!J1588=P$74,DATOS!C1588,"")</f>
        <v>0</v>
      </c>
    </row>
    <row r="1661" spans="18:20" x14ac:dyDescent="0.25">
      <c r="R1661" s="95">
        <f t="shared" si="27"/>
        <v>1</v>
      </c>
      <c r="S1661" s="95">
        <f>IF(T1661="",0,IFERROR(IF(VLOOKUP(T1661,T$73:T1660,1,0)&gt;0,0,0),1))</f>
        <v>0</v>
      </c>
      <c r="T1661" s="107">
        <f>IF(DATOS!J1589=P$74,DATOS!C1589,"")</f>
        <v>0</v>
      </c>
    </row>
    <row r="1662" spans="18:20" x14ac:dyDescent="0.25">
      <c r="R1662" s="95">
        <f t="shared" si="27"/>
        <v>1</v>
      </c>
      <c r="S1662" s="95">
        <f>IF(T1662="",0,IFERROR(IF(VLOOKUP(T1662,T$73:T1661,1,0)&gt;0,0,0),1))</f>
        <v>0</v>
      </c>
      <c r="T1662" s="107">
        <f>IF(DATOS!J1590=P$74,DATOS!C1590,"")</f>
        <v>0</v>
      </c>
    </row>
    <row r="1663" spans="18:20" x14ac:dyDescent="0.25">
      <c r="R1663" s="95">
        <f t="shared" si="27"/>
        <v>1</v>
      </c>
      <c r="S1663" s="95">
        <f>IF(T1663="",0,IFERROR(IF(VLOOKUP(T1663,T$73:T1662,1,0)&gt;0,0,0),1))</f>
        <v>0</v>
      </c>
      <c r="T1663" s="107">
        <f>IF(DATOS!J1591=P$74,DATOS!C1591,"")</f>
        <v>0</v>
      </c>
    </row>
    <row r="1664" spans="18:20" x14ac:dyDescent="0.25">
      <c r="R1664" s="95">
        <f t="shared" si="27"/>
        <v>1</v>
      </c>
      <c r="S1664" s="95">
        <f>IF(T1664="",0,IFERROR(IF(VLOOKUP(T1664,T$73:T1663,1,0)&gt;0,0,0),1))</f>
        <v>0</v>
      </c>
      <c r="T1664" s="107">
        <f>IF(DATOS!J1592=P$74,DATOS!C1592,"")</f>
        <v>0</v>
      </c>
    </row>
    <row r="1665" spans="18:20" x14ac:dyDescent="0.25">
      <c r="R1665" s="95">
        <f t="shared" si="27"/>
        <v>1</v>
      </c>
      <c r="S1665" s="95">
        <f>IF(T1665="",0,IFERROR(IF(VLOOKUP(T1665,T$73:T1664,1,0)&gt;0,0,0),1))</f>
        <v>0</v>
      </c>
      <c r="T1665" s="107">
        <f>IF(DATOS!J1593=P$74,DATOS!C1593,"")</f>
        <v>0</v>
      </c>
    </row>
    <row r="1666" spans="18:20" x14ac:dyDescent="0.25">
      <c r="R1666" s="95">
        <f t="shared" si="27"/>
        <v>1</v>
      </c>
      <c r="S1666" s="95">
        <f>IF(T1666="",0,IFERROR(IF(VLOOKUP(T1666,T$73:T1665,1,0)&gt;0,0,0),1))</f>
        <v>0</v>
      </c>
      <c r="T1666" s="107">
        <f>IF(DATOS!J1594=P$74,DATOS!C1594,"")</f>
        <v>0</v>
      </c>
    </row>
    <row r="1667" spans="18:20" x14ac:dyDescent="0.25">
      <c r="R1667" s="95">
        <f t="shared" si="27"/>
        <v>1</v>
      </c>
      <c r="S1667" s="95">
        <f>IF(T1667="",0,IFERROR(IF(VLOOKUP(T1667,T$73:T1666,1,0)&gt;0,0,0),1))</f>
        <v>0</v>
      </c>
      <c r="T1667" s="107">
        <f>IF(DATOS!J1595=P$74,DATOS!C1595,"")</f>
        <v>0</v>
      </c>
    </row>
    <row r="1668" spans="18:20" x14ac:dyDescent="0.25">
      <c r="R1668" s="95">
        <f t="shared" si="27"/>
        <v>1</v>
      </c>
      <c r="S1668" s="95">
        <f>IF(T1668="",0,IFERROR(IF(VLOOKUP(T1668,T$73:T1667,1,0)&gt;0,0,0),1))</f>
        <v>0</v>
      </c>
      <c r="T1668" s="107">
        <f>IF(DATOS!J1596=P$74,DATOS!C1596,"")</f>
        <v>0</v>
      </c>
    </row>
    <row r="1669" spans="18:20" x14ac:dyDescent="0.25">
      <c r="R1669" s="95">
        <f t="shared" si="27"/>
        <v>1</v>
      </c>
      <c r="S1669" s="95">
        <f>IF(T1669="",0,IFERROR(IF(VLOOKUP(T1669,T$73:T1668,1,0)&gt;0,0,0),1))</f>
        <v>0</v>
      </c>
      <c r="T1669" s="107">
        <f>IF(DATOS!J1597=P$74,DATOS!C1597,"")</f>
        <v>0</v>
      </c>
    </row>
    <row r="1670" spans="18:20" x14ac:dyDescent="0.25">
      <c r="R1670" s="95">
        <f t="shared" si="27"/>
        <v>1</v>
      </c>
      <c r="S1670" s="95">
        <f>IF(T1670="",0,IFERROR(IF(VLOOKUP(T1670,T$73:T1669,1,0)&gt;0,0,0),1))</f>
        <v>0</v>
      </c>
      <c r="T1670" s="107">
        <f>IF(DATOS!J1598=P$74,DATOS!C1598,"")</f>
        <v>0</v>
      </c>
    </row>
    <row r="1671" spans="18:20" x14ac:dyDescent="0.25">
      <c r="R1671" s="95">
        <f t="shared" si="27"/>
        <v>1</v>
      </c>
      <c r="S1671" s="95">
        <f>IF(T1671="",0,IFERROR(IF(VLOOKUP(T1671,T$73:T1670,1,0)&gt;0,0,0),1))</f>
        <v>0</v>
      </c>
      <c r="T1671" s="107">
        <f>IF(DATOS!J1599=P$74,DATOS!C1599,"")</f>
        <v>0</v>
      </c>
    </row>
    <row r="1672" spans="18:20" x14ac:dyDescent="0.25">
      <c r="R1672" s="95">
        <f t="shared" si="27"/>
        <v>1</v>
      </c>
      <c r="S1672" s="95">
        <f>IF(T1672="",0,IFERROR(IF(VLOOKUP(T1672,T$73:T1671,1,0)&gt;0,0,0),1))</f>
        <v>0</v>
      </c>
      <c r="T1672" s="107">
        <f>IF(DATOS!J1600=P$74,DATOS!C1600,"")</f>
        <v>0</v>
      </c>
    </row>
    <row r="1673" spans="18:20" x14ac:dyDescent="0.25">
      <c r="R1673" s="95">
        <f t="shared" si="27"/>
        <v>1</v>
      </c>
      <c r="S1673" s="95">
        <f>IF(T1673="",0,IFERROR(IF(VLOOKUP(T1673,T$73:T1672,1,0)&gt;0,0,0),1))</f>
        <v>0</v>
      </c>
      <c r="T1673" s="107">
        <f>IF(DATOS!J1601=P$74,DATOS!C1601,"")</f>
        <v>0</v>
      </c>
    </row>
    <row r="1674" spans="18:20" x14ac:dyDescent="0.25">
      <c r="R1674" s="95">
        <f t="shared" ref="R1674:R1737" si="28">R1673+S1674</f>
        <v>1</v>
      </c>
      <c r="S1674" s="95">
        <f>IF(T1674="",0,IFERROR(IF(VLOOKUP(T1674,T$73:T1673,1,0)&gt;0,0,0),1))</f>
        <v>0</v>
      </c>
      <c r="T1674" s="107">
        <f>IF(DATOS!J1602=P$74,DATOS!C1602,"")</f>
        <v>0</v>
      </c>
    </row>
    <row r="1675" spans="18:20" x14ac:dyDescent="0.25">
      <c r="R1675" s="95">
        <f t="shared" si="28"/>
        <v>1</v>
      </c>
      <c r="S1675" s="95">
        <f>IF(T1675="",0,IFERROR(IF(VLOOKUP(T1675,T$73:T1674,1,0)&gt;0,0,0),1))</f>
        <v>0</v>
      </c>
      <c r="T1675" s="107">
        <f>IF(DATOS!J1603=P$74,DATOS!C1603,"")</f>
        <v>0</v>
      </c>
    </row>
    <row r="1676" spans="18:20" x14ac:dyDescent="0.25">
      <c r="R1676" s="95">
        <f t="shared" si="28"/>
        <v>1</v>
      </c>
      <c r="S1676" s="95">
        <f>IF(T1676="",0,IFERROR(IF(VLOOKUP(T1676,T$73:T1675,1,0)&gt;0,0,0),1))</f>
        <v>0</v>
      </c>
      <c r="T1676" s="107">
        <f>IF(DATOS!J1604=P$74,DATOS!C1604,"")</f>
        <v>0</v>
      </c>
    </row>
    <row r="1677" spans="18:20" x14ac:dyDescent="0.25">
      <c r="R1677" s="95">
        <f t="shared" si="28"/>
        <v>1</v>
      </c>
      <c r="S1677" s="95">
        <f>IF(T1677="",0,IFERROR(IF(VLOOKUP(T1677,T$73:T1676,1,0)&gt;0,0,0),1))</f>
        <v>0</v>
      </c>
      <c r="T1677" s="107">
        <f>IF(DATOS!J1605=P$74,DATOS!C1605,"")</f>
        <v>0</v>
      </c>
    </row>
    <row r="1678" spans="18:20" x14ac:dyDescent="0.25">
      <c r="R1678" s="95">
        <f t="shared" si="28"/>
        <v>1</v>
      </c>
      <c r="S1678" s="95">
        <f>IF(T1678="",0,IFERROR(IF(VLOOKUP(T1678,T$73:T1677,1,0)&gt;0,0,0),1))</f>
        <v>0</v>
      </c>
      <c r="T1678" s="107">
        <f>IF(DATOS!J1606=P$74,DATOS!C1606,"")</f>
        <v>0</v>
      </c>
    </row>
    <row r="1679" spans="18:20" x14ac:dyDescent="0.25">
      <c r="R1679" s="95">
        <f t="shared" si="28"/>
        <v>1</v>
      </c>
      <c r="S1679" s="95">
        <f>IF(T1679="",0,IFERROR(IF(VLOOKUP(T1679,T$73:T1678,1,0)&gt;0,0,0),1))</f>
        <v>0</v>
      </c>
      <c r="T1679" s="107">
        <f>IF(DATOS!J1607=P$74,DATOS!C1607,"")</f>
        <v>0</v>
      </c>
    </row>
    <row r="1680" spans="18:20" x14ac:dyDescent="0.25">
      <c r="R1680" s="95">
        <f t="shared" si="28"/>
        <v>1</v>
      </c>
      <c r="S1680" s="95">
        <f>IF(T1680="",0,IFERROR(IF(VLOOKUP(T1680,T$73:T1679,1,0)&gt;0,0,0),1))</f>
        <v>0</v>
      </c>
      <c r="T1680" s="107">
        <f>IF(DATOS!J1608=P$74,DATOS!C1608,"")</f>
        <v>0</v>
      </c>
    </row>
    <row r="1681" spans="18:20" x14ac:dyDescent="0.25">
      <c r="R1681" s="95">
        <f t="shared" si="28"/>
        <v>1</v>
      </c>
      <c r="S1681" s="95">
        <f>IF(T1681="",0,IFERROR(IF(VLOOKUP(T1681,T$73:T1680,1,0)&gt;0,0,0),1))</f>
        <v>0</v>
      </c>
      <c r="T1681" s="107">
        <f>IF(DATOS!J1609=P$74,DATOS!C1609,"")</f>
        <v>0</v>
      </c>
    </row>
    <row r="1682" spans="18:20" x14ac:dyDescent="0.25">
      <c r="R1682" s="95">
        <f t="shared" si="28"/>
        <v>1</v>
      </c>
      <c r="S1682" s="95">
        <f>IF(T1682="",0,IFERROR(IF(VLOOKUP(T1682,T$73:T1681,1,0)&gt;0,0,0),1))</f>
        <v>0</v>
      </c>
      <c r="T1682" s="107">
        <f>IF(DATOS!J1610=P$74,DATOS!C1610,"")</f>
        <v>0</v>
      </c>
    </row>
    <row r="1683" spans="18:20" x14ac:dyDescent="0.25">
      <c r="R1683" s="95">
        <f t="shared" si="28"/>
        <v>1</v>
      </c>
      <c r="S1683" s="95">
        <f>IF(T1683="",0,IFERROR(IF(VLOOKUP(T1683,T$73:T1682,1,0)&gt;0,0,0),1))</f>
        <v>0</v>
      </c>
      <c r="T1683" s="107">
        <f>IF(DATOS!J1611=P$74,DATOS!C1611,"")</f>
        <v>0</v>
      </c>
    </row>
    <row r="1684" spans="18:20" x14ac:dyDescent="0.25">
      <c r="R1684" s="95">
        <f t="shared" si="28"/>
        <v>1</v>
      </c>
      <c r="S1684" s="95">
        <f>IF(T1684="",0,IFERROR(IF(VLOOKUP(T1684,T$73:T1683,1,0)&gt;0,0,0),1))</f>
        <v>0</v>
      </c>
      <c r="T1684" s="107">
        <f>IF(DATOS!J1612=P$74,DATOS!C1612,"")</f>
        <v>0</v>
      </c>
    </row>
    <row r="1685" spans="18:20" x14ac:dyDescent="0.25">
      <c r="R1685" s="95">
        <f t="shared" si="28"/>
        <v>1</v>
      </c>
      <c r="S1685" s="95">
        <f>IF(T1685="",0,IFERROR(IF(VLOOKUP(T1685,T$73:T1684,1,0)&gt;0,0,0),1))</f>
        <v>0</v>
      </c>
      <c r="T1685" s="107">
        <f>IF(DATOS!J1613=P$74,DATOS!C1613,"")</f>
        <v>0</v>
      </c>
    </row>
    <row r="1686" spans="18:20" x14ac:dyDescent="0.25">
      <c r="R1686" s="95">
        <f t="shared" si="28"/>
        <v>1</v>
      </c>
      <c r="S1686" s="95">
        <f>IF(T1686="",0,IFERROR(IF(VLOOKUP(T1686,T$73:T1685,1,0)&gt;0,0,0),1))</f>
        <v>0</v>
      </c>
      <c r="T1686" s="107">
        <f>IF(DATOS!J1614=P$74,DATOS!C1614,"")</f>
        <v>0</v>
      </c>
    </row>
    <row r="1687" spans="18:20" x14ac:dyDescent="0.25">
      <c r="R1687" s="95">
        <f t="shared" si="28"/>
        <v>1</v>
      </c>
      <c r="S1687" s="95">
        <f>IF(T1687="",0,IFERROR(IF(VLOOKUP(T1687,T$73:T1686,1,0)&gt;0,0,0),1))</f>
        <v>0</v>
      </c>
      <c r="T1687" s="107">
        <f>IF(DATOS!J1615=P$74,DATOS!C1615,"")</f>
        <v>0</v>
      </c>
    </row>
    <row r="1688" spans="18:20" x14ac:dyDescent="0.25">
      <c r="R1688" s="95">
        <f t="shared" si="28"/>
        <v>1</v>
      </c>
      <c r="S1688" s="95">
        <f>IF(T1688="",0,IFERROR(IF(VLOOKUP(T1688,T$73:T1687,1,0)&gt;0,0,0),1))</f>
        <v>0</v>
      </c>
      <c r="T1688" s="107">
        <f>IF(DATOS!J1616=P$74,DATOS!C1616,"")</f>
        <v>0</v>
      </c>
    </row>
    <row r="1689" spans="18:20" x14ac:dyDescent="0.25">
      <c r="R1689" s="95">
        <f t="shared" si="28"/>
        <v>1</v>
      </c>
      <c r="S1689" s="95">
        <f>IF(T1689="",0,IFERROR(IF(VLOOKUP(T1689,T$73:T1688,1,0)&gt;0,0,0),1))</f>
        <v>0</v>
      </c>
      <c r="T1689" s="107">
        <f>IF(DATOS!J1617=P$74,DATOS!C1617,"")</f>
        <v>0</v>
      </c>
    </row>
    <row r="1690" spans="18:20" x14ac:dyDescent="0.25">
      <c r="R1690" s="95">
        <f t="shared" si="28"/>
        <v>1</v>
      </c>
      <c r="S1690" s="95">
        <f>IF(T1690="",0,IFERROR(IF(VLOOKUP(T1690,T$73:T1689,1,0)&gt;0,0,0),1))</f>
        <v>0</v>
      </c>
      <c r="T1690" s="107">
        <f>IF(DATOS!J1618=P$74,DATOS!C1618,"")</f>
        <v>0</v>
      </c>
    </row>
    <row r="1691" spans="18:20" x14ac:dyDescent="0.25">
      <c r="R1691" s="95">
        <f t="shared" si="28"/>
        <v>1</v>
      </c>
      <c r="S1691" s="95">
        <f>IF(T1691="",0,IFERROR(IF(VLOOKUP(T1691,T$73:T1690,1,0)&gt;0,0,0),1))</f>
        <v>0</v>
      </c>
      <c r="T1691" s="107">
        <f>IF(DATOS!J1619=P$74,DATOS!C1619,"")</f>
        <v>0</v>
      </c>
    </row>
    <row r="1692" spans="18:20" x14ac:dyDescent="0.25">
      <c r="R1692" s="95">
        <f t="shared" si="28"/>
        <v>1</v>
      </c>
      <c r="S1692" s="95">
        <f>IF(T1692="",0,IFERROR(IF(VLOOKUP(T1692,T$73:T1691,1,0)&gt;0,0,0),1))</f>
        <v>0</v>
      </c>
      <c r="T1692" s="107">
        <f>IF(DATOS!J1620=P$74,DATOS!C1620,"")</f>
        <v>0</v>
      </c>
    </row>
    <row r="1693" spans="18:20" x14ac:dyDescent="0.25">
      <c r="R1693" s="95">
        <f t="shared" si="28"/>
        <v>1</v>
      </c>
      <c r="S1693" s="95">
        <f>IF(T1693="",0,IFERROR(IF(VLOOKUP(T1693,T$73:T1692,1,0)&gt;0,0,0),1))</f>
        <v>0</v>
      </c>
      <c r="T1693" s="107">
        <f>IF(DATOS!J1621=P$74,DATOS!C1621,"")</f>
        <v>0</v>
      </c>
    </row>
    <row r="1694" spans="18:20" x14ac:dyDescent="0.25">
      <c r="R1694" s="95">
        <f t="shared" si="28"/>
        <v>1</v>
      </c>
      <c r="S1694" s="95">
        <f>IF(T1694="",0,IFERROR(IF(VLOOKUP(T1694,T$73:T1693,1,0)&gt;0,0,0),1))</f>
        <v>0</v>
      </c>
      <c r="T1694" s="107">
        <f>IF(DATOS!J1622=P$74,DATOS!C1622,"")</f>
        <v>0</v>
      </c>
    </row>
    <row r="1695" spans="18:20" x14ac:dyDescent="0.25">
      <c r="R1695" s="95">
        <f t="shared" si="28"/>
        <v>1</v>
      </c>
      <c r="S1695" s="95">
        <f>IF(T1695="",0,IFERROR(IF(VLOOKUP(T1695,T$73:T1694,1,0)&gt;0,0,0),1))</f>
        <v>0</v>
      </c>
      <c r="T1695" s="107">
        <f>IF(DATOS!J1623=P$74,DATOS!C1623,"")</f>
        <v>0</v>
      </c>
    </row>
    <row r="1696" spans="18:20" x14ac:dyDescent="0.25">
      <c r="R1696" s="95">
        <f t="shared" si="28"/>
        <v>1</v>
      </c>
      <c r="S1696" s="95">
        <f>IF(T1696="",0,IFERROR(IF(VLOOKUP(T1696,T$73:T1695,1,0)&gt;0,0,0),1))</f>
        <v>0</v>
      </c>
      <c r="T1696" s="107">
        <f>IF(DATOS!J1624=P$74,DATOS!C1624,"")</f>
        <v>0</v>
      </c>
    </row>
    <row r="1697" spans="18:20" x14ac:dyDescent="0.25">
      <c r="R1697" s="95">
        <f t="shared" si="28"/>
        <v>1</v>
      </c>
      <c r="S1697" s="95">
        <f>IF(T1697="",0,IFERROR(IF(VLOOKUP(T1697,T$73:T1696,1,0)&gt;0,0,0),1))</f>
        <v>0</v>
      </c>
      <c r="T1697" s="107">
        <f>IF(DATOS!J1625=P$74,DATOS!C1625,"")</f>
        <v>0</v>
      </c>
    </row>
    <row r="1698" spans="18:20" x14ac:dyDescent="0.25">
      <c r="R1698" s="95">
        <f t="shared" si="28"/>
        <v>1</v>
      </c>
      <c r="S1698" s="95">
        <f>IF(T1698="",0,IFERROR(IF(VLOOKUP(T1698,T$73:T1697,1,0)&gt;0,0,0),1))</f>
        <v>0</v>
      </c>
      <c r="T1698" s="107">
        <f>IF(DATOS!J1626=P$74,DATOS!C1626,"")</f>
        <v>0</v>
      </c>
    </row>
    <row r="1699" spans="18:20" x14ac:dyDescent="0.25">
      <c r="R1699" s="95">
        <f t="shared" si="28"/>
        <v>1</v>
      </c>
      <c r="S1699" s="95">
        <f>IF(T1699="",0,IFERROR(IF(VLOOKUP(T1699,T$73:T1698,1,0)&gt;0,0,0),1))</f>
        <v>0</v>
      </c>
      <c r="T1699" s="107">
        <f>IF(DATOS!J1627=P$74,DATOS!C1627,"")</f>
        <v>0</v>
      </c>
    </row>
    <row r="1700" spans="18:20" x14ac:dyDescent="0.25">
      <c r="R1700" s="95">
        <f t="shared" si="28"/>
        <v>1</v>
      </c>
      <c r="S1700" s="95">
        <f>IF(T1700="",0,IFERROR(IF(VLOOKUP(T1700,T$73:T1699,1,0)&gt;0,0,0),1))</f>
        <v>0</v>
      </c>
      <c r="T1700" s="107">
        <f>IF(DATOS!J1628=P$74,DATOS!C1628,"")</f>
        <v>0</v>
      </c>
    </row>
    <row r="1701" spans="18:20" x14ac:dyDescent="0.25">
      <c r="R1701" s="95">
        <f t="shared" si="28"/>
        <v>1</v>
      </c>
      <c r="S1701" s="95">
        <f>IF(T1701="",0,IFERROR(IF(VLOOKUP(T1701,T$73:T1700,1,0)&gt;0,0,0),1))</f>
        <v>0</v>
      </c>
      <c r="T1701" s="107">
        <f>IF(DATOS!J1629=P$74,DATOS!C1629,"")</f>
        <v>0</v>
      </c>
    </row>
    <row r="1702" spans="18:20" x14ac:dyDescent="0.25">
      <c r="R1702" s="95">
        <f t="shared" si="28"/>
        <v>1</v>
      </c>
      <c r="S1702" s="95">
        <f>IF(T1702="",0,IFERROR(IF(VLOOKUP(T1702,T$73:T1701,1,0)&gt;0,0,0),1))</f>
        <v>0</v>
      </c>
      <c r="T1702" s="107">
        <f>IF(DATOS!J1630=P$74,DATOS!C1630,"")</f>
        <v>0</v>
      </c>
    </row>
    <row r="1703" spans="18:20" x14ac:dyDescent="0.25">
      <c r="R1703" s="95">
        <f t="shared" si="28"/>
        <v>1</v>
      </c>
      <c r="S1703" s="95">
        <f>IF(T1703="",0,IFERROR(IF(VLOOKUP(T1703,T$73:T1702,1,0)&gt;0,0,0),1))</f>
        <v>0</v>
      </c>
      <c r="T1703" s="107">
        <f>IF(DATOS!J1631=P$74,DATOS!C1631,"")</f>
        <v>0</v>
      </c>
    </row>
    <row r="1704" spans="18:20" x14ac:dyDescent="0.25">
      <c r="R1704" s="95">
        <f t="shared" si="28"/>
        <v>1</v>
      </c>
      <c r="S1704" s="95">
        <f>IF(T1704="",0,IFERROR(IF(VLOOKUP(T1704,T$73:T1703,1,0)&gt;0,0,0),1))</f>
        <v>0</v>
      </c>
      <c r="T1704" s="107">
        <f>IF(DATOS!J1632=P$74,DATOS!C1632,"")</f>
        <v>0</v>
      </c>
    </row>
    <row r="1705" spans="18:20" x14ac:dyDescent="0.25">
      <c r="R1705" s="95">
        <f t="shared" si="28"/>
        <v>1</v>
      </c>
      <c r="S1705" s="95">
        <f>IF(T1705="",0,IFERROR(IF(VLOOKUP(T1705,T$73:T1704,1,0)&gt;0,0,0),1))</f>
        <v>0</v>
      </c>
      <c r="T1705" s="107">
        <f>IF(DATOS!J1633=P$74,DATOS!C1633,"")</f>
        <v>0</v>
      </c>
    </row>
    <row r="1706" spans="18:20" x14ac:dyDescent="0.25">
      <c r="R1706" s="95">
        <f t="shared" si="28"/>
        <v>1</v>
      </c>
      <c r="S1706" s="95">
        <f>IF(T1706="",0,IFERROR(IF(VLOOKUP(T1706,T$73:T1705,1,0)&gt;0,0,0),1))</f>
        <v>0</v>
      </c>
      <c r="T1706" s="107">
        <f>IF(DATOS!J1634=P$74,DATOS!C1634,"")</f>
        <v>0</v>
      </c>
    </row>
    <row r="1707" spans="18:20" x14ac:dyDescent="0.25">
      <c r="R1707" s="95">
        <f t="shared" si="28"/>
        <v>1</v>
      </c>
      <c r="S1707" s="95">
        <f>IF(T1707="",0,IFERROR(IF(VLOOKUP(T1707,T$73:T1706,1,0)&gt;0,0,0),1))</f>
        <v>0</v>
      </c>
      <c r="T1707" s="107">
        <f>IF(DATOS!J1635=P$74,DATOS!C1635,"")</f>
        <v>0</v>
      </c>
    </row>
    <row r="1708" spans="18:20" x14ac:dyDescent="0.25">
      <c r="R1708" s="95">
        <f t="shared" si="28"/>
        <v>1</v>
      </c>
      <c r="S1708" s="95">
        <f>IF(T1708="",0,IFERROR(IF(VLOOKUP(T1708,T$73:T1707,1,0)&gt;0,0,0),1))</f>
        <v>0</v>
      </c>
      <c r="T1708" s="107">
        <f>IF(DATOS!J1636=P$74,DATOS!C1636,"")</f>
        <v>0</v>
      </c>
    </row>
    <row r="1709" spans="18:20" x14ac:dyDescent="0.25">
      <c r="R1709" s="95">
        <f t="shared" si="28"/>
        <v>1</v>
      </c>
      <c r="S1709" s="95">
        <f>IF(T1709="",0,IFERROR(IF(VLOOKUP(T1709,T$73:T1708,1,0)&gt;0,0,0),1))</f>
        <v>0</v>
      </c>
      <c r="T1709" s="107">
        <f>IF(DATOS!J1637=P$74,DATOS!C1637,"")</f>
        <v>0</v>
      </c>
    </row>
    <row r="1710" spans="18:20" x14ac:dyDescent="0.25">
      <c r="R1710" s="95">
        <f t="shared" si="28"/>
        <v>1</v>
      </c>
      <c r="S1710" s="95">
        <f>IF(T1710="",0,IFERROR(IF(VLOOKUP(T1710,T$73:T1709,1,0)&gt;0,0,0),1))</f>
        <v>0</v>
      </c>
      <c r="T1710" s="107">
        <f>IF(DATOS!J1638=P$74,DATOS!C1638,"")</f>
        <v>0</v>
      </c>
    </row>
    <row r="1711" spans="18:20" x14ac:dyDescent="0.25">
      <c r="R1711" s="95">
        <f t="shared" si="28"/>
        <v>1</v>
      </c>
      <c r="S1711" s="95">
        <f>IF(T1711="",0,IFERROR(IF(VLOOKUP(T1711,T$73:T1710,1,0)&gt;0,0,0),1))</f>
        <v>0</v>
      </c>
      <c r="T1711" s="107">
        <f>IF(DATOS!J1639=P$74,DATOS!C1639,"")</f>
        <v>0</v>
      </c>
    </row>
    <row r="1712" spans="18:20" x14ac:dyDescent="0.25">
      <c r="R1712" s="95">
        <f t="shared" si="28"/>
        <v>1</v>
      </c>
      <c r="S1712" s="95">
        <f>IF(T1712="",0,IFERROR(IF(VLOOKUP(T1712,T$73:T1711,1,0)&gt;0,0,0),1))</f>
        <v>0</v>
      </c>
      <c r="T1712" s="107">
        <f>IF(DATOS!J1640=P$74,DATOS!C1640,"")</f>
        <v>0</v>
      </c>
    </row>
    <row r="1713" spans="18:20" x14ac:dyDescent="0.25">
      <c r="R1713" s="95">
        <f t="shared" si="28"/>
        <v>1</v>
      </c>
      <c r="S1713" s="95">
        <f>IF(T1713="",0,IFERROR(IF(VLOOKUP(T1713,T$73:T1712,1,0)&gt;0,0,0),1))</f>
        <v>0</v>
      </c>
      <c r="T1713" s="107">
        <f>IF(DATOS!J1641=P$74,DATOS!C1641,"")</f>
        <v>0</v>
      </c>
    </row>
    <row r="1714" spans="18:20" x14ac:dyDescent="0.25">
      <c r="R1714" s="95">
        <f t="shared" si="28"/>
        <v>1</v>
      </c>
      <c r="S1714" s="95">
        <f>IF(T1714="",0,IFERROR(IF(VLOOKUP(T1714,T$73:T1713,1,0)&gt;0,0,0),1))</f>
        <v>0</v>
      </c>
      <c r="T1714" s="107">
        <f>IF(DATOS!J1642=P$74,DATOS!C1642,"")</f>
        <v>0</v>
      </c>
    </row>
    <row r="1715" spans="18:20" x14ac:dyDescent="0.25">
      <c r="R1715" s="95">
        <f t="shared" si="28"/>
        <v>1</v>
      </c>
      <c r="S1715" s="95">
        <f>IF(T1715="",0,IFERROR(IF(VLOOKUP(T1715,T$73:T1714,1,0)&gt;0,0,0),1))</f>
        <v>0</v>
      </c>
      <c r="T1715" s="107">
        <f>IF(DATOS!J1643=P$74,DATOS!C1643,"")</f>
        <v>0</v>
      </c>
    </row>
    <row r="1716" spans="18:20" x14ac:dyDescent="0.25">
      <c r="R1716" s="95">
        <f t="shared" si="28"/>
        <v>1</v>
      </c>
      <c r="S1716" s="95">
        <f>IF(T1716="",0,IFERROR(IF(VLOOKUP(T1716,T$73:T1715,1,0)&gt;0,0,0),1))</f>
        <v>0</v>
      </c>
      <c r="T1716" s="107">
        <f>IF(DATOS!J1644=P$74,DATOS!C1644,"")</f>
        <v>0</v>
      </c>
    </row>
    <row r="1717" spans="18:20" x14ac:dyDescent="0.25">
      <c r="R1717" s="95">
        <f t="shared" si="28"/>
        <v>1</v>
      </c>
      <c r="S1717" s="95">
        <f>IF(T1717="",0,IFERROR(IF(VLOOKUP(T1717,T$73:T1716,1,0)&gt;0,0,0),1))</f>
        <v>0</v>
      </c>
      <c r="T1717" s="107">
        <f>IF(DATOS!J1645=P$74,DATOS!C1645,"")</f>
        <v>0</v>
      </c>
    </row>
    <row r="1718" spans="18:20" x14ac:dyDescent="0.25">
      <c r="R1718" s="95">
        <f t="shared" si="28"/>
        <v>1</v>
      </c>
      <c r="S1718" s="95">
        <f>IF(T1718="",0,IFERROR(IF(VLOOKUP(T1718,T$73:T1717,1,0)&gt;0,0,0),1))</f>
        <v>0</v>
      </c>
      <c r="T1718" s="107">
        <f>IF(DATOS!J1646=P$74,DATOS!C1646,"")</f>
        <v>0</v>
      </c>
    </row>
    <row r="1719" spans="18:20" x14ac:dyDescent="0.25">
      <c r="R1719" s="95">
        <f t="shared" si="28"/>
        <v>1</v>
      </c>
      <c r="S1719" s="95">
        <f>IF(T1719="",0,IFERROR(IF(VLOOKUP(T1719,T$73:T1718,1,0)&gt;0,0,0),1))</f>
        <v>0</v>
      </c>
      <c r="T1719" s="107">
        <f>IF(DATOS!J1647=P$74,DATOS!C1647,"")</f>
        <v>0</v>
      </c>
    </row>
    <row r="1720" spans="18:20" x14ac:dyDescent="0.25">
      <c r="R1720" s="95">
        <f t="shared" si="28"/>
        <v>1</v>
      </c>
      <c r="S1720" s="95">
        <f>IF(T1720="",0,IFERROR(IF(VLOOKUP(T1720,T$73:T1719,1,0)&gt;0,0,0),1))</f>
        <v>0</v>
      </c>
      <c r="T1720" s="107">
        <f>IF(DATOS!J1648=P$74,DATOS!C1648,"")</f>
        <v>0</v>
      </c>
    </row>
    <row r="1721" spans="18:20" x14ac:dyDescent="0.25">
      <c r="R1721" s="95">
        <f t="shared" si="28"/>
        <v>1</v>
      </c>
      <c r="S1721" s="95">
        <f>IF(T1721="",0,IFERROR(IF(VLOOKUP(T1721,T$73:T1720,1,0)&gt;0,0,0),1))</f>
        <v>0</v>
      </c>
      <c r="T1721" s="107">
        <f>IF(DATOS!J1649=P$74,DATOS!C1649,"")</f>
        <v>0</v>
      </c>
    </row>
    <row r="1722" spans="18:20" x14ac:dyDescent="0.25">
      <c r="R1722" s="95">
        <f t="shared" si="28"/>
        <v>1</v>
      </c>
      <c r="S1722" s="95">
        <f>IF(T1722="",0,IFERROR(IF(VLOOKUP(T1722,T$73:T1721,1,0)&gt;0,0,0),1))</f>
        <v>0</v>
      </c>
      <c r="T1722" s="107">
        <f>IF(DATOS!J1650=P$74,DATOS!C1650,"")</f>
        <v>0</v>
      </c>
    </row>
    <row r="1723" spans="18:20" x14ac:dyDescent="0.25">
      <c r="R1723" s="95">
        <f t="shared" si="28"/>
        <v>1</v>
      </c>
      <c r="S1723" s="95">
        <f>IF(T1723="",0,IFERROR(IF(VLOOKUP(T1723,T$73:T1722,1,0)&gt;0,0,0),1))</f>
        <v>0</v>
      </c>
      <c r="T1723" s="107">
        <f>IF(DATOS!J1651=P$74,DATOS!C1651,"")</f>
        <v>0</v>
      </c>
    </row>
    <row r="1724" spans="18:20" x14ac:dyDescent="0.25">
      <c r="R1724" s="95">
        <f t="shared" si="28"/>
        <v>1</v>
      </c>
      <c r="S1724" s="95">
        <f>IF(T1724="",0,IFERROR(IF(VLOOKUP(T1724,T$73:T1723,1,0)&gt;0,0,0),1))</f>
        <v>0</v>
      </c>
      <c r="T1724" s="107">
        <f>IF(DATOS!J1652=P$74,DATOS!C1652,"")</f>
        <v>0</v>
      </c>
    </row>
    <row r="1725" spans="18:20" x14ac:dyDescent="0.25">
      <c r="R1725" s="95">
        <f t="shared" si="28"/>
        <v>1</v>
      </c>
      <c r="S1725" s="95">
        <f>IF(T1725="",0,IFERROR(IF(VLOOKUP(T1725,T$73:T1724,1,0)&gt;0,0,0),1))</f>
        <v>0</v>
      </c>
      <c r="T1725" s="107">
        <f>IF(DATOS!J1653=P$74,DATOS!C1653,"")</f>
        <v>0</v>
      </c>
    </row>
    <row r="1726" spans="18:20" x14ac:dyDescent="0.25">
      <c r="R1726" s="95">
        <f t="shared" si="28"/>
        <v>1</v>
      </c>
      <c r="S1726" s="95">
        <f>IF(T1726="",0,IFERROR(IF(VLOOKUP(T1726,T$73:T1725,1,0)&gt;0,0,0),1))</f>
        <v>0</v>
      </c>
      <c r="T1726" s="107">
        <f>IF(DATOS!J1654=P$74,DATOS!C1654,"")</f>
        <v>0</v>
      </c>
    </row>
    <row r="1727" spans="18:20" x14ac:dyDescent="0.25">
      <c r="R1727" s="95">
        <f t="shared" si="28"/>
        <v>1</v>
      </c>
      <c r="S1727" s="95">
        <f>IF(T1727="",0,IFERROR(IF(VLOOKUP(T1727,T$73:T1726,1,0)&gt;0,0,0),1))</f>
        <v>0</v>
      </c>
      <c r="T1727" s="107">
        <f>IF(DATOS!J1655=P$74,DATOS!C1655,"")</f>
        <v>0</v>
      </c>
    </row>
    <row r="1728" spans="18:20" x14ac:dyDescent="0.25">
      <c r="R1728" s="95">
        <f t="shared" si="28"/>
        <v>1</v>
      </c>
      <c r="S1728" s="95">
        <f>IF(T1728="",0,IFERROR(IF(VLOOKUP(T1728,T$73:T1727,1,0)&gt;0,0,0),1))</f>
        <v>0</v>
      </c>
      <c r="T1728" s="107">
        <f>IF(DATOS!J1656=P$74,DATOS!C1656,"")</f>
        <v>0</v>
      </c>
    </row>
    <row r="1729" spans="18:20" x14ac:dyDescent="0.25">
      <c r="R1729" s="95">
        <f t="shared" si="28"/>
        <v>1</v>
      </c>
      <c r="S1729" s="95">
        <f>IF(T1729="",0,IFERROR(IF(VLOOKUP(T1729,T$73:T1728,1,0)&gt;0,0,0),1))</f>
        <v>0</v>
      </c>
      <c r="T1729" s="107">
        <f>IF(DATOS!J1657=P$74,DATOS!C1657,"")</f>
        <v>0</v>
      </c>
    </row>
    <row r="1730" spans="18:20" x14ac:dyDescent="0.25">
      <c r="R1730" s="95">
        <f t="shared" si="28"/>
        <v>1</v>
      </c>
      <c r="S1730" s="95">
        <f>IF(T1730="",0,IFERROR(IF(VLOOKUP(T1730,T$73:T1729,1,0)&gt;0,0,0),1))</f>
        <v>0</v>
      </c>
      <c r="T1730" s="107">
        <f>IF(DATOS!J1658=P$74,DATOS!C1658,"")</f>
        <v>0</v>
      </c>
    </row>
    <row r="1731" spans="18:20" x14ac:dyDescent="0.25">
      <c r="R1731" s="95">
        <f t="shared" si="28"/>
        <v>1</v>
      </c>
      <c r="S1731" s="95">
        <f>IF(T1731="",0,IFERROR(IF(VLOOKUP(T1731,T$73:T1730,1,0)&gt;0,0,0),1))</f>
        <v>0</v>
      </c>
      <c r="T1731" s="107">
        <f>IF(DATOS!J1659=P$74,DATOS!C1659,"")</f>
        <v>0</v>
      </c>
    </row>
    <row r="1732" spans="18:20" x14ac:dyDescent="0.25">
      <c r="R1732" s="95">
        <f t="shared" si="28"/>
        <v>1</v>
      </c>
      <c r="S1732" s="95">
        <f>IF(T1732="",0,IFERROR(IF(VLOOKUP(T1732,T$73:T1731,1,0)&gt;0,0,0),1))</f>
        <v>0</v>
      </c>
      <c r="T1732" s="107">
        <f>IF(DATOS!J1660=P$74,DATOS!C1660,"")</f>
        <v>0</v>
      </c>
    </row>
    <row r="1733" spans="18:20" x14ac:dyDescent="0.25">
      <c r="R1733" s="95">
        <f t="shared" si="28"/>
        <v>1</v>
      </c>
      <c r="S1733" s="95">
        <f>IF(T1733="",0,IFERROR(IF(VLOOKUP(T1733,T$73:T1732,1,0)&gt;0,0,0),1))</f>
        <v>0</v>
      </c>
      <c r="T1733" s="107">
        <f>IF(DATOS!J1661=P$74,DATOS!C1661,"")</f>
        <v>0</v>
      </c>
    </row>
    <row r="1734" spans="18:20" x14ac:dyDescent="0.25">
      <c r="R1734" s="95">
        <f t="shared" si="28"/>
        <v>1</v>
      </c>
      <c r="S1734" s="95">
        <f>IF(T1734="",0,IFERROR(IF(VLOOKUP(T1734,T$73:T1733,1,0)&gt;0,0,0),1))</f>
        <v>0</v>
      </c>
      <c r="T1734" s="107">
        <f>IF(DATOS!J1662=P$74,DATOS!C1662,"")</f>
        <v>0</v>
      </c>
    </row>
    <row r="1735" spans="18:20" x14ac:dyDescent="0.25">
      <c r="R1735" s="95">
        <f t="shared" si="28"/>
        <v>1</v>
      </c>
      <c r="S1735" s="95">
        <f>IF(T1735="",0,IFERROR(IF(VLOOKUP(T1735,T$73:T1734,1,0)&gt;0,0,0),1))</f>
        <v>0</v>
      </c>
      <c r="T1735" s="107">
        <f>IF(DATOS!J1663=P$74,DATOS!C1663,"")</f>
        <v>0</v>
      </c>
    </row>
    <row r="1736" spans="18:20" x14ac:dyDescent="0.25">
      <c r="R1736" s="95">
        <f t="shared" si="28"/>
        <v>1</v>
      </c>
      <c r="S1736" s="95">
        <f>IF(T1736="",0,IFERROR(IF(VLOOKUP(T1736,T$73:T1735,1,0)&gt;0,0,0),1))</f>
        <v>0</v>
      </c>
      <c r="T1736" s="107">
        <f>IF(DATOS!J1664=P$74,DATOS!C1664,"")</f>
        <v>0</v>
      </c>
    </row>
    <row r="1737" spans="18:20" x14ac:dyDescent="0.25">
      <c r="R1737" s="95">
        <f t="shared" si="28"/>
        <v>1</v>
      </c>
      <c r="S1737" s="95">
        <f>IF(T1737="",0,IFERROR(IF(VLOOKUP(T1737,T$73:T1736,1,0)&gt;0,0,0),1))</f>
        <v>0</v>
      </c>
      <c r="T1737" s="107">
        <f>IF(DATOS!J1665=P$74,DATOS!C1665,"")</f>
        <v>0</v>
      </c>
    </row>
    <row r="1738" spans="18:20" x14ac:dyDescent="0.25">
      <c r="R1738" s="95">
        <f t="shared" ref="R1738:R1801" si="29">R1737+S1738</f>
        <v>1</v>
      </c>
      <c r="S1738" s="95">
        <f>IF(T1738="",0,IFERROR(IF(VLOOKUP(T1738,T$73:T1737,1,0)&gt;0,0,0),1))</f>
        <v>0</v>
      </c>
      <c r="T1738" s="107">
        <f>IF(DATOS!J1666=P$74,DATOS!C1666,"")</f>
        <v>0</v>
      </c>
    </row>
    <row r="1739" spans="18:20" x14ac:dyDescent="0.25">
      <c r="R1739" s="95">
        <f t="shared" si="29"/>
        <v>1</v>
      </c>
      <c r="S1739" s="95">
        <f>IF(T1739="",0,IFERROR(IF(VLOOKUP(T1739,T$73:T1738,1,0)&gt;0,0,0),1))</f>
        <v>0</v>
      </c>
      <c r="T1739" s="107">
        <f>IF(DATOS!J1667=P$74,DATOS!C1667,"")</f>
        <v>0</v>
      </c>
    </row>
    <row r="1740" spans="18:20" x14ac:dyDescent="0.25">
      <c r="R1740" s="95">
        <f t="shared" si="29"/>
        <v>1</v>
      </c>
      <c r="S1740" s="95">
        <f>IF(T1740="",0,IFERROR(IF(VLOOKUP(T1740,T$73:T1739,1,0)&gt;0,0,0),1))</f>
        <v>0</v>
      </c>
      <c r="T1740" s="107">
        <f>IF(DATOS!J1668=P$74,DATOS!C1668,"")</f>
        <v>0</v>
      </c>
    </row>
    <row r="1741" spans="18:20" x14ac:dyDescent="0.25">
      <c r="R1741" s="95">
        <f t="shared" si="29"/>
        <v>1</v>
      </c>
      <c r="S1741" s="95">
        <f>IF(T1741="",0,IFERROR(IF(VLOOKUP(T1741,T$73:T1740,1,0)&gt;0,0,0),1))</f>
        <v>0</v>
      </c>
      <c r="T1741" s="107">
        <f>IF(DATOS!J1669=P$74,DATOS!C1669,"")</f>
        <v>0</v>
      </c>
    </row>
    <row r="1742" spans="18:20" x14ac:dyDescent="0.25">
      <c r="R1742" s="95">
        <f t="shared" si="29"/>
        <v>1</v>
      </c>
      <c r="S1742" s="95">
        <f>IF(T1742="",0,IFERROR(IF(VLOOKUP(T1742,T$73:T1741,1,0)&gt;0,0,0),1))</f>
        <v>0</v>
      </c>
      <c r="T1742" s="107">
        <f>IF(DATOS!J1670=P$74,DATOS!C1670,"")</f>
        <v>0</v>
      </c>
    </row>
    <row r="1743" spans="18:20" x14ac:dyDescent="0.25">
      <c r="R1743" s="95">
        <f t="shared" si="29"/>
        <v>1</v>
      </c>
      <c r="S1743" s="95">
        <f>IF(T1743="",0,IFERROR(IF(VLOOKUP(T1743,T$73:T1742,1,0)&gt;0,0,0),1))</f>
        <v>0</v>
      </c>
      <c r="T1743" s="107">
        <f>IF(DATOS!J1671=P$74,DATOS!C1671,"")</f>
        <v>0</v>
      </c>
    </row>
    <row r="1744" spans="18:20" x14ac:dyDescent="0.25">
      <c r="R1744" s="95">
        <f t="shared" si="29"/>
        <v>1</v>
      </c>
      <c r="S1744" s="95">
        <f>IF(T1744="",0,IFERROR(IF(VLOOKUP(T1744,T$73:T1743,1,0)&gt;0,0,0),1))</f>
        <v>0</v>
      </c>
      <c r="T1744" s="107">
        <f>IF(DATOS!J1672=P$74,DATOS!C1672,"")</f>
        <v>0</v>
      </c>
    </row>
    <row r="1745" spans="18:20" x14ac:dyDescent="0.25">
      <c r="R1745" s="95">
        <f t="shared" si="29"/>
        <v>1</v>
      </c>
      <c r="S1745" s="95">
        <f>IF(T1745="",0,IFERROR(IF(VLOOKUP(T1745,T$73:T1744,1,0)&gt;0,0,0),1))</f>
        <v>0</v>
      </c>
      <c r="T1745" s="107">
        <f>IF(DATOS!J1673=P$74,DATOS!C1673,"")</f>
        <v>0</v>
      </c>
    </row>
    <row r="1746" spans="18:20" x14ac:dyDescent="0.25">
      <c r="R1746" s="95">
        <f t="shared" si="29"/>
        <v>1</v>
      </c>
      <c r="S1746" s="95">
        <f>IF(T1746="",0,IFERROR(IF(VLOOKUP(T1746,T$73:T1745,1,0)&gt;0,0,0),1))</f>
        <v>0</v>
      </c>
      <c r="T1746" s="107">
        <f>IF(DATOS!J1674=P$74,DATOS!C1674,"")</f>
        <v>0</v>
      </c>
    </row>
    <row r="1747" spans="18:20" x14ac:dyDescent="0.25">
      <c r="R1747" s="95">
        <f t="shared" si="29"/>
        <v>1</v>
      </c>
      <c r="S1747" s="95">
        <f>IF(T1747="",0,IFERROR(IF(VLOOKUP(T1747,T$73:T1746,1,0)&gt;0,0,0),1))</f>
        <v>0</v>
      </c>
      <c r="T1747" s="107">
        <f>IF(DATOS!J1675=P$74,DATOS!C1675,"")</f>
        <v>0</v>
      </c>
    </row>
    <row r="1748" spans="18:20" x14ac:dyDescent="0.25">
      <c r="R1748" s="95">
        <f t="shared" si="29"/>
        <v>1</v>
      </c>
      <c r="S1748" s="95">
        <f>IF(T1748="",0,IFERROR(IF(VLOOKUP(T1748,T$73:T1747,1,0)&gt;0,0,0),1))</f>
        <v>0</v>
      </c>
      <c r="T1748" s="107">
        <f>IF(DATOS!J1676=P$74,DATOS!C1676,"")</f>
        <v>0</v>
      </c>
    </row>
    <row r="1749" spans="18:20" x14ac:dyDescent="0.25">
      <c r="R1749" s="95">
        <f t="shared" si="29"/>
        <v>1</v>
      </c>
      <c r="S1749" s="95">
        <f>IF(T1749="",0,IFERROR(IF(VLOOKUP(T1749,T$73:T1748,1,0)&gt;0,0,0),1))</f>
        <v>0</v>
      </c>
      <c r="T1749" s="107">
        <f>IF(DATOS!J1677=P$74,DATOS!C1677,"")</f>
        <v>0</v>
      </c>
    </row>
    <row r="1750" spans="18:20" x14ac:dyDescent="0.25">
      <c r="R1750" s="95">
        <f t="shared" si="29"/>
        <v>1</v>
      </c>
      <c r="S1750" s="95">
        <f>IF(T1750="",0,IFERROR(IF(VLOOKUP(T1750,T$73:T1749,1,0)&gt;0,0,0),1))</f>
        <v>0</v>
      </c>
      <c r="T1750" s="107">
        <f>IF(DATOS!J1678=P$74,DATOS!C1678,"")</f>
        <v>0</v>
      </c>
    </row>
    <row r="1751" spans="18:20" x14ac:dyDescent="0.25">
      <c r="R1751" s="95">
        <f t="shared" si="29"/>
        <v>1</v>
      </c>
      <c r="S1751" s="95">
        <f>IF(T1751="",0,IFERROR(IF(VLOOKUP(T1751,T$73:T1750,1,0)&gt;0,0,0),1))</f>
        <v>0</v>
      </c>
      <c r="T1751" s="107">
        <f>IF(DATOS!J1679=P$74,DATOS!C1679,"")</f>
        <v>0</v>
      </c>
    </row>
    <row r="1752" spans="18:20" x14ac:dyDescent="0.25">
      <c r="R1752" s="95">
        <f t="shared" si="29"/>
        <v>1</v>
      </c>
      <c r="S1752" s="95">
        <f>IF(T1752="",0,IFERROR(IF(VLOOKUP(T1752,T$73:T1751,1,0)&gt;0,0,0),1))</f>
        <v>0</v>
      </c>
      <c r="T1752" s="107">
        <f>IF(DATOS!J1680=P$74,DATOS!C1680,"")</f>
        <v>0</v>
      </c>
    </row>
    <row r="1753" spans="18:20" x14ac:dyDescent="0.25">
      <c r="R1753" s="95">
        <f t="shared" si="29"/>
        <v>1</v>
      </c>
      <c r="S1753" s="95">
        <f>IF(T1753="",0,IFERROR(IF(VLOOKUP(T1753,T$73:T1752,1,0)&gt;0,0,0),1))</f>
        <v>0</v>
      </c>
      <c r="T1753" s="107">
        <f>IF(DATOS!J1681=P$74,DATOS!C1681,"")</f>
        <v>0</v>
      </c>
    </row>
    <row r="1754" spans="18:20" x14ac:dyDescent="0.25">
      <c r="R1754" s="95">
        <f t="shared" si="29"/>
        <v>1</v>
      </c>
      <c r="S1754" s="95">
        <f>IF(T1754="",0,IFERROR(IF(VLOOKUP(T1754,T$73:T1753,1,0)&gt;0,0,0),1))</f>
        <v>0</v>
      </c>
      <c r="T1754" s="107">
        <f>IF(DATOS!J1682=P$74,DATOS!C1682,"")</f>
        <v>0</v>
      </c>
    </row>
    <row r="1755" spans="18:20" x14ac:dyDescent="0.25">
      <c r="R1755" s="95">
        <f t="shared" si="29"/>
        <v>1</v>
      </c>
      <c r="S1755" s="95">
        <f>IF(T1755="",0,IFERROR(IF(VLOOKUP(T1755,T$73:T1754,1,0)&gt;0,0,0),1))</f>
        <v>0</v>
      </c>
      <c r="T1755" s="107">
        <f>IF(DATOS!J1683=P$74,DATOS!C1683,"")</f>
        <v>0</v>
      </c>
    </row>
    <row r="1756" spans="18:20" x14ac:dyDescent="0.25">
      <c r="R1756" s="95">
        <f t="shared" si="29"/>
        <v>1</v>
      </c>
      <c r="S1756" s="95">
        <f>IF(T1756="",0,IFERROR(IF(VLOOKUP(T1756,T$73:T1755,1,0)&gt;0,0,0),1))</f>
        <v>0</v>
      </c>
      <c r="T1756" s="107">
        <f>IF(DATOS!J1684=P$74,DATOS!C1684,"")</f>
        <v>0</v>
      </c>
    </row>
    <row r="1757" spans="18:20" x14ac:dyDescent="0.25">
      <c r="R1757" s="95">
        <f t="shared" si="29"/>
        <v>1</v>
      </c>
      <c r="S1757" s="95">
        <f>IF(T1757="",0,IFERROR(IF(VLOOKUP(T1757,T$73:T1756,1,0)&gt;0,0,0),1))</f>
        <v>0</v>
      </c>
      <c r="T1757" s="107">
        <f>IF(DATOS!J1685=P$74,DATOS!C1685,"")</f>
        <v>0</v>
      </c>
    </row>
    <row r="1758" spans="18:20" x14ac:dyDescent="0.25">
      <c r="R1758" s="95">
        <f t="shared" si="29"/>
        <v>1</v>
      </c>
      <c r="S1758" s="95">
        <f>IF(T1758="",0,IFERROR(IF(VLOOKUP(T1758,T$73:T1757,1,0)&gt;0,0,0),1))</f>
        <v>0</v>
      </c>
      <c r="T1758" s="107">
        <f>IF(DATOS!J1686=P$74,DATOS!C1686,"")</f>
        <v>0</v>
      </c>
    </row>
    <row r="1759" spans="18:20" x14ac:dyDescent="0.25">
      <c r="R1759" s="95">
        <f t="shared" si="29"/>
        <v>1</v>
      </c>
      <c r="S1759" s="95">
        <f>IF(T1759="",0,IFERROR(IF(VLOOKUP(T1759,T$73:T1758,1,0)&gt;0,0,0),1))</f>
        <v>0</v>
      </c>
      <c r="T1759" s="107">
        <f>IF(DATOS!J1687=P$74,DATOS!C1687,"")</f>
        <v>0</v>
      </c>
    </row>
    <row r="1760" spans="18:20" x14ac:dyDescent="0.25">
      <c r="R1760" s="95">
        <f t="shared" si="29"/>
        <v>1</v>
      </c>
      <c r="S1760" s="95">
        <f>IF(T1760="",0,IFERROR(IF(VLOOKUP(T1760,T$73:T1759,1,0)&gt;0,0,0),1))</f>
        <v>0</v>
      </c>
      <c r="T1760" s="107">
        <f>IF(DATOS!J1688=P$74,DATOS!C1688,"")</f>
        <v>0</v>
      </c>
    </row>
    <row r="1761" spans="18:20" x14ac:dyDescent="0.25">
      <c r="R1761" s="95">
        <f t="shared" si="29"/>
        <v>1</v>
      </c>
      <c r="S1761" s="95">
        <f>IF(T1761="",0,IFERROR(IF(VLOOKUP(T1761,T$73:T1760,1,0)&gt;0,0,0),1))</f>
        <v>0</v>
      </c>
      <c r="T1761" s="107">
        <f>IF(DATOS!J1689=P$74,DATOS!C1689,"")</f>
        <v>0</v>
      </c>
    </row>
    <row r="1762" spans="18:20" x14ac:dyDescent="0.25">
      <c r="R1762" s="95">
        <f t="shared" si="29"/>
        <v>1</v>
      </c>
      <c r="S1762" s="95">
        <f>IF(T1762="",0,IFERROR(IF(VLOOKUP(T1762,T$73:T1761,1,0)&gt;0,0,0),1))</f>
        <v>0</v>
      </c>
      <c r="T1762" s="107">
        <f>IF(DATOS!J1690=P$74,DATOS!C1690,"")</f>
        <v>0</v>
      </c>
    </row>
    <row r="1763" spans="18:20" x14ac:dyDescent="0.25">
      <c r="R1763" s="95">
        <f t="shared" si="29"/>
        <v>1</v>
      </c>
      <c r="S1763" s="95">
        <f>IF(T1763="",0,IFERROR(IF(VLOOKUP(T1763,T$73:T1762,1,0)&gt;0,0,0),1))</f>
        <v>0</v>
      </c>
      <c r="T1763" s="107">
        <f>IF(DATOS!J1691=P$74,DATOS!C1691,"")</f>
        <v>0</v>
      </c>
    </row>
    <row r="1764" spans="18:20" x14ac:dyDescent="0.25">
      <c r="R1764" s="95">
        <f t="shared" si="29"/>
        <v>1</v>
      </c>
      <c r="S1764" s="95">
        <f>IF(T1764="",0,IFERROR(IF(VLOOKUP(T1764,T$73:T1763,1,0)&gt;0,0,0),1))</f>
        <v>0</v>
      </c>
      <c r="T1764" s="107">
        <f>IF(DATOS!J1692=P$74,DATOS!C1692,"")</f>
        <v>0</v>
      </c>
    </row>
    <row r="1765" spans="18:20" x14ac:dyDescent="0.25">
      <c r="R1765" s="95">
        <f t="shared" si="29"/>
        <v>1</v>
      </c>
      <c r="S1765" s="95">
        <f>IF(T1765="",0,IFERROR(IF(VLOOKUP(T1765,T$73:T1764,1,0)&gt;0,0,0),1))</f>
        <v>0</v>
      </c>
      <c r="T1765" s="107">
        <f>IF(DATOS!J1693=P$74,DATOS!C1693,"")</f>
        <v>0</v>
      </c>
    </row>
    <row r="1766" spans="18:20" x14ac:dyDescent="0.25">
      <c r="R1766" s="95">
        <f t="shared" si="29"/>
        <v>1</v>
      </c>
      <c r="S1766" s="95">
        <f>IF(T1766="",0,IFERROR(IF(VLOOKUP(T1766,T$73:T1765,1,0)&gt;0,0,0),1))</f>
        <v>0</v>
      </c>
      <c r="T1766" s="107">
        <f>IF(DATOS!J1694=P$74,DATOS!C1694,"")</f>
        <v>0</v>
      </c>
    </row>
    <row r="1767" spans="18:20" x14ac:dyDescent="0.25">
      <c r="R1767" s="95">
        <f t="shared" si="29"/>
        <v>1</v>
      </c>
      <c r="S1767" s="95">
        <f>IF(T1767="",0,IFERROR(IF(VLOOKUP(T1767,T$73:T1766,1,0)&gt;0,0,0),1))</f>
        <v>0</v>
      </c>
      <c r="T1767" s="107">
        <f>IF(DATOS!J1695=P$74,DATOS!C1695,"")</f>
        <v>0</v>
      </c>
    </row>
    <row r="1768" spans="18:20" x14ac:dyDescent="0.25">
      <c r="R1768" s="95">
        <f t="shared" si="29"/>
        <v>1</v>
      </c>
      <c r="S1768" s="95">
        <f>IF(T1768="",0,IFERROR(IF(VLOOKUP(T1768,T$73:T1767,1,0)&gt;0,0,0),1))</f>
        <v>0</v>
      </c>
      <c r="T1768" s="107">
        <f>IF(DATOS!J1696=P$74,DATOS!C1696,"")</f>
        <v>0</v>
      </c>
    </row>
    <row r="1769" spans="18:20" x14ac:dyDescent="0.25">
      <c r="R1769" s="95">
        <f t="shared" si="29"/>
        <v>1</v>
      </c>
      <c r="S1769" s="95">
        <f>IF(T1769="",0,IFERROR(IF(VLOOKUP(T1769,T$73:T1768,1,0)&gt;0,0,0),1))</f>
        <v>0</v>
      </c>
      <c r="T1769" s="107">
        <f>IF(DATOS!J1697=P$74,DATOS!C1697,"")</f>
        <v>0</v>
      </c>
    </row>
    <row r="1770" spans="18:20" x14ac:dyDescent="0.25">
      <c r="R1770" s="95">
        <f t="shared" si="29"/>
        <v>1</v>
      </c>
      <c r="S1770" s="95">
        <f>IF(T1770="",0,IFERROR(IF(VLOOKUP(T1770,T$73:T1769,1,0)&gt;0,0,0),1))</f>
        <v>0</v>
      </c>
      <c r="T1770" s="107">
        <f>IF(DATOS!J1698=P$74,DATOS!C1698,"")</f>
        <v>0</v>
      </c>
    </row>
    <row r="1771" spans="18:20" x14ac:dyDescent="0.25">
      <c r="R1771" s="95">
        <f t="shared" si="29"/>
        <v>1</v>
      </c>
      <c r="S1771" s="95">
        <f>IF(T1771="",0,IFERROR(IF(VLOOKUP(T1771,T$73:T1770,1,0)&gt;0,0,0),1))</f>
        <v>0</v>
      </c>
      <c r="T1771" s="107">
        <f>IF(DATOS!J1699=P$74,DATOS!C1699,"")</f>
        <v>0</v>
      </c>
    </row>
    <row r="1772" spans="18:20" x14ac:dyDescent="0.25">
      <c r="R1772" s="95">
        <f t="shared" si="29"/>
        <v>1</v>
      </c>
      <c r="S1772" s="95">
        <f>IF(T1772="",0,IFERROR(IF(VLOOKUP(T1772,T$73:T1771,1,0)&gt;0,0,0),1))</f>
        <v>0</v>
      </c>
      <c r="T1772" s="107">
        <f>IF(DATOS!J1700=P$74,DATOS!C1700,"")</f>
        <v>0</v>
      </c>
    </row>
    <row r="1773" spans="18:20" x14ac:dyDescent="0.25">
      <c r="R1773" s="95">
        <f t="shared" si="29"/>
        <v>1</v>
      </c>
      <c r="S1773" s="95">
        <f>IF(T1773="",0,IFERROR(IF(VLOOKUP(T1773,T$73:T1772,1,0)&gt;0,0,0),1))</f>
        <v>0</v>
      </c>
      <c r="T1773" s="107">
        <f>IF(DATOS!J1701=P$74,DATOS!C1701,"")</f>
        <v>0</v>
      </c>
    </row>
    <row r="1774" spans="18:20" x14ac:dyDescent="0.25">
      <c r="R1774" s="95">
        <f t="shared" si="29"/>
        <v>1</v>
      </c>
      <c r="S1774" s="95">
        <f>IF(T1774="",0,IFERROR(IF(VLOOKUP(T1774,T$73:T1773,1,0)&gt;0,0,0),1))</f>
        <v>0</v>
      </c>
      <c r="T1774" s="107">
        <f>IF(DATOS!J1702=P$74,DATOS!C1702,"")</f>
        <v>0</v>
      </c>
    </row>
    <row r="1775" spans="18:20" x14ac:dyDescent="0.25">
      <c r="R1775" s="95">
        <f t="shared" si="29"/>
        <v>1</v>
      </c>
      <c r="S1775" s="95">
        <f>IF(T1775="",0,IFERROR(IF(VLOOKUP(T1775,T$73:T1774,1,0)&gt;0,0,0),1))</f>
        <v>0</v>
      </c>
      <c r="T1775" s="107">
        <f>IF(DATOS!J1703=P$74,DATOS!C1703,"")</f>
        <v>0</v>
      </c>
    </row>
    <row r="1776" spans="18:20" x14ac:dyDescent="0.25">
      <c r="R1776" s="95">
        <f t="shared" si="29"/>
        <v>1</v>
      </c>
      <c r="S1776" s="95">
        <f>IF(T1776="",0,IFERROR(IF(VLOOKUP(T1776,T$73:T1775,1,0)&gt;0,0,0),1))</f>
        <v>0</v>
      </c>
      <c r="T1776" s="107">
        <f>IF(DATOS!J1704=P$74,DATOS!C1704,"")</f>
        <v>0</v>
      </c>
    </row>
    <row r="1777" spans="18:20" x14ac:dyDescent="0.25">
      <c r="R1777" s="95">
        <f t="shared" si="29"/>
        <v>1</v>
      </c>
      <c r="S1777" s="95">
        <f>IF(T1777="",0,IFERROR(IF(VLOOKUP(T1777,T$73:T1776,1,0)&gt;0,0,0),1))</f>
        <v>0</v>
      </c>
      <c r="T1777" s="107">
        <f>IF(DATOS!J1705=P$74,DATOS!C1705,"")</f>
        <v>0</v>
      </c>
    </row>
    <row r="1778" spans="18:20" x14ac:dyDescent="0.25">
      <c r="R1778" s="95">
        <f t="shared" si="29"/>
        <v>1</v>
      </c>
      <c r="S1778" s="95">
        <f>IF(T1778="",0,IFERROR(IF(VLOOKUP(T1778,T$73:T1777,1,0)&gt;0,0,0),1))</f>
        <v>0</v>
      </c>
      <c r="T1778" s="107">
        <f>IF(DATOS!J1706=P$74,DATOS!C1706,"")</f>
        <v>0</v>
      </c>
    </row>
    <row r="1779" spans="18:20" x14ac:dyDescent="0.25">
      <c r="R1779" s="95">
        <f t="shared" si="29"/>
        <v>1</v>
      </c>
      <c r="S1779" s="95">
        <f>IF(T1779="",0,IFERROR(IF(VLOOKUP(T1779,T$73:T1778,1,0)&gt;0,0,0),1))</f>
        <v>0</v>
      </c>
      <c r="T1779" s="107">
        <f>IF(DATOS!J1707=P$74,DATOS!C1707,"")</f>
        <v>0</v>
      </c>
    </row>
    <row r="1780" spans="18:20" x14ac:dyDescent="0.25">
      <c r="R1780" s="95">
        <f t="shared" si="29"/>
        <v>1</v>
      </c>
      <c r="S1780" s="95">
        <f>IF(T1780="",0,IFERROR(IF(VLOOKUP(T1780,T$73:T1779,1,0)&gt;0,0,0),1))</f>
        <v>0</v>
      </c>
      <c r="T1780" s="107">
        <f>IF(DATOS!J1708=P$74,DATOS!C1708,"")</f>
        <v>0</v>
      </c>
    </row>
    <row r="1781" spans="18:20" x14ac:dyDescent="0.25">
      <c r="R1781" s="95">
        <f t="shared" si="29"/>
        <v>1</v>
      </c>
      <c r="S1781" s="95">
        <f>IF(T1781="",0,IFERROR(IF(VLOOKUP(T1781,T$73:T1780,1,0)&gt;0,0,0),1))</f>
        <v>0</v>
      </c>
      <c r="T1781" s="107">
        <f>IF(DATOS!J1709=P$74,DATOS!C1709,"")</f>
        <v>0</v>
      </c>
    </row>
    <row r="1782" spans="18:20" x14ac:dyDescent="0.25">
      <c r="R1782" s="95">
        <f t="shared" si="29"/>
        <v>1</v>
      </c>
      <c r="S1782" s="95">
        <f>IF(T1782="",0,IFERROR(IF(VLOOKUP(T1782,T$73:T1781,1,0)&gt;0,0,0),1))</f>
        <v>0</v>
      </c>
      <c r="T1782" s="107">
        <f>IF(DATOS!J1710=P$74,DATOS!C1710,"")</f>
        <v>0</v>
      </c>
    </row>
    <row r="1783" spans="18:20" x14ac:dyDescent="0.25">
      <c r="R1783" s="95">
        <f t="shared" si="29"/>
        <v>1</v>
      </c>
      <c r="S1783" s="95">
        <f>IF(T1783="",0,IFERROR(IF(VLOOKUP(T1783,T$73:T1782,1,0)&gt;0,0,0),1))</f>
        <v>0</v>
      </c>
      <c r="T1783" s="107">
        <f>IF(DATOS!J1711=P$74,DATOS!C1711,"")</f>
        <v>0</v>
      </c>
    </row>
    <row r="1784" spans="18:20" x14ac:dyDescent="0.25">
      <c r="R1784" s="95">
        <f t="shared" si="29"/>
        <v>1</v>
      </c>
      <c r="S1784" s="95">
        <f>IF(T1784="",0,IFERROR(IF(VLOOKUP(T1784,T$73:T1783,1,0)&gt;0,0,0),1))</f>
        <v>0</v>
      </c>
      <c r="T1784" s="107">
        <f>IF(DATOS!J1712=P$74,DATOS!C1712,"")</f>
        <v>0</v>
      </c>
    </row>
    <row r="1785" spans="18:20" x14ac:dyDescent="0.25">
      <c r="R1785" s="95">
        <f t="shared" si="29"/>
        <v>1</v>
      </c>
      <c r="S1785" s="95">
        <f>IF(T1785="",0,IFERROR(IF(VLOOKUP(T1785,T$73:T1784,1,0)&gt;0,0,0),1))</f>
        <v>0</v>
      </c>
      <c r="T1785" s="107">
        <f>IF(DATOS!J1713=P$74,DATOS!C1713,"")</f>
        <v>0</v>
      </c>
    </row>
    <row r="1786" spans="18:20" x14ac:dyDescent="0.25">
      <c r="R1786" s="95">
        <f t="shared" si="29"/>
        <v>1</v>
      </c>
      <c r="S1786" s="95">
        <f>IF(T1786="",0,IFERROR(IF(VLOOKUP(T1786,T$73:T1785,1,0)&gt;0,0,0),1))</f>
        <v>0</v>
      </c>
      <c r="T1786" s="107">
        <f>IF(DATOS!J1714=P$74,DATOS!C1714,"")</f>
        <v>0</v>
      </c>
    </row>
    <row r="1787" spans="18:20" x14ac:dyDescent="0.25">
      <c r="R1787" s="95">
        <f t="shared" si="29"/>
        <v>1</v>
      </c>
      <c r="S1787" s="95">
        <f>IF(T1787="",0,IFERROR(IF(VLOOKUP(T1787,T$73:T1786,1,0)&gt;0,0,0),1))</f>
        <v>0</v>
      </c>
      <c r="T1787" s="107">
        <f>IF(DATOS!J1715=P$74,DATOS!C1715,"")</f>
        <v>0</v>
      </c>
    </row>
    <row r="1788" spans="18:20" x14ac:dyDescent="0.25">
      <c r="R1788" s="95">
        <f t="shared" si="29"/>
        <v>1</v>
      </c>
      <c r="S1788" s="95">
        <f>IF(T1788="",0,IFERROR(IF(VLOOKUP(T1788,T$73:T1787,1,0)&gt;0,0,0),1))</f>
        <v>0</v>
      </c>
      <c r="T1788" s="107">
        <f>IF(DATOS!J1716=P$74,DATOS!C1716,"")</f>
        <v>0</v>
      </c>
    </row>
    <row r="1789" spans="18:20" x14ac:dyDescent="0.25">
      <c r="R1789" s="95">
        <f t="shared" si="29"/>
        <v>1</v>
      </c>
      <c r="S1789" s="95">
        <f>IF(T1789="",0,IFERROR(IF(VLOOKUP(T1789,T$73:T1788,1,0)&gt;0,0,0),1))</f>
        <v>0</v>
      </c>
      <c r="T1789" s="107">
        <f>IF(DATOS!J1717=P$74,DATOS!C1717,"")</f>
        <v>0</v>
      </c>
    </row>
    <row r="1790" spans="18:20" x14ac:dyDescent="0.25">
      <c r="R1790" s="95">
        <f t="shared" si="29"/>
        <v>1</v>
      </c>
      <c r="S1790" s="95">
        <f>IF(T1790="",0,IFERROR(IF(VLOOKUP(T1790,T$73:T1789,1,0)&gt;0,0,0),1))</f>
        <v>0</v>
      </c>
      <c r="T1790" s="107">
        <f>IF(DATOS!J1718=P$74,DATOS!C1718,"")</f>
        <v>0</v>
      </c>
    </row>
    <row r="1791" spans="18:20" x14ac:dyDescent="0.25">
      <c r="R1791" s="95">
        <f t="shared" si="29"/>
        <v>1</v>
      </c>
      <c r="S1791" s="95">
        <f>IF(T1791="",0,IFERROR(IF(VLOOKUP(T1791,T$73:T1790,1,0)&gt;0,0,0),1))</f>
        <v>0</v>
      </c>
      <c r="T1791" s="107">
        <f>IF(DATOS!J1719=P$74,DATOS!C1719,"")</f>
        <v>0</v>
      </c>
    </row>
    <row r="1792" spans="18:20" x14ac:dyDescent="0.25">
      <c r="R1792" s="95">
        <f t="shared" si="29"/>
        <v>1</v>
      </c>
      <c r="S1792" s="95">
        <f>IF(T1792="",0,IFERROR(IF(VLOOKUP(T1792,T$73:T1791,1,0)&gt;0,0,0),1))</f>
        <v>0</v>
      </c>
      <c r="T1792" s="107">
        <f>IF(DATOS!J1720=P$74,DATOS!C1720,"")</f>
        <v>0</v>
      </c>
    </row>
    <row r="1793" spans="18:20" x14ac:dyDescent="0.25">
      <c r="R1793" s="95">
        <f t="shared" si="29"/>
        <v>1</v>
      </c>
      <c r="S1793" s="95">
        <f>IF(T1793="",0,IFERROR(IF(VLOOKUP(T1793,T$73:T1792,1,0)&gt;0,0,0),1))</f>
        <v>0</v>
      </c>
      <c r="T1793" s="107">
        <f>IF(DATOS!J1721=P$74,DATOS!C1721,"")</f>
        <v>0</v>
      </c>
    </row>
    <row r="1794" spans="18:20" x14ac:dyDescent="0.25">
      <c r="R1794" s="95">
        <f t="shared" si="29"/>
        <v>1</v>
      </c>
      <c r="S1794" s="95">
        <f>IF(T1794="",0,IFERROR(IF(VLOOKUP(T1794,T$73:T1793,1,0)&gt;0,0,0),1))</f>
        <v>0</v>
      </c>
      <c r="T1794" s="107">
        <f>IF(DATOS!J1722=P$74,DATOS!C1722,"")</f>
        <v>0</v>
      </c>
    </row>
    <row r="1795" spans="18:20" x14ac:dyDescent="0.25">
      <c r="R1795" s="95">
        <f t="shared" si="29"/>
        <v>1</v>
      </c>
      <c r="S1795" s="95">
        <f>IF(T1795="",0,IFERROR(IF(VLOOKUP(T1795,T$73:T1794,1,0)&gt;0,0,0),1))</f>
        <v>0</v>
      </c>
      <c r="T1795" s="107">
        <f>IF(DATOS!J1723=P$74,DATOS!C1723,"")</f>
        <v>0</v>
      </c>
    </row>
    <row r="1796" spans="18:20" x14ac:dyDescent="0.25">
      <c r="R1796" s="95">
        <f t="shared" si="29"/>
        <v>1</v>
      </c>
      <c r="S1796" s="95">
        <f>IF(T1796="",0,IFERROR(IF(VLOOKUP(T1796,T$73:T1795,1,0)&gt;0,0,0),1))</f>
        <v>0</v>
      </c>
      <c r="T1796" s="107">
        <f>IF(DATOS!J1724=P$74,DATOS!C1724,"")</f>
        <v>0</v>
      </c>
    </row>
    <row r="1797" spans="18:20" x14ac:dyDescent="0.25">
      <c r="R1797" s="95">
        <f t="shared" si="29"/>
        <v>1</v>
      </c>
      <c r="S1797" s="95">
        <f>IF(T1797="",0,IFERROR(IF(VLOOKUP(T1797,T$73:T1796,1,0)&gt;0,0,0),1))</f>
        <v>0</v>
      </c>
      <c r="T1797" s="107">
        <f>IF(DATOS!J1725=P$74,DATOS!C1725,"")</f>
        <v>0</v>
      </c>
    </row>
    <row r="1798" spans="18:20" x14ac:dyDescent="0.25">
      <c r="R1798" s="95">
        <f t="shared" si="29"/>
        <v>1</v>
      </c>
      <c r="S1798" s="95">
        <f>IF(T1798="",0,IFERROR(IF(VLOOKUP(T1798,T$73:T1797,1,0)&gt;0,0,0),1))</f>
        <v>0</v>
      </c>
      <c r="T1798" s="107">
        <f>IF(DATOS!J1726=P$74,DATOS!C1726,"")</f>
        <v>0</v>
      </c>
    </row>
    <row r="1799" spans="18:20" x14ac:dyDescent="0.25">
      <c r="R1799" s="95">
        <f t="shared" si="29"/>
        <v>1</v>
      </c>
      <c r="S1799" s="95">
        <f>IF(T1799="",0,IFERROR(IF(VLOOKUP(T1799,T$73:T1798,1,0)&gt;0,0,0),1))</f>
        <v>0</v>
      </c>
      <c r="T1799" s="107">
        <f>IF(DATOS!J1727=P$74,DATOS!C1727,"")</f>
        <v>0</v>
      </c>
    </row>
    <row r="1800" spans="18:20" x14ac:dyDescent="0.25">
      <c r="R1800" s="95">
        <f t="shared" si="29"/>
        <v>1</v>
      </c>
      <c r="S1800" s="95">
        <f>IF(T1800="",0,IFERROR(IF(VLOOKUP(T1800,T$73:T1799,1,0)&gt;0,0,0),1))</f>
        <v>0</v>
      </c>
      <c r="T1800" s="107">
        <f>IF(DATOS!J1728=P$74,DATOS!C1728,"")</f>
        <v>0</v>
      </c>
    </row>
    <row r="1801" spans="18:20" x14ac:dyDescent="0.25">
      <c r="R1801" s="95">
        <f t="shared" si="29"/>
        <v>1</v>
      </c>
      <c r="S1801" s="95">
        <f>IF(T1801="",0,IFERROR(IF(VLOOKUP(T1801,T$73:T1800,1,0)&gt;0,0,0),1))</f>
        <v>0</v>
      </c>
      <c r="T1801" s="107">
        <f>IF(DATOS!J1729=P$74,DATOS!C1729,"")</f>
        <v>0</v>
      </c>
    </row>
    <row r="1802" spans="18:20" x14ac:dyDescent="0.25">
      <c r="R1802" s="95">
        <f t="shared" ref="R1802:R1865" si="30">R1801+S1802</f>
        <v>1</v>
      </c>
      <c r="S1802" s="95">
        <f>IF(T1802="",0,IFERROR(IF(VLOOKUP(T1802,T$73:T1801,1,0)&gt;0,0,0),1))</f>
        <v>0</v>
      </c>
      <c r="T1802" s="107">
        <f>IF(DATOS!J1730=P$74,DATOS!C1730,"")</f>
        <v>0</v>
      </c>
    </row>
    <row r="1803" spans="18:20" x14ac:dyDescent="0.25">
      <c r="R1803" s="95">
        <f t="shared" si="30"/>
        <v>1</v>
      </c>
      <c r="S1803" s="95">
        <f>IF(T1803="",0,IFERROR(IF(VLOOKUP(T1803,T$73:T1802,1,0)&gt;0,0,0),1))</f>
        <v>0</v>
      </c>
      <c r="T1803" s="107">
        <f>IF(DATOS!J1731=P$74,DATOS!C1731,"")</f>
        <v>0</v>
      </c>
    </row>
    <row r="1804" spans="18:20" x14ac:dyDescent="0.25">
      <c r="R1804" s="95">
        <f t="shared" si="30"/>
        <v>1</v>
      </c>
      <c r="S1804" s="95">
        <f>IF(T1804="",0,IFERROR(IF(VLOOKUP(T1804,T$73:T1803,1,0)&gt;0,0,0),1))</f>
        <v>0</v>
      </c>
      <c r="T1804" s="107">
        <f>IF(DATOS!J1732=P$74,DATOS!C1732,"")</f>
        <v>0</v>
      </c>
    </row>
    <row r="1805" spans="18:20" x14ac:dyDescent="0.25">
      <c r="R1805" s="95">
        <f t="shared" si="30"/>
        <v>1</v>
      </c>
      <c r="S1805" s="95">
        <f>IF(T1805="",0,IFERROR(IF(VLOOKUP(T1805,T$73:T1804,1,0)&gt;0,0,0),1))</f>
        <v>0</v>
      </c>
      <c r="T1805" s="107">
        <f>IF(DATOS!J1733=P$74,DATOS!C1733,"")</f>
        <v>0</v>
      </c>
    </row>
    <row r="1806" spans="18:20" x14ac:dyDescent="0.25">
      <c r="R1806" s="95">
        <f t="shared" si="30"/>
        <v>1</v>
      </c>
      <c r="S1806" s="95">
        <f>IF(T1806="",0,IFERROR(IF(VLOOKUP(T1806,T$73:T1805,1,0)&gt;0,0,0),1))</f>
        <v>0</v>
      </c>
      <c r="T1806" s="107">
        <f>IF(DATOS!J1734=P$74,DATOS!C1734,"")</f>
        <v>0</v>
      </c>
    </row>
    <row r="1807" spans="18:20" x14ac:dyDescent="0.25">
      <c r="R1807" s="95">
        <f t="shared" si="30"/>
        <v>1</v>
      </c>
      <c r="S1807" s="95">
        <f>IF(T1807="",0,IFERROR(IF(VLOOKUP(T1807,T$73:T1806,1,0)&gt;0,0,0),1))</f>
        <v>0</v>
      </c>
      <c r="T1807" s="107">
        <f>IF(DATOS!J1735=P$74,DATOS!C1735,"")</f>
        <v>0</v>
      </c>
    </row>
    <row r="1808" spans="18:20" x14ac:dyDescent="0.25">
      <c r="R1808" s="95">
        <f t="shared" si="30"/>
        <v>1</v>
      </c>
      <c r="S1808" s="95">
        <f>IF(T1808="",0,IFERROR(IF(VLOOKUP(T1808,T$73:T1807,1,0)&gt;0,0,0),1))</f>
        <v>0</v>
      </c>
      <c r="T1808" s="107">
        <f>IF(DATOS!J1736=P$74,DATOS!C1736,"")</f>
        <v>0</v>
      </c>
    </row>
    <row r="1809" spans="18:20" x14ac:dyDescent="0.25">
      <c r="R1809" s="95">
        <f t="shared" si="30"/>
        <v>1</v>
      </c>
      <c r="S1809" s="95">
        <f>IF(T1809="",0,IFERROR(IF(VLOOKUP(T1809,T$73:T1808,1,0)&gt;0,0,0),1))</f>
        <v>0</v>
      </c>
      <c r="T1809" s="107">
        <f>IF(DATOS!J1737=P$74,DATOS!C1737,"")</f>
        <v>0</v>
      </c>
    </row>
    <row r="1810" spans="18:20" x14ac:dyDescent="0.25">
      <c r="R1810" s="95">
        <f t="shared" si="30"/>
        <v>1</v>
      </c>
      <c r="S1810" s="95">
        <f>IF(T1810="",0,IFERROR(IF(VLOOKUP(T1810,T$73:T1809,1,0)&gt;0,0,0),1))</f>
        <v>0</v>
      </c>
      <c r="T1810" s="107">
        <f>IF(DATOS!J1738=P$74,DATOS!C1738,"")</f>
        <v>0</v>
      </c>
    </row>
    <row r="1811" spans="18:20" x14ac:dyDescent="0.25">
      <c r="R1811" s="95">
        <f t="shared" si="30"/>
        <v>1</v>
      </c>
      <c r="S1811" s="95">
        <f>IF(T1811="",0,IFERROR(IF(VLOOKUP(T1811,T$73:T1810,1,0)&gt;0,0,0),1))</f>
        <v>0</v>
      </c>
      <c r="T1811" s="107">
        <f>IF(DATOS!J1739=P$74,DATOS!C1739,"")</f>
        <v>0</v>
      </c>
    </row>
    <row r="1812" spans="18:20" x14ac:dyDescent="0.25">
      <c r="R1812" s="95">
        <f t="shared" si="30"/>
        <v>1</v>
      </c>
      <c r="S1812" s="95">
        <f>IF(T1812="",0,IFERROR(IF(VLOOKUP(T1812,T$73:T1811,1,0)&gt;0,0,0),1))</f>
        <v>0</v>
      </c>
      <c r="T1812" s="107">
        <f>IF(DATOS!J1740=P$74,DATOS!C1740,"")</f>
        <v>0</v>
      </c>
    </row>
    <row r="1813" spans="18:20" x14ac:dyDescent="0.25">
      <c r="R1813" s="95">
        <f t="shared" si="30"/>
        <v>1</v>
      </c>
      <c r="S1813" s="95">
        <f>IF(T1813="",0,IFERROR(IF(VLOOKUP(T1813,T$73:T1812,1,0)&gt;0,0,0),1))</f>
        <v>0</v>
      </c>
      <c r="T1813" s="107">
        <f>IF(DATOS!J1741=P$74,DATOS!C1741,"")</f>
        <v>0</v>
      </c>
    </row>
    <row r="1814" spans="18:20" x14ac:dyDescent="0.25">
      <c r="R1814" s="95">
        <f t="shared" si="30"/>
        <v>1</v>
      </c>
      <c r="S1814" s="95">
        <f>IF(T1814="",0,IFERROR(IF(VLOOKUP(T1814,T$73:T1813,1,0)&gt;0,0,0),1))</f>
        <v>0</v>
      </c>
      <c r="T1814" s="107">
        <f>IF(DATOS!J1742=P$74,DATOS!C1742,"")</f>
        <v>0</v>
      </c>
    </row>
    <row r="1815" spans="18:20" x14ac:dyDescent="0.25">
      <c r="R1815" s="95">
        <f t="shared" si="30"/>
        <v>1</v>
      </c>
      <c r="S1815" s="95">
        <f>IF(T1815="",0,IFERROR(IF(VLOOKUP(T1815,T$73:T1814,1,0)&gt;0,0,0),1))</f>
        <v>0</v>
      </c>
      <c r="T1815" s="107">
        <f>IF(DATOS!J1743=P$74,DATOS!C1743,"")</f>
        <v>0</v>
      </c>
    </row>
    <row r="1816" spans="18:20" x14ac:dyDescent="0.25">
      <c r="R1816" s="95">
        <f t="shared" si="30"/>
        <v>1</v>
      </c>
      <c r="S1816" s="95">
        <f>IF(T1816="",0,IFERROR(IF(VLOOKUP(T1816,T$73:T1815,1,0)&gt;0,0,0),1))</f>
        <v>0</v>
      </c>
      <c r="T1816" s="107">
        <f>IF(DATOS!J1744=P$74,DATOS!C1744,"")</f>
        <v>0</v>
      </c>
    </row>
    <row r="1817" spans="18:20" x14ac:dyDescent="0.25">
      <c r="R1817" s="95">
        <f t="shared" si="30"/>
        <v>1</v>
      </c>
      <c r="S1817" s="95">
        <f>IF(T1817="",0,IFERROR(IF(VLOOKUP(T1817,T$73:T1816,1,0)&gt;0,0,0),1))</f>
        <v>0</v>
      </c>
      <c r="T1817" s="107">
        <f>IF(DATOS!J1745=P$74,DATOS!C1745,"")</f>
        <v>0</v>
      </c>
    </row>
    <row r="1818" spans="18:20" x14ac:dyDescent="0.25">
      <c r="R1818" s="95">
        <f t="shared" si="30"/>
        <v>1</v>
      </c>
      <c r="S1818" s="95">
        <f>IF(T1818="",0,IFERROR(IF(VLOOKUP(T1818,T$73:T1817,1,0)&gt;0,0,0),1))</f>
        <v>0</v>
      </c>
      <c r="T1818" s="107">
        <f>IF(DATOS!J1746=P$74,DATOS!C1746,"")</f>
        <v>0</v>
      </c>
    </row>
    <row r="1819" spans="18:20" x14ac:dyDescent="0.25">
      <c r="R1819" s="95">
        <f t="shared" si="30"/>
        <v>1</v>
      </c>
      <c r="S1819" s="95">
        <f>IF(T1819="",0,IFERROR(IF(VLOOKUP(T1819,T$73:T1818,1,0)&gt;0,0,0),1))</f>
        <v>0</v>
      </c>
      <c r="T1819" s="107">
        <f>IF(DATOS!J1747=P$74,DATOS!C1747,"")</f>
        <v>0</v>
      </c>
    </row>
    <row r="1820" spans="18:20" x14ac:dyDescent="0.25">
      <c r="R1820" s="95">
        <f t="shared" si="30"/>
        <v>1</v>
      </c>
      <c r="S1820" s="95">
        <f>IF(T1820="",0,IFERROR(IF(VLOOKUP(T1820,T$73:T1819,1,0)&gt;0,0,0),1))</f>
        <v>0</v>
      </c>
      <c r="T1820" s="107">
        <f>IF(DATOS!J1748=P$74,DATOS!C1748,"")</f>
        <v>0</v>
      </c>
    </row>
    <row r="1821" spans="18:20" x14ac:dyDescent="0.25">
      <c r="R1821" s="95">
        <f t="shared" si="30"/>
        <v>1</v>
      </c>
      <c r="S1821" s="95">
        <f>IF(T1821="",0,IFERROR(IF(VLOOKUP(T1821,T$73:T1820,1,0)&gt;0,0,0),1))</f>
        <v>0</v>
      </c>
      <c r="T1821" s="107">
        <f>IF(DATOS!J1749=P$74,DATOS!C1749,"")</f>
        <v>0</v>
      </c>
    </row>
    <row r="1822" spans="18:20" x14ac:dyDescent="0.25">
      <c r="R1822" s="95">
        <f t="shared" si="30"/>
        <v>1</v>
      </c>
      <c r="S1822" s="95">
        <f>IF(T1822="",0,IFERROR(IF(VLOOKUP(T1822,T$73:T1821,1,0)&gt;0,0,0),1))</f>
        <v>0</v>
      </c>
      <c r="T1822" s="107">
        <f>IF(DATOS!J1750=P$74,DATOS!C1750,"")</f>
        <v>0</v>
      </c>
    </row>
    <row r="1823" spans="18:20" x14ac:dyDescent="0.25">
      <c r="R1823" s="95">
        <f t="shared" si="30"/>
        <v>1</v>
      </c>
      <c r="S1823" s="95">
        <f>IF(T1823="",0,IFERROR(IF(VLOOKUP(T1823,T$73:T1822,1,0)&gt;0,0,0),1))</f>
        <v>0</v>
      </c>
      <c r="T1823" s="107">
        <f>IF(DATOS!J1751=P$74,DATOS!C1751,"")</f>
        <v>0</v>
      </c>
    </row>
    <row r="1824" spans="18:20" x14ac:dyDescent="0.25">
      <c r="R1824" s="95">
        <f t="shared" si="30"/>
        <v>1</v>
      </c>
      <c r="S1824" s="95">
        <f>IF(T1824="",0,IFERROR(IF(VLOOKUP(T1824,T$73:T1823,1,0)&gt;0,0,0),1))</f>
        <v>0</v>
      </c>
      <c r="T1824" s="107">
        <f>IF(DATOS!J1752=P$74,DATOS!C1752,"")</f>
        <v>0</v>
      </c>
    </row>
    <row r="1825" spans="18:20" x14ac:dyDescent="0.25">
      <c r="R1825" s="95">
        <f t="shared" si="30"/>
        <v>1</v>
      </c>
      <c r="S1825" s="95">
        <f>IF(T1825="",0,IFERROR(IF(VLOOKUP(T1825,T$73:T1824,1,0)&gt;0,0,0),1))</f>
        <v>0</v>
      </c>
      <c r="T1825" s="107">
        <f>IF(DATOS!J1753=P$74,DATOS!C1753,"")</f>
        <v>0</v>
      </c>
    </row>
    <row r="1826" spans="18:20" x14ac:dyDescent="0.25">
      <c r="R1826" s="95">
        <f t="shared" si="30"/>
        <v>1</v>
      </c>
      <c r="S1826" s="95">
        <f>IF(T1826="",0,IFERROR(IF(VLOOKUP(T1826,T$73:T1825,1,0)&gt;0,0,0),1))</f>
        <v>0</v>
      </c>
      <c r="T1826" s="107">
        <f>IF(DATOS!J1754=P$74,DATOS!C1754,"")</f>
        <v>0</v>
      </c>
    </row>
    <row r="1827" spans="18:20" x14ac:dyDescent="0.25">
      <c r="R1827" s="95">
        <f t="shared" si="30"/>
        <v>1</v>
      </c>
      <c r="S1827" s="95">
        <f>IF(T1827="",0,IFERROR(IF(VLOOKUP(T1827,T$73:T1826,1,0)&gt;0,0,0),1))</f>
        <v>0</v>
      </c>
      <c r="T1827" s="107">
        <f>IF(DATOS!J1755=P$74,DATOS!C1755,"")</f>
        <v>0</v>
      </c>
    </row>
    <row r="1828" spans="18:20" x14ac:dyDescent="0.25">
      <c r="R1828" s="95">
        <f t="shared" si="30"/>
        <v>1</v>
      </c>
      <c r="S1828" s="95">
        <f>IF(T1828="",0,IFERROR(IF(VLOOKUP(T1828,T$73:T1827,1,0)&gt;0,0,0),1))</f>
        <v>0</v>
      </c>
      <c r="T1828" s="107">
        <f>IF(DATOS!J1756=P$74,DATOS!C1756,"")</f>
        <v>0</v>
      </c>
    </row>
    <row r="1829" spans="18:20" x14ac:dyDescent="0.25">
      <c r="R1829" s="95">
        <f t="shared" si="30"/>
        <v>1</v>
      </c>
      <c r="S1829" s="95">
        <f>IF(T1829="",0,IFERROR(IF(VLOOKUP(T1829,T$73:T1828,1,0)&gt;0,0,0),1))</f>
        <v>0</v>
      </c>
      <c r="T1829" s="107">
        <f>IF(DATOS!J1757=P$74,DATOS!C1757,"")</f>
        <v>0</v>
      </c>
    </row>
    <row r="1830" spans="18:20" x14ac:dyDescent="0.25">
      <c r="R1830" s="95">
        <f t="shared" si="30"/>
        <v>1</v>
      </c>
      <c r="S1830" s="95">
        <f>IF(T1830="",0,IFERROR(IF(VLOOKUP(T1830,T$73:T1829,1,0)&gt;0,0,0),1))</f>
        <v>0</v>
      </c>
      <c r="T1830" s="107">
        <f>IF(DATOS!J1758=P$74,DATOS!C1758,"")</f>
        <v>0</v>
      </c>
    </row>
    <row r="1831" spans="18:20" x14ac:dyDescent="0.25">
      <c r="R1831" s="95">
        <f t="shared" si="30"/>
        <v>1</v>
      </c>
      <c r="S1831" s="95">
        <f>IF(T1831="",0,IFERROR(IF(VLOOKUP(T1831,T$73:T1830,1,0)&gt;0,0,0),1))</f>
        <v>0</v>
      </c>
      <c r="T1831" s="107">
        <f>IF(DATOS!J1759=P$74,DATOS!C1759,"")</f>
        <v>0</v>
      </c>
    </row>
    <row r="1832" spans="18:20" x14ac:dyDescent="0.25">
      <c r="R1832" s="95">
        <f t="shared" si="30"/>
        <v>1</v>
      </c>
      <c r="S1832" s="95">
        <f>IF(T1832="",0,IFERROR(IF(VLOOKUP(T1832,T$73:T1831,1,0)&gt;0,0,0),1))</f>
        <v>0</v>
      </c>
      <c r="T1832" s="107">
        <f>IF(DATOS!J1760=P$74,DATOS!C1760,"")</f>
        <v>0</v>
      </c>
    </row>
    <row r="1833" spans="18:20" x14ac:dyDescent="0.25">
      <c r="R1833" s="95">
        <f t="shared" si="30"/>
        <v>1</v>
      </c>
      <c r="S1833" s="95">
        <f>IF(T1833="",0,IFERROR(IF(VLOOKUP(T1833,T$73:T1832,1,0)&gt;0,0,0),1))</f>
        <v>0</v>
      </c>
      <c r="T1833" s="107">
        <f>IF(DATOS!J1761=P$74,DATOS!C1761,"")</f>
        <v>0</v>
      </c>
    </row>
    <row r="1834" spans="18:20" x14ac:dyDescent="0.25">
      <c r="R1834" s="95">
        <f t="shared" si="30"/>
        <v>1</v>
      </c>
      <c r="S1834" s="95">
        <f>IF(T1834="",0,IFERROR(IF(VLOOKUP(T1834,T$73:T1833,1,0)&gt;0,0,0),1))</f>
        <v>0</v>
      </c>
      <c r="T1834" s="107">
        <f>IF(DATOS!J1762=P$74,DATOS!C1762,"")</f>
        <v>0</v>
      </c>
    </row>
    <row r="1835" spans="18:20" x14ac:dyDescent="0.25">
      <c r="R1835" s="95">
        <f t="shared" si="30"/>
        <v>1</v>
      </c>
      <c r="S1835" s="95">
        <f>IF(T1835="",0,IFERROR(IF(VLOOKUP(T1835,T$73:T1834,1,0)&gt;0,0,0),1))</f>
        <v>0</v>
      </c>
      <c r="T1835" s="107">
        <f>IF(DATOS!J1763=P$74,DATOS!C1763,"")</f>
        <v>0</v>
      </c>
    </row>
    <row r="1836" spans="18:20" x14ac:dyDescent="0.25">
      <c r="R1836" s="95">
        <f t="shared" si="30"/>
        <v>1</v>
      </c>
      <c r="S1836" s="95">
        <f>IF(T1836="",0,IFERROR(IF(VLOOKUP(T1836,T$73:T1835,1,0)&gt;0,0,0),1))</f>
        <v>0</v>
      </c>
      <c r="T1836" s="107">
        <f>IF(DATOS!J1764=P$74,DATOS!C1764,"")</f>
        <v>0</v>
      </c>
    </row>
    <row r="1837" spans="18:20" x14ac:dyDescent="0.25">
      <c r="R1837" s="95">
        <f t="shared" si="30"/>
        <v>1</v>
      </c>
      <c r="S1837" s="95">
        <f>IF(T1837="",0,IFERROR(IF(VLOOKUP(T1837,T$73:T1836,1,0)&gt;0,0,0),1))</f>
        <v>0</v>
      </c>
      <c r="T1837" s="107">
        <f>IF(DATOS!J1765=P$74,DATOS!C1765,"")</f>
        <v>0</v>
      </c>
    </row>
    <row r="1838" spans="18:20" x14ac:dyDescent="0.25">
      <c r="R1838" s="95">
        <f t="shared" si="30"/>
        <v>1</v>
      </c>
      <c r="S1838" s="95">
        <f>IF(T1838="",0,IFERROR(IF(VLOOKUP(T1838,T$73:T1837,1,0)&gt;0,0,0),1))</f>
        <v>0</v>
      </c>
      <c r="T1838" s="107">
        <f>IF(DATOS!J1766=P$74,DATOS!C1766,"")</f>
        <v>0</v>
      </c>
    </row>
    <row r="1839" spans="18:20" x14ac:dyDescent="0.25">
      <c r="R1839" s="95">
        <f t="shared" si="30"/>
        <v>1</v>
      </c>
      <c r="S1839" s="95">
        <f>IF(T1839="",0,IFERROR(IF(VLOOKUP(T1839,T$73:T1838,1,0)&gt;0,0,0),1))</f>
        <v>0</v>
      </c>
      <c r="T1839" s="107">
        <f>IF(DATOS!J1767=P$74,DATOS!C1767,"")</f>
        <v>0</v>
      </c>
    </row>
    <row r="1840" spans="18:20" x14ac:dyDescent="0.25">
      <c r="R1840" s="95">
        <f t="shared" si="30"/>
        <v>1</v>
      </c>
      <c r="S1840" s="95">
        <f>IF(T1840="",0,IFERROR(IF(VLOOKUP(T1840,T$73:T1839,1,0)&gt;0,0,0),1))</f>
        <v>0</v>
      </c>
      <c r="T1840" s="107">
        <f>IF(DATOS!J1768=P$74,DATOS!C1768,"")</f>
        <v>0</v>
      </c>
    </row>
    <row r="1841" spans="18:20" x14ac:dyDescent="0.25">
      <c r="R1841" s="95">
        <f t="shared" si="30"/>
        <v>1</v>
      </c>
      <c r="S1841" s="95">
        <f>IF(T1841="",0,IFERROR(IF(VLOOKUP(T1841,T$73:T1840,1,0)&gt;0,0,0),1))</f>
        <v>0</v>
      </c>
      <c r="T1841" s="107">
        <f>IF(DATOS!J1769=P$74,DATOS!C1769,"")</f>
        <v>0</v>
      </c>
    </row>
    <row r="1842" spans="18:20" x14ac:dyDescent="0.25">
      <c r="R1842" s="95">
        <f t="shared" si="30"/>
        <v>1</v>
      </c>
      <c r="S1842" s="95">
        <f>IF(T1842="",0,IFERROR(IF(VLOOKUP(T1842,T$73:T1841,1,0)&gt;0,0,0),1))</f>
        <v>0</v>
      </c>
      <c r="T1842" s="107">
        <f>IF(DATOS!J1770=P$74,DATOS!C1770,"")</f>
        <v>0</v>
      </c>
    </row>
    <row r="1843" spans="18:20" x14ac:dyDescent="0.25">
      <c r="R1843" s="95">
        <f t="shared" si="30"/>
        <v>1</v>
      </c>
      <c r="S1843" s="95">
        <f>IF(T1843="",0,IFERROR(IF(VLOOKUP(T1843,T$73:T1842,1,0)&gt;0,0,0),1))</f>
        <v>0</v>
      </c>
      <c r="T1843" s="107">
        <f>IF(DATOS!J1771=P$74,DATOS!C1771,"")</f>
        <v>0</v>
      </c>
    </row>
    <row r="1844" spans="18:20" x14ac:dyDescent="0.25">
      <c r="R1844" s="95">
        <f t="shared" si="30"/>
        <v>1</v>
      </c>
      <c r="S1844" s="95">
        <f>IF(T1844="",0,IFERROR(IF(VLOOKUP(T1844,T$73:T1843,1,0)&gt;0,0,0),1))</f>
        <v>0</v>
      </c>
      <c r="T1844" s="107">
        <f>IF(DATOS!J1772=P$74,DATOS!C1772,"")</f>
        <v>0</v>
      </c>
    </row>
    <row r="1845" spans="18:20" x14ac:dyDescent="0.25">
      <c r="R1845" s="95">
        <f t="shared" si="30"/>
        <v>1</v>
      </c>
      <c r="S1845" s="95">
        <f>IF(T1845="",0,IFERROR(IF(VLOOKUP(T1845,T$73:T1844,1,0)&gt;0,0,0),1))</f>
        <v>0</v>
      </c>
      <c r="T1845" s="107">
        <f>IF(DATOS!J1773=P$74,DATOS!C1773,"")</f>
        <v>0</v>
      </c>
    </row>
    <row r="1846" spans="18:20" x14ac:dyDescent="0.25">
      <c r="R1846" s="95">
        <f t="shared" si="30"/>
        <v>1</v>
      </c>
      <c r="S1846" s="95">
        <f>IF(T1846="",0,IFERROR(IF(VLOOKUP(T1846,T$73:T1845,1,0)&gt;0,0,0),1))</f>
        <v>0</v>
      </c>
      <c r="T1846" s="107">
        <f>IF(DATOS!J1774=P$74,DATOS!C1774,"")</f>
        <v>0</v>
      </c>
    </row>
    <row r="1847" spans="18:20" x14ac:dyDescent="0.25">
      <c r="R1847" s="95">
        <f t="shared" si="30"/>
        <v>1</v>
      </c>
      <c r="S1847" s="95">
        <f>IF(T1847="",0,IFERROR(IF(VLOOKUP(T1847,T$73:T1846,1,0)&gt;0,0,0),1))</f>
        <v>0</v>
      </c>
      <c r="T1847" s="107">
        <f>IF(DATOS!J1775=P$74,DATOS!C1775,"")</f>
        <v>0</v>
      </c>
    </row>
    <row r="1848" spans="18:20" x14ac:dyDescent="0.25">
      <c r="R1848" s="95">
        <f t="shared" si="30"/>
        <v>1</v>
      </c>
      <c r="S1848" s="95">
        <f>IF(T1848="",0,IFERROR(IF(VLOOKUP(T1848,T$73:T1847,1,0)&gt;0,0,0),1))</f>
        <v>0</v>
      </c>
      <c r="T1848" s="107">
        <f>IF(DATOS!J1776=P$74,DATOS!C1776,"")</f>
        <v>0</v>
      </c>
    </row>
    <row r="1849" spans="18:20" x14ac:dyDescent="0.25">
      <c r="R1849" s="95">
        <f t="shared" si="30"/>
        <v>1</v>
      </c>
      <c r="S1849" s="95">
        <f>IF(T1849="",0,IFERROR(IF(VLOOKUP(T1849,T$73:T1848,1,0)&gt;0,0,0),1))</f>
        <v>0</v>
      </c>
      <c r="T1849" s="107">
        <f>IF(DATOS!J1777=P$74,DATOS!C1777,"")</f>
        <v>0</v>
      </c>
    </row>
    <row r="1850" spans="18:20" x14ac:dyDescent="0.25">
      <c r="R1850" s="95">
        <f t="shared" si="30"/>
        <v>1</v>
      </c>
      <c r="S1850" s="95">
        <f>IF(T1850="",0,IFERROR(IF(VLOOKUP(T1850,T$73:T1849,1,0)&gt;0,0,0),1))</f>
        <v>0</v>
      </c>
      <c r="T1850" s="107">
        <f>IF(DATOS!J1778=P$74,DATOS!C1778,"")</f>
        <v>0</v>
      </c>
    </row>
    <row r="1851" spans="18:20" x14ac:dyDescent="0.25">
      <c r="R1851" s="95">
        <f t="shared" si="30"/>
        <v>1</v>
      </c>
      <c r="S1851" s="95">
        <f>IF(T1851="",0,IFERROR(IF(VLOOKUP(T1851,T$73:T1850,1,0)&gt;0,0,0),1))</f>
        <v>0</v>
      </c>
      <c r="T1851" s="107">
        <f>IF(DATOS!J1779=P$74,DATOS!C1779,"")</f>
        <v>0</v>
      </c>
    </row>
    <row r="1852" spans="18:20" x14ac:dyDescent="0.25">
      <c r="R1852" s="95">
        <f t="shared" si="30"/>
        <v>1</v>
      </c>
      <c r="S1852" s="95">
        <f>IF(T1852="",0,IFERROR(IF(VLOOKUP(T1852,T$73:T1851,1,0)&gt;0,0,0),1))</f>
        <v>0</v>
      </c>
      <c r="T1852" s="107">
        <f>IF(DATOS!J1780=P$74,DATOS!C1780,"")</f>
        <v>0</v>
      </c>
    </row>
    <row r="1853" spans="18:20" x14ac:dyDescent="0.25">
      <c r="R1853" s="95">
        <f t="shared" si="30"/>
        <v>1</v>
      </c>
      <c r="S1853" s="95">
        <f>IF(T1853="",0,IFERROR(IF(VLOOKUP(T1853,T$73:T1852,1,0)&gt;0,0,0),1))</f>
        <v>0</v>
      </c>
      <c r="T1853" s="107">
        <f>IF(DATOS!J1781=P$74,DATOS!C1781,"")</f>
        <v>0</v>
      </c>
    </row>
    <row r="1854" spans="18:20" x14ac:dyDescent="0.25">
      <c r="R1854" s="95">
        <f t="shared" si="30"/>
        <v>1</v>
      </c>
      <c r="S1854" s="95">
        <f>IF(T1854="",0,IFERROR(IF(VLOOKUP(T1854,T$73:T1853,1,0)&gt;0,0,0),1))</f>
        <v>0</v>
      </c>
      <c r="T1854" s="107">
        <f>IF(DATOS!J1782=P$74,DATOS!C1782,"")</f>
        <v>0</v>
      </c>
    </row>
    <row r="1855" spans="18:20" x14ac:dyDescent="0.25">
      <c r="R1855" s="95">
        <f t="shared" si="30"/>
        <v>1</v>
      </c>
      <c r="S1855" s="95">
        <f>IF(T1855="",0,IFERROR(IF(VLOOKUP(T1855,T$73:T1854,1,0)&gt;0,0,0),1))</f>
        <v>0</v>
      </c>
      <c r="T1855" s="107">
        <f>IF(DATOS!J1783=P$74,DATOS!C1783,"")</f>
        <v>0</v>
      </c>
    </row>
    <row r="1856" spans="18:20" x14ac:dyDescent="0.25">
      <c r="R1856" s="95">
        <f t="shared" si="30"/>
        <v>1</v>
      </c>
      <c r="S1856" s="95">
        <f>IF(T1856="",0,IFERROR(IF(VLOOKUP(T1856,T$73:T1855,1,0)&gt;0,0,0),1))</f>
        <v>0</v>
      </c>
      <c r="T1856" s="107">
        <f>IF(DATOS!J1784=P$74,DATOS!C1784,"")</f>
        <v>0</v>
      </c>
    </row>
    <row r="1857" spans="18:20" x14ac:dyDescent="0.25">
      <c r="R1857" s="95">
        <f t="shared" si="30"/>
        <v>1</v>
      </c>
      <c r="S1857" s="95">
        <f>IF(T1857="",0,IFERROR(IF(VLOOKUP(T1857,T$73:T1856,1,0)&gt;0,0,0),1))</f>
        <v>0</v>
      </c>
      <c r="T1857" s="107">
        <f>IF(DATOS!J1785=P$74,DATOS!C1785,"")</f>
        <v>0</v>
      </c>
    </row>
    <row r="1858" spans="18:20" x14ac:dyDescent="0.25">
      <c r="R1858" s="95">
        <f t="shared" si="30"/>
        <v>1</v>
      </c>
      <c r="S1858" s="95">
        <f>IF(T1858="",0,IFERROR(IF(VLOOKUP(T1858,T$73:T1857,1,0)&gt;0,0,0),1))</f>
        <v>0</v>
      </c>
      <c r="T1858" s="107">
        <f>IF(DATOS!J1786=P$74,DATOS!C1786,"")</f>
        <v>0</v>
      </c>
    </row>
    <row r="1859" spans="18:20" x14ac:dyDescent="0.25">
      <c r="R1859" s="95">
        <f t="shared" si="30"/>
        <v>1</v>
      </c>
      <c r="S1859" s="95">
        <f>IF(T1859="",0,IFERROR(IF(VLOOKUP(T1859,T$73:T1858,1,0)&gt;0,0,0),1))</f>
        <v>0</v>
      </c>
      <c r="T1859" s="107">
        <f>IF(DATOS!J1787=P$74,DATOS!C1787,"")</f>
        <v>0</v>
      </c>
    </row>
    <row r="1860" spans="18:20" x14ac:dyDescent="0.25">
      <c r="R1860" s="95">
        <f t="shared" si="30"/>
        <v>1</v>
      </c>
      <c r="S1860" s="95">
        <f>IF(T1860="",0,IFERROR(IF(VLOOKUP(T1860,T$73:T1859,1,0)&gt;0,0,0),1))</f>
        <v>0</v>
      </c>
      <c r="T1860" s="107">
        <f>IF(DATOS!J1788=P$74,DATOS!C1788,"")</f>
        <v>0</v>
      </c>
    </row>
    <row r="1861" spans="18:20" x14ac:dyDescent="0.25">
      <c r="R1861" s="95">
        <f t="shared" si="30"/>
        <v>1</v>
      </c>
      <c r="S1861" s="95">
        <f>IF(T1861="",0,IFERROR(IF(VLOOKUP(T1861,T$73:T1860,1,0)&gt;0,0,0),1))</f>
        <v>0</v>
      </c>
      <c r="T1861" s="107">
        <f>IF(DATOS!J1789=P$74,DATOS!C1789,"")</f>
        <v>0</v>
      </c>
    </row>
    <row r="1862" spans="18:20" x14ac:dyDescent="0.25">
      <c r="R1862" s="95">
        <f t="shared" si="30"/>
        <v>1</v>
      </c>
      <c r="S1862" s="95">
        <f>IF(T1862="",0,IFERROR(IF(VLOOKUP(T1862,T$73:T1861,1,0)&gt;0,0,0),1))</f>
        <v>0</v>
      </c>
      <c r="T1862" s="107">
        <f>IF(DATOS!J1790=P$74,DATOS!C1790,"")</f>
        <v>0</v>
      </c>
    </row>
    <row r="1863" spans="18:20" x14ac:dyDescent="0.25">
      <c r="R1863" s="95">
        <f t="shared" si="30"/>
        <v>1</v>
      </c>
      <c r="S1863" s="95">
        <f>IF(T1863="",0,IFERROR(IF(VLOOKUP(T1863,T$73:T1862,1,0)&gt;0,0,0),1))</f>
        <v>0</v>
      </c>
      <c r="T1863" s="107">
        <f>IF(DATOS!J1791=P$74,DATOS!C1791,"")</f>
        <v>0</v>
      </c>
    </row>
    <row r="1864" spans="18:20" x14ac:dyDescent="0.25">
      <c r="R1864" s="95">
        <f t="shared" si="30"/>
        <v>1</v>
      </c>
      <c r="S1864" s="95">
        <f>IF(T1864="",0,IFERROR(IF(VLOOKUP(T1864,T$73:T1863,1,0)&gt;0,0,0),1))</f>
        <v>0</v>
      </c>
      <c r="T1864" s="107">
        <f>IF(DATOS!J1792=P$74,DATOS!C1792,"")</f>
        <v>0</v>
      </c>
    </row>
    <row r="1865" spans="18:20" x14ac:dyDescent="0.25">
      <c r="R1865" s="95">
        <f t="shared" si="30"/>
        <v>1</v>
      </c>
      <c r="S1865" s="95">
        <f>IF(T1865="",0,IFERROR(IF(VLOOKUP(T1865,T$73:T1864,1,0)&gt;0,0,0),1))</f>
        <v>0</v>
      </c>
      <c r="T1865" s="107">
        <f>IF(DATOS!J1793=P$74,DATOS!C1793,"")</f>
        <v>0</v>
      </c>
    </row>
    <row r="1866" spans="18:20" x14ac:dyDescent="0.25">
      <c r="R1866" s="95">
        <f t="shared" ref="R1866:R1929" si="31">R1865+S1866</f>
        <v>1</v>
      </c>
      <c r="S1866" s="95">
        <f>IF(T1866="",0,IFERROR(IF(VLOOKUP(T1866,T$73:T1865,1,0)&gt;0,0,0),1))</f>
        <v>0</v>
      </c>
      <c r="T1866" s="107">
        <f>IF(DATOS!J1794=P$74,DATOS!C1794,"")</f>
        <v>0</v>
      </c>
    </row>
    <row r="1867" spans="18:20" x14ac:dyDescent="0.25">
      <c r="R1867" s="95">
        <f t="shared" si="31"/>
        <v>1</v>
      </c>
      <c r="S1867" s="95">
        <f>IF(T1867="",0,IFERROR(IF(VLOOKUP(T1867,T$73:T1866,1,0)&gt;0,0,0),1))</f>
        <v>0</v>
      </c>
      <c r="T1867" s="107">
        <f>IF(DATOS!J1795=P$74,DATOS!C1795,"")</f>
        <v>0</v>
      </c>
    </row>
    <row r="1868" spans="18:20" x14ac:dyDescent="0.25">
      <c r="R1868" s="95">
        <f t="shared" si="31"/>
        <v>1</v>
      </c>
      <c r="S1868" s="95">
        <f>IF(T1868="",0,IFERROR(IF(VLOOKUP(T1868,T$73:T1867,1,0)&gt;0,0,0),1))</f>
        <v>0</v>
      </c>
      <c r="T1868" s="107">
        <f>IF(DATOS!J1796=P$74,DATOS!C1796,"")</f>
        <v>0</v>
      </c>
    </row>
    <row r="1869" spans="18:20" x14ac:dyDescent="0.25">
      <c r="R1869" s="95">
        <f t="shared" si="31"/>
        <v>1</v>
      </c>
      <c r="S1869" s="95">
        <f>IF(T1869="",0,IFERROR(IF(VLOOKUP(T1869,T$73:T1868,1,0)&gt;0,0,0),1))</f>
        <v>0</v>
      </c>
      <c r="T1869" s="107">
        <f>IF(DATOS!J1797=P$74,DATOS!C1797,"")</f>
        <v>0</v>
      </c>
    </row>
    <row r="1870" spans="18:20" x14ac:dyDescent="0.25">
      <c r="R1870" s="95">
        <f t="shared" si="31"/>
        <v>1</v>
      </c>
      <c r="S1870" s="95">
        <f>IF(T1870="",0,IFERROR(IF(VLOOKUP(T1870,T$73:T1869,1,0)&gt;0,0,0),1))</f>
        <v>0</v>
      </c>
      <c r="T1870" s="107">
        <f>IF(DATOS!J1798=P$74,DATOS!C1798,"")</f>
        <v>0</v>
      </c>
    </row>
    <row r="1871" spans="18:20" x14ac:dyDescent="0.25">
      <c r="R1871" s="95">
        <f t="shared" si="31"/>
        <v>1</v>
      </c>
      <c r="S1871" s="95">
        <f>IF(T1871="",0,IFERROR(IF(VLOOKUP(T1871,T$73:T1870,1,0)&gt;0,0,0),1))</f>
        <v>0</v>
      </c>
      <c r="T1871" s="107">
        <f>IF(DATOS!J1799=P$74,DATOS!C1799,"")</f>
        <v>0</v>
      </c>
    </row>
    <row r="1872" spans="18:20" x14ac:dyDescent="0.25">
      <c r="R1872" s="95">
        <f t="shared" si="31"/>
        <v>1</v>
      </c>
      <c r="S1872" s="95">
        <f>IF(T1872="",0,IFERROR(IF(VLOOKUP(T1872,T$73:T1871,1,0)&gt;0,0,0),1))</f>
        <v>0</v>
      </c>
      <c r="T1872" s="107">
        <f>IF(DATOS!J1800=P$74,DATOS!C1800,"")</f>
        <v>0</v>
      </c>
    </row>
    <row r="1873" spans="18:20" x14ac:dyDescent="0.25">
      <c r="R1873" s="95">
        <f t="shared" si="31"/>
        <v>1</v>
      </c>
      <c r="S1873" s="95">
        <f>IF(T1873="",0,IFERROR(IF(VLOOKUP(T1873,T$73:T1872,1,0)&gt;0,0,0),1))</f>
        <v>0</v>
      </c>
      <c r="T1873" s="107">
        <f>IF(DATOS!J1801=P$74,DATOS!C1801,"")</f>
        <v>0</v>
      </c>
    </row>
    <row r="1874" spans="18:20" x14ac:dyDescent="0.25">
      <c r="R1874" s="95">
        <f t="shared" si="31"/>
        <v>1</v>
      </c>
      <c r="S1874" s="95">
        <f>IF(T1874="",0,IFERROR(IF(VLOOKUP(T1874,T$73:T1873,1,0)&gt;0,0,0),1))</f>
        <v>0</v>
      </c>
      <c r="T1874" s="107">
        <f>IF(DATOS!J1802=P$74,DATOS!C1802,"")</f>
        <v>0</v>
      </c>
    </row>
    <row r="1875" spans="18:20" x14ac:dyDescent="0.25">
      <c r="R1875" s="95">
        <f t="shared" si="31"/>
        <v>1</v>
      </c>
      <c r="S1875" s="95">
        <f>IF(T1875="",0,IFERROR(IF(VLOOKUP(T1875,T$73:T1874,1,0)&gt;0,0,0),1))</f>
        <v>0</v>
      </c>
      <c r="T1875" s="107">
        <f>IF(DATOS!J1803=P$74,DATOS!C1803,"")</f>
        <v>0</v>
      </c>
    </row>
    <row r="1876" spans="18:20" x14ac:dyDescent="0.25">
      <c r="R1876" s="95">
        <f t="shared" si="31"/>
        <v>1</v>
      </c>
      <c r="S1876" s="95">
        <f>IF(T1876="",0,IFERROR(IF(VLOOKUP(T1876,T$73:T1875,1,0)&gt;0,0,0),1))</f>
        <v>0</v>
      </c>
      <c r="T1876" s="107">
        <f>IF(DATOS!J1804=P$74,DATOS!C1804,"")</f>
        <v>0</v>
      </c>
    </row>
    <row r="1877" spans="18:20" x14ac:dyDescent="0.25">
      <c r="R1877" s="95">
        <f t="shared" si="31"/>
        <v>1</v>
      </c>
      <c r="S1877" s="95">
        <f>IF(T1877="",0,IFERROR(IF(VLOOKUP(T1877,T$73:T1876,1,0)&gt;0,0,0),1))</f>
        <v>0</v>
      </c>
      <c r="T1877" s="107">
        <f>IF(DATOS!J1805=P$74,DATOS!C1805,"")</f>
        <v>0</v>
      </c>
    </row>
    <row r="1878" spans="18:20" x14ac:dyDescent="0.25">
      <c r="R1878" s="95">
        <f t="shared" si="31"/>
        <v>1</v>
      </c>
      <c r="S1878" s="95">
        <f>IF(T1878="",0,IFERROR(IF(VLOOKUP(T1878,T$73:T1877,1,0)&gt;0,0,0),1))</f>
        <v>0</v>
      </c>
      <c r="T1878" s="107">
        <f>IF(DATOS!J1806=P$74,DATOS!C1806,"")</f>
        <v>0</v>
      </c>
    </row>
    <row r="1879" spans="18:20" x14ac:dyDescent="0.25">
      <c r="R1879" s="95">
        <f t="shared" si="31"/>
        <v>1</v>
      </c>
      <c r="S1879" s="95">
        <f>IF(T1879="",0,IFERROR(IF(VLOOKUP(T1879,T$73:T1878,1,0)&gt;0,0,0),1))</f>
        <v>0</v>
      </c>
      <c r="T1879" s="107">
        <f>IF(DATOS!J1807=P$74,DATOS!C1807,"")</f>
        <v>0</v>
      </c>
    </row>
    <row r="1880" spans="18:20" x14ac:dyDescent="0.25">
      <c r="R1880" s="95">
        <f t="shared" si="31"/>
        <v>1</v>
      </c>
      <c r="S1880" s="95">
        <f>IF(T1880="",0,IFERROR(IF(VLOOKUP(T1880,T$73:T1879,1,0)&gt;0,0,0),1))</f>
        <v>0</v>
      </c>
      <c r="T1880" s="107">
        <f>IF(DATOS!J1808=P$74,DATOS!C1808,"")</f>
        <v>0</v>
      </c>
    </row>
    <row r="1881" spans="18:20" x14ac:dyDescent="0.25">
      <c r="R1881" s="95">
        <f t="shared" si="31"/>
        <v>1</v>
      </c>
      <c r="S1881" s="95">
        <f>IF(T1881="",0,IFERROR(IF(VLOOKUP(T1881,T$73:T1880,1,0)&gt;0,0,0),1))</f>
        <v>0</v>
      </c>
      <c r="T1881" s="107">
        <f>IF(DATOS!J1809=P$74,DATOS!C1809,"")</f>
        <v>0</v>
      </c>
    </row>
    <row r="1882" spans="18:20" x14ac:dyDescent="0.25">
      <c r="R1882" s="95">
        <f t="shared" si="31"/>
        <v>1</v>
      </c>
      <c r="S1882" s="95">
        <f>IF(T1882="",0,IFERROR(IF(VLOOKUP(T1882,T$73:T1881,1,0)&gt;0,0,0),1))</f>
        <v>0</v>
      </c>
      <c r="T1882" s="107">
        <f>IF(DATOS!J1810=P$74,DATOS!C1810,"")</f>
        <v>0</v>
      </c>
    </row>
    <row r="1883" spans="18:20" x14ac:dyDescent="0.25">
      <c r="R1883" s="95">
        <f t="shared" si="31"/>
        <v>1</v>
      </c>
      <c r="S1883" s="95">
        <f>IF(T1883="",0,IFERROR(IF(VLOOKUP(T1883,T$73:T1882,1,0)&gt;0,0,0),1))</f>
        <v>0</v>
      </c>
      <c r="T1883" s="107">
        <f>IF(DATOS!J1811=P$74,DATOS!C1811,"")</f>
        <v>0</v>
      </c>
    </row>
    <row r="1884" spans="18:20" x14ac:dyDescent="0.25">
      <c r="R1884" s="95">
        <f t="shared" si="31"/>
        <v>1</v>
      </c>
      <c r="S1884" s="95">
        <f>IF(T1884="",0,IFERROR(IF(VLOOKUP(T1884,T$73:T1883,1,0)&gt;0,0,0),1))</f>
        <v>0</v>
      </c>
      <c r="T1884" s="107">
        <f>IF(DATOS!J1812=P$74,DATOS!C1812,"")</f>
        <v>0</v>
      </c>
    </row>
    <row r="1885" spans="18:20" x14ac:dyDescent="0.25">
      <c r="R1885" s="95">
        <f t="shared" si="31"/>
        <v>1</v>
      </c>
      <c r="S1885" s="95">
        <f>IF(T1885="",0,IFERROR(IF(VLOOKUP(T1885,T$73:T1884,1,0)&gt;0,0,0),1))</f>
        <v>0</v>
      </c>
      <c r="T1885" s="107">
        <f>IF(DATOS!J1813=P$74,DATOS!C1813,"")</f>
        <v>0</v>
      </c>
    </row>
    <row r="1886" spans="18:20" x14ac:dyDescent="0.25">
      <c r="R1886" s="95">
        <f t="shared" si="31"/>
        <v>1</v>
      </c>
      <c r="S1886" s="95">
        <f>IF(T1886="",0,IFERROR(IF(VLOOKUP(T1886,T$73:T1885,1,0)&gt;0,0,0),1))</f>
        <v>0</v>
      </c>
      <c r="T1886" s="107">
        <f>IF(DATOS!J1814=P$74,DATOS!C1814,"")</f>
        <v>0</v>
      </c>
    </row>
    <row r="1887" spans="18:20" x14ac:dyDescent="0.25">
      <c r="R1887" s="95">
        <f t="shared" si="31"/>
        <v>1</v>
      </c>
      <c r="S1887" s="95">
        <f>IF(T1887="",0,IFERROR(IF(VLOOKUP(T1887,T$73:T1886,1,0)&gt;0,0,0),1))</f>
        <v>0</v>
      </c>
      <c r="T1887" s="107">
        <f>IF(DATOS!J1815=P$74,DATOS!C1815,"")</f>
        <v>0</v>
      </c>
    </row>
    <row r="1888" spans="18:20" x14ac:dyDescent="0.25">
      <c r="R1888" s="95">
        <f t="shared" si="31"/>
        <v>1</v>
      </c>
      <c r="S1888" s="95">
        <f>IF(T1888="",0,IFERROR(IF(VLOOKUP(T1888,T$73:T1887,1,0)&gt;0,0,0),1))</f>
        <v>0</v>
      </c>
      <c r="T1888" s="107">
        <f>IF(DATOS!J1816=P$74,DATOS!C1816,"")</f>
        <v>0</v>
      </c>
    </row>
    <row r="1889" spans="18:20" x14ac:dyDescent="0.25">
      <c r="R1889" s="95">
        <f t="shared" si="31"/>
        <v>1</v>
      </c>
      <c r="S1889" s="95">
        <f>IF(T1889="",0,IFERROR(IF(VLOOKUP(T1889,T$73:T1888,1,0)&gt;0,0,0),1))</f>
        <v>0</v>
      </c>
      <c r="T1889" s="107">
        <f>IF(DATOS!J1817=P$74,DATOS!C1817,"")</f>
        <v>0</v>
      </c>
    </row>
    <row r="1890" spans="18:20" x14ac:dyDescent="0.25">
      <c r="R1890" s="95">
        <f t="shared" si="31"/>
        <v>1</v>
      </c>
      <c r="S1890" s="95">
        <f>IF(T1890="",0,IFERROR(IF(VLOOKUP(T1890,T$73:T1889,1,0)&gt;0,0,0),1))</f>
        <v>0</v>
      </c>
      <c r="T1890" s="107">
        <f>IF(DATOS!J1818=P$74,DATOS!C1818,"")</f>
        <v>0</v>
      </c>
    </row>
    <row r="1891" spans="18:20" x14ac:dyDescent="0.25">
      <c r="R1891" s="95">
        <f t="shared" si="31"/>
        <v>1</v>
      </c>
      <c r="S1891" s="95">
        <f>IF(T1891="",0,IFERROR(IF(VLOOKUP(T1891,T$73:T1890,1,0)&gt;0,0,0),1))</f>
        <v>0</v>
      </c>
      <c r="T1891" s="107">
        <f>IF(DATOS!J1819=P$74,DATOS!C1819,"")</f>
        <v>0</v>
      </c>
    </row>
    <row r="1892" spans="18:20" x14ac:dyDescent="0.25">
      <c r="R1892" s="95">
        <f t="shared" si="31"/>
        <v>1</v>
      </c>
      <c r="S1892" s="95">
        <f>IF(T1892="",0,IFERROR(IF(VLOOKUP(T1892,T$73:T1891,1,0)&gt;0,0,0),1))</f>
        <v>0</v>
      </c>
      <c r="T1892" s="107">
        <f>IF(DATOS!J1820=P$74,DATOS!C1820,"")</f>
        <v>0</v>
      </c>
    </row>
    <row r="1893" spans="18:20" x14ac:dyDescent="0.25">
      <c r="R1893" s="95">
        <f t="shared" si="31"/>
        <v>1</v>
      </c>
      <c r="S1893" s="95">
        <f>IF(T1893="",0,IFERROR(IF(VLOOKUP(T1893,T$73:T1892,1,0)&gt;0,0,0),1))</f>
        <v>0</v>
      </c>
      <c r="T1893" s="107">
        <f>IF(DATOS!J1821=P$74,DATOS!C1821,"")</f>
        <v>0</v>
      </c>
    </row>
    <row r="1894" spans="18:20" x14ac:dyDescent="0.25">
      <c r="R1894" s="95">
        <f t="shared" si="31"/>
        <v>1</v>
      </c>
      <c r="S1894" s="95">
        <f>IF(T1894="",0,IFERROR(IF(VLOOKUP(T1894,T$73:T1893,1,0)&gt;0,0,0),1))</f>
        <v>0</v>
      </c>
      <c r="T1894" s="107">
        <f>IF(DATOS!J1822=P$74,DATOS!C1822,"")</f>
        <v>0</v>
      </c>
    </row>
    <row r="1895" spans="18:20" x14ac:dyDescent="0.25">
      <c r="R1895" s="95">
        <f t="shared" si="31"/>
        <v>1</v>
      </c>
      <c r="S1895" s="95">
        <f>IF(T1895="",0,IFERROR(IF(VLOOKUP(T1895,T$73:T1894,1,0)&gt;0,0,0),1))</f>
        <v>0</v>
      </c>
      <c r="T1895" s="107">
        <f>IF(DATOS!J1823=P$74,DATOS!C1823,"")</f>
        <v>0</v>
      </c>
    </row>
    <row r="1896" spans="18:20" x14ac:dyDescent="0.25">
      <c r="R1896" s="95">
        <f t="shared" si="31"/>
        <v>1</v>
      </c>
      <c r="S1896" s="95">
        <f>IF(T1896="",0,IFERROR(IF(VLOOKUP(T1896,T$73:T1895,1,0)&gt;0,0,0),1))</f>
        <v>0</v>
      </c>
      <c r="T1896" s="107">
        <f>IF(DATOS!J1824=P$74,DATOS!C1824,"")</f>
        <v>0</v>
      </c>
    </row>
    <row r="1897" spans="18:20" x14ac:dyDescent="0.25">
      <c r="R1897" s="95">
        <f t="shared" si="31"/>
        <v>1</v>
      </c>
      <c r="S1897" s="95">
        <f>IF(T1897="",0,IFERROR(IF(VLOOKUP(T1897,T$73:T1896,1,0)&gt;0,0,0),1))</f>
        <v>0</v>
      </c>
      <c r="T1897" s="107">
        <f>IF(DATOS!J1825=P$74,DATOS!C1825,"")</f>
        <v>0</v>
      </c>
    </row>
    <row r="1898" spans="18:20" x14ac:dyDescent="0.25">
      <c r="R1898" s="95">
        <f t="shared" si="31"/>
        <v>1</v>
      </c>
      <c r="S1898" s="95">
        <f>IF(T1898="",0,IFERROR(IF(VLOOKUP(T1898,T$73:T1897,1,0)&gt;0,0,0),1))</f>
        <v>0</v>
      </c>
      <c r="T1898" s="107">
        <f>IF(DATOS!J1826=P$74,DATOS!C1826,"")</f>
        <v>0</v>
      </c>
    </row>
    <row r="1899" spans="18:20" x14ac:dyDescent="0.25">
      <c r="R1899" s="95">
        <f t="shared" si="31"/>
        <v>1</v>
      </c>
      <c r="S1899" s="95">
        <f>IF(T1899="",0,IFERROR(IF(VLOOKUP(T1899,T$73:T1898,1,0)&gt;0,0,0),1))</f>
        <v>0</v>
      </c>
      <c r="T1899" s="107">
        <f>IF(DATOS!J1827=P$74,DATOS!C1827,"")</f>
        <v>0</v>
      </c>
    </row>
    <row r="1900" spans="18:20" x14ac:dyDescent="0.25">
      <c r="R1900" s="95">
        <f t="shared" si="31"/>
        <v>1</v>
      </c>
      <c r="S1900" s="95">
        <f>IF(T1900="",0,IFERROR(IF(VLOOKUP(T1900,T$73:T1899,1,0)&gt;0,0,0),1))</f>
        <v>0</v>
      </c>
      <c r="T1900" s="107">
        <f>IF(DATOS!J1828=P$74,DATOS!C1828,"")</f>
        <v>0</v>
      </c>
    </row>
    <row r="1901" spans="18:20" x14ac:dyDescent="0.25">
      <c r="R1901" s="95">
        <f t="shared" si="31"/>
        <v>1</v>
      </c>
      <c r="S1901" s="95">
        <f>IF(T1901="",0,IFERROR(IF(VLOOKUP(T1901,T$73:T1900,1,0)&gt;0,0,0),1))</f>
        <v>0</v>
      </c>
      <c r="T1901" s="107">
        <f>IF(DATOS!J1829=P$74,DATOS!C1829,"")</f>
        <v>0</v>
      </c>
    </row>
    <row r="1902" spans="18:20" x14ac:dyDescent="0.25">
      <c r="R1902" s="95">
        <f t="shared" si="31"/>
        <v>1</v>
      </c>
      <c r="S1902" s="95">
        <f>IF(T1902="",0,IFERROR(IF(VLOOKUP(T1902,T$73:T1901,1,0)&gt;0,0,0),1))</f>
        <v>0</v>
      </c>
      <c r="T1902" s="107">
        <f>IF(DATOS!J1830=P$74,DATOS!C1830,"")</f>
        <v>0</v>
      </c>
    </row>
    <row r="1903" spans="18:20" x14ac:dyDescent="0.25">
      <c r="R1903" s="95">
        <f t="shared" si="31"/>
        <v>1</v>
      </c>
      <c r="S1903" s="95">
        <f>IF(T1903="",0,IFERROR(IF(VLOOKUP(T1903,T$73:T1902,1,0)&gt;0,0,0),1))</f>
        <v>0</v>
      </c>
      <c r="T1903" s="107">
        <f>IF(DATOS!J1831=P$74,DATOS!C1831,"")</f>
        <v>0</v>
      </c>
    </row>
    <row r="1904" spans="18:20" x14ac:dyDescent="0.25">
      <c r="R1904" s="95">
        <f t="shared" si="31"/>
        <v>1</v>
      </c>
      <c r="S1904" s="95">
        <f>IF(T1904="",0,IFERROR(IF(VLOOKUP(T1904,T$73:T1903,1,0)&gt;0,0,0),1))</f>
        <v>0</v>
      </c>
      <c r="T1904" s="107">
        <f>IF(DATOS!J1832=P$74,DATOS!C1832,"")</f>
        <v>0</v>
      </c>
    </row>
    <row r="1905" spans="18:20" x14ac:dyDescent="0.25">
      <c r="R1905" s="95">
        <f t="shared" si="31"/>
        <v>1</v>
      </c>
      <c r="S1905" s="95">
        <f>IF(T1905="",0,IFERROR(IF(VLOOKUP(T1905,T$73:T1904,1,0)&gt;0,0,0),1))</f>
        <v>0</v>
      </c>
      <c r="T1905" s="107">
        <f>IF(DATOS!J1833=P$74,DATOS!C1833,"")</f>
        <v>0</v>
      </c>
    </row>
    <row r="1906" spans="18:20" x14ac:dyDescent="0.25">
      <c r="R1906" s="95">
        <f t="shared" si="31"/>
        <v>1</v>
      </c>
      <c r="S1906" s="95">
        <f>IF(T1906="",0,IFERROR(IF(VLOOKUP(T1906,T$73:T1905,1,0)&gt;0,0,0),1))</f>
        <v>0</v>
      </c>
      <c r="T1906" s="107">
        <f>IF(DATOS!J1834=P$74,DATOS!C1834,"")</f>
        <v>0</v>
      </c>
    </row>
    <row r="1907" spans="18:20" x14ac:dyDescent="0.25">
      <c r="R1907" s="95">
        <f t="shared" si="31"/>
        <v>1</v>
      </c>
      <c r="S1907" s="95">
        <f>IF(T1907="",0,IFERROR(IF(VLOOKUP(T1907,T$73:T1906,1,0)&gt;0,0,0),1))</f>
        <v>0</v>
      </c>
      <c r="T1907" s="107">
        <f>IF(DATOS!J1835=P$74,DATOS!C1835,"")</f>
        <v>0</v>
      </c>
    </row>
    <row r="1908" spans="18:20" x14ac:dyDescent="0.25">
      <c r="R1908" s="95">
        <f t="shared" si="31"/>
        <v>1</v>
      </c>
      <c r="S1908" s="95">
        <f>IF(T1908="",0,IFERROR(IF(VLOOKUP(T1908,T$73:T1907,1,0)&gt;0,0,0),1))</f>
        <v>0</v>
      </c>
      <c r="T1908" s="107">
        <f>IF(DATOS!J1836=P$74,DATOS!C1836,"")</f>
        <v>0</v>
      </c>
    </row>
    <row r="1909" spans="18:20" x14ac:dyDescent="0.25">
      <c r="R1909" s="95">
        <f t="shared" si="31"/>
        <v>1</v>
      </c>
      <c r="S1909" s="95">
        <f>IF(T1909="",0,IFERROR(IF(VLOOKUP(T1909,T$73:T1908,1,0)&gt;0,0,0),1))</f>
        <v>0</v>
      </c>
      <c r="T1909" s="107">
        <f>IF(DATOS!J1837=P$74,DATOS!C1837,"")</f>
        <v>0</v>
      </c>
    </row>
    <row r="1910" spans="18:20" x14ac:dyDescent="0.25">
      <c r="R1910" s="95">
        <f t="shared" si="31"/>
        <v>1</v>
      </c>
      <c r="S1910" s="95">
        <f>IF(T1910="",0,IFERROR(IF(VLOOKUP(T1910,T$73:T1909,1,0)&gt;0,0,0),1))</f>
        <v>0</v>
      </c>
      <c r="T1910" s="107">
        <f>IF(DATOS!J1838=P$74,DATOS!C1838,"")</f>
        <v>0</v>
      </c>
    </row>
    <row r="1911" spans="18:20" x14ac:dyDescent="0.25">
      <c r="R1911" s="95">
        <f t="shared" si="31"/>
        <v>1</v>
      </c>
      <c r="S1911" s="95">
        <f>IF(T1911="",0,IFERROR(IF(VLOOKUP(T1911,T$73:T1910,1,0)&gt;0,0,0),1))</f>
        <v>0</v>
      </c>
      <c r="T1911" s="107">
        <f>IF(DATOS!J1839=P$74,DATOS!C1839,"")</f>
        <v>0</v>
      </c>
    </row>
    <row r="1912" spans="18:20" x14ac:dyDescent="0.25">
      <c r="R1912" s="95">
        <f t="shared" si="31"/>
        <v>1</v>
      </c>
      <c r="S1912" s="95">
        <f>IF(T1912="",0,IFERROR(IF(VLOOKUP(T1912,T$73:T1911,1,0)&gt;0,0,0),1))</f>
        <v>0</v>
      </c>
      <c r="T1912" s="107">
        <f>IF(DATOS!J1840=P$74,DATOS!C1840,"")</f>
        <v>0</v>
      </c>
    </row>
    <row r="1913" spans="18:20" x14ac:dyDescent="0.25">
      <c r="R1913" s="95">
        <f t="shared" si="31"/>
        <v>1</v>
      </c>
      <c r="S1913" s="95">
        <f>IF(T1913="",0,IFERROR(IF(VLOOKUP(T1913,T$73:T1912,1,0)&gt;0,0,0),1))</f>
        <v>0</v>
      </c>
      <c r="T1913" s="107">
        <f>IF(DATOS!J1841=P$74,DATOS!C1841,"")</f>
        <v>0</v>
      </c>
    </row>
    <row r="1914" spans="18:20" x14ac:dyDescent="0.25">
      <c r="R1914" s="95">
        <f t="shared" si="31"/>
        <v>1</v>
      </c>
      <c r="S1914" s="95">
        <f>IF(T1914="",0,IFERROR(IF(VLOOKUP(T1914,T$73:T1913,1,0)&gt;0,0,0),1))</f>
        <v>0</v>
      </c>
      <c r="T1914" s="107">
        <f>IF(DATOS!J1842=P$74,DATOS!C1842,"")</f>
        <v>0</v>
      </c>
    </row>
    <row r="1915" spans="18:20" x14ac:dyDescent="0.25">
      <c r="R1915" s="95">
        <f t="shared" si="31"/>
        <v>1</v>
      </c>
      <c r="S1915" s="95">
        <f>IF(T1915="",0,IFERROR(IF(VLOOKUP(T1915,T$73:T1914,1,0)&gt;0,0,0),1))</f>
        <v>0</v>
      </c>
      <c r="T1915" s="107">
        <f>IF(DATOS!J1843=P$74,DATOS!C1843,"")</f>
        <v>0</v>
      </c>
    </row>
    <row r="1916" spans="18:20" x14ac:dyDescent="0.25">
      <c r="R1916" s="95">
        <f t="shared" si="31"/>
        <v>1</v>
      </c>
      <c r="S1916" s="95">
        <f>IF(T1916="",0,IFERROR(IF(VLOOKUP(T1916,T$73:T1915,1,0)&gt;0,0,0),1))</f>
        <v>0</v>
      </c>
      <c r="T1916" s="107">
        <f>IF(DATOS!J1844=P$74,DATOS!C1844,"")</f>
        <v>0</v>
      </c>
    </row>
    <row r="1917" spans="18:20" x14ac:dyDescent="0.25">
      <c r="R1917" s="95">
        <f t="shared" si="31"/>
        <v>1</v>
      </c>
      <c r="S1917" s="95">
        <f>IF(T1917="",0,IFERROR(IF(VLOOKUP(T1917,T$73:T1916,1,0)&gt;0,0,0),1))</f>
        <v>0</v>
      </c>
      <c r="T1917" s="107">
        <f>IF(DATOS!J1845=P$74,DATOS!C1845,"")</f>
        <v>0</v>
      </c>
    </row>
    <row r="1918" spans="18:20" x14ac:dyDescent="0.25">
      <c r="R1918" s="95">
        <f t="shared" si="31"/>
        <v>1</v>
      </c>
      <c r="S1918" s="95">
        <f>IF(T1918="",0,IFERROR(IF(VLOOKUP(T1918,T$73:T1917,1,0)&gt;0,0,0),1))</f>
        <v>0</v>
      </c>
      <c r="T1918" s="107">
        <f>IF(DATOS!J1846=P$74,DATOS!C1846,"")</f>
        <v>0</v>
      </c>
    </row>
    <row r="1919" spans="18:20" x14ac:dyDescent="0.25">
      <c r="R1919" s="95">
        <f t="shared" si="31"/>
        <v>1</v>
      </c>
      <c r="S1919" s="95">
        <f>IF(T1919="",0,IFERROR(IF(VLOOKUP(T1919,T$73:T1918,1,0)&gt;0,0,0),1))</f>
        <v>0</v>
      </c>
      <c r="T1919" s="107">
        <f>IF(DATOS!J1847=P$74,DATOS!C1847,"")</f>
        <v>0</v>
      </c>
    </row>
    <row r="1920" spans="18:20" x14ac:dyDescent="0.25">
      <c r="R1920" s="95">
        <f t="shared" si="31"/>
        <v>1</v>
      </c>
      <c r="S1920" s="95">
        <f>IF(T1920="",0,IFERROR(IF(VLOOKUP(T1920,T$73:T1919,1,0)&gt;0,0,0),1))</f>
        <v>0</v>
      </c>
      <c r="T1920" s="107">
        <f>IF(DATOS!J1848=P$74,DATOS!C1848,"")</f>
        <v>0</v>
      </c>
    </row>
    <row r="1921" spans="18:20" x14ac:dyDescent="0.25">
      <c r="R1921" s="95">
        <f t="shared" si="31"/>
        <v>1</v>
      </c>
      <c r="S1921" s="95">
        <f>IF(T1921="",0,IFERROR(IF(VLOOKUP(T1921,T$73:T1920,1,0)&gt;0,0,0),1))</f>
        <v>0</v>
      </c>
      <c r="T1921" s="107">
        <f>IF(DATOS!J1849=P$74,DATOS!C1849,"")</f>
        <v>0</v>
      </c>
    </row>
    <row r="1922" spans="18:20" x14ac:dyDescent="0.25">
      <c r="R1922" s="95">
        <f t="shared" si="31"/>
        <v>1</v>
      </c>
      <c r="S1922" s="95">
        <f>IF(T1922="",0,IFERROR(IF(VLOOKUP(T1922,T$73:T1921,1,0)&gt;0,0,0),1))</f>
        <v>0</v>
      </c>
      <c r="T1922" s="107">
        <f>IF(DATOS!J1850=P$74,DATOS!C1850,"")</f>
        <v>0</v>
      </c>
    </row>
    <row r="1923" spans="18:20" x14ac:dyDescent="0.25">
      <c r="R1923" s="95">
        <f t="shared" si="31"/>
        <v>1</v>
      </c>
      <c r="S1923" s="95">
        <f>IF(T1923="",0,IFERROR(IF(VLOOKUP(T1923,T$73:T1922,1,0)&gt;0,0,0),1))</f>
        <v>0</v>
      </c>
      <c r="T1923" s="107">
        <f>IF(DATOS!J1851=P$74,DATOS!C1851,"")</f>
        <v>0</v>
      </c>
    </row>
    <row r="1924" spans="18:20" x14ac:dyDescent="0.25">
      <c r="R1924" s="95">
        <f t="shared" si="31"/>
        <v>1</v>
      </c>
      <c r="S1924" s="95">
        <f>IF(T1924="",0,IFERROR(IF(VLOOKUP(T1924,T$73:T1923,1,0)&gt;0,0,0),1))</f>
        <v>0</v>
      </c>
      <c r="T1924" s="107">
        <f>IF(DATOS!J1852=P$74,DATOS!C1852,"")</f>
        <v>0</v>
      </c>
    </row>
    <row r="1925" spans="18:20" x14ac:dyDescent="0.25">
      <c r="R1925" s="95">
        <f t="shared" si="31"/>
        <v>1</v>
      </c>
      <c r="S1925" s="95">
        <f>IF(T1925="",0,IFERROR(IF(VLOOKUP(T1925,T$73:T1924,1,0)&gt;0,0,0),1))</f>
        <v>0</v>
      </c>
      <c r="T1925" s="107">
        <f>IF(DATOS!J1853=P$74,DATOS!C1853,"")</f>
        <v>0</v>
      </c>
    </row>
    <row r="1926" spans="18:20" x14ac:dyDescent="0.25">
      <c r="R1926" s="95">
        <f t="shared" si="31"/>
        <v>1</v>
      </c>
      <c r="S1926" s="95">
        <f>IF(T1926="",0,IFERROR(IF(VLOOKUP(T1926,T$73:T1925,1,0)&gt;0,0,0),1))</f>
        <v>0</v>
      </c>
      <c r="T1926" s="107">
        <f>IF(DATOS!J1854=P$74,DATOS!C1854,"")</f>
        <v>0</v>
      </c>
    </row>
    <row r="1927" spans="18:20" x14ac:dyDescent="0.25">
      <c r="R1927" s="95">
        <f t="shared" si="31"/>
        <v>1</v>
      </c>
      <c r="S1927" s="95">
        <f>IF(T1927="",0,IFERROR(IF(VLOOKUP(T1927,T$73:T1926,1,0)&gt;0,0,0),1))</f>
        <v>0</v>
      </c>
      <c r="T1927" s="107">
        <f>IF(DATOS!J1855=P$74,DATOS!C1855,"")</f>
        <v>0</v>
      </c>
    </row>
    <row r="1928" spans="18:20" x14ac:dyDescent="0.25">
      <c r="R1928" s="95">
        <f t="shared" si="31"/>
        <v>1</v>
      </c>
      <c r="S1928" s="95">
        <f>IF(T1928="",0,IFERROR(IF(VLOOKUP(T1928,T$73:T1927,1,0)&gt;0,0,0),1))</f>
        <v>0</v>
      </c>
      <c r="T1928" s="107">
        <f>IF(DATOS!J1856=P$74,DATOS!C1856,"")</f>
        <v>0</v>
      </c>
    </row>
    <row r="1929" spans="18:20" x14ac:dyDescent="0.25">
      <c r="R1929" s="95">
        <f t="shared" si="31"/>
        <v>1</v>
      </c>
      <c r="S1929" s="95">
        <f>IF(T1929="",0,IFERROR(IF(VLOOKUP(T1929,T$73:T1928,1,0)&gt;0,0,0),1))</f>
        <v>0</v>
      </c>
      <c r="T1929" s="107">
        <f>IF(DATOS!J1857=P$74,DATOS!C1857,"")</f>
        <v>0</v>
      </c>
    </row>
    <row r="1930" spans="18:20" x14ac:dyDescent="0.25">
      <c r="R1930" s="95">
        <f t="shared" ref="R1930:R1993" si="32">R1929+S1930</f>
        <v>1</v>
      </c>
      <c r="S1930" s="95">
        <f>IF(T1930="",0,IFERROR(IF(VLOOKUP(T1930,T$73:T1929,1,0)&gt;0,0,0),1))</f>
        <v>0</v>
      </c>
      <c r="T1930" s="107">
        <f>IF(DATOS!J1858=P$74,DATOS!C1858,"")</f>
        <v>0</v>
      </c>
    </row>
    <row r="1931" spans="18:20" x14ac:dyDescent="0.25">
      <c r="R1931" s="95">
        <f t="shared" si="32"/>
        <v>1</v>
      </c>
      <c r="S1931" s="95">
        <f>IF(T1931="",0,IFERROR(IF(VLOOKUP(T1931,T$73:T1930,1,0)&gt;0,0,0),1))</f>
        <v>0</v>
      </c>
      <c r="T1931" s="107">
        <f>IF(DATOS!J1859=P$74,DATOS!C1859,"")</f>
        <v>0</v>
      </c>
    </row>
    <row r="1932" spans="18:20" x14ac:dyDescent="0.25">
      <c r="R1932" s="95">
        <f t="shared" si="32"/>
        <v>1</v>
      </c>
      <c r="S1932" s="95">
        <f>IF(T1932="",0,IFERROR(IF(VLOOKUP(T1932,T$73:T1931,1,0)&gt;0,0,0),1))</f>
        <v>0</v>
      </c>
      <c r="T1932" s="107">
        <f>IF(DATOS!J1860=P$74,DATOS!C1860,"")</f>
        <v>0</v>
      </c>
    </row>
    <row r="1933" spans="18:20" x14ac:dyDescent="0.25">
      <c r="R1933" s="95">
        <f t="shared" si="32"/>
        <v>1</v>
      </c>
      <c r="S1933" s="95">
        <f>IF(T1933="",0,IFERROR(IF(VLOOKUP(T1933,T$73:T1932,1,0)&gt;0,0,0),1))</f>
        <v>0</v>
      </c>
      <c r="T1933" s="107">
        <f>IF(DATOS!J1861=P$74,DATOS!C1861,"")</f>
        <v>0</v>
      </c>
    </row>
    <row r="1934" spans="18:20" x14ac:dyDescent="0.25">
      <c r="R1934" s="95">
        <f t="shared" si="32"/>
        <v>1</v>
      </c>
      <c r="S1934" s="95">
        <f>IF(T1934="",0,IFERROR(IF(VLOOKUP(T1934,T$73:T1933,1,0)&gt;0,0,0),1))</f>
        <v>0</v>
      </c>
      <c r="T1934" s="107">
        <f>IF(DATOS!J1862=P$74,DATOS!C1862,"")</f>
        <v>0</v>
      </c>
    </row>
    <row r="1935" spans="18:20" x14ac:dyDescent="0.25">
      <c r="R1935" s="95">
        <f t="shared" si="32"/>
        <v>1</v>
      </c>
      <c r="S1935" s="95">
        <f>IF(T1935="",0,IFERROR(IF(VLOOKUP(T1935,T$73:T1934,1,0)&gt;0,0,0),1))</f>
        <v>0</v>
      </c>
      <c r="T1935" s="107">
        <f>IF(DATOS!J1863=P$74,DATOS!C1863,"")</f>
        <v>0</v>
      </c>
    </row>
    <row r="1936" spans="18:20" x14ac:dyDescent="0.25">
      <c r="R1936" s="95">
        <f t="shared" si="32"/>
        <v>1</v>
      </c>
      <c r="S1936" s="95">
        <f>IF(T1936="",0,IFERROR(IF(VLOOKUP(T1936,T$73:T1935,1,0)&gt;0,0,0),1))</f>
        <v>0</v>
      </c>
      <c r="T1936" s="107">
        <f>IF(DATOS!J1864=P$74,DATOS!C1864,"")</f>
        <v>0</v>
      </c>
    </row>
    <row r="1937" spans="18:20" x14ac:dyDescent="0.25">
      <c r="R1937" s="95">
        <f t="shared" si="32"/>
        <v>1</v>
      </c>
      <c r="S1937" s="95">
        <f>IF(T1937="",0,IFERROR(IF(VLOOKUP(T1937,T$73:T1936,1,0)&gt;0,0,0),1))</f>
        <v>0</v>
      </c>
      <c r="T1937" s="107">
        <f>IF(DATOS!J1865=P$74,DATOS!C1865,"")</f>
        <v>0</v>
      </c>
    </row>
    <row r="1938" spans="18:20" x14ac:dyDescent="0.25">
      <c r="R1938" s="95">
        <f t="shared" si="32"/>
        <v>1</v>
      </c>
      <c r="S1938" s="95">
        <f>IF(T1938="",0,IFERROR(IF(VLOOKUP(T1938,T$73:T1937,1,0)&gt;0,0,0),1))</f>
        <v>0</v>
      </c>
      <c r="T1938" s="107">
        <f>IF(DATOS!J1866=P$74,DATOS!C1866,"")</f>
        <v>0</v>
      </c>
    </row>
    <row r="1939" spans="18:20" x14ac:dyDescent="0.25">
      <c r="R1939" s="95">
        <f t="shared" si="32"/>
        <v>1</v>
      </c>
      <c r="S1939" s="95">
        <f>IF(T1939="",0,IFERROR(IF(VLOOKUP(T1939,T$73:T1938,1,0)&gt;0,0,0),1))</f>
        <v>0</v>
      </c>
      <c r="T1939" s="107">
        <f>IF(DATOS!J1867=P$74,DATOS!C1867,"")</f>
        <v>0</v>
      </c>
    </row>
    <row r="1940" spans="18:20" x14ac:dyDescent="0.25">
      <c r="R1940" s="95">
        <f t="shared" si="32"/>
        <v>1</v>
      </c>
      <c r="S1940" s="95">
        <f>IF(T1940="",0,IFERROR(IF(VLOOKUP(T1940,T$73:T1939,1,0)&gt;0,0,0),1))</f>
        <v>0</v>
      </c>
      <c r="T1940" s="107">
        <f>IF(DATOS!J1868=P$74,DATOS!C1868,"")</f>
        <v>0</v>
      </c>
    </row>
    <row r="1941" spans="18:20" x14ac:dyDescent="0.25">
      <c r="R1941" s="95">
        <f t="shared" si="32"/>
        <v>1</v>
      </c>
      <c r="S1941" s="95">
        <f>IF(T1941="",0,IFERROR(IF(VLOOKUP(T1941,T$73:T1940,1,0)&gt;0,0,0),1))</f>
        <v>0</v>
      </c>
      <c r="T1941" s="107">
        <f>IF(DATOS!J1869=P$74,DATOS!C1869,"")</f>
        <v>0</v>
      </c>
    </row>
    <row r="1942" spans="18:20" x14ac:dyDescent="0.25">
      <c r="R1942" s="95">
        <f t="shared" si="32"/>
        <v>1</v>
      </c>
      <c r="S1942" s="95">
        <f>IF(T1942="",0,IFERROR(IF(VLOOKUP(T1942,T$73:T1941,1,0)&gt;0,0,0),1))</f>
        <v>0</v>
      </c>
      <c r="T1942" s="107">
        <f>IF(DATOS!J1870=P$74,DATOS!C1870,"")</f>
        <v>0</v>
      </c>
    </row>
    <row r="1943" spans="18:20" x14ac:dyDescent="0.25">
      <c r="R1943" s="95">
        <f t="shared" si="32"/>
        <v>1</v>
      </c>
      <c r="S1943" s="95">
        <f>IF(T1943="",0,IFERROR(IF(VLOOKUP(T1943,T$73:T1942,1,0)&gt;0,0,0),1))</f>
        <v>0</v>
      </c>
      <c r="T1943" s="107">
        <f>IF(DATOS!J1871=P$74,DATOS!C1871,"")</f>
        <v>0</v>
      </c>
    </row>
    <row r="1944" spans="18:20" x14ac:dyDescent="0.25">
      <c r="R1944" s="95">
        <f t="shared" si="32"/>
        <v>1</v>
      </c>
      <c r="S1944" s="95">
        <f>IF(T1944="",0,IFERROR(IF(VLOOKUP(T1944,T$73:T1943,1,0)&gt;0,0,0),1))</f>
        <v>0</v>
      </c>
      <c r="T1944" s="107">
        <f>IF(DATOS!J1872=P$74,DATOS!C1872,"")</f>
        <v>0</v>
      </c>
    </row>
    <row r="1945" spans="18:20" x14ac:dyDescent="0.25">
      <c r="R1945" s="95">
        <f t="shared" si="32"/>
        <v>1</v>
      </c>
      <c r="S1945" s="95">
        <f>IF(T1945="",0,IFERROR(IF(VLOOKUP(T1945,T$73:T1944,1,0)&gt;0,0,0),1))</f>
        <v>0</v>
      </c>
      <c r="T1945" s="107">
        <f>IF(DATOS!J1873=P$74,DATOS!C1873,"")</f>
        <v>0</v>
      </c>
    </row>
    <row r="1946" spans="18:20" x14ac:dyDescent="0.25">
      <c r="R1946" s="95">
        <f t="shared" si="32"/>
        <v>1</v>
      </c>
      <c r="S1946" s="95">
        <f>IF(T1946="",0,IFERROR(IF(VLOOKUP(T1946,T$73:T1945,1,0)&gt;0,0,0),1))</f>
        <v>0</v>
      </c>
      <c r="T1946" s="107">
        <f>IF(DATOS!J1874=P$74,DATOS!C1874,"")</f>
        <v>0</v>
      </c>
    </row>
    <row r="1947" spans="18:20" x14ac:dyDescent="0.25">
      <c r="R1947" s="95">
        <f t="shared" si="32"/>
        <v>1</v>
      </c>
      <c r="S1947" s="95">
        <f>IF(T1947="",0,IFERROR(IF(VLOOKUP(T1947,T$73:T1946,1,0)&gt;0,0,0),1))</f>
        <v>0</v>
      </c>
      <c r="T1947" s="107">
        <f>IF(DATOS!J1875=P$74,DATOS!C1875,"")</f>
        <v>0</v>
      </c>
    </row>
    <row r="1948" spans="18:20" x14ac:dyDescent="0.25">
      <c r="R1948" s="95">
        <f t="shared" si="32"/>
        <v>1</v>
      </c>
      <c r="S1948" s="95">
        <f>IF(T1948="",0,IFERROR(IF(VLOOKUP(T1948,T$73:T1947,1,0)&gt;0,0,0),1))</f>
        <v>0</v>
      </c>
      <c r="T1948" s="107">
        <f>IF(DATOS!J1876=P$74,DATOS!C1876,"")</f>
        <v>0</v>
      </c>
    </row>
    <row r="1949" spans="18:20" x14ac:dyDescent="0.25">
      <c r="R1949" s="95">
        <f t="shared" si="32"/>
        <v>1</v>
      </c>
      <c r="S1949" s="95">
        <f>IF(T1949="",0,IFERROR(IF(VLOOKUP(T1949,T$73:T1948,1,0)&gt;0,0,0),1))</f>
        <v>0</v>
      </c>
      <c r="T1949" s="107">
        <f>IF(DATOS!J1877=P$74,DATOS!C1877,"")</f>
        <v>0</v>
      </c>
    </row>
    <row r="1950" spans="18:20" x14ac:dyDescent="0.25">
      <c r="R1950" s="95">
        <f t="shared" si="32"/>
        <v>1</v>
      </c>
      <c r="S1950" s="95">
        <f>IF(T1950="",0,IFERROR(IF(VLOOKUP(T1950,T$73:T1949,1,0)&gt;0,0,0),1))</f>
        <v>0</v>
      </c>
      <c r="T1950" s="107">
        <f>IF(DATOS!J1878=P$74,DATOS!C1878,"")</f>
        <v>0</v>
      </c>
    </row>
    <row r="1951" spans="18:20" x14ac:dyDescent="0.25">
      <c r="R1951" s="95">
        <f t="shared" si="32"/>
        <v>1</v>
      </c>
      <c r="S1951" s="95">
        <f>IF(T1951="",0,IFERROR(IF(VLOOKUP(T1951,T$73:T1950,1,0)&gt;0,0,0),1))</f>
        <v>0</v>
      </c>
      <c r="T1951" s="107">
        <f>IF(DATOS!J1879=P$74,DATOS!C1879,"")</f>
        <v>0</v>
      </c>
    </row>
    <row r="1952" spans="18:20" x14ac:dyDescent="0.25">
      <c r="R1952" s="95">
        <f t="shared" si="32"/>
        <v>1</v>
      </c>
      <c r="S1952" s="95">
        <f>IF(T1952="",0,IFERROR(IF(VLOOKUP(T1952,T$73:T1951,1,0)&gt;0,0,0),1))</f>
        <v>0</v>
      </c>
      <c r="T1952" s="107">
        <f>IF(DATOS!J1880=P$74,DATOS!C1880,"")</f>
        <v>0</v>
      </c>
    </row>
    <row r="1953" spans="18:20" x14ac:dyDescent="0.25">
      <c r="R1953" s="95">
        <f t="shared" si="32"/>
        <v>1</v>
      </c>
      <c r="S1953" s="95">
        <f>IF(T1953="",0,IFERROR(IF(VLOOKUP(T1953,T$73:T1952,1,0)&gt;0,0,0),1))</f>
        <v>0</v>
      </c>
      <c r="T1953" s="107">
        <f>IF(DATOS!J1881=P$74,DATOS!C1881,"")</f>
        <v>0</v>
      </c>
    </row>
    <row r="1954" spans="18:20" x14ac:dyDescent="0.25">
      <c r="R1954" s="95">
        <f t="shared" si="32"/>
        <v>1</v>
      </c>
      <c r="S1954" s="95">
        <f>IF(T1954="",0,IFERROR(IF(VLOOKUP(T1954,T$73:T1953,1,0)&gt;0,0,0),1))</f>
        <v>0</v>
      </c>
      <c r="T1954" s="107">
        <f>IF(DATOS!J1882=P$74,DATOS!C1882,"")</f>
        <v>0</v>
      </c>
    </row>
    <row r="1955" spans="18:20" x14ac:dyDescent="0.25">
      <c r="R1955" s="95">
        <f t="shared" si="32"/>
        <v>1</v>
      </c>
      <c r="S1955" s="95">
        <f>IF(T1955="",0,IFERROR(IF(VLOOKUP(T1955,T$73:T1954,1,0)&gt;0,0,0),1))</f>
        <v>0</v>
      </c>
      <c r="T1955" s="107">
        <f>IF(DATOS!J1883=P$74,DATOS!C1883,"")</f>
        <v>0</v>
      </c>
    </row>
    <row r="1956" spans="18:20" x14ac:dyDescent="0.25">
      <c r="R1956" s="95">
        <f t="shared" si="32"/>
        <v>1</v>
      </c>
      <c r="S1956" s="95">
        <f>IF(T1956="",0,IFERROR(IF(VLOOKUP(T1956,T$73:T1955,1,0)&gt;0,0,0),1))</f>
        <v>0</v>
      </c>
      <c r="T1956" s="107">
        <f>IF(DATOS!J1884=P$74,DATOS!C1884,"")</f>
        <v>0</v>
      </c>
    </row>
    <row r="1957" spans="18:20" x14ac:dyDescent="0.25">
      <c r="R1957" s="95">
        <f t="shared" si="32"/>
        <v>1</v>
      </c>
      <c r="S1957" s="95">
        <f>IF(T1957="",0,IFERROR(IF(VLOOKUP(T1957,T$73:T1956,1,0)&gt;0,0,0),1))</f>
        <v>0</v>
      </c>
      <c r="T1957" s="107">
        <f>IF(DATOS!J1885=P$74,DATOS!C1885,"")</f>
        <v>0</v>
      </c>
    </row>
    <row r="1958" spans="18:20" x14ac:dyDescent="0.25">
      <c r="R1958" s="95">
        <f t="shared" si="32"/>
        <v>1</v>
      </c>
      <c r="S1958" s="95">
        <f>IF(T1958="",0,IFERROR(IF(VLOOKUP(T1958,T$73:T1957,1,0)&gt;0,0,0),1))</f>
        <v>0</v>
      </c>
      <c r="T1958" s="107">
        <f>IF(DATOS!J1886=P$74,DATOS!C1886,"")</f>
        <v>0</v>
      </c>
    </row>
    <row r="1959" spans="18:20" x14ac:dyDescent="0.25">
      <c r="R1959" s="95">
        <f t="shared" si="32"/>
        <v>1</v>
      </c>
      <c r="S1959" s="95">
        <f>IF(T1959="",0,IFERROR(IF(VLOOKUP(T1959,T$73:T1958,1,0)&gt;0,0,0),1))</f>
        <v>0</v>
      </c>
      <c r="T1959" s="107">
        <f>IF(DATOS!J1887=P$74,DATOS!C1887,"")</f>
        <v>0</v>
      </c>
    </row>
    <row r="1960" spans="18:20" x14ac:dyDescent="0.25">
      <c r="R1960" s="95">
        <f t="shared" si="32"/>
        <v>1</v>
      </c>
      <c r="S1960" s="95">
        <f>IF(T1960="",0,IFERROR(IF(VLOOKUP(T1960,T$73:T1959,1,0)&gt;0,0,0),1))</f>
        <v>0</v>
      </c>
      <c r="T1960" s="107">
        <f>IF(DATOS!J1888=P$74,DATOS!C1888,"")</f>
        <v>0</v>
      </c>
    </row>
    <row r="1961" spans="18:20" x14ac:dyDescent="0.25">
      <c r="R1961" s="95">
        <f t="shared" si="32"/>
        <v>1</v>
      </c>
      <c r="S1961" s="95">
        <f>IF(T1961="",0,IFERROR(IF(VLOOKUP(T1961,T$73:T1960,1,0)&gt;0,0,0),1))</f>
        <v>0</v>
      </c>
      <c r="T1961" s="107">
        <f>IF(DATOS!J1889=P$74,DATOS!C1889,"")</f>
        <v>0</v>
      </c>
    </row>
    <row r="1962" spans="18:20" x14ac:dyDescent="0.25">
      <c r="R1962" s="95">
        <f t="shared" si="32"/>
        <v>1</v>
      </c>
      <c r="S1962" s="95">
        <f>IF(T1962="",0,IFERROR(IF(VLOOKUP(T1962,T$73:T1961,1,0)&gt;0,0,0),1))</f>
        <v>0</v>
      </c>
      <c r="T1962" s="107">
        <f>IF(DATOS!J1890=P$74,DATOS!C1890,"")</f>
        <v>0</v>
      </c>
    </row>
    <row r="1963" spans="18:20" x14ac:dyDescent="0.25">
      <c r="R1963" s="95">
        <f t="shared" si="32"/>
        <v>1</v>
      </c>
      <c r="S1963" s="95">
        <f>IF(T1963="",0,IFERROR(IF(VLOOKUP(T1963,T$73:T1962,1,0)&gt;0,0,0),1))</f>
        <v>0</v>
      </c>
      <c r="T1963" s="107">
        <f>IF(DATOS!J1891=P$74,DATOS!C1891,"")</f>
        <v>0</v>
      </c>
    </row>
    <row r="1964" spans="18:20" x14ac:dyDescent="0.25">
      <c r="R1964" s="95">
        <f t="shared" si="32"/>
        <v>1</v>
      </c>
      <c r="S1964" s="95">
        <f>IF(T1964="",0,IFERROR(IF(VLOOKUP(T1964,T$73:T1963,1,0)&gt;0,0,0),1))</f>
        <v>0</v>
      </c>
      <c r="T1964" s="107">
        <f>IF(DATOS!J1892=P$74,DATOS!C1892,"")</f>
        <v>0</v>
      </c>
    </row>
    <row r="1965" spans="18:20" x14ac:dyDescent="0.25">
      <c r="R1965" s="95">
        <f t="shared" si="32"/>
        <v>1</v>
      </c>
      <c r="S1965" s="95">
        <f>IF(T1965="",0,IFERROR(IF(VLOOKUP(T1965,T$73:T1964,1,0)&gt;0,0,0),1))</f>
        <v>0</v>
      </c>
      <c r="T1965" s="107">
        <f>IF(DATOS!J1893=P$74,DATOS!C1893,"")</f>
        <v>0</v>
      </c>
    </row>
    <row r="1966" spans="18:20" x14ac:dyDescent="0.25">
      <c r="R1966" s="95">
        <f t="shared" si="32"/>
        <v>1</v>
      </c>
      <c r="S1966" s="95">
        <f>IF(T1966="",0,IFERROR(IF(VLOOKUP(T1966,T$73:T1965,1,0)&gt;0,0,0),1))</f>
        <v>0</v>
      </c>
      <c r="T1966" s="107">
        <f>IF(DATOS!J1894=P$74,DATOS!C1894,"")</f>
        <v>0</v>
      </c>
    </row>
    <row r="1967" spans="18:20" x14ac:dyDescent="0.25">
      <c r="R1967" s="95">
        <f t="shared" si="32"/>
        <v>1</v>
      </c>
      <c r="S1967" s="95">
        <f>IF(T1967="",0,IFERROR(IF(VLOOKUP(T1967,T$73:T1966,1,0)&gt;0,0,0),1))</f>
        <v>0</v>
      </c>
      <c r="T1967" s="107">
        <f>IF(DATOS!J1895=P$74,DATOS!C1895,"")</f>
        <v>0</v>
      </c>
    </row>
    <row r="1968" spans="18:20" x14ac:dyDescent="0.25">
      <c r="R1968" s="95">
        <f t="shared" si="32"/>
        <v>1</v>
      </c>
      <c r="S1968" s="95">
        <f>IF(T1968="",0,IFERROR(IF(VLOOKUP(T1968,T$73:T1967,1,0)&gt;0,0,0),1))</f>
        <v>0</v>
      </c>
      <c r="T1968" s="107">
        <f>IF(DATOS!J1896=P$74,DATOS!C1896,"")</f>
        <v>0</v>
      </c>
    </row>
    <row r="1969" spans="18:20" x14ac:dyDescent="0.25">
      <c r="R1969" s="95">
        <f t="shared" si="32"/>
        <v>1</v>
      </c>
      <c r="S1969" s="95">
        <f>IF(T1969="",0,IFERROR(IF(VLOOKUP(T1969,T$73:T1968,1,0)&gt;0,0,0),1))</f>
        <v>0</v>
      </c>
      <c r="T1969" s="107">
        <f>IF(DATOS!J1897=P$74,DATOS!C1897,"")</f>
        <v>0</v>
      </c>
    </row>
    <row r="1970" spans="18:20" x14ac:dyDescent="0.25">
      <c r="R1970" s="95">
        <f t="shared" si="32"/>
        <v>1</v>
      </c>
      <c r="S1970" s="95">
        <f>IF(T1970="",0,IFERROR(IF(VLOOKUP(T1970,T$73:T1969,1,0)&gt;0,0,0),1))</f>
        <v>0</v>
      </c>
      <c r="T1970" s="107">
        <f>IF(DATOS!J1898=P$74,DATOS!C1898,"")</f>
        <v>0</v>
      </c>
    </row>
    <row r="1971" spans="18:20" x14ac:dyDescent="0.25">
      <c r="R1971" s="95">
        <f t="shared" si="32"/>
        <v>1</v>
      </c>
      <c r="S1971" s="95">
        <f>IF(T1971="",0,IFERROR(IF(VLOOKUP(T1971,T$73:T1970,1,0)&gt;0,0,0),1))</f>
        <v>0</v>
      </c>
      <c r="T1971" s="107">
        <f>IF(DATOS!J1899=P$74,DATOS!C1899,"")</f>
        <v>0</v>
      </c>
    </row>
    <row r="1972" spans="18:20" x14ac:dyDescent="0.25">
      <c r="R1972" s="95">
        <f t="shared" si="32"/>
        <v>1</v>
      </c>
      <c r="S1972" s="95">
        <f>IF(T1972="",0,IFERROR(IF(VLOOKUP(T1972,T$73:T1971,1,0)&gt;0,0,0),1))</f>
        <v>0</v>
      </c>
      <c r="T1972" s="107">
        <f>IF(DATOS!J1900=P$74,DATOS!C1900,"")</f>
        <v>0</v>
      </c>
    </row>
    <row r="1973" spans="18:20" x14ac:dyDescent="0.25">
      <c r="R1973" s="95">
        <f t="shared" si="32"/>
        <v>1</v>
      </c>
      <c r="S1973" s="95">
        <f>IF(T1973="",0,IFERROR(IF(VLOOKUP(T1973,T$73:T1972,1,0)&gt;0,0,0),1))</f>
        <v>0</v>
      </c>
      <c r="T1973" s="107">
        <f>IF(DATOS!J1901=P$74,DATOS!C1901,"")</f>
        <v>0</v>
      </c>
    </row>
    <row r="1974" spans="18:20" x14ac:dyDescent="0.25">
      <c r="R1974" s="95">
        <f t="shared" si="32"/>
        <v>1</v>
      </c>
      <c r="S1974" s="95">
        <f>IF(T1974="",0,IFERROR(IF(VLOOKUP(T1974,T$73:T1973,1,0)&gt;0,0,0),1))</f>
        <v>0</v>
      </c>
      <c r="T1974" s="107">
        <f>IF(DATOS!J1902=P$74,DATOS!C1902,"")</f>
        <v>0</v>
      </c>
    </row>
    <row r="1975" spans="18:20" x14ac:dyDescent="0.25">
      <c r="R1975" s="95">
        <f t="shared" si="32"/>
        <v>1</v>
      </c>
      <c r="S1975" s="95">
        <f>IF(T1975="",0,IFERROR(IF(VLOOKUP(T1975,T$73:T1974,1,0)&gt;0,0,0),1))</f>
        <v>0</v>
      </c>
      <c r="T1975" s="107">
        <f>IF(DATOS!J1903=P$74,DATOS!C1903,"")</f>
        <v>0</v>
      </c>
    </row>
    <row r="1976" spans="18:20" x14ac:dyDescent="0.25">
      <c r="R1976" s="95">
        <f t="shared" si="32"/>
        <v>1</v>
      </c>
      <c r="S1976" s="95">
        <f>IF(T1976="",0,IFERROR(IF(VLOOKUP(T1976,T$73:T1975,1,0)&gt;0,0,0),1))</f>
        <v>0</v>
      </c>
      <c r="T1976" s="107">
        <f>IF(DATOS!J1904=P$74,DATOS!C1904,"")</f>
        <v>0</v>
      </c>
    </row>
    <row r="1977" spans="18:20" x14ac:dyDescent="0.25">
      <c r="R1977" s="95">
        <f t="shared" si="32"/>
        <v>1</v>
      </c>
      <c r="S1977" s="95">
        <f>IF(T1977="",0,IFERROR(IF(VLOOKUP(T1977,T$73:T1976,1,0)&gt;0,0,0),1))</f>
        <v>0</v>
      </c>
      <c r="T1977" s="107">
        <f>IF(DATOS!J1905=P$74,DATOS!C1905,"")</f>
        <v>0</v>
      </c>
    </row>
    <row r="1978" spans="18:20" x14ac:dyDescent="0.25">
      <c r="R1978" s="95">
        <f t="shared" si="32"/>
        <v>1</v>
      </c>
      <c r="S1978" s="95">
        <f>IF(T1978="",0,IFERROR(IF(VLOOKUP(T1978,T$73:T1977,1,0)&gt;0,0,0),1))</f>
        <v>0</v>
      </c>
      <c r="T1978" s="107">
        <f>IF(DATOS!J1906=P$74,DATOS!C1906,"")</f>
        <v>0</v>
      </c>
    </row>
    <row r="1979" spans="18:20" x14ac:dyDescent="0.25">
      <c r="R1979" s="95">
        <f t="shared" si="32"/>
        <v>1</v>
      </c>
      <c r="S1979" s="95">
        <f>IF(T1979="",0,IFERROR(IF(VLOOKUP(T1979,T$73:T1978,1,0)&gt;0,0,0),1))</f>
        <v>0</v>
      </c>
      <c r="T1979" s="107">
        <f>IF(DATOS!J1907=P$74,DATOS!C1907,"")</f>
        <v>0</v>
      </c>
    </row>
    <row r="1980" spans="18:20" x14ac:dyDescent="0.25">
      <c r="R1980" s="95">
        <f t="shared" si="32"/>
        <v>1</v>
      </c>
      <c r="S1980" s="95">
        <f>IF(T1980="",0,IFERROR(IF(VLOOKUP(T1980,T$73:T1979,1,0)&gt;0,0,0),1))</f>
        <v>0</v>
      </c>
      <c r="T1980" s="107">
        <f>IF(DATOS!J1908=P$74,DATOS!C1908,"")</f>
        <v>0</v>
      </c>
    </row>
    <row r="1981" spans="18:20" x14ac:dyDescent="0.25">
      <c r="R1981" s="95">
        <f t="shared" si="32"/>
        <v>1</v>
      </c>
      <c r="S1981" s="95">
        <f>IF(T1981="",0,IFERROR(IF(VLOOKUP(T1981,T$73:T1980,1,0)&gt;0,0,0),1))</f>
        <v>0</v>
      </c>
      <c r="T1981" s="107">
        <f>IF(DATOS!J1909=P$74,DATOS!C1909,"")</f>
        <v>0</v>
      </c>
    </row>
    <row r="1982" spans="18:20" x14ac:dyDescent="0.25">
      <c r="R1982" s="95">
        <f t="shared" si="32"/>
        <v>1</v>
      </c>
      <c r="S1982" s="95">
        <f>IF(T1982="",0,IFERROR(IF(VLOOKUP(T1982,T$73:T1981,1,0)&gt;0,0,0),1))</f>
        <v>0</v>
      </c>
      <c r="T1982" s="107">
        <f>IF(DATOS!J1910=P$74,DATOS!C1910,"")</f>
        <v>0</v>
      </c>
    </row>
    <row r="1983" spans="18:20" x14ac:dyDescent="0.25">
      <c r="R1983" s="95">
        <f t="shared" si="32"/>
        <v>1</v>
      </c>
      <c r="S1983" s="95">
        <f>IF(T1983="",0,IFERROR(IF(VLOOKUP(T1983,T$73:T1982,1,0)&gt;0,0,0),1))</f>
        <v>0</v>
      </c>
      <c r="T1983" s="107">
        <f>IF(DATOS!J1911=P$74,DATOS!C1911,"")</f>
        <v>0</v>
      </c>
    </row>
    <row r="1984" spans="18:20" x14ac:dyDescent="0.25">
      <c r="R1984" s="95">
        <f t="shared" si="32"/>
        <v>1</v>
      </c>
      <c r="S1984" s="95">
        <f>IF(T1984="",0,IFERROR(IF(VLOOKUP(T1984,T$73:T1983,1,0)&gt;0,0,0),1))</f>
        <v>0</v>
      </c>
      <c r="T1984" s="107">
        <f>IF(DATOS!J1912=P$74,DATOS!C1912,"")</f>
        <v>0</v>
      </c>
    </row>
    <row r="1985" spans="18:20" x14ac:dyDescent="0.25">
      <c r="R1985" s="95">
        <f t="shared" si="32"/>
        <v>1</v>
      </c>
      <c r="S1985" s="95">
        <f>IF(T1985="",0,IFERROR(IF(VLOOKUP(T1985,T$73:T1984,1,0)&gt;0,0,0),1))</f>
        <v>0</v>
      </c>
      <c r="T1985" s="107">
        <f>IF(DATOS!J1913=P$74,DATOS!C1913,"")</f>
        <v>0</v>
      </c>
    </row>
    <row r="1986" spans="18:20" x14ac:dyDescent="0.25">
      <c r="R1986" s="95">
        <f t="shared" si="32"/>
        <v>1</v>
      </c>
      <c r="S1986" s="95">
        <f>IF(T1986="",0,IFERROR(IF(VLOOKUP(T1986,T$73:T1985,1,0)&gt;0,0,0),1))</f>
        <v>0</v>
      </c>
      <c r="T1986" s="107">
        <f>IF(DATOS!J1914=P$74,DATOS!C1914,"")</f>
        <v>0</v>
      </c>
    </row>
    <row r="1987" spans="18:20" x14ac:dyDescent="0.25">
      <c r="R1987" s="95">
        <f t="shared" si="32"/>
        <v>1</v>
      </c>
      <c r="S1987" s="95">
        <f>IF(T1987="",0,IFERROR(IF(VLOOKUP(T1987,T$73:T1986,1,0)&gt;0,0,0),1))</f>
        <v>0</v>
      </c>
      <c r="T1987" s="107">
        <f>IF(DATOS!J1915=P$74,DATOS!C1915,"")</f>
        <v>0</v>
      </c>
    </row>
    <row r="1988" spans="18:20" x14ac:dyDescent="0.25">
      <c r="R1988" s="95">
        <f t="shared" si="32"/>
        <v>1</v>
      </c>
      <c r="S1988" s="95">
        <f>IF(T1988="",0,IFERROR(IF(VLOOKUP(T1988,T$73:T1987,1,0)&gt;0,0,0),1))</f>
        <v>0</v>
      </c>
      <c r="T1988" s="107">
        <f>IF(DATOS!J1916=P$74,DATOS!C1916,"")</f>
        <v>0</v>
      </c>
    </row>
    <row r="1989" spans="18:20" x14ac:dyDescent="0.25">
      <c r="R1989" s="95">
        <f t="shared" si="32"/>
        <v>1</v>
      </c>
      <c r="S1989" s="95">
        <f>IF(T1989="",0,IFERROR(IF(VLOOKUP(T1989,T$73:T1988,1,0)&gt;0,0,0),1))</f>
        <v>0</v>
      </c>
      <c r="T1989" s="107">
        <f>IF(DATOS!J1917=P$74,DATOS!C1917,"")</f>
        <v>0</v>
      </c>
    </row>
    <row r="1990" spans="18:20" x14ac:dyDescent="0.25">
      <c r="R1990" s="95">
        <f t="shared" si="32"/>
        <v>1</v>
      </c>
      <c r="S1990" s="95">
        <f>IF(T1990="",0,IFERROR(IF(VLOOKUP(T1990,T$73:T1989,1,0)&gt;0,0,0),1))</f>
        <v>0</v>
      </c>
      <c r="T1990" s="107">
        <f>IF(DATOS!J1918=P$74,DATOS!C1918,"")</f>
        <v>0</v>
      </c>
    </row>
    <row r="1991" spans="18:20" x14ac:dyDescent="0.25">
      <c r="R1991" s="95">
        <f t="shared" si="32"/>
        <v>1</v>
      </c>
      <c r="S1991" s="95">
        <f>IF(T1991="",0,IFERROR(IF(VLOOKUP(T1991,T$73:T1990,1,0)&gt;0,0,0),1))</f>
        <v>0</v>
      </c>
      <c r="T1991" s="107">
        <f>IF(DATOS!J1919=P$74,DATOS!C1919,"")</f>
        <v>0</v>
      </c>
    </row>
    <row r="1992" spans="18:20" x14ac:dyDescent="0.25">
      <c r="R1992" s="95">
        <f t="shared" si="32"/>
        <v>1</v>
      </c>
      <c r="S1992" s="95">
        <f>IF(T1992="",0,IFERROR(IF(VLOOKUP(T1992,T$73:T1991,1,0)&gt;0,0,0),1))</f>
        <v>0</v>
      </c>
      <c r="T1992" s="107">
        <f>IF(DATOS!J1920=P$74,DATOS!C1920,"")</f>
        <v>0</v>
      </c>
    </row>
    <row r="1993" spans="18:20" x14ac:dyDescent="0.25">
      <c r="R1993" s="95">
        <f t="shared" si="32"/>
        <v>1</v>
      </c>
      <c r="S1993" s="95">
        <f>IF(T1993="",0,IFERROR(IF(VLOOKUP(T1993,T$73:T1992,1,0)&gt;0,0,0),1))</f>
        <v>0</v>
      </c>
      <c r="T1993" s="107">
        <f>IF(DATOS!J1921=P$74,DATOS!C1921,"")</f>
        <v>0</v>
      </c>
    </row>
    <row r="1994" spans="18:20" x14ac:dyDescent="0.25">
      <c r="R1994" s="95">
        <f t="shared" ref="R1994:R2057" si="33">R1993+S1994</f>
        <v>1</v>
      </c>
      <c r="S1994" s="95">
        <f>IF(T1994="",0,IFERROR(IF(VLOOKUP(T1994,T$73:T1993,1,0)&gt;0,0,0),1))</f>
        <v>0</v>
      </c>
      <c r="T1994" s="107">
        <f>IF(DATOS!J1922=P$74,DATOS!C1922,"")</f>
        <v>0</v>
      </c>
    </row>
    <row r="1995" spans="18:20" x14ac:dyDescent="0.25">
      <c r="R1995" s="95">
        <f t="shared" si="33"/>
        <v>1</v>
      </c>
      <c r="S1995" s="95">
        <f>IF(T1995="",0,IFERROR(IF(VLOOKUP(T1995,T$73:T1994,1,0)&gt;0,0,0),1))</f>
        <v>0</v>
      </c>
      <c r="T1995" s="107">
        <f>IF(DATOS!J1923=P$74,DATOS!C1923,"")</f>
        <v>0</v>
      </c>
    </row>
    <row r="1996" spans="18:20" x14ac:dyDescent="0.25">
      <c r="R1996" s="95">
        <f t="shared" si="33"/>
        <v>1</v>
      </c>
      <c r="S1996" s="95">
        <f>IF(T1996="",0,IFERROR(IF(VLOOKUP(T1996,T$73:T1995,1,0)&gt;0,0,0),1))</f>
        <v>0</v>
      </c>
      <c r="T1996" s="107">
        <f>IF(DATOS!J1924=P$74,DATOS!C1924,"")</f>
        <v>0</v>
      </c>
    </row>
    <row r="1997" spans="18:20" x14ac:dyDescent="0.25">
      <c r="R1997" s="95">
        <f t="shared" si="33"/>
        <v>1</v>
      </c>
      <c r="S1997" s="95">
        <f>IF(T1997="",0,IFERROR(IF(VLOOKUP(T1997,T$73:T1996,1,0)&gt;0,0,0),1))</f>
        <v>0</v>
      </c>
      <c r="T1997" s="107">
        <f>IF(DATOS!J1925=P$74,DATOS!C1925,"")</f>
        <v>0</v>
      </c>
    </row>
    <row r="1998" spans="18:20" x14ac:dyDescent="0.25">
      <c r="R1998" s="95">
        <f t="shared" si="33"/>
        <v>1</v>
      </c>
      <c r="S1998" s="95">
        <f>IF(T1998="",0,IFERROR(IF(VLOOKUP(T1998,T$73:T1997,1,0)&gt;0,0,0),1))</f>
        <v>0</v>
      </c>
      <c r="T1998" s="107">
        <f>IF(DATOS!J1926=P$74,DATOS!C1926,"")</f>
        <v>0</v>
      </c>
    </row>
    <row r="1999" spans="18:20" x14ac:dyDescent="0.25">
      <c r="R1999" s="95">
        <f t="shared" si="33"/>
        <v>1</v>
      </c>
      <c r="S1999" s="95">
        <f>IF(T1999="",0,IFERROR(IF(VLOOKUP(T1999,T$73:T1998,1,0)&gt;0,0,0),1))</f>
        <v>0</v>
      </c>
      <c r="T1999" s="107">
        <f>IF(DATOS!J1927=P$74,DATOS!C1927,"")</f>
        <v>0</v>
      </c>
    </row>
    <row r="2000" spans="18:20" x14ac:dyDescent="0.25">
      <c r="R2000" s="95">
        <f t="shared" si="33"/>
        <v>1</v>
      </c>
      <c r="S2000" s="95">
        <f>IF(T2000="",0,IFERROR(IF(VLOOKUP(T2000,T$73:T1999,1,0)&gt;0,0,0),1))</f>
        <v>0</v>
      </c>
      <c r="T2000" s="107">
        <f>IF(DATOS!J1928=P$74,DATOS!C1928,"")</f>
        <v>0</v>
      </c>
    </row>
    <row r="2001" spans="18:20" x14ac:dyDescent="0.25">
      <c r="R2001" s="95">
        <f t="shared" si="33"/>
        <v>1</v>
      </c>
      <c r="S2001" s="95">
        <f>IF(T2001="",0,IFERROR(IF(VLOOKUP(T2001,T$73:T2000,1,0)&gt;0,0,0),1))</f>
        <v>0</v>
      </c>
      <c r="T2001" s="107">
        <f>IF(DATOS!J1929=P$74,DATOS!C1929,"")</f>
        <v>0</v>
      </c>
    </row>
    <row r="2002" spans="18:20" x14ac:dyDescent="0.25">
      <c r="R2002" s="95">
        <f t="shared" si="33"/>
        <v>1</v>
      </c>
      <c r="S2002" s="95">
        <f>IF(T2002="",0,IFERROR(IF(VLOOKUP(T2002,T$73:T2001,1,0)&gt;0,0,0),1))</f>
        <v>0</v>
      </c>
      <c r="T2002" s="107">
        <f>IF(DATOS!J1930=P$74,DATOS!C1930,"")</f>
        <v>0</v>
      </c>
    </row>
    <row r="2003" spans="18:20" x14ac:dyDescent="0.25">
      <c r="R2003" s="95">
        <f t="shared" si="33"/>
        <v>1</v>
      </c>
      <c r="S2003" s="95">
        <f>IF(T2003="",0,IFERROR(IF(VLOOKUP(T2003,T$73:T2002,1,0)&gt;0,0,0),1))</f>
        <v>0</v>
      </c>
      <c r="T2003" s="107">
        <f>IF(DATOS!J1931=P$74,DATOS!C1931,"")</f>
        <v>0</v>
      </c>
    </row>
    <row r="2004" spans="18:20" x14ac:dyDescent="0.25">
      <c r="R2004" s="95">
        <f t="shared" si="33"/>
        <v>1</v>
      </c>
      <c r="S2004" s="95">
        <f>IF(T2004="",0,IFERROR(IF(VLOOKUP(T2004,T$73:T2003,1,0)&gt;0,0,0),1))</f>
        <v>0</v>
      </c>
      <c r="T2004" s="107">
        <f>IF(DATOS!J1932=P$74,DATOS!C1932,"")</f>
        <v>0</v>
      </c>
    </row>
    <row r="2005" spans="18:20" x14ac:dyDescent="0.25">
      <c r="R2005" s="95">
        <f t="shared" si="33"/>
        <v>1</v>
      </c>
      <c r="S2005" s="95">
        <f>IF(T2005="",0,IFERROR(IF(VLOOKUP(T2005,T$73:T2004,1,0)&gt;0,0,0),1))</f>
        <v>0</v>
      </c>
      <c r="T2005" s="107">
        <f>IF(DATOS!J1933=P$74,DATOS!C1933,"")</f>
        <v>0</v>
      </c>
    </row>
    <row r="2006" spans="18:20" x14ac:dyDescent="0.25">
      <c r="R2006" s="95">
        <f t="shared" si="33"/>
        <v>1</v>
      </c>
      <c r="S2006" s="95">
        <f>IF(T2006="",0,IFERROR(IF(VLOOKUP(T2006,T$73:T2005,1,0)&gt;0,0,0),1))</f>
        <v>0</v>
      </c>
      <c r="T2006" s="107">
        <f>IF(DATOS!J1934=P$74,DATOS!C1934,"")</f>
        <v>0</v>
      </c>
    </row>
    <row r="2007" spans="18:20" x14ac:dyDescent="0.25">
      <c r="R2007" s="95">
        <f t="shared" si="33"/>
        <v>1</v>
      </c>
      <c r="S2007" s="95">
        <f>IF(T2007="",0,IFERROR(IF(VLOOKUP(T2007,T$73:T2006,1,0)&gt;0,0,0),1))</f>
        <v>0</v>
      </c>
      <c r="T2007" s="107">
        <f>IF(DATOS!J1935=P$74,DATOS!C1935,"")</f>
        <v>0</v>
      </c>
    </row>
    <row r="2008" spans="18:20" x14ac:dyDescent="0.25">
      <c r="R2008" s="95">
        <f t="shared" si="33"/>
        <v>1</v>
      </c>
      <c r="S2008" s="95">
        <f>IF(T2008="",0,IFERROR(IF(VLOOKUP(T2008,T$73:T2007,1,0)&gt;0,0,0),1))</f>
        <v>0</v>
      </c>
      <c r="T2008" s="107">
        <f>IF(DATOS!J1936=P$74,DATOS!C1936,"")</f>
        <v>0</v>
      </c>
    </row>
    <row r="2009" spans="18:20" x14ac:dyDescent="0.25">
      <c r="R2009" s="95">
        <f t="shared" si="33"/>
        <v>1</v>
      </c>
      <c r="S2009" s="95">
        <f>IF(T2009="",0,IFERROR(IF(VLOOKUP(T2009,T$73:T2008,1,0)&gt;0,0,0),1))</f>
        <v>0</v>
      </c>
      <c r="T2009" s="107">
        <f>IF(DATOS!J1937=P$74,DATOS!C1937,"")</f>
        <v>0</v>
      </c>
    </row>
    <row r="2010" spans="18:20" x14ac:dyDescent="0.25">
      <c r="R2010" s="95">
        <f t="shared" si="33"/>
        <v>1</v>
      </c>
      <c r="S2010" s="95">
        <f>IF(T2010="",0,IFERROR(IF(VLOOKUP(T2010,T$73:T2009,1,0)&gt;0,0,0),1))</f>
        <v>0</v>
      </c>
      <c r="T2010" s="107">
        <f>IF(DATOS!J1938=P$74,DATOS!C1938,"")</f>
        <v>0</v>
      </c>
    </row>
    <row r="2011" spans="18:20" x14ac:dyDescent="0.25">
      <c r="R2011" s="95">
        <f t="shared" si="33"/>
        <v>1</v>
      </c>
      <c r="S2011" s="95">
        <f>IF(T2011="",0,IFERROR(IF(VLOOKUP(T2011,T$73:T2010,1,0)&gt;0,0,0),1))</f>
        <v>0</v>
      </c>
      <c r="T2011" s="107">
        <f>IF(DATOS!J1939=P$74,DATOS!C1939,"")</f>
        <v>0</v>
      </c>
    </row>
    <row r="2012" spans="18:20" x14ac:dyDescent="0.25">
      <c r="R2012" s="95">
        <f t="shared" si="33"/>
        <v>1</v>
      </c>
      <c r="S2012" s="95">
        <f>IF(T2012="",0,IFERROR(IF(VLOOKUP(T2012,T$73:T2011,1,0)&gt;0,0,0),1))</f>
        <v>0</v>
      </c>
      <c r="T2012" s="107">
        <f>IF(DATOS!J1940=P$74,DATOS!C1940,"")</f>
        <v>0</v>
      </c>
    </row>
    <row r="2013" spans="18:20" x14ac:dyDescent="0.25">
      <c r="R2013" s="95">
        <f t="shared" si="33"/>
        <v>1</v>
      </c>
      <c r="S2013" s="95">
        <f>IF(T2013="",0,IFERROR(IF(VLOOKUP(T2013,T$73:T2012,1,0)&gt;0,0,0),1))</f>
        <v>0</v>
      </c>
      <c r="T2013" s="107">
        <f>IF(DATOS!J1941=P$74,DATOS!C1941,"")</f>
        <v>0</v>
      </c>
    </row>
    <row r="2014" spans="18:20" x14ac:dyDescent="0.25">
      <c r="R2014" s="95">
        <f t="shared" si="33"/>
        <v>1</v>
      </c>
      <c r="S2014" s="95">
        <f>IF(T2014="",0,IFERROR(IF(VLOOKUP(T2014,T$73:T2013,1,0)&gt;0,0,0),1))</f>
        <v>0</v>
      </c>
      <c r="T2014" s="107">
        <f>IF(DATOS!J1942=P$74,DATOS!C1942,"")</f>
        <v>0</v>
      </c>
    </row>
    <row r="2015" spans="18:20" x14ac:dyDescent="0.25">
      <c r="R2015" s="95">
        <f t="shared" si="33"/>
        <v>1</v>
      </c>
      <c r="S2015" s="95">
        <f>IF(T2015="",0,IFERROR(IF(VLOOKUP(T2015,T$73:T2014,1,0)&gt;0,0,0),1))</f>
        <v>0</v>
      </c>
      <c r="T2015" s="107">
        <f>IF(DATOS!J1943=P$74,DATOS!C1943,"")</f>
        <v>0</v>
      </c>
    </row>
    <row r="2016" spans="18:20" x14ac:dyDescent="0.25">
      <c r="R2016" s="95">
        <f t="shared" si="33"/>
        <v>1</v>
      </c>
      <c r="S2016" s="95">
        <f>IF(T2016="",0,IFERROR(IF(VLOOKUP(T2016,T$73:T2015,1,0)&gt;0,0,0),1))</f>
        <v>0</v>
      </c>
      <c r="T2016" s="107">
        <f>IF(DATOS!J1944=P$74,DATOS!C1944,"")</f>
        <v>0</v>
      </c>
    </row>
    <row r="2017" spans="18:20" x14ac:dyDescent="0.25">
      <c r="R2017" s="95">
        <f t="shared" si="33"/>
        <v>1</v>
      </c>
      <c r="S2017" s="95">
        <f>IF(T2017="",0,IFERROR(IF(VLOOKUP(T2017,T$73:T2016,1,0)&gt;0,0,0),1))</f>
        <v>0</v>
      </c>
      <c r="T2017" s="107">
        <f>IF(DATOS!J1945=P$74,DATOS!C1945,"")</f>
        <v>0</v>
      </c>
    </row>
    <row r="2018" spans="18:20" x14ac:dyDescent="0.25">
      <c r="R2018" s="95">
        <f t="shared" si="33"/>
        <v>1</v>
      </c>
      <c r="S2018" s="95">
        <f>IF(T2018="",0,IFERROR(IF(VLOOKUP(T2018,T$73:T2017,1,0)&gt;0,0,0),1))</f>
        <v>0</v>
      </c>
      <c r="T2018" s="107">
        <f>IF(DATOS!J1946=P$74,DATOS!C1946,"")</f>
        <v>0</v>
      </c>
    </row>
    <row r="2019" spans="18:20" x14ac:dyDescent="0.25">
      <c r="R2019" s="95">
        <f t="shared" si="33"/>
        <v>1</v>
      </c>
      <c r="S2019" s="95">
        <f>IF(T2019="",0,IFERROR(IF(VLOOKUP(T2019,T$73:T2018,1,0)&gt;0,0,0),1))</f>
        <v>0</v>
      </c>
      <c r="T2019" s="107">
        <f>IF(DATOS!J1947=P$74,DATOS!C1947,"")</f>
        <v>0</v>
      </c>
    </row>
    <row r="2020" spans="18:20" x14ac:dyDescent="0.25">
      <c r="R2020" s="95">
        <f t="shared" si="33"/>
        <v>1</v>
      </c>
      <c r="S2020" s="95">
        <f>IF(T2020="",0,IFERROR(IF(VLOOKUP(T2020,T$73:T2019,1,0)&gt;0,0,0),1))</f>
        <v>0</v>
      </c>
      <c r="T2020" s="107">
        <f>IF(DATOS!J1948=P$74,DATOS!C1948,"")</f>
        <v>0</v>
      </c>
    </row>
    <row r="2021" spans="18:20" x14ac:dyDescent="0.25">
      <c r="R2021" s="95">
        <f t="shared" si="33"/>
        <v>1</v>
      </c>
      <c r="S2021" s="95">
        <f>IF(T2021="",0,IFERROR(IF(VLOOKUP(T2021,T$73:T2020,1,0)&gt;0,0,0),1))</f>
        <v>0</v>
      </c>
      <c r="T2021" s="107">
        <f>IF(DATOS!J1949=P$74,DATOS!C1949,"")</f>
        <v>0</v>
      </c>
    </row>
    <row r="2022" spans="18:20" x14ac:dyDescent="0.25">
      <c r="R2022" s="95">
        <f t="shared" si="33"/>
        <v>1</v>
      </c>
      <c r="S2022" s="95">
        <f>IF(T2022="",0,IFERROR(IF(VLOOKUP(T2022,T$73:T2021,1,0)&gt;0,0,0),1))</f>
        <v>0</v>
      </c>
      <c r="T2022" s="107">
        <f>IF(DATOS!J1950=P$74,DATOS!C1950,"")</f>
        <v>0</v>
      </c>
    </row>
    <row r="2023" spans="18:20" x14ac:dyDescent="0.25">
      <c r="R2023" s="95">
        <f t="shared" si="33"/>
        <v>1</v>
      </c>
      <c r="S2023" s="95">
        <f>IF(T2023="",0,IFERROR(IF(VLOOKUP(T2023,T$73:T2022,1,0)&gt;0,0,0),1))</f>
        <v>0</v>
      </c>
      <c r="T2023" s="107">
        <f>IF(DATOS!J1951=P$74,DATOS!C1951,"")</f>
        <v>0</v>
      </c>
    </row>
    <row r="2024" spans="18:20" x14ac:dyDescent="0.25">
      <c r="R2024" s="95">
        <f t="shared" si="33"/>
        <v>1</v>
      </c>
      <c r="S2024" s="95">
        <f>IF(T2024="",0,IFERROR(IF(VLOOKUP(T2024,T$73:T2023,1,0)&gt;0,0,0),1))</f>
        <v>0</v>
      </c>
      <c r="T2024" s="107">
        <f>IF(DATOS!J1952=P$74,DATOS!C1952,"")</f>
        <v>0</v>
      </c>
    </row>
    <row r="2025" spans="18:20" x14ac:dyDescent="0.25">
      <c r="R2025" s="95">
        <f t="shared" si="33"/>
        <v>1</v>
      </c>
      <c r="S2025" s="95">
        <f>IF(T2025="",0,IFERROR(IF(VLOOKUP(T2025,T$73:T2024,1,0)&gt;0,0,0),1))</f>
        <v>0</v>
      </c>
      <c r="T2025" s="107">
        <f>IF(DATOS!J1953=P$74,DATOS!C1953,"")</f>
        <v>0</v>
      </c>
    </row>
    <row r="2026" spans="18:20" x14ac:dyDescent="0.25">
      <c r="R2026" s="95">
        <f t="shared" si="33"/>
        <v>1</v>
      </c>
      <c r="S2026" s="95">
        <f>IF(T2026="",0,IFERROR(IF(VLOOKUP(T2026,T$73:T2025,1,0)&gt;0,0,0),1))</f>
        <v>0</v>
      </c>
      <c r="T2026" s="107">
        <f>IF(DATOS!J1954=P$74,DATOS!C1954,"")</f>
        <v>0</v>
      </c>
    </row>
    <row r="2027" spans="18:20" x14ac:dyDescent="0.25">
      <c r="R2027" s="95">
        <f t="shared" si="33"/>
        <v>1</v>
      </c>
      <c r="S2027" s="95">
        <f>IF(T2027="",0,IFERROR(IF(VLOOKUP(T2027,T$73:T2026,1,0)&gt;0,0,0),1))</f>
        <v>0</v>
      </c>
      <c r="T2027" s="107">
        <f>IF(DATOS!J1955=P$74,DATOS!C1955,"")</f>
        <v>0</v>
      </c>
    </row>
    <row r="2028" spans="18:20" x14ac:dyDescent="0.25">
      <c r="R2028" s="95">
        <f t="shared" si="33"/>
        <v>1</v>
      </c>
      <c r="S2028" s="95">
        <f>IF(T2028="",0,IFERROR(IF(VLOOKUP(T2028,T$73:T2027,1,0)&gt;0,0,0),1))</f>
        <v>0</v>
      </c>
      <c r="T2028" s="107">
        <f>IF(DATOS!J1956=P$74,DATOS!C1956,"")</f>
        <v>0</v>
      </c>
    </row>
    <row r="2029" spans="18:20" x14ac:dyDescent="0.25">
      <c r="R2029" s="95">
        <f t="shared" si="33"/>
        <v>1</v>
      </c>
      <c r="S2029" s="95">
        <f>IF(T2029="",0,IFERROR(IF(VLOOKUP(T2029,T$73:T2028,1,0)&gt;0,0,0),1))</f>
        <v>0</v>
      </c>
      <c r="T2029" s="107">
        <f>IF(DATOS!J1957=P$74,DATOS!C1957,"")</f>
        <v>0</v>
      </c>
    </row>
    <row r="2030" spans="18:20" x14ac:dyDescent="0.25">
      <c r="R2030" s="95">
        <f t="shared" si="33"/>
        <v>1</v>
      </c>
      <c r="S2030" s="95">
        <f>IF(T2030="",0,IFERROR(IF(VLOOKUP(T2030,T$73:T2029,1,0)&gt;0,0,0),1))</f>
        <v>0</v>
      </c>
      <c r="T2030" s="107">
        <f>IF(DATOS!J1958=P$74,DATOS!C1958,"")</f>
        <v>0</v>
      </c>
    </row>
    <row r="2031" spans="18:20" x14ac:dyDescent="0.25">
      <c r="R2031" s="95">
        <f t="shared" si="33"/>
        <v>1</v>
      </c>
      <c r="S2031" s="95">
        <f>IF(T2031="",0,IFERROR(IF(VLOOKUP(T2031,T$73:T2030,1,0)&gt;0,0,0),1))</f>
        <v>0</v>
      </c>
      <c r="T2031" s="107">
        <f>IF(DATOS!J1959=P$74,DATOS!C1959,"")</f>
        <v>0</v>
      </c>
    </row>
    <row r="2032" spans="18:20" x14ac:dyDescent="0.25">
      <c r="R2032" s="95">
        <f t="shared" si="33"/>
        <v>1</v>
      </c>
      <c r="S2032" s="95">
        <f>IF(T2032="",0,IFERROR(IF(VLOOKUP(T2032,T$73:T2031,1,0)&gt;0,0,0),1))</f>
        <v>0</v>
      </c>
      <c r="T2032" s="107">
        <f>IF(DATOS!J1960=P$74,DATOS!C1960,"")</f>
        <v>0</v>
      </c>
    </row>
    <row r="2033" spans="18:20" x14ac:dyDescent="0.25">
      <c r="R2033" s="95">
        <f t="shared" si="33"/>
        <v>1</v>
      </c>
      <c r="S2033" s="95">
        <f>IF(T2033="",0,IFERROR(IF(VLOOKUP(T2033,T$73:T2032,1,0)&gt;0,0,0),1))</f>
        <v>0</v>
      </c>
      <c r="T2033" s="107">
        <f>IF(DATOS!J1961=P$74,DATOS!C1961,"")</f>
        <v>0</v>
      </c>
    </row>
    <row r="2034" spans="18:20" x14ac:dyDescent="0.25">
      <c r="R2034" s="95">
        <f t="shared" si="33"/>
        <v>1</v>
      </c>
      <c r="S2034" s="95">
        <f>IF(T2034="",0,IFERROR(IF(VLOOKUP(T2034,T$73:T2033,1,0)&gt;0,0,0),1))</f>
        <v>0</v>
      </c>
      <c r="T2034" s="107">
        <f>IF(DATOS!J1962=P$74,DATOS!C1962,"")</f>
        <v>0</v>
      </c>
    </row>
    <row r="2035" spans="18:20" x14ac:dyDescent="0.25">
      <c r="R2035" s="95">
        <f t="shared" si="33"/>
        <v>1</v>
      </c>
      <c r="S2035" s="95">
        <f>IF(T2035="",0,IFERROR(IF(VLOOKUP(T2035,T$73:T2034,1,0)&gt;0,0,0),1))</f>
        <v>0</v>
      </c>
      <c r="T2035" s="107">
        <f>IF(DATOS!J1963=P$74,DATOS!C1963,"")</f>
        <v>0</v>
      </c>
    </row>
    <row r="2036" spans="18:20" x14ac:dyDescent="0.25">
      <c r="R2036" s="95">
        <f t="shared" si="33"/>
        <v>1</v>
      </c>
      <c r="S2036" s="95">
        <f>IF(T2036="",0,IFERROR(IF(VLOOKUP(T2036,T$73:T2035,1,0)&gt;0,0,0),1))</f>
        <v>0</v>
      </c>
      <c r="T2036" s="107">
        <f>IF(DATOS!J1964=P$74,DATOS!C1964,"")</f>
        <v>0</v>
      </c>
    </row>
    <row r="2037" spans="18:20" x14ac:dyDescent="0.25">
      <c r="R2037" s="95">
        <f t="shared" si="33"/>
        <v>1</v>
      </c>
      <c r="S2037" s="95">
        <f>IF(T2037="",0,IFERROR(IF(VLOOKUP(T2037,T$73:T2036,1,0)&gt;0,0,0),1))</f>
        <v>0</v>
      </c>
      <c r="T2037" s="107">
        <f>IF(DATOS!J1965=P$74,DATOS!C1965,"")</f>
        <v>0</v>
      </c>
    </row>
    <row r="2038" spans="18:20" x14ac:dyDescent="0.25">
      <c r="R2038" s="95">
        <f t="shared" si="33"/>
        <v>1</v>
      </c>
      <c r="S2038" s="95">
        <f>IF(T2038="",0,IFERROR(IF(VLOOKUP(T2038,T$73:T2037,1,0)&gt;0,0,0),1))</f>
        <v>0</v>
      </c>
      <c r="T2038" s="107">
        <f>IF(DATOS!J1966=P$74,DATOS!C1966,"")</f>
        <v>0</v>
      </c>
    </row>
    <row r="2039" spans="18:20" x14ac:dyDescent="0.25">
      <c r="R2039" s="95">
        <f t="shared" si="33"/>
        <v>1</v>
      </c>
      <c r="S2039" s="95">
        <f>IF(T2039="",0,IFERROR(IF(VLOOKUP(T2039,T$73:T2038,1,0)&gt;0,0,0),1))</f>
        <v>0</v>
      </c>
      <c r="T2039" s="107">
        <f>IF(DATOS!J1967=P$74,DATOS!C1967,"")</f>
        <v>0</v>
      </c>
    </row>
    <row r="2040" spans="18:20" x14ac:dyDescent="0.25">
      <c r="R2040" s="95">
        <f t="shared" si="33"/>
        <v>1</v>
      </c>
      <c r="S2040" s="95">
        <f>IF(T2040="",0,IFERROR(IF(VLOOKUP(T2040,T$73:T2039,1,0)&gt;0,0,0),1))</f>
        <v>0</v>
      </c>
      <c r="T2040" s="107">
        <f>IF(DATOS!J1968=P$74,DATOS!C1968,"")</f>
        <v>0</v>
      </c>
    </row>
    <row r="2041" spans="18:20" x14ac:dyDescent="0.25">
      <c r="R2041" s="95">
        <f t="shared" si="33"/>
        <v>1</v>
      </c>
      <c r="S2041" s="95">
        <f>IF(T2041="",0,IFERROR(IF(VLOOKUP(T2041,T$73:T2040,1,0)&gt;0,0,0),1))</f>
        <v>0</v>
      </c>
      <c r="T2041" s="107">
        <f>IF(DATOS!J1969=P$74,DATOS!C1969,"")</f>
        <v>0</v>
      </c>
    </row>
    <row r="2042" spans="18:20" x14ac:dyDescent="0.25">
      <c r="R2042" s="95">
        <f t="shared" si="33"/>
        <v>1</v>
      </c>
      <c r="S2042" s="95">
        <f>IF(T2042="",0,IFERROR(IF(VLOOKUP(T2042,T$73:T2041,1,0)&gt;0,0,0),1))</f>
        <v>0</v>
      </c>
      <c r="T2042" s="107">
        <f>IF(DATOS!J1970=P$74,DATOS!C1970,"")</f>
        <v>0</v>
      </c>
    </row>
    <row r="2043" spans="18:20" x14ac:dyDescent="0.25">
      <c r="R2043" s="95">
        <f t="shared" si="33"/>
        <v>1</v>
      </c>
      <c r="S2043" s="95">
        <f>IF(T2043="",0,IFERROR(IF(VLOOKUP(T2043,T$73:T2042,1,0)&gt;0,0,0),1))</f>
        <v>0</v>
      </c>
      <c r="T2043" s="107">
        <f>IF(DATOS!J1971=P$74,DATOS!C1971,"")</f>
        <v>0</v>
      </c>
    </row>
    <row r="2044" spans="18:20" x14ac:dyDescent="0.25">
      <c r="R2044" s="95">
        <f t="shared" si="33"/>
        <v>1</v>
      </c>
      <c r="S2044" s="95">
        <f>IF(T2044="",0,IFERROR(IF(VLOOKUP(T2044,T$73:T2043,1,0)&gt;0,0,0),1))</f>
        <v>0</v>
      </c>
      <c r="T2044" s="107">
        <f>IF(DATOS!J1972=P$74,DATOS!C1972,"")</f>
        <v>0</v>
      </c>
    </row>
    <row r="2045" spans="18:20" x14ac:dyDescent="0.25">
      <c r="R2045" s="95">
        <f t="shared" si="33"/>
        <v>1</v>
      </c>
      <c r="S2045" s="95">
        <f>IF(T2045="",0,IFERROR(IF(VLOOKUP(T2045,T$73:T2044,1,0)&gt;0,0,0),1))</f>
        <v>0</v>
      </c>
      <c r="T2045" s="107">
        <f>IF(DATOS!J1973=P$74,DATOS!C1973,"")</f>
        <v>0</v>
      </c>
    </row>
    <row r="2046" spans="18:20" x14ac:dyDescent="0.25">
      <c r="R2046" s="95">
        <f t="shared" si="33"/>
        <v>1</v>
      </c>
      <c r="S2046" s="95">
        <f>IF(T2046="",0,IFERROR(IF(VLOOKUP(T2046,T$73:T2045,1,0)&gt;0,0,0),1))</f>
        <v>0</v>
      </c>
      <c r="T2046" s="107">
        <f>IF(DATOS!J1974=P$74,DATOS!C1974,"")</f>
        <v>0</v>
      </c>
    </row>
    <row r="2047" spans="18:20" x14ac:dyDescent="0.25">
      <c r="R2047" s="95">
        <f t="shared" si="33"/>
        <v>1</v>
      </c>
      <c r="S2047" s="95">
        <f>IF(T2047="",0,IFERROR(IF(VLOOKUP(T2047,T$73:T2046,1,0)&gt;0,0,0),1))</f>
        <v>0</v>
      </c>
      <c r="T2047" s="107">
        <f>IF(DATOS!J1975=P$74,DATOS!C1975,"")</f>
        <v>0</v>
      </c>
    </row>
    <row r="2048" spans="18:20" x14ac:dyDescent="0.25">
      <c r="R2048" s="95">
        <f t="shared" si="33"/>
        <v>1</v>
      </c>
      <c r="S2048" s="95">
        <f>IF(T2048="",0,IFERROR(IF(VLOOKUP(T2048,T$73:T2047,1,0)&gt;0,0,0),1))</f>
        <v>0</v>
      </c>
      <c r="T2048" s="107">
        <f>IF(DATOS!J1976=P$74,DATOS!C1976,"")</f>
        <v>0</v>
      </c>
    </row>
    <row r="2049" spans="18:20" x14ac:dyDescent="0.25">
      <c r="R2049" s="95">
        <f t="shared" si="33"/>
        <v>1</v>
      </c>
      <c r="S2049" s="95">
        <f>IF(T2049="",0,IFERROR(IF(VLOOKUP(T2049,T$73:T2048,1,0)&gt;0,0,0),1))</f>
        <v>0</v>
      </c>
      <c r="T2049" s="107">
        <f>IF(DATOS!J1977=P$74,DATOS!C1977,"")</f>
        <v>0</v>
      </c>
    </row>
    <row r="2050" spans="18:20" x14ac:dyDescent="0.25">
      <c r="R2050" s="95">
        <f t="shared" si="33"/>
        <v>1</v>
      </c>
      <c r="S2050" s="95">
        <f>IF(T2050="",0,IFERROR(IF(VLOOKUP(T2050,T$73:T2049,1,0)&gt;0,0,0),1))</f>
        <v>0</v>
      </c>
      <c r="T2050" s="107">
        <f>IF(DATOS!J1978=P$74,DATOS!C1978,"")</f>
        <v>0</v>
      </c>
    </row>
    <row r="2051" spans="18:20" x14ac:dyDescent="0.25">
      <c r="R2051" s="95">
        <f t="shared" si="33"/>
        <v>1</v>
      </c>
      <c r="S2051" s="95">
        <f>IF(T2051="",0,IFERROR(IF(VLOOKUP(T2051,T$73:T2050,1,0)&gt;0,0,0),1))</f>
        <v>0</v>
      </c>
      <c r="T2051" s="107">
        <f>IF(DATOS!J1979=P$74,DATOS!C1979,"")</f>
        <v>0</v>
      </c>
    </row>
    <row r="2052" spans="18:20" x14ac:dyDescent="0.25">
      <c r="R2052" s="95">
        <f t="shared" si="33"/>
        <v>1</v>
      </c>
      <c r="S2052" s="95">
        <f>IF(T2052="",0,IFERROR(IF(VLOOKUP(T2052,T$73:T2051,1,0)&gt;0,0,0),1))</f>
        <v>0</v>
      </c>
      <c r="T2052" s="107">
        <f>IF(DATOS!J1980=P$74,DATOS!C1980,"")</f>
        <v>0</v>
      </c>
    </row>
    <row r="2053" spans="18:20" x14ac:dyDescent="0.25">
      <c r="R2053" s="95">
        <f t="shared" si="33"/>
        <v>1</v>
      </c>
      <c r="S2053" s="95">
        <f>IF(T2053="",0,IFERROR(IF(VLOOKUP(T2053,T$73:T2052,1,0)&gt;0,0,0),1))</f>
        <v>0</v>
      </c>
      <c r="T2053" s="107">
        <f>IF(DATOS!J1981=P$74,DATOS!C1981,"")</f>
        <v>0</v>
      </c>
    </row>
    <row r="2054" spans="18:20" x14ac:dyDescent="0.25">
      <c r="R2054" s="95">
        <f t="shared" si="33"/>
        <v>1</v>
      </c>
      <c r="S2054" s="95">
        <f>IF(T2054="",0,IFERROR(IF(VLOOKUP(T2054,T$73:T2053,1,0)&gt;0,0,0),1))</f>
        <v>0</v>
      </c>
      <c r="T2054" s="107">
        <f>IF(DATOS!J1982=P$74,DATOS!C1982,"")</f>
        <v>0</v>
      </c>
    </row>
    <row r="2055" spans="18:20" x14ac:dyDescent="0.25">
      <c r="R2055" s="95">
        <f t="shared" si="33"/>
        <v>1</v>
      </c>
      <c r="S2055" s="95">
        <f>IF(T2055="",0,IFERROR(IF(VLOOKUP(T2055,T$73:T2054,1,0)&gt;0,0,0),1))</f>
        <v>0</v>
      </c>
      <c r="T2055" s="107">
        <f>IF(DATOS!J1983=P$74,DATOS!C1983,"")</f>
        <v>0</v>
      </c>
    </row>
    <row r="2056" spans="18:20" x14ac:dyDescent="0.25">
      <c r="R2056" s="95">
        <f t="shared" si="33"/>
        <v>1</v>
      </c>
      <c r="S2056" s="95">
        <f>IF(T2056="",0,IFERROR(IF(VLOOKUP(T2056,T$73:T2055,1,0)&gt;0,0,0),1))</f>
        <v>0</v>
      </c>
      <c r="T2056" s="107">
        <f>IF(DATOS!J1984=P$74,DATOS!C1984,"")</f>
        <v>0</v>
      </c>
    </row>
    <row r="2057" spans="18:20" x14ac:dyDescent="0.25">
      <c r="R2057" s="95">
        <f t="shared" si="33"/>
        <v>1</v>
      </c>
      <c r="S2057" s="95">
        <f>IF(T2057="",0,IFERROR(IF(VLOOKUP(T2057,T$73:T2056,1,0)&gt;0,0,0),1))</f>
        <v>0</v>
      </c>
      <c r="T2057" s="107">
        <f>IF(DATOS!J1985=P$74,DATOS!C1985,"")</f>
        <v>0</v>
      </c>
    </row>
    <row r="2058" spans="18:20" x14ac:dyDescent="0.25">
      <c r="R2058" s="95">
        <f t="shared" ref="R2058:R2121" si="34">R2057+S2058</f>
        <v>1</v>
      </c>
      <c r="S2058" s="95">
        <f>IF(T2058="",0,IFERROR(IF(VLOOKUP(T2058,T$73:T2057,1,0)&gt;0,0,0),1))</f>
        <v>0</v>
      </c>
      <c r="T2058" s="107">
        <f>IF(DATOS!J1986=P$74,DATOS!C1986,"")</f>
        <v>0</v>
      </c>
    </row>
    <row r="2059" spans="18:20" x14ac:dyDescent="0.25">
      <c r="R2059" s="95">
        <f t="shared" si="34"/>
        <v>1</v>
      </c>
      <c r="S2059" s="95">
        <f>IF(T2059="",0,IFERROR(IF(VLOOKUP(T2059,T$73:T2058,1,0)&gt;0,0,0),1))</f>
        <v>0</v>
      </c>
      <c r="T2059" s="107">
        <f>IF(DATOS!J1987=P$74,DATOS!C1987,"")</f>
        <v>0</v>
      </c>
    </row>
    <row r="2060" spans="18:20" x14ac:dyDescent="0.25">
      <c r="R2060" s="95">
        <f t="shared" si="34"/>
        <v>1</v>
      </c>
      <c r="S2060" s="95">
        <f>IF(T2060="",0,IFERROR(IF(VLOOKUP(T2060,T$73:T2059,1,0)&gt;0,0,0),1))</f>
        <v>0</v>
      </c>
      <c r="T2060" s="107">
        <f>IF(DATOS!J1988=P$74,DATOS!C1988,"")</f>
        <v>0</v>
      </c>
    </row>
    <row r="2061" spans="18:20" x14ac:dyDescent="0.25">
      <c r="R2061" s="95">
        <f t="shared" si="34"/>
        <v>1</v>
      </c>
      <c r="S2061" s="95">
        <f>IF(T2061="",0,IFERROR(IF(VLOOKUP(T2061,T$73:T2060,1,0)&gt;0,0,0),1))</f>
        <v>0</v>
      </c>
      <c r="T2061" s="107">
        <f>IF(DATOS!J1989=P$74,DATOS!C1989,"")</f>
        <v>0</v>
      </c>
    </row>
    <row r="2062" spans="18:20" x14ac:dyDescent="0.25">
      <c r="R2062" s="95">
        <f t="shared" si="34"/>
        <v>1</v>
      </c>
      <c r="S2062" s="95">
        <f>IF(T2062="",0,IFERROR(IF(VLOOKUP(T2062,T$73:T2061,1,0)&gt;0,0,0),1))</f>
        <v>0</v>
      </c>
      <c r="T2062" s="107">
        <f>IF(DATOS!J1990=P$74,DATOS!C1990,"")</f>
        <v>0</v>
      </c>
    </row>
    <row r="2063" spans="18:20" x14ac:dyDescent="0.25">
      <c r="R2063" s="95">
        <f t="shared" si="34"/>
        <v>1</v>
      </c>
      <c r="S2063" s="95">
        <f>IF(T2063="",0,IFERROR(IF(VLOOKUP(T2063,T$73:T2062,1,0)&gt;0,0,0),1))</f>
        <v>0</v>
      </c>
      <c r="T2063" s="107">
        <f>IF(DATOS!J1991=P$74,DATOS!C1991,"")</f>
        <v>0</v>
      </c>
    </row>
    <row r="2064" spans="18:20" x14ac:dyDescent="0.25">
      <c r="R2064" s="95">
        <f t="shared" si="34"/>
        <v>1</v>
      </c>
      <c r="S2064" s="95">
        <f>IF(T2064="",0,IFERROR(IF(VLOOKUP(T2064,T$73:T2063,1,0)&gt;0,0,0),1))</f>
        <v>0</v>
      </c>
      <c r="T2064" s="107">
        <f>IF(DATOS!J1992=P$74,DATOS!C1992,"")</f>
        <v>0</v>
      </c>
    </row>
    <row r="2065" spans="18:20" x14ac:dyDescent="0.25">
      <c r="R2065" s="95">
        <f t="shared" si="34"/>
        <v>1</v>
      </c>
      <c r="S2065" s="95">
        <f>IF(T2065="",0,IFERROR(IF(VLOOKUP(T2065,T$73:T2064,1,0)&gt;0,0,0),1))</f>
        <v>0</v>
      </c>
      <c r="T2065" s="107">
        <f>IF(DATOS!J1993=P$74,DATOS!C1993,"")</f>
        <v>0</v>
      </c>
    </row>
    <row r="2066" spans="18:20" x14ac:dyDescent="0.25">
      <c r="R2066" s="95">
        <f t="shared" si="34"/>
        <v>1</v>
      </c>
      <c r="S2066" s="95">
        <f>IF(T2066="",0,IFERROR(IF(VLOOKUP(T2066,T$73:T2065,1,0)&gt;0,0,0),1))</f>
        <v>0</v>
      </c>
      <c r="T2066" s="107">
        <f>IF(DATOS!J1994=P$74,DATOS!C1994,"")</f>
        <v>0</v>
      </c>
    </row>
    <row r="2067" spans="18:20" x14ac:dyDescent="0.25">
      <c r="R2067" s="95">
        <f t="shared" si="34"/>
        <v>1</v>
      </c>
      <c r="S2067" s="95">
        <f>IF(T2067="",0,IFERROR(IF(VLOOKUP(T2067,T$73:T2066,1,0)&gt;0,0,0),1))</f>
        <v>0</v>
      </c>
      <c r="T2067" s="107">
        <f>IF(DATOS!J1995=P$74,DATOS!C1995,"")</f>
        <v>0</v>
      </c>
    </row>
    <row r="2068" spans="18:20" x14ac:dyDescent="0.25">
      <c r="R2068" s="95">
        <f t="shared" si="34"/>
        <v>1</v>
      </c>
      <c r="S2068" s="95">
        <f>IF(T2068="",0,IFERROR(IF(VLOOKUP(T2068,T$73:T2067,1,0)&gt;0,0,0),1))</f>
        <v>0</v>
      </c>
      <c r="T2068" s="107">
        <f>IF(DATOS!J1996=P$74,DATOS!C1996,"")</f>
        <v>0</v>
      </c>
    </row>
    <row r="2069" spans="18:20" x14ac:dyDescent="0.25">
      <c r="R2069" s="95">
        <f t="shared" si="34"/>
        <v>1</v>
      </c>
      <c r="S2069" s="95">
        <f>IF(T2069="",0,IFERROR(IF(VLOOKUP(T2069,T$73:T2068,1,0)&gt;0,0,0),1))</f>
        <v>0</v>
      </c>
      <c r="T2069" s="107">
        <f>IF(DATOS!J1997=P$74,DATOS!C1997,"")</f>
        <v>0</v>
      </c>
    </row>
    <row r="2070" spans="18:20" x14ac:dyDescent="0.25">
      <c r="R2070" s="95">
        <f t="shared" si="34"/>
        <v>1</v>
      </c>
      <c r="S2070" s="95">
        <f>IF(T2070="",0,IFERROR(IF(VLOOKUP(T2070,T$73:T2069,1,0)&gt;0,0,0),1))</f>
        <v>0</v>
      </c>
      <c r="T2070" s="107">
        <f>IF(DATOS!J1998=P$74,DATOS!C1998,"")</f>
        <v>0</v>
      </c>
    </row>
    <row r="2071" spans="18:20" x14ac:dyDescent="0.25">
      <c r="R2071" s="95">
        <f t="shared" si="34"/>
        <v>1</v>
      </c>
      <c r="S2071" s="95">
        <f>IF(T2071="",0,IFERROR(IF(VLOOKUP(T2071,T$73:T2070,1,0)&gt;0,0,0),1))</f>
        <v>0</v>
      </c>
      <c r="T2071" s="107">
        <f>IF(DATOS!J1999=P$74,DATOS!C1999,"")</f>
        <v>0</v>
      </c>
    </row>
    <row r="2072" spans="18:20" x14ac:dyDescent="0.25">
      <c r="R2072" s="95">
        <f t="shared" si="34"/>
        <v>1</v>
      </c>
      <c r="S2072" s="95">
        <f>IF(T2072="",0,IFERROR(IF(VLOOKUP(T2072,T$73:T2071,1,0)&gt;0,0,0),1))</f>
        <v>0</v>
      </c>
      <c r="T2072" s="107">
        <f>IF(DATOS!J2000=P$74,DATOS!C2000,"")</f>
        <v>0</v>
      </c>
    </row>
    <row r="2073" spans="18:20" x14ac:dyDescent="0.25">
      <c r="R2073" s="95">
        <f t="shared" si="34"/>
        <v>1</v>
      </c>
      <c r="S2073" s="95">
        <f>IF(T2073="",0,IFERROR(IF(VLOOKUP(T2073,T$73:T2072,1,0)&gt;0,0,0),1))</f>
        <v>0</v>
      </c>
      <c r="T2073" s="107">
        <f>IF(DATOS!J2001=P$74,DATOS!C2001,"")</f>
        <v>0</v>
      </c>
    </row>
    <row r="2074" spans="18:20" x14ac:dyDescent="0.25">
      <c r="R2074" s="95">
        <f t="shared" si="34"/>
        <v>1</v>
      </c>
      <c r="S2074" s="95">
        <f>IF(T2074="",0,IFERROR(IF(VLOOKUP(T2074,T$73:T2073,1,0)&gt;0,0,0),1))</f>
        <v>0</v>
      </c>
      <c r="T2074" s="107">
        <f>IF(DATOS!J2002=P$74,DATOS!C2002,"")</f>
        <v>0</v>
      </c>
    </row>
    <row r="2075" spans="18:20" x14ac:dyDescent="0.25">
      <c r="R2075" s="95">
        <f t="shared" si="34"/>
        <v>1</v>
      </c>
      <c r="S2075" s="95">
        <f>IF(T2075="",0,IFERROR(IF(VLOOKUP(T2075,T$73:T2074,1,0)&gt;0,0,0),1))</f>
        <v>0</v>
      </c>
      <c r="T2075" s="107">
        <f>IF(DATOS!J2003=P$74,DATOS!C2003,"")</f>
        <v>0</v>
      </c>
    </row>
    <row r="2076" spans="18:20" x14ac:dyDescent="0.25">
      <c r="R2076" s="95">
        <f t="shared" si="34"/>
        <v>1</v>
      </c>
      <c r="S2076" s="95">
        <f>IF(T2076="",0,IFERROR(IF(VLOOKUP(T2076,T$73:T2075,1,0)&gt;0,0,0),1))</f>
        <v>0</v>
      </c>
      <c r="T2076" s="107">
        <f>IF(DATOS!J2004=P$74,DATOS!C2004,"")</f>
        <v>0</v>
      </c>
    </row>
    <row r="2077" spans="18:20" x14ac:dyDescent="0.25">
      <c r="R2077" s="95">
        <f t="shared" si="34"/>
        <v>1</v>
      </c>
      <c r="S2077" s="95">
        <f>IF(T2077="",0,IFERROR(IF(VLOOKUP(T2077,T$73:T2076,1,0)&gt;0,0,0),1))</f>
        <v>0</v>
      </c>
      <c r="T2077" s="107">
        <f>IF(DATOS!J2005=P$74,DATOS!C2005,"")</f>
        <v>0</v>
      </c>
    </row>
    <row r="2078" spans="18:20" x14ac:dyDescent="0.25">
      <c r="R2078" s="95">
        <f t="shared" si="34"/>
        <v>1</v>
      </c>
      <c r="S2078" s="95">
        <f>IF(T2078="",0,IFERROR(IF(VLOOKUP(T2078,T$73:T2077,1,0)&gt;0,0,0),1))</f>
        <v>0</v>
      </c>
      <c r="T2078" s="107">
        <f>IF(DATOS!J2006=P$74,DATOS!C2006,"")</f>
        <v>0</v>
      </c>
    </row>
    <row r="2079" spans="18:20" x14ac:dyDescent="0.25">
      <c r="R2079" s="95">
        <f t="shared" si="34"/>
        <v>1</v>
      </c>
      <c r="S2079" s="95">
        <f>IF(T2079="",0,IFERROR(IF(VLOOKUP(T2079,T$73:T2078,1,0)&gt;0,0,0),1))</f>
        <v>0</v>
      </c>
      <c r="T2079" s="107">
        <f>IF(DATOS!J2007=P$74,DATOS!C2007,"")</f>
        <v>0</v>
      </c>
    </row>
    <row r="2080" spans="18:20" x14ac:dyDescent="0.25">
      <c r="R2080" s="95">
        <f t="shared" si="34"/>
        <v>1</v>
      </c>
      <c r="S2080" s="95">
        <f>IF(T2080="",0,IFERROR(IF(VLOOKUP(T2080,T$73:T2079,1,0)&gt;0,0,0),1))</f>
        <v>0</v>
      </c>
      <c r="T2080" s="107">
        <f>IF(DATOS!J2008=P$74,DATOS!C2008,"")</f>
        <v>0</v>
      </c>
    </row>
    <row r="2081" spans="18:20" x14ac:dyDescent="0.25">
      <c r="R2081" s="95">
        <f t="shared" si="34"/>
        <v>1</v>
      </c>
      <c r="S2081" s="95">
        <f>IF(T2081="",0,IFERROR(IF(VLOOKUP(T2081,T$73:T2080,1,0)&gt;0,0,0),1))</f>
        <v>0</v>
      </c>
      <c r="T2081" s="107">
        <f>IF(DATOS!J2009=P$74,DATOS!C2009,"")</f>
        <v>0</v>
      </c>
    </row>
    <row r="2082" spans="18:20" x14ac:dyDescent="0.25">
      <c r="R2082" s="95">
        <f t="shared" si="34"/>
        <v>1</v>
      </c>
      <c r="S2082" s="95">
        <f>IF(T2082="",0,IFERROR(IF(VLOOKUP(T2082,T$73:T2081,1,0)&gt;0,0,0),1))</f>
        <v>0</v>
      </c>
      <c r="T2082" s="107">
        <f>IF(DATOS!J2010=P$74,DATOS!C2010,"")</f>
        <v>0</v>
      </c>
    </row>
    <row r="2083" spans="18:20" x14ac:dyDescent="0.25">
      <c r="R2083" s="95">
        <f t="shared" si="34"/>
        <v>1</v>
      </c>
      <c r="S2083" s="95">
        <f>IF(T2083="",0,IFERROR(IF(VLOOKUP(T2083,T$73:T2082,1,0)&gt;0,0,0),1))</f>
        <v>0</v>
      </c>
      <c r="T2083" s="107">
        <f>IF(DATOS!J2011=P$74,DATOS!C2011,"")</f>
        <v>0</v>
      </c>
    </row>
    <row r="2084" spans="18:20" x14ac:dyDescent="0.25">
      <c r="R2084" s="95">
        <f t="shared" si="34"/>
        <v>1</v>
      </c>
      <c r="S2084" s="95">
        <f>IF(T2084="",0,IFERROR(IF(VLOOKUP(T2084,T$73:T2083,1,0)&gt;0,0,0),1))</f>
        <v>0</v>
      </c>
      <c r="T2084" s="107">
        <f>IF(DATOS!J2012=P$74,DATOS!C2012,"")</f>
        <v>0</v>
      </c>
    </row>
    <row r="2085" spans="18:20" x14ac:dyDescent="0.25">
      <c r="R2085" s="95">
        <f t="shared" si="34"/>
        <v>1</v>
      </c>
      <c r="S2085" s="95">
        <f>IF(T2085="",0,IFERROR(IF(VLOOKUP(T2085,T$73:T2084,1,0)&gt;0,0,0),1))</f>
        <v>0</v>
      </c>
      <c r="T2085" s="107">
        <f>IF(DATOS!J2013=P$74,DATOS!C2013,"")</f>
        <v>0</v>
      </c>
    </row>
    <row r="2086" spans="18:20" x14ac:dyDescent="0.25">
      <c r="R2086" s="95">
        <f t="shared" si="34"/>
        <v>1</v>
      </c>
      <c r="S2086" s="95">
        <f>IF(T2086="",0,IFERROR(IF(VLOOKUP(T2086,T$73:T2085,1,0)&gt;0,0,0),1))</f>
        <v>0</v>
      </c>
      <c r="T2086" s="107">
        <f>IF(DATOS!J2014=P$74,DATOS!C2014,"")</f>
        <v>0</v>
      </c>
    </row>
    <row r="2087" spans="18:20" x14ac:dyDescent="0.25">
      <c r="R2087" s="95">
        <f t="shared" si="34"/>
        <v>1</v>
      </c>
      <c r="S2087" s="95">
        <f>IF(T2087="",0,IFERROR(IF(VLOOKUP(T2087,T$73:T2086,1,0)&gt;0,0,0),1))</f>
        <v>0</v>
      </c>
      <c r="T2087" s="107">
        <f>IF(DATOS!J2015=P$74,DATOS!C2015,"")</f>
        <v>0</v>
      </c>
    </row>
    <row r="2088" spans="18:20" x14ac:dyDescent="0.25">
      <c r="R2088" s="95">
        <f t="shared" si="34"/>
        <v>1</v>
      </c>
      <c r="S2088" s="95">
        <f>IF(T2088="",0,IFERROR(IF(VLOOKUP(T2088,T$73:T2087,1,0)&gt;0,0,0),1))</f>
        <v>0</v>
      </c>
      <c r="T2088" s="107">
        <f>IF(DATOS!J2016=P$74,DATOS!C2016,"")</f>
        <v>0</v>
      </c>
    </row>
    <row r="2089" spans="18:20" x14ac:dyDescent="0.25">
      <c r="R2089" s="95">
        <f t="shared" si="34"/>
        <v>1</v>
      </c>
      <c r="S2089" s="95">
        <f>IF(T2089="",0,IFERROR(IF(VLOOKUP(T2089,T$73:T2088,1,0)&gt;0,0,0),1))</f>
        <v>0</v>
      </c>
      <c r="T2089" s="107">
        <f>IF(DATOS!J2017=P$74,DATOS!C2017,"")</f>
        <v>0</v>
      </c>
    </row>
    <row r="2090" spans="18:20" x14ac:dyDescent="0.25">
      <c r="R2090" s="95">
        <f t="shared" si="34"/>
        <v>1</v>
      </c>
      <c r="S2090" s="95">
        <f>IF(T2090="",0,IFERROR(IF(VLOOKUP(T2090,T$73:T2089,1,0)&gt;0,0,0),1))</f>
        <v>0</v>
      </c>
      <c r="T2090" s="107">
        <f>IF(DATOS!J2018=P$74,DATOS!C2018,"")</f>
        <v>0</v>
      </c>
    </row>
    <row r="2091" spans="18:20" x14ac:dyDescent="0.25">
      <c r="R2091" s="95">
        <f t="shared" si="34"/>
        <v>1</v>
      </c>
      <c r="S2091" s="95">
        <f>IF(T2091="",0,IFERROR(IF(VLOOKUP(T2091,T$73:T2090,1,0)&gt;0,0,0),1))</f>
        <v>0</v>
      </c>
      <c r="T2091" s="107">
        <f>IF(DATOS!J2019=P$74,DATOS!C2019,"")</f>
        <v>0</v>
      </c>
    </row>
    <row r="2092" spans="18:20" x14ac:dyDescent="0.25">
      <c r="R2092" s="95">
        <f t="shared" si="34"/>
        <v>1</v>
      </c>
      <c r="S2092" s="95">
        <f>IF(T2092="",0,IFERROR(IF(VLOOKUP(T2092,T$73:T2091,1,0)&gt;0,0,0),1))</f>
        <v>0</v>
      </c>
      <c r="T2092" s="107">
        <f>IF(DATOS!J2020=P$74,DATOS!C2020,"")</f>
        <v>0</v>
      </c>
    </row>
    <row r="2093" spans="18:20" x14ac:dyDescent="0.25">
      <c r="R2093" s="95">
        <f t="shared" si="34"/>
        <v>1</v>
      </c>
      <c r="S2093" s="95">
        <f>IF(T2093="",0,IFERROR(IF(VLOOKUP(T2093,T$73:T2092,1,0)&gt;0,0,0),1))</f>
        <v>0</v>
      </c>
      <c r="T2093" s="107">
        <f>IF(DATOS!J2021=P$74,DATOS!C2021,"")</f>
        <v>0</v>
      </c>
    </row>
    <row r="2094" spans="18:20" x14ac:dyDescent="0.25">
      <c r="R2094" s="95">
        <f t="shared" si="34"/>
        <v>1</v>
      </c>
      <c r="S2094" s="95">
        <f>IF(T2094="",0,IFERROR(IF(VLOOKUP(T2094,T$73:T2093,1,0)&gt;0,0,0),1))</f>
        <v>0</v>
      </c>
      <c r="T2094" s="107">
        <f>IF(DATOS!J2022=P$74,DATOS!C2022,"")</f>
        <v>0</v>
      </c>
    </row>
    <row r="2095" spans="18:20" x14ac:dyDescent="0.25">
      <c r="R2095" s="95">
        <f t="shared" si="34"/>
        <v>1</v>
      </c>
      <c r="S2095" s="95">
        <f>IF(T2095="",0,IFERROR(IF(VLOOKUP(T2095,T$73:T2094,1,0)&gt;0,0,0),1))</f>
        <v>0</v>
      </c>
      <c r="T2095" s="107">
        <f>IF(DATOS!J2023=P$74,DATOS!C2023,"")</f>
        <v>0</v>
      </c>
    </row>
    <row r="2096" spans="18:20" x14ac:dyDescent="0.25">
      <c r="R2096" s="95">
        <f t="shared" si="34"/>
        <v>1</v>
      </c>
      <c r="S2096" s="95">
        <f>IF(T2096="",0,IFERROR(IF(VLOOKUP(T2096,T$73:T2095,1,0)&gt;0,0,0),1))</f>
        <v>0</v>
      </c>
      <c r="T2096" s="107">
        <f>IF(DATOS!J2024=P$74,DATOS!C2024,"")</f>
        <v>0</v>
      </c>
    </row>
    <row r="2097" spans="18:20" x14ac:dyDescent="0.25">
      <c r="R2097" s="95">
        <f t="shared" si="34"/>
        <v>1</v>
      </c>
      <c r="S2097" s="95">
        <f>IF(T2097="",0,IFERROR(IF(VLOOKUP(T2097,T$73:T2096,1,0)&gt;0,0,0),1))</f>
        <v>0</v>
      </c>
      <c r="T2097" s="107">
        <f>IF(DATOS!J2025=P$74,DATOS!C2025,"")</f>
        <v>0</v>
      </c>
    </row>
    <row r="2098" spans="18:20" x14ac:dyDescent="0.25">
      <c r="R2098" s="95">
        <f t="shared" si="34"/>
        <v>1</v>
      </c>
      <c r="S2098" s="95">
        <f>IF(T2098="",0,IFERROR(IF(VLOOKUP(T2098,T$73:T2097,1,0)&gt;0,0,0),1))</f>
        <v>0</v>
      </c>
      <c r="T2098" s="107">
        <f>IF(DATOS!J2026=P$74,DATOS!C2026,"")</f>
        <v>0</v>
      </c>
    </row>
    <row r="2099" spans="18:20" x14ac:dyDescent="0.25">
      <c r="R2099" s="95">
        <f t="shared" si="34"/>
        <v>1</v>
      </c>
      <c r="S2099" s="95">
        <f>IF(T2099="",0,IFERROR(IF(VLOOKUP(T2099,T$73:T2098,1,0)&gt;0,0,0),1))</f>
        <v>0</v>
      </c>
      <c r="T2099" s="107">
        <f>IF(DATOS!J2027=P$74,DATOS!C2027,"")</f>
        <v>0</v>
      </c>
    </row>
    <row r="2100" spans="18:20" x14ac:dyDescent="0.25">
      <c r="R2100" s="95">
        <f t="shared" si="34"/>
        <v>1</v>
      </c>
      <c r="S2100" s="95">
        <f>IF(T2100="",0,IFERROR(IF(VLOOKUP(T2100,T$73:T2099,1,0)&gt;0,0,0),1))</f>
        <v>0</v>
      </c>
      <c r="T2100" s="107">
        <f>IF(DATOS!J2028=P$74,DATOS!C2028,"")</f>
        <v>0</v>
      </c>
    </row>
    <row r="2101" spans="18:20" x14ac:dyDescent="0.25">
      <c r="R2101" s="95">
        <f t="shared" si="34"/>
        <v>1</v>
      </c>
      <c r="S2101" s="95">
        <f>IF(T2101="",0,IFERROR(IF(VLOOKUP(T2101,T$73:T2100,1,0)&gt;0,0,0),1))</f>
        <v>0</v>
      </c>
      <c r="T2101" s="107">
        <f>IF(DATOS!J2029=P$74,DATOS!C2029,"")</f>
        <v>0</v>
      </c>
    </row>
    <row r="2102" spans="18:20" x14ac:dyDescent="0.25">
      <c r="R2102" s="95">
        <f t="shared" si="34"/>
        <v>1</v>
      </c>
      <c r="S2102" s="95">
        <f>IF(T2102="",0,IFERROR(IF(VLOOKUP(T2102,T$73:T2101,1,0)&gt;0,0,0),1))</f>
        <v>0</v>
      </c>
      <c r="T2102" s="107">
        <f>IF(DATOS!J2030=P$74,DATOS!C2030,"")</f>
        <v>0</v>
      </c>
    </row>
    <row r="2103" spans="18:20" x14ac:dyDescent="0.25">
      <c r="R2103" s="95">
        <f t="shared" si="34"/>
        <v>1</v>
      </c>
      <c r="S2103" s="95">
        <f>IF(T2103="",0,IFERROR(IF(VLOOKUP(T2103,T$73:T2102,1,0)&gt;0,0,0),1))</f>
        <v>0</v>
      </c>
      <c r="T2103" s="107">
        <f>IF(DATOS!J2031=P$74,DATOS!C2031,"")</f>
        <v>0</v>
      </c>
    </row>
    <row r="2104" spans="18:20" x14ac:dyDescent="0.25">
      <c r="R2104" s="95">
        <f t="shared" si="34"/>
        <v>1</v>
      </c>
      <c r="S2104" s="95">
        <f>IF(T2104="",0,IFERROR(IF(VLOOKUP(T2104,T$73:T2103,1,0)&gt;0,0,0),1))</f>
        <v>0</v>
      </c>
      <c r="T2104" s="107">
        <f>IF(DATOS!J2032=P$74,DATOS!C2032,"")</f>
        <v>0</v>
      </c>
    </row>
    <row r="2105" spans="18:20" x14ac:dyDescent="0.25">
      <c r="R2105" s="95">
        <f t="shared" si="34"/>
        <v>1</v>
      </c>
      <c r="S2105" s="95">
        <f>IF(T2105="",0,IFERROR(IF(VLOOKUP(T2105,T$73:T2104,1,0)&gt;0,0,0),1))</f>
        <v>0</v>
      </c>
      <c r="T2105" s="107">
        <f>IF(DATOS!J2033=P$74,DATOS!C2033,"")</f>
        <v>0</v>
      </c>
    </row>
    <row r="2106" spans="18:20" x14ac:dyDescent="0.25">
      <c r="R2106" s="95">
        <f t="shared" si="34"/>
        <v>1</v>
      </c>
      <c r="S2106" s="95">
        <f>IF(T2106="",0,IFERROR(IF(VLOOKUP(T2106,T$73:T2105,1,0)&gt;0,0,0),1))</f>
        <v>0</v>
      </c>
      <c r="T2106" s="107">
        <f>IF(DATOS!J2034=P$74,DATOS!C2034,"")</f>
        <v>0</v>
      </c>
    </row>
    <row r="2107" spans="18:20" x14ac:dyDescent="0.25">
      <c r="R2107" s="95">
        <f t="shared" si="34"/>
        <v>1</v>
      </c>
      <c r="S2107" s="95">
        <f>IF(T2107="",0,IFERROR(IF(VLOOKUP(T2107,T$73:T2106,1,0)&gt;0,0,0),1))</f>
        <v>0</v>
      </c>
      <c r="T2107" s="107">
        <f>IF(DATOS!J2035=P$74,DATOS!C2035,"")</f>
        <v>0</v>
      </c>
    </row>
    <row r="2108" spans="18:20" x14ac:dyDescent="0.25">
      <c r="R2108" s="95">
        <f t="shared" si="34"/>
        <v>1</v>
      </c>
      <c r="S2108" s="95">
        <f>IF(T2108="",0,IFERROR(IF(VLOOKUP(T2108,T$73:T2107,1,0)&gt;0,0,0),1))</f>
        <v>0</v>
      </c>
      <c r="T2108" s="107">
        <f>IF(DATOS!J2036=P$74,DATOS!C2036,"")</f>
        <v>0</v>
      </c>
    </row>
    <row r="2109" spans="18:20" x14ac:dyDescent="0.25">
      <c r="R2109" s="95">
        <f t="shared" si="34"/>
        <v>1</v>
      </c>
      <c r="S2109" s="95">
        <f>IF(T2109="",0,IFERROR(IF(VLOOKUP(T2109,T$73:T2108,1,0)&gt;0,0,0),1))</f>
        <v>0</v>
      </c>
      <c r="T2109" s="107">
        <f>IF(DATOS!J2037=P$74,DATOS!C2037,"")</f>
        <v>0</v>
      </c>
    </row>
    <row r="2110" spans="18:20" x14ac:dyDescent="0.25">
      <c r="R2110" s="95">
        <f t="shared" si="34"/>
        <v>1</v>
      </c>
      <c r="S2110" s="95">
        <f>IF(T2110="",0,IFERROR(IF(VLOOKUP(T2110,T$73:T2109,1,0)&gt;0,0,0),1))</f>
        <v>0</v>
      </c>
      <c r="T2110" s="107">
        <f>IF(DATOS!J2038=P$74,DATOS!C2038,"")</f>
        <v>0</v>
      </c>
    </row>
    <row r="2111" spans="18:20" x14ac:dyDescent="0.25">
      <c r="R2111" s="95">
        <f t="shared" si="34"/>
        <v>1</v>
      </c>
      <c r="S2111" s="95">
        <f>IF(T2111="",0,IFERROR(IF(VLOOKUP(T2111,T$73:T2110,1,0)&gt;0,0,0),1))</f>
        <v>0</v>
      </c>
      <c r="T2111" s="107">
        <f>IF(DATOS!J2039=P$74,DATOS!C2039,"")</f>
        <v>0</v>
      </c>
    </row>
    <row r="2112" spans="18:20" x14ac:dyDescent="0.25">
      <c r="R2112" s="95">
        <f t="shared" si="34"/>
        <v>1</v>
      </c>
      <c r="S2112" s="95">
        <f>IF(T2112="",0,IFERROR(IF(VLOOKUP(T2112,T$73:T2111,1,0)&gt;0,0,0),1))</f>
        <v>0</v>
      </c>
      <c r="T2112" s="107">
        <f>IF(DATOS!J2040=P$74,DATOS!C2040,"")</f>
        <v>0</v>
      </c>
    </row>
    <row r="2113" spans="18:20" x14ac:dyDescent="0.25">
      <c r="R2113" s="95">
        <f t="shared" si="34"/>
        <v>1</v>
      </c>
      <c r="S2113" s="95">
        <f>IF(T2113="",0,IFERROR(IF(VLOOKUP(T2113,T$73:T2112,1,0)&gt;0,0,0),1))</f>
        <v>0</v>
      </c>
      <c r="T2113" s="107">
        <f>IF(DATOS!J2041=P$74,DATOS!C2041,"")</f>
        <v>0</v>
      </c>
    </row>
    <row r="2114" spans="18:20" x14ac:dyDescent="0.25">
      <c r="R2114" s="95">
        <f t="shared" si="34"/>
        <v>1</v>
      </c>
      <c r="S2114" s="95">
        <f>IF(T2114="",0,IFERROR(IF(VLOOKUP(T2114,T$73:T2113,1,0)&gt;0,0,0),1))</f>
        <v>0</v>
      </c>
      <c r="T2114" s="107">
        <f>IF(DATOS!J2042=P$74,DATOS!C2042,"")</f>
        <v>0</v>
      </c>
    </row>
    <row r="2115" spans="18:20" x14ac:dyDescent="0.25">
      <c r="R2115" s="95">
        <f t="shared" si="34"/>
        <v>1</v>
      </c>
      <c r="S2115" s="95">
        <f>IF(T2115="",0,IFERROR(IF(VLOOKUP(T2115,T$73:T2114,1,0)&gt;0,0,0),1))</f>
        <v>0</v>
      </c>
      <c r="T2115" s="107">
        <f>IF(DATOS!J2043=P$74,DATOS!C2043,"")</f>
        <v>0</v>
      </c>
    </row>
    <row r="2116" spans="18:20" x14ac:dyDescent="0.25">
      <c r="R2116" s="95">
        <f t="shared" si="34"/>
        <v>1</v>
      </c>
      <c r="S2116" s="95">
        <f>IF(T2116="",0,IFERROR(IF(VLOOKUP(T2116,T$73:T2115,1,0)&gt;0,0,0),1))</f>
        <v>0</v>
      </c>
      <c r="T2116" s="107">
        <f>IF(DATOS!J2044=P$74,DATOS!C2044,"")</f>
        <v>0</v>
      </c>
    </row>
    <row r="2117" spans="18:20" x14ac:dyDescent="0.25">
      <c r="R2117" s="95">
        <f t="shared" si="34"/>
        <v>1</v>
      </c>
      <c r="S2117" s="95">
        <f>IF(T2117="",0,IFERROR(IF(VLOOKUP(T2117,T$73:T2116,1,0)&gt;0,0,0),1))</f>
        <v>0</v>
      </c>
      <c r="T2117" s="107">
        <f>IF(DATOS!J2045=P$74,DATOS!C2045,"")</f>
        <v>0</v>
      </c>
    </row>
    <row r="2118" spans="18:20" x14ac:dyDescent="0.25">
      <c r="R2118" s="95">
        <f t="shared" si="34"/>
        <v>1</v>
      </c>
      <c r="S2118" s="95">
        <f>IF(T2118="",0,IFERROR(IF(VLOOKUP(T2118,T$73:T2117,1,0)&gt;0,0,0),1))</f>
        <v>0</v>
      </c>
      <c r="T2118" s="107">
        <f>IF(DATOS!J2046=P$74,DATOS!C2046,"")</f>
        <v>0</v>
      </c>
    </row>
    <row r="2119" spans="18:20" x14ac:dyDescent="0.25">
      <c r="R2119" s="95">
        <f t="shared" si="34"/>
        <v>1</v>
      </c>
      <c r="S2119" s="95">
        <f>IF(T2119="",0,IFERROR(IF(VLOOKUP(T2119,T$73:T2118,1,0)&gt;0,0,0),1))</f>
        <v>0</v>
      </c>
      <c r="T2119" s="107">
        <f>IF(DATOS!J2047=P$74,DATOS!C2047,"")</f>
        <v>0</v>
      </c>
    </row>
    <row r="2120" spans="18:20" x14ac:dyDescent="0.25">
      <c r="R2120" s="95">
        <f t="shared" si="34"/>
        <v>1</v>
      </c>
      <c r="S2120" s="95">
        <f>IF(T2120="",0,IFERROR(IF(VLOOKUP(T2120,T$73:T2119,1,0)&gt;0,0,0),1))</f>
        <v>0</v>
      </c>
      <c r="T2120" s="107">
        <f>IF(DATOS!J2048=P$74,DATOS!C2048,"")</f>
        <v>0</v>
      </c>
    </row>
    <row r="2121" spans="18:20" x14ac:dyDescent="0.25">
      <c r="R2121" s="95">
        <f t="shared" si="34"/>
        <v>1</v>
      </c>
      <c r="S2121" s="95">
        <f>IF(T2121="",0,IFERROR(IF(VLOOKUP(T2121,T$73:T2120,1,0)&gt;0,0,0),1))</f>
        <v>0</v>
      </c>
      <c r="T2121" s="107">
        <f>IF(DATOS!J2049=P$74,DATOS!C2049,"")</f>
        <v>0</v>
      </c>
    </row>
    <row r="2122" spans="18:20" x14ac:dyDescent="0.25">
      <c r="R2122" s="95">
        <f t="shared" ref="R2122:R2185" si="35">R2121+S2122</f>
        <v>1</v>
      </c>
      <c r="S2122" s="95">
        <f>IF(T2122="",0,IFERROR(IF(VLOOKUP(T2122,T$73:T2121,1,0)&gt;0,0,0),1))</f>
        <v>0</v>
      </c>
      <c r="T2122" s="107">
        <f>IF(DATOS!J2050=P$74,DATOS!C2050,"")</f>
        <v>0</v>
      </c>
    </row>
    <row r="2123" spans="18:20" x14ac:dyDescent="0.25">
      <c r="R2123" s="95">
        <f t="shared" si="35"/>
        <v>1</v>
      </c>
      <c r="S2123" s="95">
        <f>IF(T2123="",0,IFERROR(IF(VLOOKUP(T2123,T$73:T2122,1,0)&gt;0,0,0),1))</f>
        <v>0</v>
      </c>
      <c r="T2123" s="107">
        <f>IF(DATOS!J2051=P$74,DATOS!C2051,"")</f>
        <v>0</v>
      </c>
    </row>
    <row r="2124" spans="18:20" x14ac:dyDescent="0.25">
      <c r="R2124" s="95">
        <f t="shared" si="35"/>
        <v>1</v>
      </c>
      <c r="S2124" s="95">
        <f>IF(T2124="",0,IFERROR(IF(VLOOKUP(T2124,T$73:T2123,1,0)&gt;0,0,0),1))</f>
        <v>0</v>
      </c>
      <c r="T2124" s="107">
        <f>IF(DATOS!J2052=P$74,DATOS!C2052,"")</f>
        <v>0</v>
      </c>
    </row>
    <row r="2125" spans="18:20" x14ac:dyDescent="0.25">
      <c r="R2125" s="95">
        <f t="shared" si="35"/>
        <v>1</v>
      </c>
      <c r="S2125" s="95">
        <f>IF(T2125="",0,IFERROR(IF(VLOOKUP(T2125,T$73:T2124,1,0)&gt;0,0,0),1))</f>
        <v>0</v>
      </c>
      <c r="T2125" s="107">
        <f>IF(DATOS!J2053=P$74,DATOS!C2053,"")</f>
        <v>0</v>
      </c>
    </row>
    <row r="2126" spans="18:20" x14ac:dyDescent="0.25">
      <c r="R2126" s="95">
        <f t="shared" si="35"/>
        <v>1</v>
      </c>
      <c r="S2126" s="95">
        <f>IF(T2126="",0,IFERROR(IF(VLOOKUP(T2126,T$73:T2125,1,0)&gt;0,0,0),1))</f>
        <v>0</v>
      </c>
      <c r="T2126" s="107">
        <f>IF(DATOS!J2054=P$74,DATOS!C2054,"")</f>
        <v>0</v>
      </c>
    </row>
    <row r="2127" spans="18:20" x14ac:dyDescent="0.25">
      <c r="R2127" s="95">
        <f t="shared" si="35"/>
        <v>1</v>
      </c>
      <c r="S2127" s="95">
        <f>IF(T2127="",0,IFERROR(IF(VLOOKUP(T2127,T$73:T2126,1,0)&gt;0,0,0),1))</f>
        <v>0</v>
      </c>
      <c r="T2127" s="107">
        <f>IF(DATOS!J2055=P$74,DATOS!C2055,"")</f>
        <v>0</v>
      </c>
    </row>
    <row r="2128" spans="18:20" x14ac:dyDescent="0.25">
      <c r="R2128" s="95">
        <f t="shared" si="35"/>
        <v>1</v>
      </c>
      <c r="S2128" s="95">
        <f>IF(T2128="",0,IFERROR(IF(VLOOKUP(T2128,T$73:T2127,1,0)&gt;0,0,0),1))</f>
        <v>0</v>
      </c>
      <c r="T2128" s="107">
        <f>IF(DATOS!J2056=P$74,DATOS!C2056,"")</f>
        <v>0</v>
      </c>
    </row>
    <row r="2129" spans="18:20" x14ac:dyDescent="0.25">
      <c r="R2129" s="95">
        <f t="shared" si="35"/>
        <v>1</v>
      </c>
      <c r="S2129" s="95">
        <f>IF(T2129="",0,IFERROR(IF(VLOOKUP(T2129,T$73:T2128,1,0)&gt;0,0,0),1))</f>
        <v>0</v>
      </c>
      <c r="T2129" s="107">
        <f>IF(DATOS!J2057=P$74,DATOS!C2057,"")</f>
        <v>0</v>
      </c>
    </row>
    <row r="2130" spans="18:20" x14ac:dyDescent="0.25">
      <c r="R2130" s="95">
        <f t="shared" si="35"/>
        <v>1</v>
      </c>
      <c r="S2130" s="95">
        <f>IF(T2130="",0,IFERROR(IF(VLOOKUP(T2130,T$73:T2129,1,0)&gt;0,0,0),1))</f>
        <v>0</v>
      </c>
      <c r="T2130" s="107">
        <f>IF(DATOS!J2058=P$74,DATOS!C2058,"")</f>
        <v>0</v>
      </c>
    </row>
    <row r="2131" spans="18:20" x14ac:dyDescent="0.25">
      <c r="R2131" s="95">
        <f t="shared" si="35"/>
        <v>1</v>
      </c>
      <c r="S2131" s="95">
        <f>IF(T2131="",0,IFERROR(IF(VLOOKUP(T2131,T$73:T2130,1,0)&gt;0,0,0),1))</f>
        <v>0</v>
      </c>
      <c r="T2131" s="107">
        <f>IF(DATOS!J2059=P$74,DATOS!C2059,"")</f>
        <v>0</v>
      </c>
    </row>
    <row r="2132" spans="18:20" x14ac:dyDescent="0.25">
      <c r="R2132" s="95">
        <f t="shared" si="35"/>
        <v>1</v>
      </c>
      <c r="S2132" s="95">
        <f>IF(T2132="",0,IFERROR(IF(VLOOKUP(T2132,T$73:T2131,1,0)&gt;0,0,0),1))</f>
        <v>0</v>
      </c>
      <c r="T2132" s="107">
        <f>IF(DATOS!J2060=P$74,DATOS!C2060,"")</f>
        <v>0</v>
      </c>
    </row>
    <row r="2133" spans="18:20" x14ac:dyDescent="0.25">
      <c r="R2133" s="95">
        <f t="shared" si="35"/>
        <v>1</v>
      </c>
      <c r="S2133" s="95">
        <f>IF(T2133="",0,IFERROR(IF(VLOOKUP(T2133,T$73:T2132,1,0)&gt;0,0,0),1))</f>
        <v>0</v>
      </c>
      <c r="T2133" s="107">
        <f>IF(DATOS!J2061=P$74,DATOS!C2061,"")</f>
        <v>0</v>
      </c>
    </row>
    <row r="2134" spans="18:20" x14ac:dyDescent="0.25">
      <c r="R2134" s="95">
        <f t="shared" si="35"/>
        <v>1</v>
      </c>
      <c r="S2134" s="95">
        <f>IF(T2134="",0,IFERROR(IF(VLOOKUP(T2134,T$73:T2133,1,0)&gt;0,0,0),1))</f>
        <v>0</v>
      </c>
      <c r="T2134" s="107">
        <f>IF(DATOS!J2062=P$74,DATOS!C2062,"")</f>
        <v>0</v>
      </c>
    </row>
    <row r="2135" spans="18:20" x14ac:dyDescent="0.25">
      <c r="R2135" s="95">
        <f t="shared" si="35"/>
        <v>1</v>
      </c>
      <c r="S2135" s="95">
        <f>IF(T2135="",0,IFERROR(IF(VLOOKUP(T2135,T$73:T2134,1,0)&gt;0,0,0),1))</f>
        <v>0</v>
      </c>
      <c r="T2135" s="107">
        <f>IF(DATOS!J2063=P$74,DATOS!C2063,"")</f>
        <v>0</v>
      </c>
    </row>
    <row r="2136" spans="18:20" x14ac:dyDescent="0.25">
      <c r="R2136" s="95">
        <f t="shared" si="35"/>
        <v>1</v>
      </c>
      <c r="S2136" s="95">
        <f>IF(T2136="",0,IFERROR(IF(VLOOKUP(T2136,T$73:T2135,1,0)&gt;0,0,0),1))</f>
        <v>0</v>
      </c>
      <c r="T2136" s="107">
        <f>IF(DATOS!J2064=P$74,DATOS!C2064,"")</f>
        <v>0</v>
      </c>
    </row>
    <row r="2137" spans="18:20" x14ac:dyDescent="0.25">
      <c r="R2137" s="95">
        <f t="shared" si="35"/>
        <v>1</v>
      </c>
      <c r="S2137" s="95">
        <f>IF(T2137="",0,IFERROR(IF(VLOOKUP(T2137,T$73:T2136,1,0)&gt;0,0,0),1))</f>
        <v>0</v>
      </c>
      <c r="T2137" s="107">
        <f>IF(DATOS!J2065=P$74,DATOS!C2065,"")</f>
        <v>0</v>
      </c>
    </row>
    <row r="2138" spans="18:20" x14ac:dyDescent="0.25">
      <c r="R2138" s="95">
        <f t="shared" si="35"/>
        <v>1</v>
      </c>
      <c r="S2138" s="95">
        <f>IF(T2138="",0,IFERROR(IF(VLOOKUP(T2138,T$73:T2137,1,0)&gt;0,0,0),1))</f>
        <v>0</v>
      </c>
      <c r="T2138" s="107">
        <f>IF(DATOS!J2066=P$74,DATOS!C2066,"")</f>
        <v>0</v>
      </c>
    </row>
    <row r="2139" spans="18:20" x14ac:dyDescent="0.25">
      <c r="R2139" s="95">
        <f t="shared" si="35"/>
        <v>1</v>
      </c>
      <c r="S2139" s="95">
        <f>IF(T2139="",0,IFERROR(IF(VLOOKUP(T2139,T$73:T2138,1,0)&gt;0,0,0),1))</f>
        <v>0</v>
      </c>
      <c r="T2139" s="107">
        <f>IF(DATOS!J2067=P$74,DATOS!C2067,"")</f>
        <v>0</v>
      </c>
    </row>
    <row r="2140" spans="18:20" x14ac:dyDescent="0.25">
      <c r="R2140" s="95">
        <f t="shared" si="35"/>
        <v>1</v>
      </c>
      <c r="S2140" s="95">
        <f>IF(T2140="",0,IFERROR(IF(VLOOKUP(T2140,T$73:T2139,1,0)&gt;0,0,0),1))</f>
        <v>0</v>
      </c>
      <c r="T2140" s="107">
        <f>IF(DATOS!J2068=P$74,DATOS!C2068,"")</f>
        <v>0</v>
      </c>
    </row>
    <row r="2141" spans="18:20" x14ac:dyDescent="0.25">
      <c r="R2141" s="95">
        <f t="shared" si="35"/>
        <v>1</v>
      </c>
      <c r="S2141" s="95">
        <f>IF(T2141="",0,IFERROR(IF(VLOOKUP(T2141,T$73:T2140,1,0)&gt;0,0,0),1))</f>
        <v>0</v>
      </c>
      <c r="T2141" s="107">
        <f>IF(DATOS!J2069=P$74,DATOS!C2069,"")</f>
        <v>0</v>
      </c>
    </row>
    <row r="2142" spans="18:20" x14ac:dyDescent="0.25">
      <c r="R2142" s="95">
        <f t="shared" si="35"/>
        <v>1</v>
      </c>
      <c r="S2142" s="95">
        <f>IF(T2142="",0,IFERROR(IF(VLOOKUP(T2142,T$73:T2141,1,0)&gt;0,0,0),1))</f>
        <v>0</v>
      </c>
      <c r="T2142" s="107">
        <f>IF(DATOS!J2070=P$74,DATOS!C2070,"")</f>
        <v>0</v>
      </c>
    </row>
    <row r="2143" spans="18:20" x14ac:dyDescent="0.25">
      <c r="R2143" s="95">
        <f t="shared" si="35"/>
        <v>1</v>
      </c>
      <c r="S2143" s="95">
        <f>IF(T2143="",0,IFERROR(IF(VLOOKUP(T2143,T$73:T2142,1,0)&gt;0,0,0),1))</f>
        <v>0</v>
      </c>
      <c r="T2143" s="107">
        <f>IF(DATOS!J2071=P$74,DATOS!C2071,"")</f>
        <v>0</v>
      </c>
    </row>
    <row r="2144" spans="18:20" x14ac:dyDescent="0.25">
      <c r="R2144" s="95">
        <f t="shared" si="35"/>
        <v>1</v>
      </c>
      <c r="S2144" s="95">
        <f>IF(T2144="",0,IFERROR(IF(VLOOKUP(T2144,T$73:T2143,1,0)&gt;0,0,0),1))</f>
        <v>0</v>
      </c>
      <c r="T2144" s="107">
        <f>IF(DATOS!J2072=P$74,DATOS!C2072,"")</f>
        <v>0</v>
      </c>
    </row>
    <row r="2145" spans="18:20" x14ac:dyDescent="0.25">
      <c r="R2145" s="95">
        <f t="shared" si="35"/>
        <v>1</v>
      </c>
      <c r="S2145" s="95">
        <f>IF(T2145="",0,IFERROR(IF(VLOOKUP(T2145,T$73:T2144,1,0)&gt;0,0,0),1))</f>
        <v>0</v>
      </c>
      <c r="T2145" s="107">
        <f>IF(DATOS!J2073=P$74,DATOS!C2073,"")</f>
        <v>0</v>
      </c>
    </row>
    <row r="2146" spans="18:20" x14ac:dyDescent="0.25">
      <c r="R2146" s="95">
        <f t="shared" si="35"/>
        <v>1</v>
      </c>
      <c r="S2146" s="95">
        <f>IF(T2146="",0,IFERROR(IF(VLOOKUP(T2146,T$73:T2145,1,0)&gt;0,0,0),1))</f>
        <v>0</v>
      </c>
      <c r="T2146" s="107">
        <f>IF(DATOS!J2074=P$74,DATOS!C2074,"")</f>
        <v>0</v>
      </c>
    </row>
    <row r="2147" spans="18:20" x14ac:dyDescent="0.25">
      <c r="R2147" s="95">
        <f t="shared" si="35"/>
        <v>1</v>
      </c>
      <c r="S2147" s="95">
        <f>IF(T2147="",0,IFERROR(IF(VLOOKUP(T2147,T$73:T2146,1,0)&gt;0,0,0),1))</f>
        <v>0</v>
      </c>
      <c r="T2147" s="107">
        <f>IF(DATOS!J2075=P$74,DATOS!C2075,"")</f>
        <v>0</v>
      </c>
    </row>
    <row r="2148" spans="18:20" x14ac:dyDescent="0.25">
      <c r="R2148" s="95">
        <f t="shared" si="35"/>
        <v>1</v>
      </c>
      <c r="S2148" s="95">
        <f>IF(T2148="",0,IFERROR(IF(VLOOKUP(T2148,T$73:T2147,1,0)&gt;0,0,0),1))</f>
        <v>0</v>
      </c>
      <c r="T2148" s="107">
        <f>IF(DATOS!J2076=P$74,DATOS!C2076,"")</f>
        <v>0</v>
      </c>
    </row>
    <row r="2149" spans="18:20" x14ac:dyDescent="0.25">
      <c r="R2149" s="95">
        <f t="shared" si="35"/>
        <v>1</v>
      </c>
      <c r="S2149" s="95">
        <f>IF(T2149="",0,IFERROR(IF(VLOOKUP(T2149,T$73:T2148,1,0)&gt;0,0,0),1))</f>
        <v>0</v>
      </c>
      <c r="T2149" s="107">
        <f>IF(DATOS!J2077=P$74,DATOS!C2077,"")</f>
        <v>0</v>
      </c>
    </row>
    <row r="2150" spans="18:20" x14ac:dyDescent="0.25">
      <c r="R2150" s="95">
        <f t="shared" si="35"/>
        <v>1</v>
      </c>
      <c r="S2150" s="95">
        <f>IF(T2150="",0,IFERROR(IF(VLOOKUP(T2150,T$73:T2149,1,0)&gt;0,0,0),1))</f>
        <v>0</v>
      </c>
      <c r="T2150" s="107">
        <f>IF(DATOS!J2078=P$74,DATOS!C2078,"")</f>
        <v>0</v>
      </c>
    </row>
    <row r="2151" spans="18:20" x14ac:dyDescent="0.25">
      <c r="R2151" s="95">
        <f t="shared" si="35"/>
        <v>1</v>
      </c>
      <c r="S2151" s="95">
        <f>IF(T2151="",0,IFERROR(IF(VLOOKUP(T2151,T$73:T2150,1,0)&gt;0,0,0),1))</f>
        <v>0</v>
      </c>
      <c r="T2151" s="107">
        <f>IF(DATOS!J2079=P$74,DATOS!C2079,"")</f>
        <v>0</v>
      </c>
    </row>
    <row r="2152" spans="18:20" x14ac:dyDescent="0.25">
      <c r="R2152" s="95">
        <f t="shared" si="35"/>
        <v>1</v>
      </c>
      <c r="S2152" s="95">
        <f>IF(T2152="",0,IFERROR(IF(VLOOKUP(T2152,T$73:T2151,1,0)&gt;0,0,0),1))</f>
        <v>0</v>
      </c>
      <c r="T2152" s="107">
        <f>IF(DATOS!J2080=P$74,DATOS!C2080,"")</f>
        <v>0</v>
      </c>
    </row>
    <row r="2153" spans="18:20" x14ac:dyDescent="0.25">
      <c r="R2153" s="95">
        <f t="shared" si="35"/>
        <v>1</v>
      </c>
      <c r="S2153" s="95">
        <f>IF(T2153="",0,IFERROR(IF(VLOOKUP(T2153,T$73:T2152,1,0)&gt;0,0,0),1))</f>
        <v>0</v>
      </c>
      <c r="T2153" s="107">
        <f>IF(DATOS!J2081=P$74,DATOS!C2081,"")</f>
        <v>0</v>
      </c>
    </row>
    <row r="2154" spans="18:20" x14ac:dyDescent="0.25">
      <c r="R2154" s="95">
        <f t="shared" si="35"/>
        <v>1</v>
      </c>
      <c r="S2154" s="95">
        <f>IF(T2154="",0,IFERROR(IF(VLOOKUP(T2154,T$73:T2153,1,0)&gt;0,0,0),1))</f>
        <v>0</v>
      </c>
      <c r="T2154" s="107">
        <f>IF(DATOS!J2082=P$74,DATOS!C2082,"")</f>
        <v>0</v>
      </c>
    </row>
    <row r="2155" spans="18:20" x14ac:dyDescent="0.25">
      <c r="R2155" s="95">
        <f t="shared" si="35"/>
        <v>1</v>
      </c>
      <c r="S2155" s="95">
        <f>IF(T2155="",0,IFERROR(IF(VLOOKUP(T2155,T$73:T2154,1,0)&gt;0,0,0),1))</f>
        <v>0</v>
      </c>
      <c r="T2155" s="107">
        <f>IF(DATOS!J2083=P$74,DATOS!C2083,"")</f>
        <v>0</v>
      </c>
    </row>
    <row r="2156" spans="18:20" x14ac:dyDescent="0.25">
      <c r="R2156" s="95">
        <f t="shared" si="35"/>
        <v>1</v>
      </c>
      <c r="S2156" s="95">
        <f>IF(T2156="",0,IFERROR(IF(VLOOKUP(T2156,T$73:T2155,1,0)&gt;0,0,0),1))</f>
        <v>0</v>
      </c>
      <c r="T2156" s="107">
        <f>IF(DATOS!J2084=P$74,DATOS!C2084,"")</f>
        <v>0</v>
      </c>
    </row>
    <row r="2157" spans="18:20" x14ac:dyDescent="0.25">
      <c r="R2157" s="95">
        <f t="shared" si="35"/>
        <v>1</v>
      </c>
      <c r="S2157" s="95">
        <f>IF(T2157="",0,IFERROR(IF(VLOOKUP(T2157,T$73:T2156,1,0)&gt;0,0,0),1))</f>
        <v>0</v>
      </c>
      <c r="T2157" s="107">
        <f>IF(DATOS!J2085=P$74,DATOS!C2085,"")</f>
        <v>0</v>
      </c>
    </row>
    <row r="2158" spans="18:20" x14ac:dyDescent="0.25">
      <c r="R2158" s="95">
        <f t="shared" si="35"/>
        <v>1</v>
      </c>
      <c r="S2158" s="95">
        <f>IF(T2158="",0,IFERROR(IF(VLOOKUP(T2158,T$73:T2157,1,0)&gt;0,0,0),1))</f>
        <v>0</v>
      </c>
      <c r="T2158" s="107">
        <f>IF(DATOS!J2086=P$74,DATOS!C2086,"")</f>
        <v>0</v>
      </c>
    </row>
    <row r="2159" spans="18:20" x14ac:dyDescent="0.25">
      <c r="R2159" s="95">
        <f t="shared" si="35"/>
        <v>1</v>
      </c>
      <c r="S2159" s="95">
        <f>IF(T2159="",0,IFERROR(IF(VLOOKUP(T2159,T$73:T2158,1,0)&gt;0,0,0),1))</f>
        <v>0</v>
      </c>
      <c r="T2159" s="107">
        <f>IF(DATOS!J2087=P$74,DATOS!C2087,"")</f>
        <v>0</v>
      </c>
    </row>
    <row r="2160" spans="18:20" x14ac:dyDescent="0.25">
      <c r="R2160" s="95">
        <f t="shared" si="35"/>
        <v>1</v>
      </c>
      <c r="S2160" s="95">
        <f>IF(T2160="",0,IFERROR(IF(VLOOKUP(T2160,T$73:T2159,1,0)&gt;0,0,0),1))</f>
        <v>0</v>
      </c>
      <c r="T2160" s="107">
        <f>IF(DATOS!J2088=P$74,DATOS!C2088,"")</f>
        <v>0</v>
      </c>
    </row>
    <row r="2161" spans="18:20" x14ac:dyDescent="0.25">
      <c r="R2161" s="95">
        <f t="shared" si="35"/>
        <v>1</v>
      </c>
      <c r="S2161" s="95">
        <f>IF(T2161="",0,IFERROR(IF(VLOOKUP(T2161,T$73:T2160,1,0)&gt;0,0,0),1))</f>
        <v>0</v>
      </c>
      <c r="T2161" s="107">
        <f>IF(DATOS!J2089=P$74,DATOS!C2089,"")</f>
        <v>0</v>
      </c>
    </row>
    <row r="2162" spans="18:20" x14ac:dyDescent="0.25">
      <c r="R2162" s="95">
        <f t="shared" si="35"/>
        <v>1</v>
      </c>
      <c r="S2162" s="95">
        <f>IF(T2162="",0,IFERROR(IF(VLOOKUP(T2162,T$73:T2161,1,0)&gt;0,0,0),1))</f>
        <v>0</v>
      </c>
      <c r="T2162" s="107">
        <f>IF(DATOS!J2090=P$74,DATOS!C2090,"")</f>
        <v>0</v>
      </c>
    </row>
    <row r="2163" spans="18:20" x14ac:dyDescent="0.25">
      <c r="R2163" s="95">
        <f t="shared" si="35"/>
        <v>1</v>
      </c>
      <c r="S2163" s="95">
        <f>IF(T2163="",0,IFERROR(IF(VLOOKUP(T2163,T$73:T2162,1,0)&gt;0,0,0),1))</f>
        <v>0</v>
      </c>
      <c r="T2163" s="107">
        <f>IF(DATOS!J2091=P$74,DATOS!C2091,"")</f>
        <v>0</v>
      </c>
    </row>
    <row r="2164" spans="18:20" x14ac:dyDescent="0.25">
      <c r="R2164" s="95">
        <f t="shared" si="35"/>
        <v>1</v>
      </c>
      <c r="S2164" s="95">
        <f>IF(T2164="",0,IFERROR(IF(VLOOKUP(T2164,T$73:T2163,1,0)&gt;0,0,0),1))</f>
        <v>0</v>
      </c>
      <c r="T2164" s="107">
        <f>IF(DATOS!J2092=P$74,DATOS!C2092,"")</f>
        <v>0</v>
      </c>
    </row>
    <row r="2165" spans="18:20" x14ac:dyDescent="0.25">
      <c r="R2165" s="95">
        <f t="shared" si="35"/>
        <v>1</v>
      </c>
      <c r="S2165" s="95">
        <f>IF(T2165="",0,IFERROR(IF(VLOOKUP(T2165,T$73:T2164,1,0)&gt;0,0,0),1))</f>
        <v>0</v>
      </c>
      <c r="T2165" s="107">
        <f>IF(DATOS!J2093=P$74,DATOS!C2093,"")</f>
        <v>0</v>
      </c>
    </row>
    <row r="2166" spans="18:20" x14ac:dyDescent="0.25">
      <c r="R2166" s="95">
        <f t="shared" si="35"/>
        <v>1</v>
      </c>
      <c r="S2166" s="95">
        <f>IF(T2166="",0,IFERROR(IF(VLOOKUP(T2166,T$73:T2165,1,0)&gt;0,0,0),1))</f>
        <v>0</v>
      </c>
      <c r="T2166" s="107">
        <f>IF(DATOS!J2094=P$74,DATOS!C2094,"")</f>
        <v>0</v>
      </c>
    </row>
    <row r="2167" spans="18:20" x14ac:dyDescent="0.25">
      <c r="R2167" s="95">
        <f t="shared" si="35"/>
        <v>1</v>
      </c>
      <c r="S2167" s="95">
        <f>IF(T2167="",0,IFERROR(IF(VLOOKUP(T2167,T$73:T2166,1,0)&gt;0,0,0),1))</f>
        <v>0</v>
      </c>
      <c r="T2167" s="107">
        <f>IF(DATOS!J2095=P$74,DATOS!C2095,"")</f>
        <v>0</v>
      </c>
    </row>
    <row r="2168" spans="18:20" x14ac:dyDescent="0.25">
      <c r="R2168" s="95">
        <f t="shared" si="35"/>
        <v>1</v>
      </c>
      <c r="S2168" s="95">
        <f>IF(T2168="",0,IFERROR(IF(VLOOKUP(T2168,T$73:T2167,1,0)&gt;0,0,0),1))</f>
        <v>0</v>
      </c>
      <c r="T2168" s="107">
        <f>IF(DATOS!J2096=P$74,DATOS!C2096,"")</f>
        <v>0</v>
      </c>
    </row>
    <row r="2169" spans="18:20" x14ac:dyDescent="0.25">
      <c r="R2169" s="95">
        <f t="shared" si="35"/>
        <v>1</v>
      </c>
      <c r="S2169" s="95">
        <f>IF(T2169="",0,IFERROR(IF(VLOOKUP(T2169,T$73:T2168,1,0)&gt;0,0,0),1))</f>
        <v>0</v>
      </c>
      <c r="T2169" s="107">
        <f>IF(DATOS!J2097=P$74,DATOS!C2097,"")</f>
        <v>0</v>
      </c>
    </row>
    <row r="2170" spans="18:20" x14ac:dyDescent="0.25">
      <c r="R2170" s="95">
        <f t="shared" si="35"/>
        <v>1</v>
      </c>
      <c r="S2170" s="95">
        <f>IF(T2170="",0,IFERROR(IF(VLOOKUP(T2170,T$73:T2169,1,0)&gt;0,0,0),1))</f>
        <v>0</v>
      </c>
      <c r="T2170" s="107">
        <f>IF(DATOS!J2098=P$74,DATOS!C2098,"")</f>
        <v>0</v>
      </c>
    </row>
    <row r="2171" spans="18:20" x14ac:dyDescent="0.25">
      <c r="R2171" s="95">
        <f t="shared" si="35"/>
        <v>1</v>
      </c>
      <c r="S2171" s="95">
        <f>IF(T2171="",0,IFERROR(IF(VLOOKUP(T2171,T$73:T2170,1,0)&gt;0,0,0),1))</f>
        <v>0</v>
      </c>
      <c r="T2171" s="107">
        <f>IF(DATOS!J2099=P$74,DATOS!C2099,"")</f>
        <v>0</v>
      </c>
    </row>
    <row r="2172" spans="18:20" x14ac:dyDescent="0.25">
      <c r="R2172" s="95">
        <f t="shared" si="35"/>
        <v>1</v>
      </c>
      <c r="S2172" s="95">
        <f>IF(T2172="",0,IFERROR(IF(VLOOKUP(T2172,T$73:T2171,1,0)&gt;0,0,0),1))</f>
        <v>0</v>
      </c>
      <c r="T2172" s="107">
        <f>IF(DATOS!J2100=P$74,DATOS!C2100,"")</f>
        <v>0</v>
      </c>
    </row>
    <row r="2173" spans="18:20" x14ac:dyDescent="0.25">
      <c r="R2173" s="95">
        <f t="shared" si="35"/>
        <v>1</v>
      </c>
      <c r="S2173" s="95">
        <f>IF(T2173="",0,IFERROR(IF(VLOOKUP(T2173,T$73:T2172,1,0)&gt;0,0,0),1))</f>
        <v>0</v>
      </c>
      <c r="T2173" s="107">
        <f>IF(DATOS!J2101=P$74,DATOS!C2101,"")</f>
        <v>0</v>
      </c>
    </row>
    <row r="2174" spans="18:20" x14ac:dyDescent="0.25">
      <c r="R2174" s="95">
        <f t="shared" si="35"/>
        <v>1</v>
      </c>
      <c r="S2174" s="95">
        <f>IF(T2174="",0,IFERROR(IF(VLOOKUP(T2174,T$73:T2173,1,0)&gt;0,0,0),1))</f>
        <v>0</v>
      </c>
      <c r="T2174" s="107">
        <f>IF(DATOS!J2102=P$74,DATOS!C2102,"")</f>
        <v>0</v>
      </c>
    </row>
    <row r="2175" spans="18:20" x14ac:dyDescent="0.25">
      <c r="R2175" s="95">
        <f t="shared" si="35"/>
        <v>1</v>
      </c>
      <c r="S2175" s="95">
        <f>IF(T2175="",0,IFERROR(IF(VLOOKUP(T2175,T$73:T2174,1,0)&gt;0,0,0),1))</f>
        <v>0</v>
      </c>
      <c r="T2175" s="107">
        <f>IF(DATOS!J2103=P$74,DATOS!C2103,"")</f>
        <v>0</v>
      </c>
    </row>
    <row r="2176" spans="18:20" x14ac:dyDescent="0.25">
      <c r="R2176" s="95">
        <f t="shared" si="35"/>
        <v>1</v>
      </c>
      <c r="S2176" s="95">
        <f>IF(T2176="",0,IFERROR(IF(VLOOKUP(T2176,T$73:T2175,1,0)&gt;0,0,0),1))</f>
        <v>0</v>
      </c>
      <c r="T2176" s="107">
        <f>IF(DATOS!J2104=P$74,DATOS!C2104,"")</f>
        <v>0</v>
      </c>
    </row>
    <row r="2177" spans="18:20" x14ac:dyDescent="0.25">
      <c r="R2177" s="95">
        <f t="shared" si="35"/>
        <v>1</v>
      </c>
      <c r="S2177" s="95">
        <f>IF(T2177="",0,IFERROR(IF(VLOOKUP(T2177,T$73:T2176,1,0)&gt;0,0,0),1))</f>
        <v>0</v>
      </c>
      <c r="T2177" s="107">
        <f>IF(DATOS!J2105=P$74,DATOS!C2105,"")</f>
        <v>0</v>
      </c>
    </row>
    <row r="2178" spans="18:20" x14ac:dyDescent="0.25">
      <c r="R2178" s="95">
        <f t="shared" si="35"/>
        <v>1</v>
      </c>
      <c r="S2178" s="95">
        <f>IF(T2178="",0,IFERROR(IF(VLOOKUP(T2178,T$73:T2177,1,0)&gt;0,0,0),1))</f>
        <v>0</v>
      </c>
      <c r="T2178" s="107">
        <f>IF(DATOS!J2106=P$74,DATOS!C2106,"")</f>
        <v>0</v>
      </c>
    </row>
    <row r="2179" spans="18:20" x14ac:dyDescent="0.25">
      <c r="R2179" s="95">
        <f t="shared" si="35"/>
        <v>1</v>
      </c>
      <c r="S2179" s="95">
        <f>IF(T2179="",0,IFERROR(IF(VLOOKUP(T2179,T$73:T2178,1,0)&gt;0,0,0),1))</f>
        <v>0</v>
      </c>
      <c r="T2179" s="107">
        <f>IF(DATOS!J2107=P$74,DATOS!C2107,"")</f>
        <v>0</v>
      </c>
    </row>
    <row r="2180" spans="18:20" x14ac:dyDescent="0.25">
      <c r="R2180" s="95">
        <f t="shared" si="35"/>
        <v>1</v>
      </c>
      <c r="S2180" s="95">
        <f>IF(T2180="",0,IFERROR(IF(VLOOKUP(T2180,T$73:T2179,1,0)&gt;0,0,0),1))</f>
        <v>0</v>
      </c>
      <c r="T2180" s="107">
        <f>IF(DATOS!J2108=P$74,DATOS!C2108,"")</f>
        <v>0</v>
      </c>
    </row>
    <row r="2181" spans="18:20" x14ac:dyDescent="0.25">
      <c r="R2181" s="95">
        <f t="shared" si="35"/>
        <v>1</v>
      </c>
      <c r="S2181" s="95">
        <f>IF(T2181="",0,IFERROR(IF(VLOOKUP(T2181,T$73:T2180,1,0)&gt;0,0,0),1))</f>
        <v>0</v>
      </c>
      <c r="T2181" s="107">
        <f>IF(DATOS!J2109=P$74,DATOS!C2109,"")</f>
        <v>0</v>
      </c>
    </row>
    <row r="2182" spans="18:20" x14ac:dyDescent="0.25">
      <c r="R2182" s="95">
        <f t="shared" si="35"/>
        <v>1</v>
      </c>
      <c r="S2182" s="95">
        <f>IF(T2182="",0,IFERROR(IF(VLOOKUP(T2182,T$73:T2181,1,0)&gt;0,0,0),1))</f>
        <v>0</v>
      </c>
      <c r="T2182" s="107">
        <f>IF(DATOS!J2110=P$74,DATOS!C2110,"")</f>
        <v>0</v>
      </c>
    </row>
    <row r="2183" spans="18:20" x14ac:dyDescent="0.25">
      <c r="R2183" s="95">
        <f t="shared" si="35"/>
        <v>1</v>
      </c>
      <c r="S2183" s="95">
        <f>IF(T2183="",0,IFERROR(IF(VLOOKUP(T2183,T$73:T2182,1,0)&gt;0,0,0),1))</f>
        <v>0</v>
      </c>
      <c r="T2183" s="107">
        <f>IF(DATOS!J2111=P$74,DATOS!C2111,"")</f>
        <v>0</v>
      </c>
    </row>
    <row r="2184" spans="18:20" x14ac:dyDescent="0.25">
      <c r="R2184" s="95">
        <f t="shared" si="35"/>
        <v>1</v>
      </c>
      <c r="S2184" s="95">
        <f>IF(T2184="",0,IFERROR(IF(VLOOKUP(T2184,T$73:T2183,1,0)&gt;0,0,0),1))</f>
        <v>0</v>
      </c>
      <c r="T2184" s="107">
        <f>IF(DATOS!J2112=P$74,DATOS!C2112,"")</f>
        <v>0</v>
      </c>
    </row>
    <row r="2185" spans="18:20" x14ac:dyDescent="0.25">
      <c r="R2185" s="95">
        <f t="shared" si="35"/>
        <v>1</v>
      </c>
      <c r="S2185" s="95">
        <f>IF(T2185="",0,IFERROR(IF(VLOOKUP(T2185,T$73:T2184,1,0)&gt;0,0,0),1))</f>
        <v>0</v>
      </c>
      <c r="T2185" s="107">
        <f>IF(DATOS!J2113=P$74,DATOS!C2113,"")</f>
        <v>0</v>
      </c>
    </row>
    <row r="2186" spans="18:20" x14ac:dyDescent="0.25">
      <c r="R2186" s="95">
        <f t="shared" ref="R2186:R2249" si="36">R2185+S2186</f>
        <v>1</v>
      </c>
      <c r="S2186" s="95">
        <f>IF(T2186="",0,IFERROR(IF(VLOOKUP(T2186,T$73:T2185,1,0)&gt;0,0,0),1))</f>
        <v>0</v>
      </c>
      <c r="T2186" s="107">
        <f>IF(DATOS!J2114=P$74,DATOS!C2114,"")</f>
        <v>0</v>
      </c>
    </row>
    <row r="2187" spans="18:20" x14ac:dyDescent="0.25">
      <c r="R2187" s="95">
        <f t="shared" si="36"/>
        <v>1</v>
      </c>
      <c r="S2187" s="95">
        <f>IF(T2187="",0,IFERROR(IF(VLOOKUP(T2187,T$73:T2186,1,0)&gt;0,0,0),1))</f>
        <v>0</v>
      </c>
      <c r="T2187" s="107">
        <f>IF(DATOS!J2115=P$74,DATOS!C2115,"")</f>
        <v>0</v>
      </c>
    </row>
    <row r="2188" spans="18:20" x14ac:dyDescent="0.25">
      <c r="R2188" s="95">
        <f t="shared" si="36"/>
        <v>1</v>
      </c>
      <c r="S2188" s="95">
        <f>IF(T2188="",0,IFERROR(IF(VLOOKUP(T2188,T$73:T2187,1,0)&gt;0,0,0),1))</f>
        <v>0</v>
      </c>
      <c r="T2188" s="107">
        <f>IF(DATOS!J2116=P$74,DATOS!C2116,"")</f>
        <v>0</v>
      </c>
    </row>
    <row r="2189" spans="18:20" x14ac:dyDescent="0.25">
      <c r="R2189" s="95">
        <f t="shared" si="36"/>
        <v>1</v>
      </c>
      <c r="S2189" s="95">
        <f>IF(T2189="",0,IFERROR(IF(VLOOKUP(T2189,T$73:T2188,1,0)&gt;0,0,0),1))</f>
        <v>0</v>
      </c>
      <c r="T2189" s="107">
        <f>IF(DATOS!J2117=P$74,DATOS!C2117,"")</f>
        <v>0</v>
      </c>
    </row>
    <row r="2190" spans="18:20" x14ac:dyDescent="0.25">
      <c r="R2190" s="95">
        <f t="shared" si="36"/>
        <v>1</v>
      </c>
      <c r="S2190" s="95">
        <f>IF(T2190="",0,IFERROR(IF(VLOOKUP(T2190,T$73:T2189,1,0)&gt;0,0,0),1))</f>
        <v>0</v>
      </c>
      <c r="T2190" s="107">
        <f>IF(DATOS!J2118=P$74,DATOS!C2118,"")</f>
        <v>0</v>
      </c>
    </row>
    <row r="2191" spans="18:20" x14ac:dyDescent="0.25">
      <c r="R2191" s="95">
        <f t="shared" si="36"/>
        <v>1</v>
      </c>
      <c r="S2191" s="95">
        <f>IF(T2191="",0,IFERROR(IF(VLOOKUP(T2191,T$73:T2190,1,0)&gt;0,0,0),1))</f>
        <v>0</v>
      </c>
      <c r="T2191" s="107">
        <f>IF(DATOS!J2119=P$74,DATOS!C2119,"")</f>
        <v>0</v>
      </c>
    </row>
    <row r="2192" spans="18:20" x14ac:dyDescent="0.25">
      <c r="R2192" s="95">
        <f t="shared" si="36"/>
        <v>1</v>
      </c>
      <c r="S2192" s="95">
        <f>IF(T2192="",0,IFERROR(IF(VLOOKUP(T2192,T$73:T2191,1,0)&gt;0,0,0),1))</f>
        <v>0</v>
      </c>
      <c r="T2192" s="107">
        <f>IF(DATOS!J2120=P$74,DATOS!C2120,"")</f>
        <v>0</v>
      </c>
    </row>
    <row r="2193" spans="18:20" x14ac:dyDescent="0.25">
      <c r="R2193" s="95">
        <f t="shared" si="36"/>
        <v>1</v>
      </c>
      <c r="S2193" s="95">
        <f>IF(T2193="",0,IFERROR(IF(VLOOKUP(T2193,T$73:T2192,1,0)&gt;0,0,0),1))</f>
        <v>0</v>
      </c>
      <c r="T2193" s="107">
        <f>IF(DATOS!J2121=P$74,DATOS!C2121,"")</f>
        <v>0</v>
      </c>
    </row>
    <row r="2194" spans="18:20" x14ac:dyDescent="0.25">
      <c r="R2194" s="95">
        <f t="shared" si="36"/>
        <v>1</v>
      </c>
      <c r="S2194" s="95">
        <f>IF(T2194="",0,IFERROR(IF(VLOOKUP(T2194,T$73:T2193,1,0)&gt;0,0,0),1))</f>
        <v>0</v>
      </c>
      <c r="T2194" s="107">
        <f>IF(DATOS!J2122=P$74,DATOS!C2122,"")</f>
        <v>0</v>
      </c>
    </row>
    <row r="2195" spans="18:20" x14ac:dyDescent="0.25">
      <c r="R2195" s="95">
        <f t="shared" si="36"/>
        <v>1</v>
      </c>
      <c r="S2195" s="95">
        <f>IF(T2195="",0,IFERROR(IF(VLOOKUP(T2195,T$73:T2194,1,0)&gt;0,0,0),1))</f>
        <v>0</v>
      </c>
      <c r="T2195" s="107">
        <f>IF(DATOS!J2123=P$74,DATOS!C2123,"")</f>
        <v>0</v>
      </c>
    </row>
    <row r="2196" spans="18:20" x14ac:dyDescent="0.25">
      <c r="R2196" s="95">
        <f t="shared" si="36"/>
        <v>1</v>
      </c>
      <c r="S2196" s="95">
        <f>IF(T2196="",0,IFERROR(IF(VLOOKUP(T2196,T$73:T2195,1,0)&gt;0,0,0),1))</f>
        <v>0</v>
      </c>
      <c r="T2196" s="107">
        <f>IF(DATOS!J2124=P$74,DATOS!C2124,"")</f>
        <v>0</v>
      </c>
    </row>
    <row r="2197" spans="18:20" x14ac:dyDescent="0.25">
      <c r="R2197" s="95">
        <f t="shared" si="36"/>
        <v>1</v>
      </c>
      <c r="S2197" s="95">
        <f>IF(T2197="",0,IFERROR(IF(VLOOKUP(T2197,T$73:T2196,1,0)&gt;0,0,0),1))</f>
        <v>0</v>
      </c>
      <c r="T2197" s="107">
        <f>IF(DATOS!J2125=P$74,DATOS!C2125,"")</f>
        <v>0</v>
      </c>
    </row>
    <row r="2198" spans="18:20" x14ac:dyDescent="0.25">
      <c r="R2198" s="95">
        <f t="shared" si="36"/>
        <v>1</v>
      </c>
      <c r="S2198" s="95">
        <f>IF(T2198="",0,IFERROR(IF(VLOOKUP(T2198,T$73:T2197,1,0)&gt;0,0,0),1))</f>
        <v>0</v>
      </c>
      <c r="T2198" s="107">
        <f>IF(DATOS!J2126=P$74,DATOS!C2126,"")</f>
        <v>0</v>
      </c>
    </row>
    <row r="2199" spans="18:20" x14ac:dyDescent="0.25">
      <c r="R2199" s="95">
        <f t="shared" si="36"/>
        <v>1</v>
      </c>
      <c r="S2199" s="95">
        <f>IF(T2199="",0,IFERROR(IF(VLOOKUP(T2199,T$73:T2198,1,0)&gt;0,0,0),1))</f>
        <v>0</v>
      </c>
      <c r="T2199" s="107">
        <f>IF(DATOS!J2127=P$74,DATOS!C2127,"")</f>
        <v>0</v>
      </c>
    </row>
    <row r="2200" spans="18:20" x14ac:dyDescent="0.25">
      <c r="R2200" s="95">
        <f t="shared" si="36"/>
        <v>1</v>
      </c>
      <c r="S2200" s="95">
        <f>IF(T2200="",0,IFERROR(IF(VLOOKUP(T2200,T$73:T2199,1,0)&gt;0,0,0),1))</f>
        <v>0</v>
      </c>
      <c r="T2200" s="107">
        <f>IF(DATOS!J2128=P$74,DATOS!C2128,"")</f>
        <v>0</v>
      </c>
    </row>
    <row r="2201" spans="18:20" x14ac:dyDescent="0.25">
      <c r="R2201" s="95">
        <f t="shared" si="36"/>
        <v>1</v>
      </c>
      <c r="S2201" s="95">
        <f>IF(T2201="",0,IFERROR(IF(VLOOKUP(T2201,T$73:T2200,1,0)&gt;0,0,0),1))</f>
        <v>0</v>
      </c>
      <c r="T2201" s="107">
        <f>IF(DATOS!J2129=P$74,DATOS!C2129,"")</f>
        <v>0</v>
      </c>
    </row>
    <row r="2202" spans="18:20" x14ac:dyDescent="0.25">
      <c r="R2202" s="95">
        <f t="shared" si="36"/>
        <v>1</v>
      </c>
      <c r="S2202" s="95">
        <f>IF(T2202="",0,IFERROR(IF(VLOOKUP(T2202,T$73:T2201,1,0)&gt;0,0,0),1))</f>
        <v>0</v>
      </c>
      <c r="T2202" s="107">
        <f>IF(DATOS!J2130=P$74,DATOS!C2130,"")</f>
        <v>0</v>
      </c>
    </row>
    <row r="2203" spans="18:20" x14ac:dyDescent="0.25">
      <c r="R2203" s="95">
        <f t="shared" si="36"/>
        <v>1</v>
      </c>
      <c r="S2203" s="95">
        <f>IF(T2203="",0,IFERROR(IF(VLOOKUP(T2203,T$73:T2202,1,0)&gt;0,0,0),1))</f>
        <v>0</v>
      </c>
      <c r="T2203" s="107">
        <f>IF(DATOS!J2131=P$74,DATOS!C2131,"")</f>
        <v>0</v>
      </c>
    </row>
    <row r="2204" spans="18:20" x14ac:dyDescent="0.25">
      <c r="R2204" s="95">
        <f t="shared" si="36"/>
        <v>1</v>
      </c>
      <c r="S2204" s="95">
        <f>IF(T2204="",0,IFERROR(IF(VLOOKUP(T2204,T$73:T2203,1,0)&gt;0,0,0),1))</f>
        <v>0</v>
      </c>
      <c r="T2204" s="107">
        <f>IF(DATOS!J2132=P$74,DATOS!C2132,"")</f>
        <v>0</v>
      </c>
    </row>
    <row r="2205" spans="18:20" x14ac:dyDescent="0.25">
      <c r="R2205" s="95">
        <f t="shared" si="36"/>
        <v>1</v>
      </c>
      <c r="S2205" s="95">
        <f>IF(T2205="",0,IFERROR(IF(VLOOKUP(T2205,T$73:T2204,1,0)&gt;0,0,0),1))</f>
        <v>0</v>
      </c>
      <c r="T2205" s="107">
        <f>IF(DATOS!J2133=P$74,DATOS!C2133,"")</f>
        <v>0</v>
      </c>
    </row>
    <row r="2206" spans="18:20" x14ac:dyDescent="0.25">
      <c r="R2206" s="95">
        <f t="shared" si="36"/>
        <v>1</v>
      </c>
      <c r="S2206" s="95">
        <f>IF(T2206="",0,IFERROR(IF(VLOOKUP(T2206,T$73:T2205,1,0)&gt;0,0,0),1))</f>
        <v>0</v>
      </c>
      <c r="T2206" s="107">
        <f>IF(DATOS!J2134=P$74,DATOS!C2134,"")</f>
        <v>0</v>
      </c>
    </row>
    <row r="2207" spans="18:20" x14ac:dyDescent="0.25">
      <c r="R2207" s="95">
        <f t="shared" si="36"/>
        <v>1</v>
      </c>
      <c r="S2207" s="95">
        <f>IF(T2207="",0,IFERROR(IF(VLOOKUP(T2207,T$73:T2206,1,0)&gt;0,0,0),1))</f>
        <v>0</v>
      </c>
      <c r="T2207" s="107">
        <f>IF(DATOS!J2135=P$74,DATOS!C2135,"")</f>
        <v>0</v>
      </c>
    </row>
    <row r="2208" spans="18:20" x14ac:dyDescent="0.25">
      <c r="R2208" s="95">
        <f t="shared" si="36"/>
        <v>1</v>
      </c>
      <c r="S2208" s="95">
        <f>IF(T2208="",0,IFERROR(IF(VLOOKUP(T2208,T$73:T2207,1,0)&gt;0,0,0),1))</f>
        <v>0</v>
      </c>
      <c r="T2208" s="107">
        <f>IF(DATOS!J2136=P$74,DATOS!C2136,"")</f>
        <v>0</v>
      </c>
    </row>
    <row r="2209" spans="18:20" x14ac:dyDescent="0.25">
      <c r="R2209" s="95">
        <f t="shared" si="36"/>
        <v>1</v>
      </c>
      <c r="S2209" s="95">
        <f>IF(T2209="",0,IFERROR(IF(VLOOKUP(T2209,T$73:T2208,1,0)&gt;0,0,0),1))</f>
        <v>0</v>
      </c>
      <c r="T2209" s="107">
        <f>IF(DATOS!J2137=P$74,DATOS!C2137,"")</f>
        <v>0</v>
      </c>
    </row>
    <row r="2210" spans="18:20" x14ac:dyDescent="0.25">
      <c r="R2210" s="95">
        <f t="shared" si="36"/>
        <v>1</v>
      </c>
      <c r="S2210" s="95">
        <f>IF(T2210="",0,IFERROR(IF(VLOOKUP(T2210,T$73:T2209,1,0)&gt;0,0,0),1))</f>
        <v>0</v>
      </c>
      <c r="T2210" s="107">
        <f>IF(DATOS!J2138=P$74,DATOS!C2138,"")</f>
        <v>0</v>
      </c>
    </row>
    <row r="2211" spans="18:20" x14ac:dyDescent="0.25">
      <c r="R2211" s="95">
        <f t="shared" si="36"/>
        <v>1</v>
      </c>
      <c r="S2211" s="95">
        <f>IF(T2211="",0,IFERROR(IF(VLOOKUP(T2211,T$73:T2210,1,0)&gt;0,0,0),1))</f>
        <v>0</v>
      </c>
      <c r="T2211" s="107">
        <f>IF(DATOS!J2139=P$74,DATOS!C2139,"")</f>
        <v>0</v>
      </c>
    </row>
    <row r="2212" spans="18:20" x14ac:dyDescent="0.25">
      <c r="R2212" s="95">
        <f t="shared" si="36"/>
        <v>1</v>
      </c>
      <c r="S2212" s="95">
        <f>IF(T2212="",0,IFERROR(IF(VLOOKUP(T2212,T$73:T2211,1,0)&gt;0,0,0),1))</f>
        <v>0</v>
      </c>
      <c r="T2212" s="107">
        <f>IF(DATOS!J2140=P$74,DATOS!C2140,"")</f>
        <v>0</v>
      </c>
    </row>
    <row r="2213" spans="18:20" x14ac:dyDescent="0.25">
      <c r="R2213" s="95">
        <f t="shared" si="36"/>
        <v>1</v>
      </c>
      <c r="S2213" s="95">
        <f>IF(T2213="",0,IFERROR(IF(VLOOKUP(T2213,T$73:T2212,1,0)&gt;0,0,0),1))</f>
        <v>0</v>
      </c>
      <c r="T2213" s="107">
        <f>IF(DATOS!J2141=P$74,DATOS!C2141,"")</f>
        <v>0</v>
      </c>
    </row>
    <row r="2214" spans="18:20" x14ac:dyDescent="0.25">
      <c r="R2214" s="95">
        <f t="shared" si="36"/>
        <v>1</v>
      </c>
      <c r="S2214" s="95">
        <f>IF(T2214="",0,IFERROR(IF(VLOOKUP(T2214,T$73:T2213,1,0)&gt;0,0,0),1))</f>
        <v>0</v>
      </c>
      <c r="T2214" s="107">
        <f>IF(DATOS!J2142=P$74,DATOS!C2142,"")</f>
        <v>0</v>
      </c>
    </row>
    <row r="2215" spans="18:20" x14ac:dyDescent="0.25">
      <c r="R2215" s="95">
        <f t="shared" si="36"/>
        <v>1</v>
      </c>
      <c r="S2215" s="95">
        <f>IF(T2215="",0,IFERROR(IF(VLOOKUP(T2215,T$73:T2214,1,0)&gt;0,0,0),1))</f>
        <v>0</v>
      </c>
      <c r="T2215" s="107">
        <f>IF(DATOS!J2143=P$74,DATOS!C2143,"")</f>
        <v>0</v>
      </c>
    </row>
    <row r="2216" spans="18:20" x14ac:dyDescent="0.25">
      <c r="R2216" s="95">
        <f t="shared" si="36"/>
        <v>1</v>
      </c>
      <c r="S2216" s="95">
        <f>IF(T2216="",0,IFERROR(IF(VLOOKUP(T2216,T$73:T2215,1,0)&gt;0,0,0),1))</f>
        <v>0</v>
      </c>
      <c r="T2216" s="107">
        <f>IF(DATOS!J2144=P$74,DATOS!C2144,"")</f>
        <v>0</v>
      </c>
    </row>
    <row r="2217" spans="18:20" x14ac:dyDescent="0.25">
      <c r="R2217" s="95">
        <f t="shared" si="36"/>
        <v>1</v>
      </c>
      <c r="S2217" s="95">
        <f>IF(T2217="",0,IFERROR(IF(VLOOKUP(T2217,T$73:T2216,1,0)&gt;0,0,0),1))</f>
        <v>0</v>
      </c>
      <c r="T2217" s="107">
        <f>IF(DATOS!J2145=P$74,DATOS!C2145,"")</f>
        <v>0</v>
      </c>
    </row>
    <row r="2218" spans="18:20" x14ac:dyDescent="0.25">
      <c r="R2218" s="95">
        <f t="shared" si="36"/>
        <v>1</v>
      </c>
      <c r="S2218" s="95">
        <f>IF(T2218="",0,IFERROR(IF(VLOOKUP(T2218,T$73:T2217,1,0)&gt;0,0,0),1))</f>
        <v>0</v>
      </c>
      <c r="T2218" s="107">
        <f>IF(DATOS!J2146=P$74,DATOS!C2146,"")</f>
        <v>0</v>
      </c>
    </row>
    <row r="2219" spans="18:20" x14ac:dyDescent="0.25">
      <c r="R2219" s="95">
        <f t="shared" si="36"/>
        <v>1</v>
      </c>
      <c r="S2219" s="95">
        <f>IF(T2219="",0,IFERROR(IF(VLOOKUP(T2219,T$73:T2218,1,0)&gt;0,0,0),1))</f>
        <v>0</v>
      </c>
      <c r="T2219" s="107">
        <f>IF(DATOS!J2147=P$74,DATOS!C2147,"")</f>
        <v>0</v>
      </c>
    </row>
    <row r="2220" spans="18:20" x14ac:dyDescent="0.25">
      <c r="R2220" s="95">
        <f t="shared" si="36"/>
        <v>1</v>
      </c>
      <c r="S2220" s="95">
        <f>IF(T2220="",0,IFERROR(IF(VLOOKUP(T2220,T$73:T2219,1,0)&gt;0,0,0),1))</f>
        <v>0</v>
      </c>
      <c r="T2220" s="107">
        <f>IF(DATOS!J2148=P$74,DATOS!C2148,"")</f>
        <v>0</v>
      </c>
    </row>
    <row r="2221" spans="18:20" x14ac:dyDescent="0.25">
      <c r="R2221" s="95">
        <f t="shared" si="36"/>
        <v>1</v>
      </c>
      <c r="S2221" s="95">
        <f>IF(T2221="",0,IFERROR(IF(VLOOKUP(T2221,T$73:T2220,1,0)&gt;0,0,0),1))</f>
        <v>0</v>
      </c>
      <c r="T2221" s="107">
        <f>IF(DATOS!J2149=P$74,DATOS!C2149,"")</f>
        <v>0</v>
      </c>
    </row>
    <row r="2222" spans="18:20" x14ac:dyDescent="0.25">
      <c r="R2222" s="95">
        <f t="shared" si="36"/>
        <v>1</v>
      </c>
      <c r="S2222" s="95">
        <f>IF(T2222="",0,IFERROR(IF(VLOOKUP(T2222,T$73:T2221,1,0)&gt;0,0,0),1))</f>
        <v>0</v>
      </c>
      <c r="T2222" s="107">
        <f>IF(DATOS!J2150=P$74,DATOS!C2150,"")</f>
        <v>0</v>
      </c>
    </row>
    <row r="2223" spans="18:20" x14ac:dyDescent="0.25">
      <c r="R2223" s="95">
        <f t="shared" si="36"/>
        <v>1</v>
      </c>
      <c r="S2223" s="95">
        <f>IF(T2223="",0,IFERROR(IF(VLOOKUP(T2223,T$73:T2222,1,0)&gt;0,0,0),1))</f>
        <v>0</v>
      </c>
      <c r="T2223" s="107">
        <f>IF(DATOS!J2151=P$74,DATOS!C2151,"")</f>
        <v>0</v>
      </c>
    </row>
    <row r="2224" spans="18:20" x14ac:dyDescent="0.25">
      <c r="R2224" s="95">
        <f t="shared" si="36"/>
        <v>1</v>
      </c>
      <c r="S2224" s="95">
        <f>IF(T2224="",0,IFERROR(IF(VLOOKUP(T2224,T$73:T2223,1,0)&gt;0,0,0),1))</f>
        <v>0</v>
      </c>
      <c r="T2224" s="107">
        <f>IF(DATOS!J2152=P$74,DATOS!C2152,"")</f>
        <v>0</v>
      </c>
    </row>
    <row r="2225" spans="18:20" x14ac:dyDescent="0.25">
      <c r="R2225" s="95">
        <f t="shared" si="36"/>
        <v>1</v>
      </c>
      <c r="S2225" s="95">
        <f>IF(T2225="",0,IFERROR(IF(VLOOKUP(T2225,T$73:T2224,1,0)&gt;0,0,0),1))</f>
        <v>0</v>
      </c>
      <c r="T2225" s="107">
        <f>IF(DATOS!J2153=P$74,DATOS!C2153,"")</f>
        <v>0</v>
      </c>
    </row>
    <row r="2226" spans="18:20" x14ac:dyDescent="0.25">
      <c r="R2226" s="95">
        <f t="shared" si="36"/>
        <v>1</v>
      </c>
      <c r="S2226" s="95">
        <f>IF(T2226="",0,IFERROR(IF(VLOOKUP(T2226,T$73:T2225,1,0)&gt;0,0,0),1))</f>
        <v>0</v>
      </c>
      <c r="T2226" s="107">
        <f>IF(DATOS!J2154=P$74,DATOS!C2154,"")</f>
        <v>0</v>
      </c>
    </row>
    <row r="2227" spans="18:20" x14ac:dyDescent="0.25">
      <c r="R2227" s="95">
        <f t="shared" si="36"/>
        <v>1</v>
      </c>
      <c r="S2227" s="95">
        <f>IF(T2227="",0,IFERROR(IF(VLOOKUP(T2227,T$73:T2226,1,0)&gt;0,0,0),1))</f>
        <v>0</v>
      </c>
      <c r="T2227" s="107">
        <f>IF(DATOS!J2155=P$74,DATOS!C2155,"")</f>
        <v>0</v>
      </c>
    </row>
    <row r="2228" spans="18:20" x14ac:dyDescent="0.25">
      <c r="R2228" s="95">
        <f t="shared" si="36"/>
        <v>1</v>
      </c>
      <c r="S2228" s="95">
        <f>IF(T2228="",0,IFERROR(IF(VLOOKUP(T2228,T$73:T2227,1,0)&gt;0,0,0),1))</f>
        <v>0</v>
      </c>
      <c r="T2228" s="107">
        <f>IF(DATOS!J2156=P$74,DATOS!C2156,"")</f>
        <v>0</v>
      </c>
    </row>
    <row r="2229" spans="18:20" x14ac:dyDescent="0.25">
      <c r="R2229" s="95">
        <f t="shared" si="36"/>
        <v>1</v>
      </c>
      <c r="S2229" s="95">
        <f>IF(T2229="",0,IFERROR(IF(VLOOKUP(T2229,T$73:T2228,1,0)&gt;0,0,0),1))</f>
        <v>0</v>
      </c>
      <c r="T2229" s="107">
        <f>IF(DATOS!J2157=P$74,DATOS!C2157,"")</f>
        <v>0</v>
      </c>
    </row>
    <row r="2230" spans="18:20" x14ac:dyDescent="0.25">
      <c r="R2230" s="95">
        <f t="shared" si="36"/>
        <v>1</v>
      </c>
      <c r="S2230" s="95">
        <f>IF(T2230="",0,IFERROR(IF(VLOOKUP(T2230,T$73:T2229,1,0)&gt;0,0,0),1))</f>
        <v>0</v>
      </c>
      <c r="T2230" s="107">
        <f>IF(DATOS!J2158=P$74,DATOS!C2158,"")</f>
        <v>0</v>
      </c>
    </row>
    <row r="2231" spans="18:20" x14ac:dyDescent="0.25">
      <c r="R2231" s="95">
        <f t="shared" si="36"/>
        <v>1</v>
      </c>
      <c r="S2231" s="95">
        <f>IF(T2231="",0,IFERROR(IF(VLOOKUP(T2231,T$73:T2230,1,0)&gt;0,0,0),1))</f>
        <v>0</v>
      </c>
      <c r="T2231" s="107">
        <f>IF(DATOS!J2159=P$74,DATOS!C2159,"")</f>
        <v>0</v>
      </c>
    </row>
    <row r="2232" spans="18:20" x14ac:dyDescent="0.25">
      <c r="R2232" s="95">
        <f t="shared" si="36"/>
        <v>1</v>
      </c>
      <c r="S2232" s="95">
        <f>IF(T2232="",0,IFERROR(IF(VLOOKUP(T2232,T$73:T2231,1,0)&gt;0,0,0),1))</f>
        <v>0</v>
      </c>
      <c r="T2232" s="107">
        <f>IF(DATOS!J2160=P$74,DATOS!C2160,"")</f>
        <v>0</v>
      </c>
    </row>
    <row r="2233" spans="18:20" x14ac:dyDescent="0.25">
      <c r="R2233" s="95">
        <f t="shared" si="36"/>
        <v>1</v>
      </c>
      <c r="S2233" s="95">
        <f>IF(T2233="",0,IFERROR(IF(VLOOKUP(T2233,T$73:T2232,1,0)&gt;0,0,0),1))</f>
        <v>0</v>
      </c>
      <c r="T2233" s="107">
        <f>IF(DATOS!J2161=P$74,DATOS!C2161,"")</f>
        <v>0</v>
      </c>
    </row>
    <row r="2234" spans="18:20" x14ac:dyDescent="0.25">
      <c r="R2234" s="95">
        <f t="shared" si="36"/>
        <v>1</v>
      </c>
      <c r="S2234" s="95">
        <f>IF(T2234="",0,IFERROR(IF(VLOOKUP(T2234,T$73:T2233,1,0)&gt;0,0,0),1))</f>
        <v>0</v>
      </c>
      <c r="T2234" s="107">
        <f>IF(DATOS!J2162=P$74,DATOS!C2162,"")</f>
        <v>0</v>
      </c>
    </row>
    <row r="2235" spans="18:20" x14ac:dyDescent="0.25">
      <c r="R2235" s="95">
        <f t="shared" si="36"/>
        <v>1</v>
      </c>
      <c r="S2235" s="95">
        <f>IF(T2235="",0,IFERROR(IF(VLOOKUP(T2235,T$73:T2234,1,0)&gt;0,0,0),1))</f>
        <v>0</v>
      </c>
      <c r="T2235" s="107">
        <f>IF(DATOS!J2163=P$74,DATOS!C2163,"")</f>
        <v>0</v>
      </c>
    </row>
    <row r="2236" spans="18:20" x14ac:dyDescent="0.25">
      <c r="R2236" s="95">
        <f t="shared" si="36"/>
        <v>1</v>
      </c>
      <c r="S2236" s="95">
        <f>IF(T2236="",0,IFERROR(IF(VLOOKUP(T2236,T$73:T2235,1,0)&gt;0,0,0),1))</f>
        <v>0</v>
      </c>
      <c r="T2236" s="107">
        <f>IF(DATOS!J2164=P$74,DATOS!C2164,"")</f>
        <v>0</v>
      </c>
    </row>
    <row r="2237" spans="18:20" x14ac:dyDescent="0.25">
      <c r="R2237" s="95">
        <f t="shared" si="36"/>
        <v>1</v>
      </c>
      <c r="S2237" s="95">
        <f>IF(T2237="",0,IFERROR(IF(VLOOKUP(T2237,T$73:T2236,1,0)&gt;0,0,0),1))</f>
        <v>0</v>
      </c>
      <c r="T2237" s="107">
        <f>IF(DATOS!J2165=P$74,DATOS!C2165,"")</f>
        <v>0</v>
      </c>
    </row>
    <row r="2238" spans="18:20" x14ac:dyDescent="0.25">
      <c r="R2238" s="95">
        <f t="shared" si="36"/>
        <v>1</v>
      </c>
      <c r="S2238" s="95">
        <f>IF(T2238="",0,IFERROR(IF(VLOOKUP(T2238,T$73:T2237,1,0)&gt;0,0,0),1))</f>
        <v>0</v>
      </c>
      <c r="T2238" s="107">
        <f>IF(DATOS!J2166=P$74,DATOS!C2166,"")</f>
        <v>0</v>
      </c>
    </row>
    <row r="2239" spans="18:20" x14ac:dyDescent="0.25">
      <c r="R2239" s="95">
        <f t="shared" si="36"/>
        <v>1</v>
      </c>
      <c r="S2239" s="95">
        <f>IF(T2239="",0,IFERROR(IF(VLOOKUP(T2239,T$73:T2238,1,0)&gt;0,0,0),1))</f>
        <v>0</v>
      </c>
      <c r="T2239" s="107">
        <f>IF(DATOS!J2167=P$74,DATOS!C2167,"")</f>
        <v>0</v>
      </c>
    </row>
    <row r="2240" spans="18:20" x14ac:dyDescent="0.25">
      <c r="R2240" s="95">
        <f t="shared" si="36"/>
        <v>1</v>
      </c>
      <c r="S2240" s="95">
        <f>IF(T2240="",0,IFERROR(IF(VLOOKUP(T2240,T$73:T2239,1,0)&gt;0,0,0),1))</f>
        <v>0</v>
      </c>
      <c r="T2240" s="107">
        <f>IF(DATOS!J2168=P$74,DATOS!C2168,"")</f>
        <v>0</v>
      </c>
    </row>
    <row r="2241" spans="18:20" x14ac:dyDescent="0.25">
      <c r="R2241" s="95">
        <f t="shared" si="36"/>
        <v>1</v>
      </c>
      <c r="S2241" s="95">
        <f>IF(T2241="",0,IFERROR(IF(VLOOKUP(T2241,T$73:T2240,1,0)&gt;0,0,0),1))</f>
        <v>0</v>
      </c>
      <c r="T2241" s="107">
        <f>IF(DATOS!J2169=P$74,DATOS!C2169,"")</f>
        <v>0</v>
      </c>
    </row>
    <row r="2242" spans="18:20" x14ac:dyDescent="0.25">
      <c r="R2242" s="95">
        <f t="shared" si="36"/>
        <v>1</v>
      </c>
      <c r="S2242" s="95">
        <f>IF(T2242="",0,IFERROR(IF(VLOOKUP(T2242,T$73:T2241,1,0)&gt;0,0,0),1))</f>
        <v>0</v>
      </c>
      <c r="T2242" s="107">
        <f>IF(DATOS!J2170=P$74,DATOS!C2170,"")</f>
        <v>0</v>
      </c>
    </row>
    <row r="2243" spans="18:20" x14ac:dyDescent="0.25">
      <c r="R2243" s="95">
        <f t="shared" si="36"/>
        <v>1</v>
      </c>
      <c r="S2243" s="95">
        <f>IF(T2243="",0,IFERROR(IF(VLOOKUP(T2243,T$73:T2242,1,0)&gt;0,0,0),1))</f>
        <v>0</v>
      </c>
      <c r="T2243" s="107">
        <f>IF(DATOS!J2171=P$74,DATOS!C2171,"")</f>
        <v>0</v>
      </c>
    </row>
    <row r="2244" spans="18:20" x14ac:dyDescent="0.25">
      <c r="R2244" s="95">
        <f t="shared" si="36"/>
        <v>1</v>
      </c>
      <c r="S2244" s="95">
        <f>IF(T2244="",0,IFERROR(IF(VLOOKUP(T2244,T$73:T2243,1,0)&gt;0,0,0),1))</f>
        <v>0</v>
      </c>
      <c r="T2244" s="107">
        <f>IF(DATOS!J2172=P$74,DATOS!C2172,"")</f>
        <v>0</v>
      </c>
    </row>
    <row r="2245" spans="18:20" x14ac:dyDescent="0.25">
      <c r="R2245" s="95">
        <f t="shared" si="36"/>
        <v>1</v>
      </c>
      <c r="S2245" s="95">
        <f>IF(T2245="",0,IFERROR(IF(VLOOKUP(T2245,T$73:T2244,1,0)&gt;0,0,0),1))</f>
        <v>0</v>
      </c>
      <c r="T2245" s="107">
        <f>IF(DATOS!J2173=P$74,DATOS!C2173,"")</f>
        <v>0</v>
      </c>
    </row>
    <row r="2246" spans="18:20" x14ac:dyDescent="0.25">
      <c r="R2246" s="95">
        <f t="shared" si="36"/>
        <v>1</v>
      </c>
      <c r="S2246" s="95">
        <f>IF(T2246="",0,IFERROR(IF(VLOOKUP(T2246,T$73:T2245,1,0)&gt;0,0,0),1))</f>
        <v>0</v>
      </c>
      <c r="T2246" s="107">
        <f>IF(DATOS!J2174=P$74,DATOS!C2174,"")</f>
        <v>0</v>
      </c>
    </row>
    <row r="2247" spans="18:20" x14ac:dyDescent="0.25">
      <c r="R2247" s="95">
        <f t="shared" si="36"/>
        <v>1</v>
      </c>
      <c r="S2247" s="95">
        <f>IF(T2247="",0,IFERROR(IF(VLOOKUP(T2247,T$73:T2246,1,0)&gt;0,0,0),1))</f>
        <v>0</v>
      </c>
      <c r="T2247" s="107">
        <f>IF(DATOS!J2175=P$74,DATOS!C2175,"")</f>
        <v>0</v>
      </c>
    </row>
    <row r="2248" spans="18:20" x14ac:dyDescent="0.25">
      <c r="R2248" s="95">
        <f t="shared" si="36"/>
        <v>1</v>
      </c>
      <c r="S2248" s="95">
        <f>IF(T2248="",0,IFERROR(IF(VLOOKUP(T2248,T$73:T2247,1,0)&gt;0,0,0),1))</f>
        <v>0</v>
      </c>
      <c r="T2248" s="107">
        <f>IF(DATOS!J2176=P$74,DATOS!C2176,"")</f>
        <v>0</v>
      </c>
    </row>
    <row r="2249" spans="18:20" x14ac:dyDescent="0.25">
      <c r="R2249" s="95">
        <f t="shared" si="36"/>
        <v>1</v>
      </c>
      <c r="S2249" s="95">
        <f>IF(T2249="",0,IFERROR(IF(VLOOKUP(T2249,T$73:T2248,1,0)&gt;0,0,0),1))</f>
        <v>0</v>
      </c>
      <c r="T2249" s="107">
        <f>IF(DATOS!J2177=P$74,DATOS!C2177,"")</f>
        <v>0</v>
      </c>
    </row>
    <row r="2250" spans="18:20" x14ac:dyDescent="0.25">
      <c r="R2250" s="95">
        <f t="shared" ref="R2250:R2313" si="37">R2249+S2250</f>
        <v>1</v>
      </c>
      <c r="S2250" s="95">
        <f>IF(T2250="",0,IFERROR(IF(VLOOKUP(T2250,T$73:T2249,1,0)&gt;0,0,0),1))</f>
        <v>0</v>
      </c>
      <c r="T2250" s="107">
        <f>IF(DATOS!J2178=P$74,DATOS!C2178,"")</f>
        <v>0</v>
      </c>
    </row>
    <row r="2251" spans="18:20" x14ac:dyDescent="0.25">
      <c r="R2251" s="95">
        <f t="shared" si="37"/>
        <v>1</v>
      </c>
      <c r="S2251" s="95">
        <f>IF(T2251="",0,IFERROR(IF(VLOOKUP(T2251,T$73:T2250,1,0)&gt;0,0,0),1))</f>
        <v>0</v>
      </c>
      <c r="T2251" s="107">
        <f>IF(DATOS!J2179=P$74,DATOS!C2179,"")</f>
        <v>0</v>
      </c>
    </row>
    <row r="2252" spans="18:20" x14ac:dyDescent="0.25">
      <c r="R2252" s="95">
        <f t="shared" si="37"/>
        <v>1</v>
      </c>
      <c r="S2252" s="95">
        <f>IF(T2252="",0,IFERROR(IF(VLOOKUP(T2252,T$73:T2251,1,0)&gt;0,0,0),1))</f>
        <v>0</v>
      </c>
      <c r="T2252" s="107">
        <f>IF(DATOS!J2180=P$74,DATOS!C2180,"")</f>
        <v>0</v>
      </c>
    </row>
    <row r="2253" spans="18:20" x14ac:dyDescent="0.25">
      <c r="R2253" s="95">
        <f t="shared" si="37"/>
        <v>1</v>
      </c>
      <c r="S2253" s="95">
        <f>IF(T2253="",0,IFERROR(IF(VLOOKUP(T2253,T$73:T2252,1,0)&gt;0,0,0),1))</f>
        <v>0</v>
      </c>
      <c r="T2253" s="107">
        <f>IF(DATOS!J2181=P$74,DATOS!C2181,"")</f>
        <v>0</v>
      </c>
    </row>
    <row r="2254" spans="18:20" x14ac:dyDescent="0.25">
      <c r="R2254" s="95">
        <f t="shared" si="37"/>
        <v>1</v>
      </c>
      <c r="S2254" s="95">
        <f>IF(T2254="",0,IFERROR(IF(VLOOKUP(T2254,T$73:T2253,1,0)&gt;0,0,0),1))</f>
        <v>0</v>
      </c>
      <c r="T2254" s="107">
        <f>IF(DATOS!J2182=P$74,DATOS!C2182,"")</f>
        <v>0</v>
      </c>
    </row>
    <row r="2255" spans="18:20" x14ac:dyDescent="0.25">
      <c r="R2255" s="95">
        <f t="shared" si="37"/>
        <v>1</v>
      </c>
      <c r="S2255" s="95">
        <f>IF(T2255="",0,IFERROR(IF(VLOOKUP(T2255,T$73:T2254,1,0)&gt;0,0,0),1))</f>
        <v>0</v>
      </c>
      <c r="T2255" s="107">
        <f>IF(DATOS!J2183=P$74,DATOS!C2183,"")</f>
        <v>0</v>
      </c>
    </row>
    <row r="2256" spans="18:20" x14ac:dyDescent="0.25">
      <c r="R2256" s="95">
        <f t="shared" si="37"/>
        <v>1</v>
      </c>
      <c r="S2256" s="95">
        <f>IF(T2256="",0,IFERROR(IF(VLOOKUP(T2256,T$73:T2255,1,0)&gt;0,0,0),1))</f>
        <v>0</v>
      </c>
      <c r="T2256" s="107">
        <f>IF(DATOS!J2184=P$74,DATOS!C2184,"")</f>
        <v>0</v>
      </c>
    </row>
    <row r="2257" spans="18:20" x14ac:dyDescent="0.25">
      <c r="R2257" s="95">
        <f t="shared" si="37"/>
        <v>1</v>
      </c>
      <c r="S2257" s="95">
        <f>IF(T2257="",0,IFERROR(IF(VLOOKUP(T2257,T$73:T2256,1,0)&gt;0,0,0),1))</f>
        <v>0</v>
      </c>
      <c r="T2257" s="107">
        <f>IF(DATOS!J2185=P$74,DATOS!C2185,"")</f>
        <v>0</v>
      </c>
    </row>
    <row r="2258" spans="18:20" x14ac:dyDescent="0.25">
      <c r="R2258" s="95">
        <f t="shared" si="37"/>
        <v>1</v>
      </c>
      <c r="S2258" s="95">
        <f>IF(T2258="",0,IFERROR(IF(VLOOKUP(T2258,T$73:T2257,1,0)&gt;0,0,0),1))</f>
        <v>0</v>
      </c>
      <c r="T2258" s="107">
        <f>IF(DATOS!J2186=P$74,DATOS!C2186,"")</f>
        <v>0</v>
      </c>
    </row>
    <row r="2259" spans="18:20" x14ac:dyDescent="0.25">
      <c r="R2259" s="95">
        <f t="shared" si="37"/>
        <v>1</v>
      </c>
      <c r="S2259" s="95">
        <f>IF(T2259="",0,IFERROR(IF(VLOOKUP(T2259,T$73:T2258,1,0)&gt;0,0,0),1))</f>
        <v>0</v>
      </c>
      <c r="T2259" s="107">
        <f>IF(DATOS!J2187=P$74,DATOS!C2187,"")</f>
        <v>0</v>
      </c>
    </row>
    <row r="2260" spans="18:20" x14ac:dyDescent="0.25">
      <c r="R2260" s="95">
        <f t="shared" si="37"/>
        <v>1</v>
      </c>
      <c r="S2260" s="95">
        <f>IF(T2260="",0,IFERROR(IF(VLOOKUP(T2260,T$73:T2259,1,0)&gt;0,0,0),1))</f>
        <v>0</v>
      </c>
      <c r="T2260" s="107">
        <f>IF(DATOS!J2188=P$74,DATOS!C2188,"")</f>
        <v>0</v>
      </c>
    </row>
    <row r="2261" spans="18:20" x14ac:dyDescent="0.25">
      <c r="R2261" s="95">
        <f t="shared" si="37"/>
        <v>1</v>
      </c>
      <c r="S2261" s="95">
        <f>IF(T2261="",0,IFERROR(IF(VLOOKUP(T2261,T$73:T2260,1,0)&gt;0,0,0),1))</f>
        <v>0</v>
      </c>
      <c r="T2261" s="107">
        <f>IF(DATOS!J2189=P$74,DATOS!C2189,"")</f>
        <v>0</v>
      </c>
    </row>
    <row r="2262" spans="18:20" x14ac:dyDescent="0.25">
      <c r="R2262" s="95">
        <f t="shared" si="37"/>
        <v>1</v>
      </c>
      <c r="S2262" s="95">
        <f>IF(T2262="",0,IFERROR(IF(VLOOKUP(T2262,T$73:T2261,1,0)&gt;0,0,0),1))</f>
        <v>0</v>
      </c>
      <c r="T2262" s="107">
        <f>IF(DATOS!J2190=P$74,DATOS!C2190,"")</f>
        <v>0</v>
      </c>
    </row>
    <row r="2263" spans="18:20" x14ac:dyDescent="0.25">
      <c r="R2263" s="95">
        <f t="shared" si="37"/>
        <v>1</v>
      </c>
      <c r="S2263" s="95">
        <f>IF(T2263="",0,IFERROR(IF(VLOOKUP(T2263,T$73:T2262,1,0)&gt;0,0,0),1))</f>
        <v>0</v>
      </c>
      <c r="T2263" s="107">
        <f>IF(DATOS!J2191=P$74,DATOS!C2191,"")</f>
        <v>0</v>
      </c>
    </row>
    <row r="2264" spans="18:20" x14ac:dyDescent="0.25">
      <c r="R2264" s="95">
        <f t="shared" si="37"/>
        <v>1</v>
      </c>
      <c r="S2264" s="95">
        <f>IF(T2264="",0,IFERROR(IF(VLOOKUP(T2264,T$73:T2263,1,0)&gt;0,0,0),1))</f>
        <v>0</v>
      </c>
      <c r="T2264" s="107">
        <f>IF(DATOS!J2192=P$74,DATOS!C2192,"")</f>
        <v>0</v>
      </c>
    </row>
    <row r="2265" spans="18:20" x14ac:dyDescent="0.25">
      <c r="R2265" s="95">
        <f t="shared" si="37"/>
        <v>1</v>
      </c>
      <c r="S2265" s="95">
        <f>IF(T2265="",0,IFERROR(IF(VLOOKUP(T2265,T$73:T2264,1,0)&gt;0,0,0),1))</f>
        <v>0</v>
      </c>
      <c r="T2265" s="107">
        <f>IF(DATOS!J2193=P$74,DATOS!C2193,"")</f>
        <v>0</v>
      </c>
    </row>
    <row r="2266" spans="18:20" x14ac:dyDescent="0.25">
      <c r="R2266" s="95">
        <f t="shared" si="37"/>
        <v>1</v>
      </c>
      <c r="S2266" s="95">
        <f>IF(T2266="",0,IFERROR(IF(VLOOKUP(T2266,T$73:T2265,1,0)&gt;0,0,0),1))</f>
        <v>0</v>
      </c>
      <c r="T2266" s="107">
        <f>IF(DATOS!J2194=P$74,DATOS!C2194,"")</f>
        <v>0</v>
      </c>
    </row>
    <row r="2267" spans="18:20" x14ac:dyDescent="0.25">
      <c r="R2267" s="95">
        <f t="shared" si="37"/>
        <v>1</v>
      </c>
      <c r="S2267" s="95">
        <f>IF(T2267="",0,IFERROR(IF(VLOOKUP(T2267,T$73:T2266,1,0)&gt;0,0,0),1))</f>
        <v>0</v>
      </c>
      <c r="T2267" s="107">
        <f>IF(DATOS!J2195=P$74,DATOS!C2195,"")</f>
        <v>0</v>
      </c>
    </row>
    <row r="2268" spans="18:20" x14ac:dyDescent="0.25">
      <c r="R2268" s="95">
        <f t="shared" si="37"/>
        <v>1</v>
      </c>
      <c r="S2268" s="95">
        <f>IF(T2268="",0,IFERROR(IF(VLOOKUP(T2268,T$73:T2267,1,0)&gt;0,0,0),1))</f>
        <v>0</v>
      </c>
      <c r="T2268" s="107">
        <f>IF(DATOS!J2196=P$74,DATOS!C2196,"")</f>
        <v>0</v>
      </c>
    </row>
    <row r="2269" spans="18:20" x14ac:dyDescent="0.25">
      <c r="R2269" s="95">
        <f t="shared" si="37"/>
        <v>1</v>
      </c>
      <c r="S2269" s="95">
        <f>IF(T2269="",0,IFERROR(IF(VLOOKUP(T2269,T$73:T2268,1,0)&gt;0,0,0),1))</f>
        <v>0</v>
      </c>
      <c r="T2269" s="107">
        <f>IF(DATOS!J2197=P$74,DATOS!C2197,"")</f>
        <v>0</v>
      </c>
    </row>
    <row r="2270" spans="18:20" x14ac:dyDescent="0.25">
      <c r="R2270" s="95">
        <f t="shared" si="37"/>
        <v>1</v>
      </c>
      <c r="S2270" s="95">
        <f>IF(T2270="",0,IFERROR(IF(VLOOKUP(T2270,T$73:T2269,1,0)&gt;0,0,0),1))</f>
        <v>0</v>
      </c>
      <c r="T2270" s="107">
        <f>IF(DATOS!J2198=P$74,DATOS!C2198,"")</f>
        <v>0</v>
      </c>
    </row>
    <row r="2271" spans="18:20" x14ac:dyDescent="0.25">
      <c r="R2271" s="95">
        <f t="shared" si="37"/>
        <v>1</v>
      </c>
      <c r="S2271" s="95">
        <f>IF(T2271="",0,IFERROR(IF(VLOOKUP(T2271,T$73:T2270,1,0)&gt;0,0,0),1))</f>
        <v>0</v>
      </c>
      <c r="T2271" s="107">
        <f>IF(DATOS!J2199=P$74,DATOS!C2199,"")</f>
        <v>0</v>
      </c>
    </row>
    <row r="2272" spans="18:20" x14ac:dyDescent="0.25">
      <c r="R2272" s="95">
        <f t="shared" si="37"/>
        <v>1</v>
      </c>
      <c r="S2272" s="95">
        <f>IF(T2272="",0,IFERROR(IF(VLOOKUP(T2272,T$73:T2271,1,0)&gt;0,0,0),1))</f>
        <v>0</v>
      </c>
      <c r="T2272" s="107">
        <f>IF(DATOS!J2200=P$74,DATOS!C2200,"")</f>
        <v>0</v>
      </c>
    </row>
    <row r="2273" spans="18:20" x14ac:dyDescent="0.25">
      <c r="R2273" s="95">
        <f t="shared" si="37"/>
        <v>1</v>
      </c>
      <c r="S2273" s="95">
        <f>IF(T2273="",0,IFERROR(IF(VLOOKUP(T2273,T$73:T2272,1,0)&gt;0,0,0),1))</f>
        <v>0</v>
      </c>
      <c r="T2273" s="107">
        <f>IF(DATOS!J2201=P$74,DATOS!C2201,"")</f>
        <v>0</v>
      </c>
    </row>
    <row r="2274" spans="18:20" x14ac:dyDescent="0.25">
      <c r="R2274" s="95">
        <f t="shared" si="37"/>
        <v>1</v>
      </c>
      <c r="S2274" s="95">
        <f>IF(T2274="",0,IFERROR(IF(VLOOKUP(T2274,T$73:T2273,1,0)&gt;0,0,0),1))</f>
        <v>0</v>
      </c>
      <c r="T2274" s="107">
        <f>IF(DATOS!J2202=P$74,DATOS!C2202,"")</f>
        <v>0</v>
      </c>
    </row>
    <row r="2275" spans="18:20" x14ac:dyDescent="0.25">
      <c r="R2275" s="95">
        <f t="shared" si="37"/>
        <v>1</v>
      </c>
      <c r="S2275" s="95">
        <f>IF(T2275="",0,IFERROR(IF(VLOOKUP(T2275,T$73:T2274,1,0)&gt;0,0,0),1))</f>
        <v>0</v>
      </c>
      <c r="T2275" s="107">
        <f>IF(DATOS!J2203=P$74,DATOS!C2203,"")</f>
        <v>0</v>
      </c>
    </row>
    <row r="2276" spans="18:20" x14ac:dyDescent="0.25">
      <c r="R2276" s="95">
        <f t="shared" si="37"/>
        <v>1</v>
      </c>
      <c r="S2276" s="95">
        <f>IF(T2276="",0,IFERROR(IF(VLOOKUP(T2276,T$73:T2275,1,0)&gt;0,0,0),1))</f>
        <v>0</v>
      </c>
      <c r="T2276" s="107">
        <f>IF(DATOS!J2204=P$74,DATOS!C2204,"")</f>
        <v>0</v>
      </c>
    </row>
    <row r="2277" spans="18:20" x14ac:dyDescent="0.25">
      <c r="R2277" s="95">
        <f t="shared" si="37"/>
        <v>1</v>
      </c>
      <c r="S2277" s="95">
        <f>IF(T2277="",0,IFERROR(IF(VLOOKUP(T2277,T$73:T2276,1,0)&gt;0,0,0),1))</f>
        <v>0</v>
      </c>
      <c r="T2277" s="107">
        <f>IF(DATOS!J2205=P$74,DATOS!C2205,"")</f>
        <v>0</v>
      </c>
    </row>
    <row r="2278" spans="18:20" x14ac:dyDescent="0.25">
      <c r="R2278" s="95">
        <f t="shared" si="37"/>
        <v>1</v>
      </c>
      <c r="S2278" s="95">
        <f>IF(T2278="",0,IFERROR(IF(VLOOKUP(T2278,T$73:T2277,1,0)&gt;0,0,0),1))</f>
        <v>0</v>
      </c>
      <c r="T2278" s="107">
        <f>IF(DATOS!J2206=P$74,DATOS!C2206,"")</f>
        <v>0</v>
      </c>
    </row>
    <row r="2279" spans="18:20" x14ac:dyDescent="0.25">
      <c r="R2279" s="95">
        <f t="shared" si="37"/>
        <v>1</v>
      </c>
      <c r="S2279" s="95">
        <f>IF(T2279="",0,IFERROR(IF(VLOOKUP(T2279,T$73:T2278,1,0)&gt;0,0,0),1))</f>
        <v>0</v>
      </c>
      <c r="T2279" s="107">
        <f>IF(DATOS!J2207=P$74,DATOS!C2207,"")</f>
        <v>0</v>
      </c>
    </row>
    <row r="2280" spans="18:20" x14ac:dyDescent="0.25">
      <c r="R2280" s="95">
        <f t="shared" si="37"/>
        <v>1</v>
      </c>
      <c r="S2280" s="95">
        <f>IF(T2280="",0,IFERROR(IF(VLOOKUP(T2280,T$73:T2279,1,0)&gt;0,0,0),1))</f>
        <v>0</v>
      </c>
      <c r="T2280" s="107">
        <f>IF(DATOS!J2208=P$74,DATOS!C2208,"")</f>
        <v>0</v>
      </c>
    </row>
    <row r="2281" spans="18:20" x14ac:dyDescent="0.25">
      <c r="R2281" s="95">
        <f t="shared" si="37"/>
        <v>1</v>
      </c>
      <c r="S2281" s="95">
        <f>IF(T2281="",0,IFERROR(IF(VLOOKUP(T2281,T$73:T2280,1,0)&gt;0,0,0),1))</f>
        <v>0</v>
      </c>
      <c r="T2281" s="107">
        <f>IF(DATOS!J2209=P$74,DATOS!C2209,"")</f>
        <v>0</v>
      </c>
    </row>
    <row r="2282" spans="18:20" x14ac:dyDescent="0.25">
      <c r="R2282" s="95">
        <f t="shared" si="37"/>
        <v>1</v>
      </c>
      <c r="S2282" s="95">
        <f>IF(T2282="",0,IFERROR(IF(VLOOKUP(T2282,T$73:T2281,1,0)&gt;0,0,0),1))</f>
        <v>0</v>
      </c>
      <c r="T2282" s="107">
        <f>IF(DATOS!J2210=P$74,DATOS!C2210,"")</f>
        <v>0</v>
      </c>
    </row>
    <row r="2283" spans="18:20" x14ac:dyDescent="0.25">
      <c r="R2283" s="95">
        <f t="shared" si="37"/>
        <v>1</v>
      </c>
      <c r="S2283" s="95">
        <f>IF(T2283="",0,IFERROR(IF(VLOOKUP(T2283,T$73:T2282,1,0)&gt;0,0,0),1))</f>
        <v>0</v>
      </c>
      <c r="T2283" s="107">
        <f>IF(DATOS!J2211=P$74,DATOS!C2211,"")</f>
        <v>0</v>
      </c>
    </row>
    <row r="2284" spans="18:20" x14ac:dyDescent="0.25">
      <c r="R2284" s="95">
        <f t="shared" si="37"/>
        <v>1</v>
      </c>
      <c r="S2284" s="95">
        <f>IF(T2284="",0,IFERROR(IF(VLOOKUP(T2284,T$73:T2283,1,0)&gt;0,0,0),1))</f>
        <v>0</v>
      </c>
      <c r="T2284" s="107">
        <f>IF(DATOS!J2212=P$74,DATOS!C2212,"")</f>
        <v>0</v>
      </c>
    </row>
    <row r="2285" spans="18:20" x14ac:dyDescent="0.25">
      <c r="R2285" s="95">
        <f t="shared" si="37"/>
        <v>1</v>
      </c>
      <c r="S2285" s="95">
        <f>IF(T2285="",0,IFERROR(IF(VLOOKUP(T2285,T$73:T2284,1,0)&gt;0,0,0),1))</f>
        <v>0</v>
      </c>
      <c r="T2285" s="107">
        <f>IF(DATOS!J2213=P$74,DATOS!C2213,"")</f>
        <v>0</v>
      </c>
    </row>
    <row r="2286" spans="18:20" x14ac:dyDescent="0.25">
      <c r="R2286" s="95">
        <f t="shared" si="37"/>
        <v>1</v>
      </c>
      <c r="S2286" s="95">
        <f>IF(T2286="",0,IFERROR(IF(VLOOKUP(T2286,T$73:T2285,1,0)&gt;0,0,0),1))</f>
        <v>0</v>
      </c>
      <c r="T2286" s="107">
        <f>IF(DATOS!J2214=P$74,DATOS!C2214,"")</f>
        <v>0</v>
      </c>
    </row>
    <row r="2287" spans="18:20" x14ac:dyDescent="0.25">
      <c r="R2287" s="95">
        <f t="shared" si="37"/>
        <v>1</v>
      </c>
      <c r="S2287" s="95">
        <f>IF(T2287="",0,IFERROR(IF(VLOOKUP(T2287,T$73:T2286,1,0)&gt;0,0,0),1))</f>
        <v>0</v>
      </c>
      <c r="T2287" s="107">
        <f>IF(DATOS!J2215=P$74,DATOS!C2215,"")</f>
        <v>0</v>
      </c>
    </row>
    <row r="2288" spans="18:20" x14ac:dyDescent="0.25">
      <c r="R2288" s="95">
        <f t="shared" si="37"/>
        <v>1</v>
      </c>
      <c r="S2288" s="95">
        <f>IF(T2288="",0,IFERROR(IF(VLOOKUP(T2288,T$73:T2287,1,0)&gt;0,0,0),1))</f>
        <v>0</v>
      </c>
      <c r="T2288" s="107">
        <f>IF(DATOS!J2216=P$74,DATOS!C2216,"")</f>
        <v>0</v>
      </c>
    </row>
    <row r="2289" spans="18:20" x14ac:dyDescent="0.25">
      <c r="R2289" s="95">
        <f t="shared" si="37"/>
        <v>1</v>
      </c>
      <c r="S2289" s="95">
        <f>IF(T2289="",0,IFERROR(IF(VLOOKUP(T2289,T$73:T2288,1,0)&gt;0,0,0),1))</f>
        <v>0</v>
      </c>
      <c r="T2289" s="107">
        <f>IF(DATOS!J2217=P$74,DATOS!C2217,"")</f>
        <v>0</v>
      </c>
    </row>
    <row r="2290" spans="18:20" x14ac:dyDescent="0.25">
      <c r="R2290" s="95">
        <f t="shared" si="37"/>
        <v>1</v>
      </c>
      <c r="S2290" s="95">
        <f>IF(T2290="",0,IFERROR(IF(VLOOKUP(T2290,T$73:T2289,1,0)&gt;0,0,0),1))</f>
        <v>0</v>
      </c>
      <c r="T2290" s="107">
        <f>IF(DATOS!J2218=P$74,DATOS!C2218,"")</f>
        <v>0</v>
      </c>
    </row>
    <row r="2291" spans="18:20" x14ac:dyDescent="0.25">
      <c r="R2291" s="95">
        <f t="shared" si="37"/>
        <v>1</v>
      </c>
      <c r="S2291" s="95">
        <f>IF(T2291="",0,IFERROR(IF(VLOOKUP(T2291,T$73:T2290,1,0)&gt;0,0,0),1))</f>
        <v>0</v>
      </c>
      <c r="T2291" s="107">
        <f>IF(DATOS!J2219=P$74,DATOS!C2219,"")</f>
        <v>0</v>
      </c>
    </row>
    <row r="2292" spans="18:20" x14ac:dyDescent="0.25">
      <c r="R2292" s="95">
        <f t="shared" si="37"/>
        <v>1</v>
      </c>
      <c r="S2292" s="95">
        <f>IF(T2292="",0,IFERROR(IF(VLOOKUP(T2292,T$73:T2291,1,0)&gt;0,0,0),1))</f>
        <v>0</v>
      </c>
      <c r="T2292" s="107">
        <f>IF(DATOS!J2220=P$74,DATOS!C2220,"")</f>
        <v>0</v>
      </c>
    </row>
    <row r="2293" spans="18:20" x14ac:dyDescent="0.25">
      <c r="R2293" s="95">
        <f t="shared" si="37"/>
        <v>1</v>
      </c>
      <c r="S2293" s="95">
        <f>IF(T2293="",0,IFERROR(IF(VLOOKUP(T2293,T$73:T2292,1,0)&gt;0,0,0),1))</f>
        <v>0</v>
      </c>
      <c r="T2293" s="107">
        <f>IF(DATOS!J2221=P$74,DATOS!C2221,"")</f>
        <v>0</v>
      </c>
    </row>
    <row r="2294" spans="18:20" x14ac:dyDescent="0.25">
      <c r="R2294" s="95">
        <f t="shared" si="37"/>
        <v>1</v>
      </c>
      <c r="S2294" s="95">
        <f>IF(T2294="",0,IFERROR(IF(VLOOKUP(T2294,T$73:T2293,1,0)&gt;0,0,0),1))</f>
        <v>0</v>
      </c>
      <c r="T2294" s="107">
        <f>IF(DATOS!J2222=P$74,DATOS!C2222,"")</f>
        <v>0</v>
      </c>
    </row>
    <row r="2295" spans="18:20" x14ac:dyDescent="0.25">
      <c r="R2295" s="95">
        <f t="shared" si="37"/>
        <v>1</v>
      </c>
      <c r="S2295" s="95">
        <f>IF(T2295="",0,IFERROR(IF(VLOOKUP(T2295,T$73:T2294,1,0)&gt;0,0,0),1))</f>
        <v>0</v>
      </c>
      <c r="T2295" s="107">
        <f>IF(DATOS!J2223=P$74,DATOS!C2223,"")</f>
        <v>0</v>
      </c>
    </row>
    <row r="2296" spans="18:20" x14ac:dyDescent="0.25">
      <c r="R2296" s="95">
        <f t="shared" si="37"/>
        <v>1</v>
      </c>
      <c r="S2296" s="95">
        <f>IF(T2296="",0,IFERROR(IF(VLOOKUP(T2296,T$73:T2295,1,0)&gt;0,0,0),1))</f>
        <v>0</v>
      </c>
      <c r="T2296" s="107">
        <f>IF(DATOS!J2224=P$74,DATOS!C2224,"")</f>
        <v>0</v>
      </c>
    </row>
    <row r="2297" spans="18:20" x14ac:dyDescent="0.25">
      <c r="R2297" s="95">
        <f t="shared" si="37"/>
        <v>1</v>
      </c>
      <c r="S2297" s="95">
        <f>IF(T2297="",0,IFERROR(IF(VLOOKUP(T2297,T$73:T2296,1,0)&gt;0,0,0),1))</f>
        <v>0</v>
      </c>
      <c r="T2297" s="107">
        <f>IF(DATOS!J2225=P$74,DATOS!C2225,"")</f>
        <v>0</v>
      </c>
    </row>
    <row r="2298" spans="18:20" x14ac:dyDescent="0.25">
      <c r="R2298" s="95">
        <f t="shared" si="37"/>
        <v>1</v>
      </c>
      <c r="S2298" s="95">
        <f>IF(T2298="",0,IFERROR(IF(VLOOKUP(T2298,T$73:T2297,1,0)&gt;0,0,0),1))</f>
        <v>0</v>
      </c>
      <c r="T2298" s="107">
        <f>IF(DATOS!J2226=P$74,DATOS!C2226,"")</f>
        <v>0</v>
      </c>
    </row>
    <row r="2299" spans="18:20" x14ac:dyDescent="0.25">
      <c r="R2299" s="95">
        <f t="shared" si="37"/>
        <v>1</v>
      </c>
      <c r="S2299" s="95">
        <f>IF(T2299="",0,IFERROR(IF(VLOOKUP(T2299,T$73:T2298,1,0)&gt;0,0,0),1))</f>
        <v>0</v>
      </c>
      <c r="T2299" s="107">
        <f>IF(DATOS!J2227=P$74,DATOS!C2227,"")</f>
        <v>0</v>
      </c>
    </row>
    <row r="2300" spans="18:20" x14ac:dyDescent="0.25">
      <c r="R2300" s="95">
        <f t="shared" si="37"/>
        <v>1</v>
      </c>
      <c r="S2300" s="95">
        <f>IF(T2300="",0,IFERROR(IF(VLOOKUP(T2300,T$73:T2299,1,0)&gt;0,0,0),1))</f>
        <v>0</v>
      </c>
      <c r="T2300" s="107">
        <f>IF(DATOS!J2228=P$74,DATOS!C2228,"")</f>
        <v>0</v>
      </c>
    </row>
    <row r="2301" spans="18:20" x14ac:dyDescent="0.25">
      <c r="R2301" s="95">
        <f t="shared" si="37"/>
        <v>1</v>
      </c>
      <c r="S2301" s="95">
        <f>IF(T2301="",0,IFERROR(IF(VLOOKUP(T2301,T$73:T2300,1,0)&gt;0,0,0),1))</f>
        <v>0</v>
      </c>
      <c r="T2301" s="107">
        <f>IF(DATOS!J2229=P$74,DATOS!C2229,"")</f>
        <v>0</v>
      </c>
    </row>
    <row r="2302" spans="18:20" x14ac:dyDescent="0.25">
      <c r="R2302" s="95">
        <f t="shared" si="37"/>
        <v>1</v>
      </c>
      <c r="S2302" s="95">
        <f>IF(T2302="",0,IFERROR(IF(VLOOKUP(T2302,T$73:T2301,1,0)&gt;0,0,0),1))</f>
        <v>0</v>
      </c>
      <c r="T2302" s="107">
        <f>IF(DATOS!J2230=P$74,DATOS!C2230,"")</f>
        <v>0</v>
      </c>
    </row>
    <row r="2303" spans="18:20" x14ac:dyDescent="0.25">
      <c r="R2303" s="95">
        <f t="shared" si="37"/>
        <v>1</v>
      </c>
      <c r="S2303" s="95">
        <f>IF(T2303="",0,IFERROR(IF(VLOOKUP(T2303,T$73:T2302,1,0)&gt;0,0,0),1))</f>
        <v>0</v>
      </c>
      <c r="T2303" s="107">
        <f>IF(DATOS!J2231=P$74,DATOS!C2231,"")</f>
        <v>0</v>
      </c>
    </row>
    <row r="2304" spans="18:20" x14ac:dyDescent="0.25">
      <c r="R2304" s="95">
        <f t="shared" si="37"/>
        <v>1</v>
      </c>
      <c r="S2304" s="95">
        <f>IF(T2304="",0,IFERROR(IF(VLOOKUP(T2304,T$73:T2303,1,0)&gt;0,0,0),1))</f>
        <v>0</v>
      </c>
      <c r="T2304" s="107">
        <f>IF(DATOS!J2232=P$74,DATOS!C2232,"")</f>
        <v>0</v>
      </c>
    </row>
    <row r="2305" spans="18:20" x14ac:dyDescent="0.25">
      <c r="R2305" s="95">
        <f t="shared" si="37"/>
        <v>1</v>
      </c>
      <c r="S2305" s="95">
        <f>IF(T2305="",0,IFERROR(IF(VLOOKUP(T2305,T$73:T2304,1,0)&gt;0,0,0),1))</f>
        <v>0</v>
      </c>
      <c r="T2305" s="107">
        <f>IF(DATOS!J2233=P$74,DATOS!C2233,"")</f>
        <v>0</v>
      </c>
    </row>
    <row r="2306" spans="18:20" x14ac:dyDescent="0.25">
      <c r="R2306" s="95">
        <f t="shared" si="37"/>
        <v>1</v>
      </c>
      <c r="S2306" s="95">
        <f>IF(T2306="",0,IFERROR(IF(VLOOKUP(T2306,T$73:T2305,1,0)&gt;0,0,0),1))</f>
        <v>0</v>
      </c>
      <c r="T2306" s="107">
        <f>IF(DATOS!J2234=P$74,DATOS!C2234,"")</f>
        <v>0</v>
      </c>
    </row>
    <row r="2307" spans="18:20" x14ac:dyDescent="0.25">
      <c r="R2307" s="95">
        <f t="shared" si="37"/>
        <v>1</v>
      </c>
      <c r="S2307" s="95">
        <f>IF(T2307="",0,IFERROR(IF(VLOOKUP(T2307,T$73:T2306,1,0)&gt;0,0,0),1))</f>
        <v>0</v>
      </c>
      <c r="T2307" s="107">
        <f>IF(DATOS!J2235=P$74,DATOS!C2235,"")</f>
        <v>0</v>
      </c>
    </row>
    <row r="2308" spans="18:20" x14ac:dyDescent="0.25">
      <c r="R2308" s="95">
        <f t="shared" si="37"/>
        <v>1</v>
      </c>
      <c r="S2308" s="95">
        <f>IF(T2308="",0,IFERROR(IF(VLOOKUP(T2308,T$73:T2307,1,0)&gt;0,0,0),1))</f>
        <v>0</v>
      </c>
      <c r="T2308" s="107">
        <f>IF(DATOS!J2236=P$74,DATOS!C2236,"")</f>
        <v>0</v>
      </c>
    </row>
    <row r="2309" spans="18:20" x14ac:dyDescent="0.25">
      <c r="R2309" s="95">
        <f t="shared" si="37"/>
        <v>1</v>
      </c>
      <c r="S2309" s="95">
        <f>IF(T2309="",0,IFERROR(IF(VLOOKUP(T2309,T$73:T2308,1,0)&gt;0,0,0),1))</f>
        <v>0</v>
      </c>
      <c r="T2309" s="107">
        <f>IF(DATOS!J2237=P$74,DATOS!C2237,"")</f>
        <v>0</v>
      </c>
    </row>
    <row r="2310" spans="18:20" x14ac:dyDescent="0.25">
      <c r="R2310" s="95">
        <f t="shared" si="37"/>
        <v>1</v>
      </c>
      <c r="S2310" s="95">
        <f>IF(T2310="",0,IFERROR(IF(VLOOKUP(T2310,T$73:T2309,1,0)&gt;0,0,0),1))</f>
        <v>0</v>
      </c>
      <c r="T2310" s="107">
        <f>IF(DATOS!J2238=P$74,DATOS!C2238,"")</f>
        <v>0</v>
      </c>
    </row>
    <row r="2311" spans="18:20" x14ac:dyDescent="0.25">
      <c r="R2311" s="95">
        <f t="shared" si="37"/>
        <v>1</v>
      </c>
      <c r="S2311" s="95">
        <f>IF(T2311="",0,IFERROR(IF(VLOOKUP(T2311,T$73:T2310,1,0)&gt;0,0,0),1))</f>
        <v>0</v>
      </c>
      <c r="T2311" s="107">
        <f>IF(DATOS!J2239=P$74,DATOS!C2239,"")</f>
        <v>0</v>
      </c>
    </row>
    <row r="2312" spans="18:20" x14ac:dyDescent="0.25">
      <c r="R2312" s="95">
        <f t="shared" si="37"/>
        <v>1</v>
      </c>
      <c r="S2312" s="95">
        <f>IF(T2312="",0,IFERROR(IF(VLOOKUP(T2312,T$73:T2311,1,0)&gt;0,0,0),1))</f>
        <v>0</v>
      </c>
      <c r="T2312" s="107">
        <f>IF(DATOS!J2240=P$74,DATOS!C2240,"")</f>
        <v>0</v>
      </c>
    </row>
    <row r="2313" spans="18:20" x14ac:dyDescent="0.25">
      <c r="R2313" s="95">
        <f t="shared" si="37"/>
        <v>1</v>
      </c>
      <c r="S2313" s="95">
        <f>IF(T2313="",0,IFERROR(IF(VLOOKUP(T2313,T$73:T2312,1,0)&gt;0,0,0),1))</f>
        <v>0</v>
      </c>
      <c r="T2313" s="107">
        <f>IF(DATOS!J2241=P$74,DATOS!C2241,"")</f>
        <v>0</v>
      </c>
    </row>
    <row r="2314" spans="18:20" x14ac:dyDescent="0.25">
      <c r="R2314" s="95">
        <f t="shared" ref="R2314:R2377" si="38">R2313+S2314</f>
        <v>1</v>
      </c>
      <c r="S2314" s="95">
        <f>IF(T2314="",0,IFERROR(IF(VLOOKUP(T2314,T$73:T2313,1,0)&gt;0,0,0),1))</f>
        <v>0</v>
      </c>
      <c r="T2314" s="107">
        <f>IF(DATOS!J2242=P$74,DATOS!C2242,"")</f>
        <v>0</v>
      </c>
    </row>
    <row r="2315" spans="18:20" x14ac:dyDescent="0.25">
      <c r="R2315" s="95">
        <f t="shared" si="38"/>
        <v>1</v>
      </c>
      <c r="S2315" s="95">
        <f>IF(T2315="",0,IFERROR(IF(VLOOKUP(T2315,T$73:T2314,1,0)&gt;0,0,0),1))</f>
        <v>0</v>
      </c>
      <c r="T2315" s="107">
        <f>IF(DATOS!J2243=P$74,DATOS!C2243,"")</f>
        <v>0</v>
      </c>
    </row>
    <row r="2316" spans="18:20" x14ac:dyDescent="0.25">
      <c r="R2316" s="95">
        <f t="shared" si="38"/>
        <v>1</v>
      </c>
      <c r="S2316" s="95">
        <f>IF(T2316="",0,IFERROR(IF(VLOOKUP(T2316,T$73:T2315,1,0)&gt;0,0,0),1))</f>
        <v>0</v>
      </c>
      <c r="T2316" s="107">
        <f>IF(DATOS!J2244=P$74,DATOS!C2244,"")</f>
        <v>0</v>
      </c>
    </row>
    <row r="2317" spans="18:20" x14ac:dyDescent="0.25">
      <c r="R2317" s="95">
        <f t="shared" si="38"/>
        <v>1</v>
      </c>
      <c r="S2317" s="95">
        <f>IF(T2317="",0,IFERROR(IF(VLOOKUP(T2317,T$73:T2316,1,0)&gt;0,0,0),1))</f>
        <v>0</v>
      </c>
      <c r="T2317" s="107">
        <f>IF(DATOS!J2245=P$74,DATOS!C2245,"")</f>
        <v>0</v>
      </c>
    </row>
    <row r="2318" spans="18:20" x14ac:dyDescent="0.25">
      <c r="R2318" s="95">
        <f t="shared" si="38"/>
        <v>1</v>
      </c>
      <c r="S2318" s="95">
        <f>IF(T2318="",0,IFERROR(IF(VLOOKUP(T2318,T$73:T2317,1,0)&gt;0,0,0),1))</f>
        <v>0</v>
      </c>
      <c r="T2318" s="107">
        <f>IF(DATOS!J2246=P$74,DATOS!C2246,"")</f>
        <v>0</v>
      </c>
    </row>
    <row r="2319" spans="18:20" x14ac:dyDescent="0.25">
      <c r="R2319" s="95">
        <f t="shared" si="38"/>
        <v>1</v>
      </c>
      <c r="S2319" s="95">
        <f>IF(T2319="",0,IFERROR(IF(VLOOKUP(T2319,T$73:T2318,1,0)&gt;0,0,0),1))</f>
        <v>0</v>
      </c>
      <c r="T2319" s="107">
        <f>IF(DATOS!J2247=P$74,DATOS!C2247,"")</f>
        <v>0</v>
      </c>
    </row>
    <row r="2320" spans="18:20" x14ac:dyDescent="0.25">
      <c r="R2320" s="95">
        <f t="shared" si="38"/>
        <v>1</v>
      </c>
      <c r="S2320" s="95">
        <f>IF(T2320="",0,IFERROR(IF(VLOOKUP(T2320,T$73:T2319,1,0)&gt;0,0,0),1))</f>
        <v>0</v>
      </c>
      <c r="T2320" s="107">
        <f>IF(DATOS!J2248=P$74,DATOS!C2248,"")</f>
        <v>0</v>
      </c>
    </row>
    <row r="2321" spans="18:20" x14ac:dyDescent="0.25">
      <c r="R2321" s="95">
        <f t="shared" si="38"/>
        <v>1</v>
      </c>
      <c r="S2321" s="95">
        <f>IF(T2321="",0,IFERROR(IF(VLOOKUP(T2321,T$73:T2320,1,0)&gt;0,0,0),1))</f>
        <v>0</v>
      </c>
      <c r="T2321" s="107">
        <f>IF(DATOS!J2249=P$74,DATOS!C2249,"")</f>
        <v>0</v>
      </c>
    </row>
    <row r="2322" spans="18:20" x14ac:dyDescent="0.25">
      <c r="R2322" s="95">
        <f t="shared" si="38"/>
        <v>1</v>
      </c>
      <c r="S2322" s="95">
        <f>IF(T2322="",0,IFERROR(IF(VLOOKUP(T2322,T$73:T2321,1,0)&gt;0,0,0),1))</f>
        <v>0</v>
      </c>
      <c r="T2322" s="107">
        <f>IF(DATOS!J2250=P$74,DATOS!C2250,"")</f>
        <v>0</v>
      </c>
    </row>
    <row r="2323" spans="18:20" x14ac:dyDescent="0.25">
      <c r="R2323" s="95">
        <f t="shared" si="38"/>
        <v>1</v>
      </c>
      <c r="S2323" s="95">
        <f>IF(T2323="",0,IFERROR(IF(VLOOKUP(T2323,T$73:T2322,1,0)&gt;0,0,0),1))</f>
        <v>0</v>
      </c>
      <c r="T2323" s="107">
        <f>IF(DATOS!J2251=P$74,DATOS!C2251,"")</f>
        <v>0</v>
      </c>
    </row>
    <row r="2324" spans="18:20" x14ac:dyDescent="0.25">
      <c r="R2324" s="95">
        <f t="shared" si="38"/>
        <v>1</v>
      </c>
      <c r="S2324" s="95">
        <f>IF(T2324="",0,IFERROR(IF(VLOOKUP(T2324,T$73:T2323,1,0)&gt;0,0,0),1))</f>
        <v>0</v>
      </c>
      <c r="T2324" s="107">
        <f>IF(DATOS!J2252=P$74,DATOS!C2252,"")</f>
        <v>0</v>
      </c>
    </row>
    <row r="2325" spans="18:20" x14ac:dyDescent="0.25">
      <c r="R2325" s="95">
        <f t="shared" si="38"/>
        <v>1</v>
      </c>
      <c r="S2325" s="95">
        <f>IF(T2325="",0,IFERROR(IF(VLOOKUP(T2325,T$73:T2324,1,0)&gt;0,0,0),1))</f>
        <v>0</v>
      </c>
      <c r="T2325" s="107">
        <f>IF(DATOS!J2253=P$74,DATOS!C2253,"")</f>
        <v>0</v>
      </c>
    </row>
    <row r="2326" spans="18:20" x14ac:dyDescent="0.25">
      <c r="R2326" s="95">
        <f t="shared" si="38"/>
        <v>1</v>
      </c>
      <c r="S2326" s="95">
        <f>IF(T2326="",0,IFERROR(IF(VLOOKUP(T2326,T$73:T2325,1,0)&gt;0,0,0),1))</f>
        <v>0</v>
      </c>
      <c r="T2326" s="107">
        <f>IF(DATOS!J2254=P$74,DATOS!C2254,"")</f>
        <v>0</v>
      </c>
    </row>
    <row r="2327" spans="18:20" x14ac:dyDescent="0.25">
      <c r="R2327" s="95">
        <f t="shared" si="38"/>
        <v>1</v>
      </c>
      <c r="S2327" s="95">
        <f>IF(T2327="",0,IFERROR(IF(VLOOKUP(T2327,T$73:T2326,1,0)&gt;0,0,0),1))</f>
        <v>0</v>
      </c>
      <c r="T2327" s="107">
        <f>IF(DATOS!J2255=P$74,DATOS!C2255,"")</f>
        <v>0</v>
      </c>
    </row>
    <row r="2328" spans="18:20" x14ac:dyDescent="0.25">
      <c r="R2328" s="95">
        <f t="shared" si="38"/>
        <v>1</v>
      </c>
      <c r="S2328" s="95">
        <f>IF(T2328="",0,IFERROR(IF(VLOOKUP(T2328,T$73:T2327,1,0)&gt;0,0,0),1))</f>
        <v>0</v>
      </c>
      <c r="T2328" s="107">
        <f>IF(DATOS!J2256=P$74,DATOS!C2256,"")</f>
        <v>0</v>
      </c>
    </row>
    <row r="2329" spans="18:20" x14ac:dyDescent="0.25">
      <c r="R2329" s="95">
        <f t="shared" si="38"/>
        <v>1</v>
      </c>
      <c r="S2329" s="95">
        <f>IF(T2329="",0,IFERROR(IF(VLOOKUP(T2329,T$73:T2328,1,0)&gt;0,0,0),1))</f>
        <v>0</v>
      </c>
      <c r="T2329" s="107">
        <f>IF(DATOS!J2257=P$74,DATOS!C2257,"")</f>
        <v>0</v>
      </c>
    </row>
    <row r="2330" spans="18:20" x14ac:dyDescent="0.25">
      <c r="R2330" s="95">
        <f t="shared" si="38"/>
        <v>1</v>
      </c>
      <c r="S2330" s="95">
        <f>IF(T2330="",0,IFERROR(IF(VLOOKUP(T2330,T$73:T2329,1,0)&gt;0,0,0),1))</f>
        <v>0</v>
      </c>
      <c r="T2330" s="107">
        <f>IF(DATOS!J2258=P$74,DATOS!C2258,"")</f>
        <v>0</v>
      </c>
    </row>
    <row r="2331" spans="18:20" x14ac:dyDescent="0.25">
      <c r="R2331" s="95">
        <f t="shared" si="38"/>
        <v>1</v>
      </c>
      <c r="S2331" s="95">
        <f>IF(T2331="",0,IFERROR(IF(VLOOKUP(T2331,T$73:T2330,1,0)&gt;0,0,0),1))</f>
        <v>0</v>
      </c>
      <c r="T2331" s="107">
        <f>IF(DATOS!J2259=P$74,DATOS!C2259,"")</f>
        <v>0</v>
      </c>
    </row>
    <row r="2332" spans="18:20" x14ac:dyDescent="0.25">
      <c r="R2332" s="95">
        <f t="shared" si="38"/>
        <v>1</v>
      </c>
      <c r="S2332" s="95">
        <f>IF(T2332="",0,IFERROR(IF(VLOOKUP(T2332,T$73:T2331,1,0)&gt;0,0,0),1))</f>
        <v>0</v>
      </c>
      <c r="T2332" s="107">
        <f>IF(DATOS!J2260=P$74,DATOS!C2260,"")</f>
        <v>0</v>
      </c>
    </row>
    <row r="2333" spans="18:20" x14ac:dyDescent="0.25">
      <c r="R2333" s="95">
        <f t="shared" si="38"/>
        <v>1</v>
      </c>
      <c r="S2333" s="95">
        <f>IF(T2333="",0,IFERROR(IF(VLOOKUP(T2333,T$73:T2332,1,0)&gt;0,0,0),1))</f>
        <v>0</v>
      </c>
      <c r="T2333" s="107">
        <f>IF(DATOS!J2261=P$74,DATOS!C2261,"")</f>
        <v>0</v>
      </c>
    </row>
    <row r="2334" spans="18:20" x14ac:dyDescent="0.25">
      <c r="R2334" s="95">
        <f t="shared" si="38"/>
        <v>1</v>
      </c>
      <c r="S2334" s="95">
        <f>IF(T2334="",0,IFERROR(IF(VLOOKUP(T2334,T$73:T2333,1,0)&gt;0,0,0),1))</f>
        <v>0</v>
      </c>
      <c r="T2334" s="107">
        <f>IF(DATOS!J2262=P$74,DATOS!C2262,"")</f>
        <v>0</v>
      </c>
    </row>
    <row r="2335" spans="18:20" x14ac:dyDescent="0.25">
      <c r="R2335" s="95">
        <f t="shared" si="38"/>
        <v>1</v>
      </c>
      <c r="S2335" s="95">
        <f>IF(T2335="",0,IFERROR(IF(VLOOKUP(T2335,T$73:T2334,1,0)&gt;0,0,0),1))</f>
        <v>0</v>
      </c>
      <c r="T2335" s="107">
        <f>IF(DATOS!J2263=P$74,DATOS!C2263,"")</f>
        <v>0</v>
      </c>
    </row>
    <row r="2336" spans="18:20" x14ac:dyDescent="0.25">
      <c r="R2336" s="95">
        <f t="shared" si="38"/>
        <v>1</v>
      </c>
      <c r="S2336" s="95">
        <f>IF(T2336="",0,IFERROR(IF(VLOOKUP(T2336,T$73:T2335,1,0)&gt;0,0,0),1))</f>
        <v>0</v>
      </c>
      <c r="T2336" s="107">
        <f>IF(DATOS!J2264=P$74,DATOS!C2264,"")</f>
        <v>0</v>
      </c>
    </row>
    <row r="2337" spans="18:20" x14ac:dyDescent="0.25">
      <c r="R2337" s="95">
        <f t="shared" si="38"/>
        <v>1</v>
      </c>
      <c r="S2337" s="95">
        <f>IF(T2337="",0,IFERROR(IF(VLOOKUP(T2337,T$73:T2336,1,0)&gt;0,0,0),1))</f>
        <v>0</v>
      </c>
      <c r="T2337" s="107">
        <f>IF(DATOS!J2265=P$74,DATOS!C2265,"")</f>
        <v>0</v>
      </c>
    </row>
    <row r="2338" spans="18:20" x14ac:dyDescent="0.25">
      <c r="R2338" s="95">
        <f t="shared" si="38"/>
        <v>1</v>
      </c>
      <c r="S2338" s="95">
        <f>IF(T2338="",0,IFERROR(IF(VLOOKUP(T2338,T$73:T2337,1,0)&gt;0,0,0),1))</f>
        <v>0</v>
      </c>
      <c r="T2338" s="107">
        <f>IF(DATOS!J2266=P$74,DATOS!C2266,"")</f>
        <v>0</v>
      </c>
    </row>
    <row r="2339" spans="18:20" x14ac:dyDescent="0.25">
      <c r="R2339" s="95">
        <f t="shared" si="38"/>
        <v>1</v>
      </c>
      <c r="S2339" s="95">
        <f>IF(T2339="",0,IFERROR(IF(VLOOKUP(T2339,T$73:T2338,1,0)&gt;0,0,0),1))</f>
        <v>0</v>
      </c>
      <c r="T2339" s="107">
        <f>IF(DATOS!J2267=P$74,DATOS!C2267,"")</f>
        <v>0</v>
      </c>
    </row>
    <row r="2340" spans="18:20" x14ac:dyDescent="0.25">
      <c r="R2340" s="95">
        <f t="shared" si="38"/>
        <v>1</v>
      </c>
      <c r="S2340" s="95">
        <f>IF(T2340="",0,IFERROR(IF(VLOOKUP(T2340,T$73:T2339,1,0)&gt;0,0,0),1))</f>
        <v>0</v>
      </c>
      <c r="T2340" s="107">
        <f>IF(DATOS!J2268=P$74,DATOS!C2268,"")</f>
        <v>0</v>
      </c>
    </row>
    <row r="2341" spans="18:20" x14ac:dyDescent="0.25">
      <c r="R2341" s="95">
        <f t="shared" si="38"/>
        <v>1</v>
      </c>
      <c r="S2341" s="95">
        <f>IF(T2341="",0,IFERROR(IF(VLOOKUP(T2341,T$73:T2340,1,0)&gt;0,0,0),1))</f>
        <v>0</v>
      </c>
      <c r="T2341" s="107">
        <f>IF(DATOS!J2269=P$74,DATOS!C2269,"")</f>
        <v>0</v>
      </c>
    </row>
    <row r="2342" spans="18:20" x14ac:dyDescent="0.25">
      <c r="R2342" s="95">
        <f t="shared" si="38"/>
        <v>1</v>
      </c>
      <c r="S2342" s="95">
        <f>IF(T2342="",0,IFERROR(IF(VLOOKUP(T2342,T$73:T2341,1,0)&gt;0,0,0),1))</f>
        <v>0</v>
      </c>
      <c r="T2342" s="107">
        <f>IF(DATOS!J2270=P$74,DATOS!C2270,"")</f>
        <v>0</v>
      </c>
    </row>
    <row r="2343" spans="18:20" x14ac:dyDescent="0.25">
      <c r="R2343" s="95">
        <f t="shared" si="38"/>
        <v>1</v>
      </c>
      <c r="S2343" s="95">
        <f>IF(T2343="",0,IFERROR(IF(VLOOKUP(T2343,T$73:T2342,1,0)&gt;0,0,0),1))</f>
        <v>0</v>
      </c>
      <c r="T2343" s="107">
        <f>IF(DATOS!J2271=P$74,DATOS!C2271,"")</f>
        <v>0</v>
      </c>
    </row>
    <row r="2344" spans="18:20" x14ac:dyDescent="0.25">
      <c r="R2344" s="95">
        <f t="shared" si="38"/>
        <v>1</v>
      </c>
      <c r="S2344" s="95">
        <f>IF(T2344="",0,IFERROR(IF(VLOOKUP(T2344,T$73:T2343,1,0)&gt;0,0,0),1))</f>
        <v>0</v>
      </c>
      <c r="T2344" s="107">
        <f>IF(DATOS!J2272=P$74,DATOS!C2272,"")</f>
        <v>0</v>
      </c>
    </row>
    <row r="2345" spans="18:20" x14ac:dyDescent="0.25">
      <c r="R2345" s="95">
        <f t="shared" si="38"/>
        <v>1</v>
      </c>
      <c r="S2345" s="95">
        <f>IF(T2345="",0,IFERROR(IF(VLOOKUP(T2345,T$73:T2344,1,0)&gt;0,0,0),1))</f>
        <v>0</v>
      </c>
      <c r="T2345" s="107">
        <f>IF(DATOS!J2273=P$74,DATOS!C2273,"")</f>
        <v>0</v>
      </c>
    </row>
    <row r="2346" spans="18:20" x14ac:dyDescent="0.25">
      <c r="R2346" s="95">
        <f t="shared" si="38"/>
        <v>1</v>
      </c>
      <c r="S2346" s="95">
        <f>IF(T2346="",0,IFERROR(IF(VLOOKUP(T2346,T$73:T2345,1,0)&gt;0,0,0),1))</f>
        <v>0</v>
      </c>
      <c r="T2346" s="107">
        <f>IF(DATOS!J2274=P$74,DATOS!C2274,"")</f>
        <v>0</v>
      </c>
    </row>
    <row r="2347" spans="18:20" x14ac:dyDescent="0.25">
      <c r="R2347" s="95">
        <f t="shared" si="38"/>
        <v>1</v>
      </c>
      <c r="S2347" s="95">
        <f>IF(T2347="",0,IFERROR(IF(VLOOKUP(T2347,T$73:T2346,1,0)&gt;0,0,0),1))</f>
        <v>0</v>
      </c>
      <c r="T2347" s="107">
        <f>IF(DATOS!J2275=P$74,DATOS!C2275,"")</f>
        <v>0</v>
      </c>
    </row>
    <row r="2348" spans="18:20" x14ac:dyDescent="0.25">
      <c r="R2348" s="95">
        <f t="shared" si="38"/>
        <v>1</v>
      </c>
      <c r="S2348" s="95">
        <f>IF(T2348="",0,IFERROR(IF(VLOOKUP(T2348,T$73:T2347,1,0)&gt;0,0,0),1))</f>
        <v>0</v>
      </c>
      <c r="T2348" s="107">
        <f>IF(DATOS!J2276=P$74,DATOS!C2276,"")</f>
        <v>0</v>
      </c>
    </row>
    <row r="2349" spans="18:20" x14ac:dyDescent="0.25">
      <c r="R2349" s="95">
        <f t="shared" si="38"/>
        <v>1</v>
      </c>
      <c r="S2349" s="95">
        <f>IF(T2349="",0,IFERROR(IF(VLOOKUP(T2349,T$73:T2348,1,0)&gt;0,0,0),1))</f>
        <v>0</v>
      </c>
      <c r="T2349" s="107">
        <f>IF(DATOS!J2277=P$74,DATOS!C2277,"")</f>
        <v>0</v>
      </c>
    </row>
    <row r="2350" spans="18:20" x14ac:dyDescent="0.25">
      <c r="R2350" s="95">
        <f t="shared" si="38"/>
        <v>1</v>
      </c>
      <c r="S2350" s="95">
        <f>IF(T2350="",0,IFERROR(IF(VLOOKUP(T2350,T$73:T2349,1,0)&gt;0,0,0),1))</f>
        <v>0</v>
      </c>
      <c r="T2350" s="107">
        <f>IF(DATOS!J2278=P$74,DATOS!C2278,"")</f>
        <v>0</v>
      </c>
    </row>
    <row r="2351" spans="18:20" x14ac:dyDescent="0.25">
      <c r="R2351" s="95">
        <f t="shared" si="38"/>
        <v>1</v>
      </c>
      <c r="S2351" s="95">
        <f>IF(T2351="",0,IFERROR(IF(VLOOKUP(T2351,T$73:T2350,1,0)&gt;0,0,0),1))</f>
        <v>0</v>
      </c>
      <c r="T2351" s="107">
        <f>IF(DATOS!J2279=P$74,DATOS!C2279,"")</f>
        <v>0</v>
      </c>
    </row>
    <row r="2352" spans="18:20" x14ac:dyDescent="0.25">
      <c r="R2352" s="95">
        <f t="shared" si="38"/>
        <v>1</v>
      </c>
      <c r="S2352" s="95">
        <f>IF(T2352="",0,IFERROR(IF(VLOOKUP(T2352,T$73:T2351,1,0)&gt;0,0,0),1))</f>
        <v>0</v>
      </c>
      <c r="T2352" s="107">
        <f>IF(DATOS!J2280=P$74,DATOS!C2280,"")</f>
        <v>0</v>
      </c>
    </row>
    <row r="2353" spans="18:20" x14ac:dyDescent="0.25">
      <c r="R2353" s="95">
        <f t="shared" si="38"/>
        <v>1</v>
      </c>
      <c r="S2353" s="95">
        <f>IF(T2353="",0,IFERROR(IF(VLOOKUP(T2353,T$73:T2352,1,0)&gt;0,0,0),1))</f>
        <v>0</v>
      </c>
      <c r="T2353" s="107">
        <f>IF(DATOS!J2281=P$74,DATOS!C2281,"")</f>
        <v>0</v>
      </c>
    </row>
    <row r="2354" spans="18:20" x14ac:dyDescent="0.25">
      <c r="R2354" s="95">
        <f t="shared" si="38"/>
        <v>1</v>
      </c>
      <c r="S2354" s="95">
        <f>IF(T2354="",0,IFERROR(IF(VLOOKUP(T2354,T$73:T2353,1,0)&gt;0,0,0),1))</f>
        <v>0</v>
      </c>
      <c r="T2354" s="107">
        <f>IF(DATOS!J2282=P$74,DATOS!C2282,"")</f>
        <v>0</v>
      </c>
    </row>
    <row r="2355" spans="18:20" x14ac:dyDescent="0.25">
      <c r="R2355" s="95">
        <f t="shared" si="38"/>
        <v>1</v>
      </c>
      <c r="S2355" s="95">
        <f>IF(T2355="",0,IFERROR(IF(VLOOKUP(T2355,T$73:T2354,1,0)&gt;0,0,0),1))</f>
        <v>0</v>
      </c>
      <c r="T2355" s="107">
        <f>IF(DATOS!J2283=P$74,DATOS!C2283,"")</f>
        <v>0</v>
      </c>
    </row>
    <row r="2356" spans="18:20" x14ac:dyDescent="0.25">
      <c r="R2356" s="95">
        <f t="shared" si="38"/>
        <v>1</v>
      </c>
      <c r="S2356" s="95">
        <f>IF(T2356="",0,IFERROR(IF(VLOOKUP(T2356,T$73:T2355,1,0)&gt;0,0,0),1))</f>
        <v>0</v>
      </c>
      <c r="T2356" s="107">
        <f>IF(DATOS!J2284=P$74,DATOS!C2284,"")</f>
        <v>0</v>
      </c>
    </row>
    <row r="2357" spans="18:20" x14ac:dyDescent="0.25">
      <c r="R2357" s="95">
        <f t="shared" si="38"/>
        <v>1</v>
      </c>
      <c r="S2357" s="95">
        <f>IF(T2357="",0,IFERROR(IF(VLOOKUP(T2357,T$73:T2356,1,0)&gt;0,0,0),1))</f>
        <v>0</v>
      </c>
      <c r="T2357" s="107">
        <f>IF(DATOS!J2285=P$74,DATOS!C2285,"")</f>
        <v>0</v>
      </c>
    </row>
    <row r="2358" spans="18:20" x14ac:dyDescent="0.25">
      <c r="R2358" s="95">
        <f t="shared" si="38"/>
        <v>1</v>
      </c>
      <c r="S2358" s="95">
        <f>IF(T2358="",0,IFERROR(IF(VLOOKUP(T2358,T$73:T2357,1,0)&gt;0,0,0),1))</f>
        <v>0</v>
      </c>
      <c r="T2358" s="107">
        <f>IF(DATOS!J2286=P$74,DATOS!C2286,"")</f>
        <v>0</v>
      </c>
    </row>
    <row r="2359" spans="18:20" x14ac:dyDescent="0.25">
      <c r="R2359" s="95">
        <f t="shared" si="38"/>
        <v>1</v>
      </c>
      <c r="S2359" s="95">
        <f>IF(T2359="",0,IFERROR(IF(VLOOKUP(T2359,T$73:T2358,1,0)&gt;0,0,0),1))</f>
        <v>0</v>
      </c>
      <c r="T2359" s="107">
        <f>IF(DATOS!J2287=P$74,DATOS!C2287,"")</f>
        <v>0</v>
      </c>
    </row>
    <row r="2360" spans="18:20" x14ac:dyDescent="0.25">
      <c r="R2360" s="95">
        <f t="shared" si="38"/>
        <v>1</v>
      </c>
      <c r="S2360" s="95">
        <f>IF(T2360="",0,IFERROR(IF(VLOOKUP(T2360,T$73:T2359,1,0)&gt;0,0,0),1))</f>
        <v>0</v>
      </c>
      <c r="T2360" s="107">
        <f>IF(DATOS!J2288=P$74,DATOS!C2288,"")</f>
        <v>0</v>
      </c>
    </row>
    <row r="2361" spans="18:20" x14ac:dyDescent="0.25">
      <c r="R2361" s="95">
        <f t="shared" si="38"/>
        <v>1</v>
      </c>
      <c r="S2361" s="95">
        <f>IF(T2361="",0,IFERROR(IF(VLOOKUP(T2361,T$73:T2360,1,0)&gt;0,0,0),1))</f>
        <v>0</v>
      </c>
      <c r="T2361" s="107">
        <f>IF(DATOS!J2289=P$74,DATOS!C2289,"")</f>
        <v>0</v>
      </c>
    </row>
    <row r="2362" spans="18:20" x14ac:dyDescent="0.25">
      <c r="R2362" s="95">
        <f t="shared" si="38"/>
        <v>1</v>
      </c>
      <c r="S2362" s="95">
        <f>IF(T2362="",0,IFERROR(IF(VLOOKUP(T2362,T$73:T2361,1,0)&gt;0,0,0),1))</f>
        <v>0</v>
      </c>
      <c r="T2362" s="107">
        <f>IF(DATOS!J2290=P$74,DATOS!C2290,"")</f>
        <v>0</v>
      </c>
    </row>
    <row r="2363" spans="18:20" x14ac:dyDescent="0.25">
      <c r="R2363" s="95">
        <f t="shared" si="38"/>
        <v>1</v>
      </c>
      <c r="S2363" s="95">
        <f>IF(T2363="",0,IFERROR(IF(VLOOKUP(T2363,T$73:T2362,1,0)&gt;0,0,0),1))</f>
        <v>0</v>
      </c>
      <c r="T2363" s="107">
        <f>IF(DATOS!J2291=P$74,DATOS!C2291,"")</f>
        <v>0</v>
      </c>
    </row>
    <row r="2364" spans="18:20" x14ac:dyDescent="0.25">
      <c r="R2364" s="95">
        <f t="shared" si="38"/>
        <v>1</v>
      </c>
      <c r="S2364" s="95">
        <f>IF(T2364="",0,IFERROR(IF(VLOOKUP(T2364,T$73:T2363,1,0)&gt;0,0,0),1))</f>
        <v>0</v>
      </c>
      <c r="T2364" s="107">
        <f>IF(DATOS!J2292=P$74,DATOS!C2292,"")</f>
        <v>0</v>
      </c>
    </row>
    <row r="2365" spans="18:20" x14ac:dyDescent="0.25">
      <c r="R2365" s="95">
        <f t="shared" si="38"/>
        <v>1</v>
      </c>
      <c r="S2365" s="95">
        <f>IF(T2365="",0,IFERROR(IF(VLOOKUP(T2365,T$73:T2364,1,0)&gt;0,0,0),1))</f>
        <v>0</v>
      </c>
      <c r="T2365" s="107">
        <f>IF(DATOS!J2293=P$74,DATOS!C2293,"")</f>
        <v>0</v>
      </c>
    </row>
    <row r="2366" spans="18:20" x14ac:dyDescent="0.25">
      <c r="R2366" s="95">
        <f t="shared" si="38"/>
        <v>1</v>
      </c>
      <c r="S2366" s="95">
        <f>IF(T2366="",0,IFERROR(IF(VLOOKUP(T2366,T$73:T2365,1,0)&gt;0,0,0),1))</f>
        <v>0</v>
      </c>
      <c r="T2366" s="107">
        <f>IF(DATOS!J2294=P$74,DATOS!C2294,"")</f>
        <v>0</v>
      </c>
    </row>
    <row r="2367" spans="18:20" x14ac:dyDescent="0.25">
      <c r="R2367" s="95">
        <f t="shared" si="38"/>
        <v>1</v>
      </c>
      <c r="S2367" s="95">
        <f>IF(T2367="",0,IFERROR(IF(VLOOKUP(T2367,T$73:T2366,1,0)&gt;0,0,0),1))</f>
        <v>0</v>
      </c>
      <c r="T2367" s="107">
        <f>IF(DATOS!J2295=P$74,DATOS!C2295,"")</f>
        <v>0</v>
      </c>
    </row>
    <row r="2368" spans="18:20" x14ac:dyDescent="0.25">
      <c r="R2368" s="95">
        <f t="shared" si="38"/>
        <v>1</v>
      </c>
      <c r="S2368" s="95">
        <f>IF(T2368="",0,IFERROR(IF(VLOOKUP(T2368,T$73:T2367,1,0)&gt;0,0,0),1))</f>
        <v>0</v>
      </c>
      <c r="T2368" s="107">
        <f>IF(DATOS!J2296=P$74,DATOS!C2296,"")</f>
        <v>0</v>
      </c>
    </row>
    <row r="2369" spans="18:20" x14ac:dyDescent="0.25">
      <c r="R2369" s="95">
        <f t="shared" si="38"/>
        <v>1</v>
      </c>
      <c r="S2369" s="95">
        <f>IF(T2369="",0,IFERROR(IF(VLOOKUP(T2369,T$73:T2368,1,0)&gt;0,0,0),1))</f>
        <v>0</v>
      </c>
      <c r="T2369" s="107">
        <f>IF(DATOS!J2297=P$74,DATOS!C2297,"")</f>
        <v>0</v>
      </c>
    </row>
    <row r="2370" spans="18:20" x14ac:dyDescent="0.25">
      <c r="R2370" s="95">
        <f t="shared" si="38"/>
        <v>1</v>
      </c>
      <c r="S2370" s="95">
        <f>IF(T2370="",0,IFERROR(IF(VLOOKUP(T2370,T$73:T2369,1,0)&gt;0,0,0),1))</f>
        <v>0</v>
      </c>
      <c r="T2370" s="107">
        <f>IF(DATOS!J2298=P$74,DATOS!C2298,"")</f>
        <v>0</v>
      </c>
    </row>
    <row r="2371" spans="18:20" x14ac:dyDescent="0.25">
      <c r="R2371" s="95">
        <f t="shared" si="38"/>
        <v>1</v>
      </c>
      <c r="S2371" s="95">
        <f>IF(T2371="",0,IFERROR(IF(VLOOKUP(T2371,T$73:T2370,1,0)&gt;0,0,0),1))</f>
        <v>0</v>
      </c>
      <c r="T2371" s="107">
        <f>IF(DATOS!J2299=P$74,DATOS!C2299,"")</f>
        <v>0</v>
      </c>
    </row>
    <row r="2372" spans="18:20" x14ac:dyDescent="0.25">
      <c r="R2372" s="95">
        <f t="shared" si="38"/>
        <v>1</v>
      </c>
      <c r="S2372" s="95">
        <f>IF(T2372="",0,IFERROR(IF(VLOOKUP(T2372,T$73:T2371,1,0)&gt;0,0,0),1))</f>
        <v>0</v>
      </c>
      <c r="T2372" s="107">
        <f>IF(DATOS!J2300=P$74,DATOS!C2300,"")</f>
        <v>0</v>
      </c>
    </row>
    <row r="2373" spans="18:20" x14ac:dyDescent="0.25">
      <c r="R2373" s="95">
        <f t="shared" si="38"/>
        <v>1</v>
      </c>
      <c r="S2373" s="95">
        <f>IF(T2373="",0,IFERROR(IF(VLOOKUP(T2373,T$73:T2372,1,0)&gt;0,0,0),1))</f>
        <v>0</v>
      </c>
      <c r="T2373" s="107">
        <f>IF(DATOS!J2301=P$74,DATOS!C2301,"")</f>
        <v>0</v>
      </c>
    </row>
    <row r="2374" spans="18:20" x14ac:dyDescent="0.25">
      <c r="R2374" s="95">
        <f t="shared" si="38"/>
        <v>1</v>
      </c>
      <c r="S2374" s="95">
        <f>IF(T2374="",0,IFERROR(IF(VLOOKUP(T2374,T$73:T2373,1,0)&gt;0,0,0),1))</f>
        <v>0</v>
      </c>
      <c r="T2374" s="107">
        <f>IF(DATOS!J2302=P$74,DATOS!C2302,"")</f>
        <v>0</v>
      </c>
    </row>
    <row r="2375" spans="18:20" x14ac:dyDescent="0.25">
      <c r="R2375" s="95">
        <f t="shared" si="38"/>
        <v>1</v>
      </c>
      <c r="S2375" s="95">
        <f>IF(T2375="",0,IFERROR(IF(VLOOKUP(T2375,T$73:T2374,1,0)&gt;0,0,0),1))</f>
        <v>0</v>
      </c>
      <c r="T2375" s="107">
        <f>IF(DATOS!J2303=P$74,DATOS!C2303,"")</f>
        <v>0</v>
      </c>
    </row>
    <row r="2376" spans="18:20" x14ac:dyDescent="0.25">
      <c r="R2376" s="95">
        <f t="shared" si="38"/>
        <v>1</v>
      </c>
      <c r="S2376" s="95">
        <f>IF(T2376="",0,IFERROR(IF(VLOOKUP(T2376,T$73:T2375,1,0)&gt;0,0,0),1))</f>
        <v>0</v>
      </c>
      <c r="T2376" s="107">
        <f>IF(DATOS!J2304=P$74,DATOS!C2304,"")</f>
        <v>0</v>
      </c>
    </row>
    <row r="2377" spans="18:20" x14ac:dyDescent="0.25">
      <c r="R2377" s="95">
        <f t="shared" si="38"/>
        <v>1</v>
      </c>
      <c r="S2377" s="95">
        <f>IF(T2377="",0,IFERROR(IF(VLOOKUP(T2377,T$73:T2376,1,0)&gt;0,0,0),1))</f>
        <v>0</v>
      </c>
      <c r="T2377" s="107">
        <f>IF(DATOS!J2305=P$74,DATOS!C2305,"")</f>
        <v>0</v>
      </c>
    </row>
    <row r="2378" spans="18:20" x14ac:dyDescent="0.25">
      <c r="R2378" s="95">
        <f t="shared" ref="R2378:R2441" si="39">R2377+S2378</f>
        <v>1</v>
      </c>
      <c r="S2378" s="95">
        <f>IF(T2378="",0,IFERROR(IF(VLOOKUP(T2378,T$73:T2377,1,0)&gt;0,0,0),1))</f>
        <v>0</v>
      </c>
      <c r="T2378" s="107">
        <f>IF(DATOS!J2306=P$74,DATOS!C2306,"")</f>
        <v>0</v>
      </c>
    </row>
    <row r="2379" spans="18:20" x14ac:dyDescent="0.25">
      <c r="R2379" s="95">
        <f t="shared" si="39"/>
        <v>1</v>
      </c>
      <c r="S2379" s="95">
        <f>IF(T2379="",0,IFERROR(IF(VLOOKUP(T2379,T$73:T2378,1,0)&gt;0,0,0),1))</f>
        <v>0</v>
      </c>
      <c r="T2379" s="107">
        <f>IF(DATOS!J2307=P$74,DATOS!C2307,"")</f>
        <v>0</v>
      </c>
    </row>
    <row r="2380" spans="18:20" x14ac:dyDescent="0.25">
      <c r="R2380" s="95">
        <f t="shared" si="39"/>
        <v>1</v>
      </c>
      <c r="S2380" s="95">
        <f>IF(T2380="",0,IFERROR(IF(VLOOKUP(T2380,T$73:T2379,1,0)&gt;0,0,0),1))</f>
        <v>0</v>
      </c>
      <c r="T2380" s="107">
        <f>IF(DATOS!J2308=P$74,DATOS!C2308,"")</f>
        <v>0</v>
      </c>
    </row>
    <row r="2381" spans="18:20" x14ac:dyDescent="0.25">
      <c r="R2381" s="95">
        <f t="shared" si="39"/>
        <v>1</v>
      </c>
      <c r="S2381" s="95">
        <f>IF(T2381="",0,IFERROR(IF(VLOOKUP(T2381,T$73:T2380,1,0)&gt;0,0,0),1))</f>
        <v>0</v>
      </c>
      <c r="T2381" s="107">
        <f>IF(DATOS!J2309=P$74,DATOS!C2309,"")</f>
        <v>0</v>
      </c>
    </row>
    <row r="2382" spans="18:20" x14ac:dyDescent="0.25">
      <c r="R2382" s="95">
        <f t="shared" si="39"/>
        <v>1</v>
      </c>
      <c r="S2382" s="95">
        <f>IF(T2382="",0,IFERROR(IF(VLOOKUP(T2382,T$73:T2381,1,0)&gt;0,0,0),1))</f>
        <v>0</v>
      </c>
      <c r="T2382" s="107">
        <f>IF(DATOS!J2310=P$74,DATOS!C2310,"")</f>
        <v>0</v>
      </c>
    </row>
    <row r="2383" spans="18:20" x14ac:dyDescent="0.25">
      <c r="R2383" s="95">
        <f t="shared" si="39"/>
        <v>1</v>
      </c>
      <c r="S2383" s="95">
        <f>IF(T2383="",0,IFERROR(IF(VLOOKUP(T2383,T$73:T2382,1,0)&gt;0,0,0),1))</f>
        <v>0</v>
      </c>
      <c r="T2383" s="107">
        <f>IF(DATOS!J2311=P$74,DATOS!C2311,"")</f>
        <v>0</v>
      </c>
    </row>
    <row r="2384" spans="18:20" x14ac:dyDescent="0.25">
      <c r="R2384" s="95">
        <f t="shared" si="39"/>
        <v>1</v>
      </c>
      <c r="S2384" s="95">
        <f>IF(T2384="",0,IFERROR(IF(VLOOKUP(T2384,T$73:T2383,1,0)&gt;0,0,0),1))</f>
        <v>0</v>
      </c>
      <c r="T2384" s="107">
        <f>IF(DATOS!J2312=P$74,DATOS!C2312,"")</f>
        <v>0</v>
      </c>
    </row>
    <row r="2385" spans="18:20" x14ac:dyDescent="0.25">
      <c r="R2385" s="95">
        <f t="shared" si="39"/>
        <v>1</v>
      </c>
      <c r="S2385" s="95">
        <f>IF(T2385="",0,IFERROR(IF(VLOOKUP(T2385,T$73:T2384,1,0)&gt;0,0,0),1))</f>
        <v>0</v>
      </c>
      <c r="T2385" s="107">
        <f>IF(DATOS!J2313=P$74,DATOS!C2313,"")</f>
        <v>0</v>
      </c>
    </row>
    <row r="2386" spans="18:20" x14ac:dyDescent="0.25">
      <c r="R2386" s="95">
        <f t="shared" si="39"/>
        <v>1</v>
      </c>
      <c r="S2386" s="95">
        <f>IF(T2386="",0,IFERROR(IF(VLOOKUP(T2386,T$73:T2385,1,0)&gt;0,0,0),1))</f>
        <v>0</v>
      </c>
      <c r="T2386" s="107">
        <f>IF(DATOS!J2314=P$74,DATOS!C2314,"")</f>
        <v>0</v>
      </c>
    </row>
    <row r="2387" spans="18:20" x14ac:dyDescent="0.25">
      <c r="R2387" s="95">
        <f t="shared" si="39"/>
        <v>1</v>
      </c>
      <c r="S2387" s="95">
        <f>IF(T2387="",0,IFERROR(IF(VLOOKUP(T2387,T$73:T2386,1,0)&gt;0,0,0),1))</f>
        <v>0</v>
      </c>
      <c r="T2387" s="107">
        <f>IF(DATOS!J2315=P$74,DATOS!C2315,"")</f>
        <v>0</v>
      </c>
    </row>
    <row r="2388" spans="18:20" x14ac:dyDescent="0.25">
      <c r="R2388" s="95">
        <f t="shared" si="39"/>
        <v>1</v>
      </c>
      <c r="S2388" s="95">
        <f>IF(T2388="",0,IFERROR(IF(VLOOKUP(T2388,T$73:T2387,1,0)&gt;0,0,0),1))</f>
        <v>0</v>
      </c>
      <c r="T2388" s="107">
        <f>IF(DATOS!J2316=P$74,DATOS!C2316,"")</f>
        <v>0</v>
      </c>
    </row>
    <row r="2389" spans="18:20" x14ac:dyDescent="0.25">
      <c r="R2389" s="95">
        <f t="shared" si="39"/>
        <v>1</v>
      </c>
      <c r="S2389" s="95">
        <f>IF(T2389="",0,IFERROR(IF(VLOOKUP(T2389,T$73:T2388,1,0)&gt;0,0,0),1))</f>
        <v>0</v>
      </c>
      <c r="T2389" s="107">
        <f>IF(DATOS!J2317=P$74,DATOS!C2317,"")</f>
        <v>0</v>
      </c>
    </row>
    <row r="2390" spans="18:20" x14ac:dyDescent="0.25">
      <c r="R2390" s="95">
        <f t="shared" si="39"/>
        <v>1</v>
      </c>
      <c r="S2390" s="95">
        <f>IF(T2390="",0,IFERROR(IF(VLOOKUP(T2390,T$73:T2389,1,0)&gt;0,0,0),1))</f>
        <v>0</v>
      </c>
      <c r="T2390" s="107">
        <f>IF(DATOS!J2318=P$74,DATOS!C2318,"")</f>
        <v>0</v>
      </c>
    </row>
    <row r="2391" spans="18:20" x14ac:dyDescent="0.25">
      <c r="R2391" s="95">
        <f t="shared" si="39"/>
        <v>1</v>
      </c>
      <c r="S2391" s="95">
        <f>IF(T2391="",0,IFERROR(IF(VLOOKUP(T2391,T$73:T2390,1,0)&gt;0,0,0),1))</f>
        <v>0</v>
      </c>
      <c r="T2391" s="107">
        <f>IF(DATOS!J2319=P$74,DATOS!C2319,"")</f>
        <v>0</v>
      </c>
    </row>
    <row r="2392" spans="18:20" x14ac:dyDescent="0.25">
      <c r="R2392" s="95">
        <f t="shared" si="39"/>
        <v>1</v>
      </c>
      <c r="S2392" s="95">
        <f>IF(T2392="",0,IFERROR(IF(VLOOKUP(T2392,T$73:T2391,1,0)&gt;0,0,0),1))</f>
        <v>0</v>
      </c>
      <c r="T2392" s="107">
        <f>IF(DATOS!J2320=P$74,DATOS!C2320,"")</f>
        <v>0</v>
      </c>
    </row>
    <row r="2393" spans="18:20" x14ac:dyDescent="0.25">
      <c r="R2393" s="95">
        <f t="shared" si="39"/>
        <v>1</v>
      </c>
      <c r="S2393" s="95">
        <f>IF(T2393="",0,IFERROR(IF(VLOOKUP(T2393,T$73:T2392,1,0)&gt;0,0,0),1))</f>
        <v>0</v>
      </c>
      <c r="T2393" s="107">
        <f>IF(DATOS!J2321=P$74,DATOS!C2321,"")</f>
        <v>0</v>
      </c>
    </row>
    <row r="2394" spans="18:20" x14ac:dyDescent="0.25">
      <c r="R2394" s="95">
        <f t="shared" si="39"/>
        <v>1</v>
      </c>
      <c r="S2394" s="95">
        <f>IF(T2394="",0,IFERROR(IF(VLOOKUP(T2394,T$73:T2393,1,0)&gt;0,0,0),1))</f>
        <v>0</v>
      </c>
      <c r="T2394" s="107">
        <f>IF(DATOS!J2322=P$74,DATOS!C2322,"")</f>
        <v>0</v>
      </c>
    </row>
    <row r="2395" spans="18:20" x14ac:dyDescent="0.25">
      <c r="R2395" s="95">
        <f t="shared" si="39"/>
        <v>1</v>
      </c>
      <c r="S2395" s="95">
        <f>IF(T2395="",0,IFERROR(IF(VLOOKUP(T2395,T$73:T2394,1,0)&gt;0,0,0),1))</f>
        <v>0</v>
      </c>
      <c r="T2395" s="107">
        <f>IF(DATOS!J2323=P$74,DATOS!C2323,"")</f>
        <v>0</v>
      </c>
    </row>
    <row r="2396" spans="18:20" x14ac:dyDescent="0.25">
      <c r="R2396" s="95">
        <f t="shared" si="39"/>
        <v>1</v>
      </c>
      <c r="S2396" s="95">
        <f>IF(T2396="",0,IFERROR(IF(VLOOKUP(T2396,T$73:T2395,1,0)&gt;0,0,0),1))</f>
        <v>0</v>
      </c>
      <c r="T2396" s="107">
        <f>IF(DATOS!J2324=P$74,DATOS!C2324,"")</f>
        <v>0</v>
      </c>
    </row>
    <row r="2397" spans="18:20" x14ac:dyDescent="0.25">
      <c r="R2397" s="95">
        <f t="shared" si="39"/>
        <v>1</v>
      </c>
      <c r="S2397" s="95">
        <f>IF(T2397="",0,IFERROR(IF(VLOOKUP(T2397,T$73:T2396,1,0)&gt;0,0,0),1))</f>
        <v>0</v>
      </c>
      <c r="T2397" s="107">
        <f>IF(DATOS!J2325=P$74,DATOS!C2325,"")</f>
        <v>0</v>
      </c>
    </row>
    <row r="2398" spans="18:20" x14ac:dyDescent="0.25">
      <c r="R2398" s="95">
        <f t="shared" si="39"/>
        <v>1</v>
      </c>
      <c r="S2398" s="95">
        <f>IF(T2398="",0,IFERROR(IF(VLOOKUP(T2398,T$73:T2397,1,0)&gt;0,0,0),1))</f>
        <v>0</v>
      </c>
      <c r="T2398" s="107">
        <f>IF(DATOS!J2326=P$74,DATOS!C2326,"")</f>
        <v>0</v>
      </c>
    </row>
    <row r="2399" spans="18:20" x14ac:dyDescent="0.25">
      <c r="R2399" s="95">
        <f t="shared" si="39"/>
        <v>1</v>
      </c>
      <c r="S2399" s="95">
        <f>IF(T2399="",0,IFERROR(IF(VLOOKUP(T2399,T$73:T2398,1,0)&gt;0,0,0),1))</f>
        <v>0</v>
      </c>
      <c r="T2399" s="107">
        <f>IF(DATOS!J2327=P$74,DATOS!C2327,"")</f>
        <v>0</v>
      </c>
    </row>
    <row r="2400" spans="18:20" x14ac:dyDescent="0.25">
      <c r="R2400" s="95">
        <f t="shared" si="39"/>
        <v>1</v>
      </c>
      <c r="S2400" s="95">
        <f>IF(T2400="",0,IFERROR(IF(VLOOKUP(T2400,T$73:T2399,1,0)&gt;0,0,0),1))</f>
        <v>0</v>
      </c>
      <c r="T2400" s="107">
        <f>IF(DATOS!J2328=P$74,DATOS!C2328,"")</f>
        <v>0</v>
      </c>
    </row>
    <row r="2401" spans="18:20" x14ac:dyDescent="0.25">
      <c r="R2401" s="95">
        <f t="shared" si="39"/>
        <v>1</v>
      </c>
      <c r="S2401" s="95">
        <f>IF(T2401="",0,IFERROR(IF(VLOOKUP(T2401,T$73:T2400,1,0)&gt;0,0,0),1))</f>
        <v>0</v>
      </c>
      <c r="T2401" s="107">
        <f>IF(DATOS!J2329=P$74,DATOS!C2329,"")</f>
        <v>0</v>
      </c>
    </row>
    <row r="2402" spans="18:20" x14ac:dyDescent="0.25">
      <c r="R2402" s="95">
        <f t="shared" si="39"/>
        <v>1</v>
      </c>
      <c r="S2402" s="95">
        <f>IF(T2402="",0,IFERROR(IF(VLOOKUP(T2402,T$73:T2401,1,0)&gt;0,0,0),1))</f>
        <v>0</v>
      </c>
      <c r="T2402" s="107">
        <f>IF(DATOS!J2330=P$74,DATOS!C2330,"")</f>
        <v>0</v>
      </c>
    </row>
    <row r="2403" spans="18:20" x14ac:dyDescent="0.25">
      <c r="R2403" s="95">
        <f t="shared" si="39"/>
        <v>1</v>
      </c>
      <c r="S2403" s="95">
        <f>IF(T2403="",0,IFERROR(IF(VLOOKUP(T2403,T$73:T2402,1,0)&gt;0,0,0),1))</f>
        <v>0</v>
      </c>
      <c r="T2403" s="107">
        <f>IF(DATOS!J2331=P$74,DATOS!C2331,"")</f>
        <v>0</v>
      </c>
    </row>
    <row r="2404" spans="18:20" x14ac:dyDescent="0.25">
      <c r="R2404" s="95">
        <f t="shared" si="39"/>
        <v>1</v>
      </c>
      <c r="S2404" s="95">
        <f>IF(T2404="",0,IFERROR(IF(VLOOKUP(T2404,T$73:T2403,1,0)&gt;0,0,0),1))</f>
        <v>0</v>
      </c>
      <c r="T2404" s="107">
        <f>IF(DATOS!J2332=P$74,DATOS!C2332,"")</f>
        <v>0</v>
      </c>
    </row>
    <row r="2405" spans="18:20" x14ac:dyDescent="0.25">
      <c r="R2405" s="95">
        <f t="shared" si="39"/>
        <v>1</v>
      </c>
      <c r="S2405" s="95">
        <f>IF(T2405="",0,IFERROR(IF(VLOOKUP(T2405,T$73:T2404,1,0)&gt;0,0,0),1))</f>
        <v>0</v>
      </c>
      <c r="T2405" s="107">
        <f>IF(DATOS!J2333=P$74,DATOS!C2333,"")</f>
        <v>0</v>
      </c>
    </row>
    <row r="2406" spans="18:20" x14ac:dyDescent="0.25">
      <c r="R2406" s="95">
        <f t="shared" si="39"/>
        <v>1</v>
      </c>
      <c r="S2406" s="95">
        <f>IF(T2406="",0,IFERROR(IF(VLOOKUP(T2406,T$73:T2405,1,0)&gt;0,0,0),1))</f>
        <v>0</v>
      </c>
      <c r="T2406" s="107">
        <f>IF(DATOS!J2334=P$74,DATOS!C2334,"")</f>
        <v>0</v>
      </c>
    </row>
    <row r="2407" spans="18:20" x14ac:dyDescent="0.25">
      <c r="R2407" s="95">
        <f t="shared" si="39"/>
        <v>1</v>
      </c>
      <c r="S2407" s="95">
        <f>IF(T2407="",0,IFERROR(IF(VLOOKUP(T2407,T$73:T2406,1,0)&gt;0,0,0),1))</f>
        <v>0</v>
      </c>
      <c r="T2407" s="107">
        <f>IF(DATOS!J2335=P$74,DATOS!C2335,"")</f>
        <v>0</v>
      </c>
    </row>
    <row r="2408" spans="18:20" x14ac:dyDescent="0.25">
      <c r="R2408" s="95">
        <f t="shared" si="39"/>
        <v>1</v>
      </c>
      <c r="S2408" s="95">
        <f>IF(T2408="",0,IFERROR(IF(VLOOKUP(T2408,T$73:T2407,1,0)&gt;0,0,0),1))</f>
        <v>0</v>
      </c>
      <c r="T2408" s="107">
        <f>IF(DATOS!J2336=P$74,DATOS!C2336,"")</f>
        <v>0</v>
      </c>
    </row>
    <row r="2409" spans="18:20" x14ac:dyDescent="0.25">
      <c r="R2409" s="95">
        <f t="shared" si="39"/>
        <v>1</v>
      </c>
      <c r="S2409" s="95">
        <f>IF(T2409="",0,IFERROR(IF(VLOOKUP(T2409,T$73:T2408,1,0)&gt;0,0,0),1))</f>
        <v>0</v>
      </c>
      <c r="T2409" s="107">
        <f>IF(DATOS!J2337=P$74,DATOS!C2337,"")</f>
        <v>0</v>
      </c>
    </row>
    <row r="2410" spans="18:20" x14ac:dyDescent="0.25">
      <c r="R2410" s="95">
        <f t="shared" si="39"/>
        <v>1</v>
      </c>
      <c r="S2410" s="95">
        <f>IF(T2410="",0,IFERROR(IF(VLOOKUP(T2410,T$73:T2409,1,0)&gt;0,0,0),1))</f>
        <v>0</v>
      </c>
      <c r="T2410" s="107">
        <f>IF(DATOS!J2338=P$74,DATOS!C2338,"")</f>
        <v>0</v>
      </c>
    </row>
    <row r="2411" spans="18:20" x14ac:dyDescent="0.25">
      <c r="R2411" s="95">
        <f t="shared" si="39"/>
        <v>1</v>
      </c>
      <c r="S2411" s="95">
        <f>IF(T2411="",0,IFERROR(IF(VLOOKUP(T2411,T$73:T2410,1,0)&gt;0,0,0),1))</f>
        <v>0</v>
      </c>
      <c r="T2411" s="107">
        <f>IF(DATOS!J2339=P$74,DATOS!C2339,"")</f>
        <v>0</v>
      </c>
    </row>
    <row r="2412" spans="18:20" x14ac:dyDescent="0.25">
      <c r="R2412" s="95">
        <f t="shared" si="39"/>
        <v>1</v>
      </c>
      <c r="S2412" s="95">
        <f>IF(T2412="",0,IFERROR(IF(VLOOKUP(T2412,T$73:T2411,1,0)&gt;0,0,0),1))</f>
        <v>0</v>
      </c>
      <c r="T2412" s="107">
        <f>IF(DATOS!J2340=P$74,DATOS!C2340,"")</f>
        <v>0</v>
      </c>
    </row>
    <row r="2413" spans="18:20" x14ac:dyDescent="0.25">
      <c r="R2413" s="95">
        <f t="shared" si="39"/>
        <v>1</v>
      </c>
      <c r="S2413" s="95">
        <f>IF(T2413="",0,IFERROR(IF(VLOOKUP(T2413,T$73:T2412,1,0)&gt;0,0,0),1))</f>
        <v>0</v>
      </c>
      <c r="T2413" s="107">
        <f>IF(DATOS!J2341=P$74,DATOS!C2341,"")</f>
        <v>0</v>
      </c>
    </row>
    <row r="2414" spans="18:20" x14ac:dyDescent="0.25">
      <c r="R2414" s="95">
        <f t="shared" si="39"/>
        <v>1</v>
      </c>
      <c r="S2414" s="95">
        <f>IF(T2414="",0,IFERROR(IF(VLOOKUP(T2414,T$73:T2413,1,0)&gt;0,0,0),1))</f>
        <v>0</v>
      </c>
      <c r="T2414" s="107">
        <f>IF(DATOS!J2342=P$74,DATOS!C2342,"")</f>
        <v>0</v>
      </c>
    </row>
    <row r="2415" spans="18:20" x14ac:dyDescent="0.25">
      <c r="R2415" s="95">
        <f t="shared" si="39"/>
        <v>1</v>
      </c>
      <c r="S2415" s="95">
        <f>IF(T2415="",0,IFERROR(IF(VLOOKUP(T2415,T$73:T2414,1,0)&gt;0,0,0),1))</f>
        <v>0</v>
      </c>
      <c r="T2415" s="107">
        <f>IF(DATOS!J2343=P$74,DATOS!C2343,"")</f>
        <v>0</v>
      </c>
    </row>
    <row r="2416" spans="18:20" x14ac:dyDescent="0.25">
      <c r="R2416" s="95">
        <f t="shared" si="39"/>
        <v>1</v>
      </c>
      <c r="S2416" s="95">
        <f>IF(T2416="",0,IFERROR(IF(VLOOKUP(T2416,T$73:T2415,1,0)&gt;0,0,0),1))</f>
        <v>0</v>
      </c>
      <c r="T2416" s="107">
        <f>IF(DATOS!J2344=P$74,DATOS!C2344,"")</f>
        <v>0</v>
      </c>
    </row>
    <row r="2417" spans="18:20" x14ac:dyDescent="0.25">
      <c r="R2417" s="95">
        <f t="shared" si="39"/>
        <v>1</v>
      </c>
      <c r="S2417" s="95">
        <f>IF(T2417="",0,IFERROR(IF(VLOOKUP(T2417,T$73:T2416,1,0)&gt;0,0,0),1))</f>
        <v>0</v>
      </c>
      <c r="T2417" s="107">
        <f>IF(DATOS!J2345=P$74,DATOS!C2345,"")</f>
        <v>0</v>
      </c>
    </row>
    <row r="2418" spans="18:20" x14ac:dyDescent="0.25">
      <c r="R2418" s="95">
        <f t="shared" si="39"/>
        <v>1</v>
      </c>
      <c r="S2418" s="95">
        <f>IF(T2418="",0,IFERROR(IF(VLOOKUP(T2418,T$73:T2417,1,0)&gt;0,0,0),1))</f>
        <v>0</v>
      </c>
      <c r="T2418" s="107">
        <f>IF(DATOS!J2346=P$74,DATOS!C2346,"")</f>
        <v>0</v>
      </c>
    </row>
    <row r="2419" spans="18:20" x14ac:dyDescent="0.25">
      <c r="R2419" s="95">
        <f t="shared" si="39"/>
        <v>1</v>
      </c>
      <c r="S2419" s="95">
        <f>IF(T2419="",0,IFERROR(IF(VLOOKUP(T2419,T$73:T2418,1,0)&gt;0,0,0),1))</f>
        <v>0</v>
      </c>
      <c r="T2419" s="107">
        <f>IF(DATOS!J2347=P$74,DATOS!C2347,"")</f>
        <v>0</v>
      </c>
    </row>
    <row r="2420" spans="18:20" x14ac:dyDescent="0.25">
      <c r="R2420" s="95">
        <f t="shared" si="39"/>
        <v>1</v>
      </c>
      <c r="S2420" s="95">
        <f>IF(T2420="",0,IFERROR(IF(VLOOKUP(T2420,T$73:T2419,1,0)&gt;0,0,0),1))</f>
        <v>0</v>
      </c>
      <c r="T2420" s="107">
        <f>IF(DATOS!J2348=P$74,DATOS!C2348,"")</f>
        <v>0</v>
      </c>
    </row>
    <row r="2421" spans="18:20" x14ac:dyDescent="0.25">
      <c r="R2421" s="95">
        <f t="shared" si="39"/>
        <v>1</v>
      </c>
      <c r="S2421" s="95">
        <f>IF(T2421="",0,IFERROR(IF(VLOOKUP(T2421,T$73:T2420,1,0)&gt;0,0,0),1))</f>
        <v>0</v>
      </c>
      <c r="T2421" s="107">
        <f>IF(DATOS!J2349=P$74,DATOS!C2349,"")</f>
        <v>0</v>
      </c>
    </row>
    <row r="2422" spans="18:20" x14ac:dyDescent="0.25">
      <c r="R2422" s="95">
        <f t="shared" si="39"/>
        <v>1</v>
      </c>
      <c r="S2422" s="95">
        <f>IF(T2422="",0,IFERROR(IF(VLOOKUP(T2422,T$73:T2421,1,0)&gt;0,0,0),1))</f>
        <v>0</v>
      </c>
      <c r="T2422" s="107">
        <f>IF(DATOS!J2350=P$74,DATOS!C2350,"")</f>
        <v>0</v>
      </c>
    </row>
    <row r="2423" spans="18:20" x14ac:dyDescent="0.25">
      <c r="R2423" s="95">
        <f t="shared" si="39"/>
        <v>1</v>
      </c>
      <c r="S2423" s="95">
        <f>IF(T2423="",0,IFERROR(IF(VLOOKUP(T2423,T$73:T2422,1,0)&gt;0,0,0),1))</f>
        <v>0</v>
      </c>
      <c r="T2423" s="107">
        <f>IF(DATOS!J2351=P$74,DATOS!C2351,"")</f>
        <v>0</v>
      </c>
    </row>
    <row r="2424" spans="18:20" x14ac:dyDescent="0.25">
      <c r="R2424" s="95">
        <f t="shared" si="39"/>
        <v>1</v>
      </c>
      <c r="S2424" s="95">
        <f>IF(T2424="",0,IFERROR(IF(VLOOKUP(T2424,T$73:T2423,1,0)&gt;0,0,0),1))</f>
        <v>0</v>
      </c>
      <c r="T2424" s="107">
        <f>IF(DATOS!J2352=P$74,DATOS!C2352,"")</f>
        <v>0</v>
      </c>
    </row>
    <row r="2425" spans="18:20" x14ac:dyDescent="0.25">
      <c r="R2425" s="95">
        <f t="shared" si="39"/>
        <v>1</v>
      </c>
      <c r="S2425" s="95">
        <f>IF(T2425="",0,IFERROR(IF(VLOOKUP(T2425,T$73:T2424,1,0)&gt;0,0,0),1))</f>
        <v>0</v>
      </c>
      <c r="T2425" s="107">
        <f>IF(DATOS!J2353=P$74,DATOS!C2353,"")</f>
        <v>0</v>
      </c>
    </row>
    <row r="2426" spans="18:20" x14ac:dyDescent="0.25">
      <c r="R2426" s="95">
        <f t="shared" si="39"/>
        <v>1</v>
      </c>
      <c r="S2426" s="95">
        <f>IF(T2426="",0,IFERROR(IF(VLOOKUP(T2426,T$73:T2425,1,0)&gt;0,0,0),1))</f>
        <v>0</v>
      </c>
      <c r="T2426" s="107">
        <f>IF(DATOS!J2354=P$74,DATOS!C2354,"")</f>
        <v>0</v>
      </c>
    </row>
    <row r="2427" spans="18:20" x14ac:dyDescent="0.25">
      <c r="R2427" s="95">
        <f t="shared" si="39"/>
        <v>1</v>
      </c>
      <c r="S2427" s="95">
        <f>IF(T2427="",0,IFERROR(IF(VLOOKUP(T2427,T$73:T2426,1,0)&gt;0,0,0),1))</f>
        <v>0</v>
      </c>
      <c r="T2427" s="107">
        <f>IF(DATOS!J2355=P$74,DATOS!C2355,"")</f>
        <v>0</v>
      </c>
    </row>
    <row r="2428" spans="18:20" x14ac:dyDescent="0.25">
      <c r="R2428" s="95">
        <f t="shared" si="39"/>
        <v>1</v>
      </c>
      <c r="S2428" s="95">
        <f>IF(T2428="",0,IFERROR(IF(VLOOKUP(T2428,T$73:T2427,1,0)&gt;0,0,0),1))</f>
        <v>0</v>
      </c>
      <c r="T2428" s="107">
        <f>IF(DATOS!J2356=P$74,DATOS!C2356,"")</f>
        <v>0</v>
      </c>
    </row>
    <row r="2429" spans="18:20" x14ac:dyDescent="0.25">
      <c r="R2429" s="95">
        <f t="shared" si="39"/>
        <v>1</v>
      </c>
      <c r="S2429" s="95">
        <f>IF(T2429="",0,IFERROR(IF(VLOOKUP(T2429,T$73:T2428,1,0)&gt;0,0,0),1))</f>
        <v>0</v>
      </c>
      <c r="T2429" s="107">
        <f>IF(DATOS!J2357=P$74,DATOS!C2357,"")</f>
        <v>0</v>
      </c>
    </row>
    <row r="2430" spans="18:20" x14ac:dyDescent="0.25">
      <c r="R2430" s="95">
        <f t="shared" si="39"/>
        <v>1</v>
      </c>
      <c r="S2430" s="95">
        <f>IF(T2430="",0,IFERROR(IF(VLOOKUP(T2430,T$73:T2429,1,0)&gt;0,0,0),1))</f>
        <v>0</v>
      </c>
      <c r="T2430" s="107">
        <f>IF(DATOS!J2358=P$74,DATOS!C2358,"")</f>
        <v>0</v>
      </c>
    </row>
    <row r="2431" spans="18:20" x14ac:dyDescent="0.25">
      <c r="R2431" s="95">
        <f t="shared" si="39"/>
        <v>1</v>
      </c>
      <c r="S2431" s="95">
        <f>IF(T2431="",0,IFERROR(IF(VLOOKUP(T2431,T$73:T2430,1,0)&gt;0,0,0),1))</f>
        <v>0</v>
      </c>
      <c r="T2431" s="107">
        <f>IF(DATOS!J2359=P$74,DATOS!C2359,"")</f>
        <v>0</v>
      </c>
    </row>
    <row r="2432" spans="18:20" x14ac:dyDescent="0.25">
      <c r="R2432" s="95">
        <f t="shared" si="39"/>
        <v>1</v>
      </c>
      <c r="S2432" s="95">
        <f>IF(T2432="",0,IFERROR(IF(VLOOKUP(T2432,T$73:T2431,1,0)&gt;0,0,0),1))</f>
        <v>0</v>
      </c>
      <c r="T2432" s="107">
        <f>IF(DATOS!J2360=P$74,DATOS!C2360,"")</f>
        <v>0</v>
      </c>
    </row>
    <row r="2433" spans="18:20" x14ac:dyDescent="0.25">
      <c r="R2433" s="95">
        <f t="shared" si="39"/>
        <v>1</v>
      </c>
      <c r="S2433" s="95">
        <f>IF(T2433="",0,IFERROR(IF(VLOOKUP(T2433,T$73:T2432,1,0)&gt;0,0,0),1))</f>
        <v>0</v>
      </c>
      <c r="T2433" s="107">
        <f>IF(DATOS!J2361=P$74,DATOS!C2361,"")</f>
        <v>0</v>
      </c>
    </row>
    <row r="2434" spans="18:20" x14ac:dyDescent="0.25">
      <c r="R2434" s="95">
        <f t="shared" si="39"/>
        <v>1</v>
      </c>
      <c r="S2434" s="95">
        <f>IF(T2434="",0,IFERROR(IF(VLOOKUP(T2434,T$73:T2433,1,0)&gt;0,0,0),1))</f>
        <v>0</v>
      </c>
      <c r="T2434" s="107">
        <f>IF(DATOS!J2362=P$74,DATOS!C2362,"")</f>
        <v>0</v>
      </c>
    </row>
    <row r="2435" spans="18:20" x14ac:dyDescent="0.25">
      <c r="R2435" s="95">
        <f t="shared" si="39"/>
        <v>1</v>
      </c>
      <c r="S2435" s="95">
        <f>IF(T2435="",0,IFERROR(IF(VLOOKUP(T2435,T$73:T2434,1,0)&gt;0,0,0),1))</f>
        <v>0</v>
      </c>
      <c r="T2435" s="107">
        <f>IF(DATOS!J2363=P$74,DATOS!C2363,"")</f>
        <v>0</v>
      </c>
    </row>
    <row r="2436" spans="18:20" x14ac:dyDescent="0.25">
      <c r="R2436" s="95">
        <f t="shared" si="39"/>
        <v>1</v>
      </c>
      <c r="S2436" s="95">
        <f>IF(T2436="",0,IFERROR(IF(VLOOKUP(T2436,T$73:T2435,1,0)&gt;0,0,0),1))</f>
        <v>0</v>
      </c>
      <c r="T2436" s="107">
        <f>IF(DATOS!J2364=P$74,DATOS!C2364,"")</f>
        <v>0</v>
      </c>
    </row>
    <row r="2437" spans="18:20" x14ac:dyDescent="0.25">
      <c r="R2437" s="95">
        <f t="shared" si="39"/>
        <v>1</v>
      </c>
      <c r="S2437" s="95">
        <f>IF(T2437="",0,IFERROR(IF(VLOOKUP(T2437,T$73:T2436,1,0)&gt;0,0,0),1))</f>
        <v>0</v>
      </c>
      <c r="T2437" s="107">
        <f>IF(DATOS!J2365=P$74,DATOS!C2365,"")</f>
        <v>0</v>
      </c>
    </row>
    <row r="2438" spans="18:20" x14ac:dyDescent="0.25">
      <c r="R2438" s="95">
        <f t="shared" si="39"/>
        <v>1</v>
      </c>
      <c r="S2438" s="95">
        <f>IF(T2438="",0,IFERROR(IF(VLOOKUP(T2438,T$73:T2437,1,0)&gt;0,0,0),1))</f>
        <v>0</v>
      </c>
      <c r="T2438" s="107">
        <f>IF(DATOS!J2366=P$74,DATOS!C2366,"")</f>
        <v>0</v>
      </c>
    </row>
    <row r="2439" spans="18:20" x14ac:dyDescent="0.25">
      <c r="R2439" s="95">
        <f t="shared" si="39"/>
        <v>1</v>
      </c>
      <c r="S2439" s="95">
        <f>IF(T2439="",0,IFERROR(IF(VLOOKUP(T2439,T$73:T2438,1,0)&gt;0,0,0),1))</f>
        <v>0</v>
      </c>
      <c r="T2439" s="107">
        <f>IF(DATOS!J2367=P$74,DATOS!C2367,"")</f>
        <v>0</v>
      </c>
    </row>
    <row r="2440" spans="18:20" x14ac:dyDescent="0.25">
      <c r="R2440" s="95">
        <f t="shared" si="39"/>
        <v>1</v>
      </c>
      <c r="S2440" s="95">
        <f>IF(T2440="",0,IFERROR(IF(VLOOKUP(T2440,T$73:T2439,1,0)&gt;0,0,0),1))</f>
        <v>0</v>
      </c>
      <c r="T2440" s="107">
        <f>IF(DATOS!J2368=P$74,DATOS!C2368,"")</f>
        <v>0</v>
      </c>
    </row>
    <row r="2441" spans="18:20" x14ac:dyDescent="0.25">
      <c r="R2441" s="95">
        <f t="shared" si="39"/>
        <v>1</v>
      </c>
      <c r="S2441" s="95">
        <f>IF(T2441="",0,IFERROR(IF(VLOOKUP(T2441,T$73:T2440,1,0)&gt;0,0,0),1))</f>
        <v>0</v>
      </c>
      <c r="T2441" s="107">
        <f>IF(DATOS!J2369=P$74,DATOS!C2369,"")</f>
        <v>0</v>
      </c>
    </row>
    <row r="2442" spans="18:20" x14ac:dyDescent="0.25">
      <c r="R2442" s="95">
        <f t="shared" ref="R2442:R2505" si="40">R2441+S2442</f>
        <v>1</v>
      </c>
      <c r="S2442" s="95">
        <f>IF(T2442="",0,IFERROR(IF(VLOOKUP(T2442,T$73:T2441,1,0)&gt;0,0,0),1))</f>
        <v>0</v>
      </c>
      <c r="T2442" s="107">
        <f>IF(DATOS!J2370=P$74,DATOS!C2370,"")</f>
        <v>0</v>
      </c>
    </row>
    <row r="2443" spans="18:20" x14ac:dyDescent="0.25">
      <c r="R2443" s="95">
        <f t="shared" si="40"/>
        <v>1</v>
      </c>
      <c r="S2443" s="95">
        <f>IF(T2443="",0,IFERROR(IF(VLOOKUP(T2443,T$73:T2442,1,0)&gt;0,0,0),1))</f>
        <v>0</v>
      </c>
      <c r="T2443" s="107">
        <f>IF(DATOS!J2371=P$74,DATOS!C2371,"")</f>
        <v>0</v>
      </c>
    </row>
    <row r="2444" spans="18:20" x14ac:dyDescent="0.25">
      <c r="R2444" s="95">
        <f t="shared" si="40"/>
        <v>1</v>
      </c>
      <c r="S2444" s="95">
        <f>IF(T2444="",0,IFERROR(IF(VLOOKUP(T2444,T$73:T2443,1,0)&gt;0,0,0),1))</f>
        <v>0</v>
      </c>
      <c r="T2444" s="107">
        <f>IF(DATOS!J2372=P$74,DATOS!C2372,"")</f>
        <v>0</v>
      </c>
    </row>
    <row r="2445" spans="18:20" x14ac:dyDescent="0.25">
      <c r="R2445" s="95">
        <f t="shared" si="40"/>
        <v>1</v>
      </c>
      <c r="S2445" s="95">
        <f>IF(T2445="",0,IFERROR(IF(VLOOKUP(T2445,T$73:T2444,1,0)&gt;0,0,0),1))</f>
        <v>0</v>
      </c>
      <c r="T2445" s="107">
        <f>IF(DATOS!J2373=P$74,DATOS!C2373,"")</f>
        <v>0</v>
      </c>
    </row>
    <row r="2446" spans="18:20" x14ac:dyDescent="0.25">
      <c r="R2446" s="95">
        <f t="shared" si="40"/>
        <v>1</v>
      </c>
      <c r="S2446" s="95">
        <f>IF(T2446="",0,IFERROR(IF(VLOOKUP(T2446,T$73:T2445,1,0)&gt;0,0,0),1))</f>
        <v>0</v>
      </c>
      <c r="T2446" s="107">
        <f>IF(DATOS!J2374=P$74,DATOS!C2374,"")</f>
        <v>0</v>
      </c>
    </row>
    <row r="2447" spans="18:20" x14ac:dyDescent="0.25">
      <c r="R2447" s="95">
        <f t="shared" si="40"/>
        <v>1</v>
      </c>
      <c r="S2447" s="95">
        <f>IF(T2447="",0,IFERROR(IF(VLOOKUP(T2447,T$73:T2446,1,0)&gt;0,0,0),1))</f>
        <v>0</v>
      </c>
      <c r="T2447" s="107">
        <f>IF(DATOS!J2375=P$74,DATOS!C2375,"")</f>
        <v>0</v>
      </c>
    </row>
    <row r="2448" spans="18:20" x14ac:dyDescent="0.25">
      <c r="R2448" s="95">
        <f t="shared" si="40"/>
        <v>1</v>
      </c>
      <c r="S2448" s="95">
        <f>IF(T2448="",0,IFERROR(IF(VLOOKUP(T2448,T$73:T2447,1,0)&gt;0,0,0),1))</f>
        <v>0</v>
      </c>
      <c r="T2448" s="107">
        <f>IF(DATOS!J2376=P$74,DATOS!C2376,"")</f>
        <v>0</v>
      </c>
    </row>
    <row r="2449" spans="18:20" x14ac:dyDescent="0.25">
      <c r="R2449" s="95">
        <f t="shared" si="40"/>
        <v>1</v>
      </c>
      <c r="S2449" s="95">
        <f>IF(T2449="",0,IFERROR(IF(VLOOKUP(T2449,T$73:T2448,1,0)&gt;0,0,0),1))</f>
        <v>0</v>
      </c>
      <c r="T2449" s="107">
        <f>IF(DATOS!J2377=P$74,DATOS!C2377,"")</f>
        <v>0</v>
      </c>
    </row>
    <row r="2450" spans="18:20" x14ac:dyDescent="0.25">
      <c r="R2450" s="95">
        <f t="shared" si="40"/>
        <v>1</v>
      </c>
      <c r="S2450" s="95">
        <f>IF(T2450="",0,IFERROR(IF(VLOOKUP(T2450,T$73:T2449,1,0)&gt;0,0,0),1))</f>
        <v>0</v>
      </c>
      <c r="T2450" s="107">
        <f>IF(DATOS!J2378=P$74,DATOS!C2378,"")</f>
        <v>0</v>
      </c>
    </row>
    <row r="2451" spans="18:20" x14ac:dyDescent="0.25">
      <c r="R2451" s="95">
        <f t="shared" si="40"/>
        <v>1</v>
      </c>
      <c r="S2451" s="95">
        <f>IF(T2451="",0,IFERROR(IF(VLOOKUP(T2451,T$73:T2450,1,0)&gt;0,0,0),1))</f>
        <v>0</v>
      </c>
      <c r="T2451" s="107">
        <f>IF(DATOS!J2379=P$74,DATOS!C2379,"")</f>
        <v>0</v>
      </c>
    </row>
    <row r="2452" spans="18:20" x14ac:dyDescent="0.25">
      <c r="R2452" s="95">
        <f t="shared" si="40"/>
        <v>1</v>
      </c>
      <c r="S2452" s="95">
        <f>IF(T2452="",0,IFERROR(IF(VLOOKUP(T2452,T$73:T2451,1,0)&gt;0,0,0),1))</f>
        <v>0</v>
      </c>
      <c r="T2452" s="107">
        <f>IF(DATOS!J2380=P$74,DATOS!C2380,"")</f>
        <v>0</v>
      </c>
    </row>
    <row r="2453" spans="18:20" x14ac:dyDescent="0.25">
      <c r="R2453" s="95">
        <f t="shared" si="40"/>
        <v>1</v>
      </c>
      <c r="S2453" s="95">
        <f>IF(T2453="",0,IFERROR(IF(VLOOKUP(T2453,T$73:T2452,1,0)&gt;0,0,0),1))</f>
        <v>0</v>
      </c>
      <c r="T2453" s="107">
        <f>IF(DATOS!J2381=P$74,DATOS!C2381,"")</f>
        <v>0</v>
      </c>
    </row>
    <row r="2454" spans="18:20" x14ac:dyDescent="0.25">
      <c r="R2454" s="95">
        <f t="shared" si="40"/>
        <v>1</v>
      </c>
      <c r="S2454" s="95">
        <f>IF(T2454="",0,IFERROR(IF(VLOOKUP(T2454,T$73:T2453,1,0)&gt;0,0,0),1))</f>
        <v>0</v>
      </c>
      <c r="T2454" s="107">
        <f>IF(DATOS!J2382=P$74,DATOS!C2382,"")</f>
        <v>0</v>
      </c>
    </row>
    <row r="2455" spans="18:20" x14ac:dyDescent="0.25">
      <c r="R2455" s="95">
        <f t="shared" si="40"/>
        <v>1</v>
      </c>
      <c r="S2455" s="95">
        <f>IF(T2455="",0,IFERROR(IF(VLOOKUP(T2455,T$73:T2454,1,0)&gt;0,0,0),1))</f>
        <v>0</v>
      </c>
      <c r="T2455" s="107">
        <f>IF(DATOS!J2383=P$74,DATOS!C2383,"")</f>
        <v>0</v>
      </c>
    </row>
    <row r="2456" spans="18:20" x14ac:dyDescent="0.25">
      <c r="R2456" s="95">
        <f t="shared" si="40"/>
        <v>1</v>
      </c>
      <c r="S2456" s="95">
        <f>IF(T2456="",0,IFERROR(IF(VLOOKUP(T2456,T$73:T2455,1,0)&gt;0,0,0),1))</f>
        <v>0</v>
      </c>
      <c r="T2456" s="107">
        <f>IF(DATOS!J2384=P$74,DATOS!C2384,"")</f>
        <v>0</v>
      </c>
    </row>
    <row r="2457" spans="18:20" x14ac:dyDescent="0.25">
      <c r="R2457" s="95">
        <f t="shared" si="40"/>
        <v>1</v>
      </c>
      <c r="S2457" s="95">
        <f>IF(T2457="",0,IFERROR(IF(VLOOKUP(T2457,T$73:T2456,1,0)&gt;0,0,0),1))</f>
        <v>0</v>
      </c>
      <c r="T2457" s="107">
        <f>IF(DATOS!J2385=P$74,DATOS!C2385,"")</f>
        <v>0</v>
      </c>
    </row>
    <row r="2458" spans="18:20" x14ac:dyDescent="0.25">
      <c r="R2458" s="95">
        <f t="shared" si="40"/>
        <v>1</v>
      </c>
      <c r="S2458" s="95">
        <f>IF(T2458="",0,IFERROR(IF(VLOOKUP(T2458,T$73:T2457,1,0)&gt;0,0,0),1))</f>
        <v>0</v>
      </c>
      <c r="T2458" s="107">
        <f>IF(DATOS!J2386=P$74,DATOS!C2386,"")</f>
        <v>0</v>
      </c>
    </row>
    <row r="2459" spans="18:20" x14ac:dyDescent="0.25">
      <c r="R2459" s="95">
        <f t="shared" si="40"/>
        <v>1</v>
      </c>
      <c r="S2459" s="95">
        <f>IF(T2459="",0,IFERROR(IF(VLOOKUP(T2459,T$73:T2458,1,0)&gt;0,0,0),1))</f>
        <v>0</v>
      </c>
      <c r="T2459" s="107">
        <f>IF(DATOS!J2387=P$74,DATOS!C2387,"")</f>
        <v>0</v>
      </c>
    </row>
    <row r="2460" spans="18:20" x14ac:dyDescent="0.25">
      <c r="R2460" s="95">
        <f t="shared" si="40"/>
        <v>1</v>
      </c>
      <c r="S2460" s="95">
        <f>IF(T2460="",0,IFERROR(IF(VLOOKUP(T2460,T$73:T2459,1,0)&gt;0,0,0),1))</f>
        <v>0</v>
      </c>
      <c r="T2460" s="107">
        <f>IF(DATOS!J2388=P$74,DATOS!C2388,"")</f>
        <v>0</v>
      </c>
    </row>
    <row r="2461" spans="18:20" x14ac:dyDescent="0.25">
      <c r="R2461" s="95">
        <f t="shared" si="40"/>
        <v>1</v>
      </c>
      <c r="S2461" s="95">
        <f>IF(T2461="",0,IFERROR(IF(VLOOKUP(T2461,T$73:T2460,1,0)&gt;0,0,0),1))</f>
        <v>0</v>
      </c>
      <c r="T2461" s="107">
        <f>IF(DATOS!J2389=P$74,DATOS!C2389,"")</f>
        <v>0</v>
      </c>
    </row>
    <row r="2462" spans="18:20" x14ac:dyDescent="0.25">
      <c r="R2462" s="95">
        <f t="shared" si="40"/>
        <v>1</v>
      </c>
      <c r="S2462" s="95">
        <f>IF(T2462="",0,IFERROR(IF(VLOOKUP(T2462,T$73:T2461,1,0)&gt;0,0,0),1))</f>
        <v>0</v>
      </c>
      <c r="T2462" s="107">
        <f>IF(DATOS!J2390=P$74,DATOS!C2390,"")</f>
        <v>0</v>
      </c>
    </row>
    <row r="2463" spans="18:20" x14ac:dyDescent="0.25">
      <c r="R2463" s="95">
        <f t="shared" si="40"/>
        <v>1</v>
      </c>
      <c r="S2463" s="95">
        <f>IF(T2463="",0,IFERROR(IF(VLOOKUP(T2463,T$73:T2462,1,0)&gt;0,0,0),1))</f>
        <v>0</v>
      </c>
      <c r="T2463" s="107">
        <f>IF(DATOS!J2391=P$74,DATOS!C2391,"")</f>
        <v>0</v>
      </c>
    </row>
    <row r="2464" spans="18:20" x14ac:dyDescent="0.25">
      <c r="R2464" s="95">
        <f t="shared" si="40"/>
        <v>1</v>
      </c>
      <c r="S2464" s="95">
        <f>IF(T2464="",0,IFERROR(IF(VLOOKUP(T2464,T$73:T2463,1,0)&gt;0,0,0),1))</f>
        <v>0</v>
      </c>
      <c r="T2464" s="107">
        <f>IF(DATOS!J2392=P$74,DATOS!C2392,"")</f>
        <v>0</v>
      </c>
    </row>
    <row r="2465" spans="18:20" x14ac:dyDescent="0.25">
      <c r="R2465" s="95">
        <f t="shared" si="40"/>
        <v>1</v>
      </c>
      <c r="S2465" s="95">
        <f>IF(T2465="",0,IFERROR(IF(VLOOKUP(T2465,T$73:T2464,1,0)&gt;0,0,0),1))</f>
        <v>0</v>
      </c>
      <c r="T2465" s="107">
        <f>IF(DATOS!J2393=P$74,DATOS!C2393,"")</f>
        <v>0</v>
      </c>
    </row>
    <row r="2466" spans="18:20" x14ac:dyDescent="0.25">
      <c r="R2466" s="95">
        <f t="shared" si="40"/>
        <v>1</v>
      </c>
      <c r="S2466" s="95">
        <f>IF(T2466="",0,IFERROR(IF(VLOOKUP(T2466,T$73:T2465,1,0)&gt;0,0,0),1))</f>
        <v>0</v>
      </c>
      <c r="T2466" s="107">
        <f>IF(DATOS!J2394=P$74,DATOS!C2394,"")</f>
        <v>0</v>
      </c>
    </row>
    <row r="2467" spans="18:20" x14ac:dyDescent="0.25">
      <c r="R2467" s="95">
        <f t="shared" si="40"/>
        <v>1</v>
      </c>
      <c r="S2467" s="95">
        <f>IF(T2467="",0,IFERROR(IF(VLOOKUP(T2467,T$73:T2466,1,0)&gt;0,0,0),1))</f>
        <v>0</v>
      </c>
      <c r="T2467" s="107">
        <f>IF(DATOS!J2395=P$74,DATOS!C2395,"")</f>
        <v>0</v>
      </c>
    </row>
    <row r="2468" spans="18:20" x14ac:dyDescent="0.25">
      <c r="R2468" s="95">
        <f t="shared" si="40"/>
        <v>1</v>
      </c>
      <c r="S2468" s="95">
        <f>IF(T2468="",0,IFERROR(IF(VLOOKUP(T2468,T$73:T2467,1,0)&gt;0,0,0),1))</f>
        <v>0</v>
      </c>
      <c r="T2468" s="107">
        <f>IF(DATOS!J2396=P$74,DATOS!C2396,"")</f>
        <v>0</v>
      </c>
    </row>
    <row r="2469" spans="18:20" x14ac:dyDescent="0.25">
      <c r="R2469" s="95">
        <f t="shared" si="40"/>
        <v>1</v>
      </c>
      <c r="S2469" s="95">
        <f>IF(T2469="",0,IFERROR(IF(VLOOKUP(T2469,T$73:T2468,1,0)&gt;0,0,0),1))</f>
        <v>0</v>
      </c>
      <c r="T2469" s="107">
        <f>IF(DATOS!J2397=P$74,DATOS!C2397,"")</f>
        <v>0</v>
      </c>
    </row>
    <row r="2470" spans="18:20" x14ac:dyDescent="0.25">
      <c r="R2470" s="95">
        <f t="shared" si="40"/>
        <v>1</v>
      </c>
      <c r="S2470" s="95">
        <f>IF(T2470="",0,IFERROR(IF(VLOOKUP(T2470,T$73:T2469,1,0)&gt;0,0,0),1))</f>
        <v>0</v>
      </c>
      <c r="T2470" s="107">
        <f>IF(DATOS!J2398=P$74,DATOS!C2398,"")</f>
        <v>0</v>
      </c>
    </row>
    <row r="2471" spans="18:20" x14ac:dyDescent="0.25">
      <c r="R2471" s="95">
        <f t="shared" si="40"/>
        <v>1</v>
      </c>
      <c r="S2471" s="95">
        <f>IF(T2471="",0,IFERROR(IF(VLOOKUP(T2471,T$73:T2470,1,0)&gt;0,0,0),1))</f>
        <v>0</v>
      </c>
      <c r="T2471" s="107">
        <f>IF(DATOS!J2399=P$74,DATOS!C2399,"")</f>
        <v>0</v>
      </c>
    </row>
    <row r="2472" spans="18:20" x14ac:dyDescent="0.25">
      <c r="R2472" s="95">
        <f t="shared" si="40"/>
        <v>1</v>
      </c>
      <c r="S2472" s="95">
        <f>IF(T2472="",0,IFERROR(IF(VLOOKUP(T2472,T$73:T2471,1,0)&gt;0,0,0),1))</f>
        <v>0</v>
      </c>
      <c r="T2472" s="107">
        <f>IF(DATOS!J2400=P$74,DATOS!C2400,"")</f>
        <v>0</v>
      </c>
    </row>
    <row r="2473" spans="18:20" x14ac:dyDescent="0.25">
      <c r="R2473" s="95">
        <f t="shared" si="40"/>
        <v>1</v>
      </c>
      <c r="S2473" s="95">
        <f>IF(T2473="",0,IFERROR(IF(VLOOKUP(T2473,T$73:T2472,1,0)&gt;0,0,0),1))</f>
        <v>0</v>
      </c>
      <c r="T2473" s="107">
        <f>IF(DATOS!J2401=P$74,DATOS!C2401,"")</f>
        <v>0</v>
      </c>
    </row>
    <row r="2474" spans="18:20" x14ac:dyDescent="0.25">
      <c r="R2474" s="95">
        <f t="shared" si="40"/>
        <v>1</v>
      </c>
      <c r="S2474" s="95">
        <f>IF(T2474="",0,IFERROR(IF(VLOOKUP(T2474,T$73:T2473,1,0)&gt;0,0,0),1))</f>
        <v>0</v>
      </c>
      <c r="T2474" s="107">
        <f>IF(DATOS!J2402=P$74,DATOS!C2402,"")</f>
        <v>0</v>
      </c>
    </row>
    <row r="2475" spans="18:20" x14ac:dyDescent="0.25">
      <c r="R2475" s="95">
        <f t="shared" si="40"/>
        <v>1</v>
      </c>
      <c r="S2475" s="95">
        <f>IF(T2475="",0,IFERROR(IF(VLOOKUP(T2475,T$73:T2474,1,0)&gt;0,0,0),1))</f>
        <v>0</v>
      </c>
      <c r="T2475" s="107">
        <f>IF(DATOS!J2403=P$74,DATOS!C2403,"")</f>
        <v>0</v>
      </c>
    </row>
    <row r="2476" spans="18:20" x14ac:dyDescent="0.25">
      <c r="R2476" s="95">
        <f t="shared" si="40"/>
        <v>1</v>
      </c>
      <c r="S2476" s="95">
        <f>IF(T2476="",0,IFERROR(IF(VLOOKUP(T2476,T$73:T2475,1,0)&gt;0,0,0),1))</f>
        <v>0</v>
      </c>
      <c r="T2476" s="107">
        <f>IF(DATOS!J2404=P$74,DATOS!C2404,"")</f>
        <v>0</v>
      </c>
    </row>
    <row r="2477" spans="18:20" x14ac:dyDescent="0.25">
      <c r="R2477" s="95">
        <f t="shared" si="40"/>
        <v>1</v>
      </c>
      <c r="S2477" s="95">
        <f>IF(T2477="",0,IFERROR(IF(VLOOKUP(T2477,T$73:T2476,1,0)&gt;0,0,0),1))</f>
        <v>0</v>
      </c>
      <c r="T2477" s="107">
        <f>IF(DATOS!J2405=P$74,DATOS!C2405,"")</f>
        <v>0</v>
      </c>
    </row>
    <row r="2478" spans="18:20" x14ac:dyDescent="0.25">
      <c r="R2478" s="95">
        <f t="shared" si="40"/>
        <v>1</v>
      </c>
      <c r="S2478" s="95">
        <f>IF(T2478="",0,IFERROR(IF(VLOOKUP(T2478,T$73:T2477,1,0)&gt;0,0,0),1))</f>
        <v>0</v>
      </c>
      <c r="T2478" s="107">
        <f>IF(DATOS!J2406=P$74,DATOS!C2406,"")</f>
        <v>0</v>
      </c>
    </row>
    <row r="2479" spans="18:20" x14ac:dyDescent="0.25">
      <c r="R2479" s="95">
        <f t="shared" si="40"/>
        <v>1</v>
      </c>
      <c r="S2479" s="95">
        <f>IF(T2479="",0,IFERROR(IF(VLOOKUP(T2479,T$73:T2478,1,0)&gt;0,0,0),1))</f>
        <v>0</v>
      </c>
      <c r="T2479" s="107">
        <f>IF(DATOS!J2407=P$74,DATOS!C2407,"")</f>
        <v>0</v>
      </c>
    </row>
    <row r="2480" spans="18:20" x14ac:dyDescent="0.25">
      <c r="R2480" s="95">
        <f t="shared" si="40"/>
        <v>1</v>
      </c>
      <c r="S2480" s="95">
        <f>IF(T2480="",0,IFERROR(IF(VLOOKUP(T2480,T$73:T2479,1,0)&gt;0,0,0),1))</f>
        <v>0</v>
      </c>
      <c r="T2480" s="107">
        <f>IF(DATOS!J2408=P$74,DATOS!C2408,"")</f>
        <v>0</v>
      </c>
    </row>
    <row r="2481" spans="18:20" x14ac:dyDescent="0.25">
      <c r="R2481" s="95">
        <f t="shared" si="40"/>
        <v>1</v>
      </c>
      <c r="S2481" s="95">
        <f>IF(T2481="",0,IFERROR(IF(VLOOKUP(T2481,T$73:T2480,1,0)&gt;0,0,0),1))</f>
        <v>0</v>
      </c>
      <c r="T2481" s="107">
        <f>IF(DATOS!J2409=P$74,DATOS!C2409,"")</f>
        <v>0</v>
      </c>
    </row>
    <row r="2482" spans="18:20" x14ac:dyDescent="0.25">
      <c r="R2482" s="95">
        <f t="shared" si="40"/>
        <v>1</v>
      </c>
      <c r="S2482" s="95">
        <f>IF(T2482="",0,IFERROR(IF(VLOOKUP(T2482,T$73:T2481,1,0)&gt;0,0,0),1))</f>
        <v>0</v>
      </c>
      <c r="T2482" s="107">
        <f>IF(DATOS!J2410=P$74,DATOS!C2410,"")</f>
        <v>0</v>
      </c>
    </row>
    <row r="2483" spans="18:20" x14ac:dyDescent="0.25">
      <c r="R2483" s="95">
        <f t="shared" si="40"/>
        <v>1</v>
      </c>
      <c r="S2483" s="95">
        <f>IF(T2483="",0,IFERROR(IF(VLOOKUP(T2483,T$73:T2482,1,0)&gt;0,0,0),1))</f>
        <v>0</v>
      </c>
      <c r="T2483" s="107">
        <f>IF(DATOS!J2411=P$74,DATOS!C2411,"")</f>
        <v>0</v>
      </c>
    </row>
    <row r="2484" spans="18:20" x14ac:dyDescent="0.25">
      <c r="R2484" s="95">
        <f t="shared" si="40"/>
        <v>1</v>
      </c>
      <c r="S2484" s="95">
        <f>IF(T2484="",0,IFERROR(IF(VLOOKUP(T2484,T$73:T2483,1,0)&gt;0,0,0),1))</f>
        <v>0</v>
      </c>
      <c r="T2484" s="107">
        <f>IF(DATOS!J2412=P$74,DATOS!C2412,"")</f>
        <v>0</v>
      </c>
    </row>
    <row r="2485" spans="18:20" x14ac:dyDescent="0.25">
      <c r="R2485" s="95">
        <f t="shared" si="40"/>
        <v>1</v>
      </c>
      <c r="S2485" s="95">
        <f>IF(T2485="",0,IFERROR(IF(VLOOKUP(T2485,T$73:T2484,1,0)&gt;0,0,0),1))</f>
        <v>0</v>
      </c>
      <c r="T2485" s="107">
        <f>IF(DATOS!J2413=P$74,DATOS!C2413,"")</f>
        <v>0</v>
      </c>
    </row>
    <row r="2486" spans="18:20" x14ac:dyDescent="0.25">
      <c r="R2486" s="95">
        <f t="shared" si="40"/>
        <v>1</v>
      </c>
      <c r="S2486" s="95">
        <f>IF(T2486="",0,IFERROR(IF(VLOOKUP(T2486,T$73:T2485,1,0)&gt;0,0,0),1))</f>
        <v>0</v>
      </c>
      <c r="T2486" s="107">
        <f>IF(DATOS!J2414=P$74,DATOS!C2414,"")</f>
        <v>0</v>
      </c>
    </row>
    <row r="2487" spans="18:20" x14ac:dyDescent="0.25">
      <c r="R2487" s="95">
        <f t="shared" si="40"/>
        <v>1</v>
      </c>
      <c r="S2487" s="95">
        <f>IF(T2487="",0,IFERROR(IF(VLOOKUP(T2487,T$73:T2486,1,0)&gt;0,0,0),1))</f>
        <v>0</v>
      </c>
      <c r="T2487" s="107">
        <f>IF(DATOS!J2415=P$74,DATOS!C2415,"")</f>
        <v>0</v>
      </c>
    </row>
    <row r="2488" spans="18:20" x14ac:dyDescent="0.25">
      <c r="R2488" s="95">
        <f t="shared" si="40"/>
        <v>1</v>
      </c>
      <c r="S2488" s="95">
        <f>IF(T2488="",0,IFERROR(IF(VLOOKUP(T2488,T$73:T2487,1,0)&gt;0,0,0),1))</f>
        <v>0</v>
      </c>
      <c r="T2488" s="107">
        <f>IF(DATOS!J2416=P$74,DATOS!C2416,"")</f>
        <v>0</v>
      </c>
    </row>
    <row r="2489" spans="18:20" x14ac:dyDescent="0.25">
      <c r="R2489" s="95">
        <f t="shared" si="40"/>
        <v>1</v>
      </c>
      <c r="S2489" s="95">
        <f>IF(T2489="",0,IFERROR(IF(VLOOKUP(T2489,T$73:T2488,1,0)&gt;0,0,0),1))</f>
        <v>0</v>
      </c>
      <c r="T2489" s="107">
        <f>IF(DATOS!J2417=P$74,DATOS!C2417,"")</f>
        <v>0</v>
      </c>
    </row>
    <row r="2490" spans="18:20" x14ac:dyDescent="0.25">
      <c r="R2490" s="95">
        <f t="shared" si="40"/>
        <v>1</v>
      </c>
      <c r="S2490" s="95">
        <f>IF(T2490="",0,IFERROR(IF(VLOOKUP(T2490,T$73:T2489,1,0)&gt;0,0,0),1))</f>
        <v>0</v>
      </c>
      <c r="T2490" s="107">
        <f>IF(DATOS!J2418=P$74,DATOS!C2418,"")</f>
        <v>0</v>
      </c>
    </row>
    <row r="2491" spans="18:20" x14ac:dyDescent="0.25">
      <c r="R2491" s="95">
        <f t="shared" si="40"/>
        <v>1</v>
      </c>
      <c r="S2491" s="95">
        <f>IF(T2491="",0,IFERROR(IF(VLOOKUP(T2491,T$73:T2490,1,0)&gt;0,0,0),1))</f>
        <v>0</v>
      </c>
      <c r="T2491" s="107">
        <f>IF(DATOS!J2419=P$74,DATOS!C2419,"")</f>
        <v>0</v>
      </c>
    </row>
    <row r="2492" spans="18:20" x14ac:dyDescent="0.25">
      <c r="R2492" s="95">
        <f t="shared" si="40"/>
        <v>1</v>
      </c>
      <c r="S2492" s="95">
        <f>IF(T2492="",0,IFERROR(IF(VLOOKUP(T2492,T$73:T2491,1,0)&gt;0,0,0),1))</f>
        <v>0</v>
      </c>
      <c r="T2492" s="107">
        <f>IF(DATOS!J2420=P$74,DATOS!C2420,"")</f>
        <v>0</v>
      </c>
    </row>
    <row r="2493" spans="18:20" x14ac:dyDescent="0.25">
      <c r="R2493" s="95">
        <f t="shared" si="40"/>
        <v>1</v>
      </c>
      <c r="S2493" s="95">
        <f>IF(T2493="",0,IFERROR(IF(VLOOKUP(T2493,T$73:T2492,1,0)&gt;0,0,0),1))</f>
        <v>0</v>
      </c>
      <c r="T2493" s="107">
        <f>IF(DATOS!J2421=P$74,DATOS!C2421,"")</f>
        <v>0</v>
      </c>
    </row>
    <row r="2494" spans="18:20" x14ac:dyDescent="0.25">
      <c r="R2494" s="95">
        <f t="shared" si="40"/>
        <v>1</v>
      </c>
      <c r="S2494" s="95">
        <f>IF(T2494="",0,IFERROR(IF(VLOOKUP(T2494,T$73:T2493,1,0)&gt;0,0,0),1))</f>
        <v>0</v>
      </c>
      <c r="T2494" s="107">
        <f>IF(DATOS!J2422=P$74,DATOS!C2422,"")</f>
        <v>0</v>
      </c>
    </row>
    <row r="2495" spans="18:20" x14ac:dyDescent="0.25">
      <c r="R2495" s="95">
        <f t="shared" si="40"/>
        <v>1</v>
      </c>
      <c r="S2495" s="95">
        <f>IF(T2495="",0,IFERROR(IF(VLOOKUP(T2495,T$73:T2494,1,0)&gt;0,0,0),1))</f>
        <v>0</v>
      </c>
      <c r="T2495" s="107">
        <f>IF(DATOS!J2423=P$74,DATOS!C2423,"")</f>
        <v>0</v>
      </c>
    </row>
    <row r="2496" spans="18:20" x14ac:dyDescent="0.25">
      <c r="R2496" s="95">
        <f t="shared" si="40"/>
        <v>1</v>
      </c>
      <c r="S2496" s="95">
        <f>IF(T2496="",0,IFERROR(IF(VLOOKUP(T2496,T$73:T2495,1,0)&gt;0,0,0),1))</f>
        <v>0</v>
      </c>
      <c r="T2496" s="107">
        <f>IF(DATOS!J2424=P$74,DATOS!C2424,"")</f>
        <v>0</v>
      </c>
    </row>
    <row r="2497" spans="18:20" x14ac:dyDescent="0.25">
      <c r="R2497" s="95">
        <f t="shared" si="40"/>
        <v>1</v>
      </c>
      <c r="S2497" s="95">
        <f>IF(T2497="",0,IFERROR(IF(VLOOKUP(T2497,T$73:T2496,1,0)&gt;0,0,0),1))</f>
        <v>0</v>
      </c>
      <c r="T2497" s="107">
        <f>IF(DATOS!J2425=P$74,DATOS!C2425,"")</f>
        <v>0</v>
      </c>
    </row>
    <row r="2498" spans="18:20" x14ac:dyDescent="0.25">
      <c r="R2498" s="95">
        <f t="shared" si="40"/>
        <v>1</v>
      </c>
      <c r="S2498" s="95">
        <f>IF(T2498="",0,IFERROR(IF(VLOOKUP(T2498,T$73:T2497,1,0)&gt;0,0,0),1))</f>
        <v>0</v>
      </c>
      <c r="T2498" s="107">
        <f>IF(DATOS!J2426=P$74,DATOS!C2426,"")</f>
        <v>0</v>
      </c>
    </row>
    <row r="2499" spans="18:20" x14ac:dyDescent="0.25">
      <c r="R2499" s="95">
        <f t="shared" si="40"/>
        <v>1</v>
      </c>
      <c r="S2499" s="95">
        <f>IF(T2499="",0,IFERROR(IF(VLOOKUP(T2499,T$73:T2498,1,0)&gt;0,0,0),1))</f>
        <v>0</v>
      </c>
      <c r="T2499" s="107">
        <f>IF(DATOS!J2427=P$74,DATOS!C2427,"")</f>
        <v>0</v>
      </c>
    </row>
    <row r="2500" spans="18:20" x14ac:dyDescent="0.25">
      <c r="R2500" s="95">
        <f t="shared" si="40"/>
        <v>1</v>
      </c>
      <c r="S2500" s="95">
        <f>IF(T2500="",0,IFERROR(IF(VLOOKUP(T2500,T$73:T2499,1,0)&gt;0,0,0),1))</f>
        <v>0</v>
      </c>
      <c r="T2500" s="107">
        <f>IF(DATOS!J2428=P$74,DATOS!C2428,"")</f>
        <v>0</v>
      </c>
    </row>
    <row r="2501" spans="18:20" x14ac:dyDescent="0.25">
      <c r="R2501" s="95">
        <f t="shared" si="40"/>
        <v>1</v>
      </c>
      <c r="S2501" s="95">
        <f>IF(T2501="",0,IFERROR(IF(VLOOKUP(T2501,T$73:T2500,1,0)&gt;0,0,0),1))</f>
        <v>0</v>
      </c>
      <c r="T2501" s="107">
        <f>IF(DATOS!J2429=P$74,DATOS!C2429,"")</f>
        <v>0</v>
      </c>
    </row>
    <row r="2502" spans="18:20" x14ac:dyDescent="0.25">
      <c r="R2502" s="95">
        <f t="shared" si="40"/>
        <v>1</v>
      </c>
      <c r="S2502" s="95">
        <f>IF(T2502="",0,IFERROR(IF(VLOOKUP(T2502,T$73:T2501,1,0)&gt;0,0,0),1))</f>
        <v>0</v>
      </c>
      <c r="T2502" s="107">
        <f>IF(DATOS!J2430=P$74,DATOS!C2430,"")</f>
        <v>0</v>
      </c>
    </row>
    <row r="2503" spans="18:20" x14ac:dyDescent="0.25">
      <c r="R2503" s="95">
        <f t="shared" si="40"/>
        <v>1</v>
      </c>
      <c r="S2503" s="95">
        <f>IF(T2503="",0,IFERROR(IF(VLOOKUP(T2503,T$73:T2502,1,0)&gt;0,0,0),1))</f>
        <v>0</v>
      </c>
      <c r="T2503" s="107">
        <f>IF(DATOS!J2431=P$74,DATOS!C2431,"")</f>
        <v>0</v>
      </c>
    </row>
    <row r="2504" spans="18:20" x14ac:dyDescent="0.25">
      <c r="R2504" s="95">
        <f t="shared" si="40"/>
        <v>1</v>
      </c>
      <c r="S2504" s="95">
        <f>IF(T2504="",0,IFERROR(IF(VLOOKUP(T2504,T$73:T2503,1,0)&gt;0,0,0),1))</f>
        <v>0</v>
      </c>
      <c r="T2504" s="107">
        <f>IF(DATOS!J2432=P$74,DATOS!C2432,"")</f>
        <v>0</v>
      </c>
    </row>
    <row r="2505" spans="18:20" x14ac:dyDescent="0.25">
      <c r="R2505" s="95">
        <f t="shared" si="40"/>
        <v>1</v>
      </c>
      <c r="S2505" s="95">
        <f>IF(T2505="",0,IFERROR(IF(VLOOKUP(T2505,T$73:T2504,1,0)&gt;0,0,0),1))</f>
        <v>0</v>
      </c>
      <c r="T2505" s="107">
        <f>IF(DATOS!J2433=P$74,DATOS!C2433,"")</f>
        <v>0</v>
      </c>
    </row>
    <row r="2506" spans="18:20" x14ac:dyDescent="0.25">
      <c r="R2506" s="95">
        <f t="shared" ref="R2506:R2569" si="41">R2505+S2506</f>
        <v>1</v>
      </c>
      <c r="S2506" s="95">
        <f>IF(T2506="",0,IFERROR(IF(VLOOKUP(T2506,T$73:T2505,1,0)&gt;0,0,0),1))</f>
        <v>0</v>
      </c>
      <c r="T2506" s="107">
        <f>IF(DATOS!J2434=P$74,DATOS!C2434,"")</f>
        <v>0</v>
      </c>
    </row>
    <row r="2507" spans="18:20" x14ac:dyDescent="0.25">
      <c r="R2507" s="95">
        <f t="shared" si="41"/>
        <v>1</v>
      </c>
      <c r="S2507" s="95">
        <f>IF(T2507="",0,IFERROR(IF(VLOOKUP(T2507,T$73:T2506,1,0)&gt;0,0,0),1))</f>
        <v>0</v>
      </c>
      <c r="T2507" s="107">
        <f>IF(DATOS!J2435=P$74,DATOS!C2435,"")</f>
        <v>0</v>
      </c>
    </row>
    <row r="2508" spans="18:20" x14ac:dyDescent="0.25">
      <c r="R2508" s="95">
        <f t="shared" si="41"/>
        <v>1</v>
      </c>
      <c r="S2508" s="95">
        <f>IF(T2508="",0,IFERROR(IF(VLOOKUP(T2508,T$73:T2507,1,0)&gt;0,0,0),1))</f>
        <v>0</v>
      </c>
      <c r="T2508" s="107">
        <f>IF(DATOS!J2436=P$74,DATOS!C2436,"")</f>
        <v>0</v>
      </c>
    </row>
    <row r="2509" spans="18:20" x14ac:dyDescent="0.25">
      <c r="R2509" s="95">
        <f t="shared" si="41"/>
        <v>1</v>
      </c>
      <c r="S2509" s="95">
        <f>IF(T2509="",0,IFERROR(IF(VLOOKUP(T2509,T$73:T2508,1,0)&gt;0,0,0),1))</f>
        <v>0</v>
      </c>
      <c r="T2509" s="107">
        <f>IF(DATOS!J2437=P$74,DATOS!C2437,"")</f>
        <v>0</v>
      </c>
    </row>
    <row r="2510" spans="18:20" x14ac:dyDescent="0.25">
      <c r="R2510" s="95">
        <f t="shared" si="41"/>
        <v>1</v>
      </c>
      <c r="S2510" s="95">
        <f>IF(T2510="",0,IFERROR(IF(VLOOKUP(T2510,T$73:T2509,1,0)&gt;0,0,0),1))</f>
        <v>0</v>
      </c>
      <c r="T2510" s="107">
        <f>IF(DATOS!J2438=P$74,DATOS!C2438,"")</f>
        <v>0</v>
      </c>
    </row>
    <row r="2511" spans="18:20" x14ac:dyDescent="0.25">
      <c r="R2511" s="95">
        <f t="shared" si="41"/>
        <v>1</v>
      </c>
      <c r="S2511" s="95">
        <f>IF(T2511="",0,IFERROR(IF(VLOOKUP(T2511,T$73:T2510,1,0)&gt;0,0,0),1))</f>
        <v>0</v>
      </c>
      <c r="T2511" s="107">
        <f>IF(DATOS!J2439=P$74,DATOS!C2439,"")</f>
        <v>0</v>
      </c>
    </row>
    <row r="2512" spans="18:20" x14ac:dyDescent="0.25">
      <c r="R2512" s="95">
        <f t="shared" si="41"/>
        <v>1</v>
      </c>
      <c r="S2512" s="95">
        <f>IF(T2512="",0,IFERROR(IF(VLOOKUP(T2512,T$73:T2511,1,0)&gt;0,0,0),1))</f>
        <v>0</v>
      </c>
      <c r="T2512" s="107">
        <f>IF(DATOS!J2440=P$74,DATOS!C2440,"")</f>
        <v>0</v>
      </c>
    </row>
    <row r="2513" spans="18:20" x14ac:dyDescent="0.25">
      <c r="R2513" s="95">
        <f t="shared" si="41"/>
        <v>1</v>
      </c>
      <c r="S2513" s="95">
        <f>IF(T2513="",0,IFERROR(IF(VLOOKUP(T2513,T$73:T2512,1,0)&gt;0,0,0),1))</f>
        <v>0</v>
      </c>
      <c r="T2513" s="107">
        <f>IF(DATOS!J2441=P$74,DATOS!C2441,"")</f>
        <v>0</v>
      </c>
    </row>
    <row r="2514" spans="18:20" x14ac:dyDescent="0.25">
      <c r="R2514" s="95">
        <f t="shared" si="41"/>
        <v>1</v>
      </c>
      <c r="S2514" s="95">
        <f>IF(T2514="",0,IFERROR(IF(VLOOKUP(T2514,T$73:T2513,1,0)&gt;0,0,0),1))</f>
        <v>0</v>
      </c>
      <c r="T2514" s="107">
        <f>IF(DATOS!J2442=P$74,DATOS!C2442,"")</f>
        <v>0</v>
      </c>
    </row>
    <row r="2515" spans="18:20" x14ac:dyDescent="0.25">
      <c r="R2515" s="95">
        <f t="shared" si="41"/>
        <v>1</v>
      </c>
      <c r="S2515" s="95">
        <f>IF(T2515="",0,IFERROR(IF(VLOOKUP(T2515,T$73:T2514,1,0)&gt;0,0,0),1))</f>
        <v>0</v>
      </c>
      <c r="T2515" s="107">
        <f>IF(DATOS!J2443=P$74,DATOS!C2443,"")</f>
        <v>0</v>
      </c>
    </row>
    <row r="2516" spans="18:20" x14ac:dyDescent="0.25">
      <c r="R2516" s="95">
        <f t="shared" si="41"/>
        <v>1</v>
      </c>
      <c r="S2516" s="95">
        <f>IF(T2516="",0,IFERROR(IF(VLOOKUP(T2516,T$73:T2515,1,0)&gt;0,0,0),1))</f>
        <v>0</v>
      </c>
      <c r="T2516" s="107">
        <f>IF(DATOS!J2444=P$74,DATOS!C2444,"")</f>
        <v>0</v>
      </c>
    </row>
    <row r="2517" spans="18:20" x14ac:dyDescent="0.25">
      <c r="R2517" s="95">
        <f t="shared" si="41"/>
        <v>1</v>
      </c>
      <c r="S2517" s="95">
        <f>IF(T2517="",0,IFERROR(IF(VLOOKUP(T2517,T$73:T2516,1,0)&gt;0,0,0),1))</f>
        <v>0</v>
      </c>
      <c r="T2517" s="107">
        <f>IF(DATOS!J2445=P$74,DATOS!C2445,"")</f>
        <v>0</v>
      </c>
    </row>
    <row r="2518" spans="18:20" x14ac:dyDescent="0.25">
      <c r="R2518" s="95">
        <f t="shared" si="41"/>
        <v>1</v>
      </c>
      <c r="S2518" s="95">
        <f>IF(T2518="",0,IFERROR(IF(VLOOKUP(T2518,T$73:T2517,1,0)&gt;0,0,0),1))</f>
        <v>0</v>
      </c>
      <c r="T2518" s="107">
        <f>IF(DATOS!J2446=P$74,DATOS!C2446,"")</f>
        <v>0</v>
      </c>
    </row>
    <row r="2519" spans="18:20" x14ac:dyDescent="0.25">
      <c r="R2519" s="95">
        <f t="shared" si="41"/>
        <v>1</v>
      </c>
      <c r="S2519" s="95">
        <f>IF(T2519="",0,IFERROR(IF(VLOOKUP(T2519,T$73:T2518,1,0)&gt;0,0,0),1))</f>
        <v>0</v>
      </c>
      <c r="T2519" s="107">
        <f>IF(DATOS!J2447=P$74,DATOS!C2447,"")</f>
        <v>0</v>
      </c>
    </row>
    <row r="2520" spans="18:20" x14ac:dyDescent="0.25">
      <c r="R2520" s="95">
        <f t="shared" si="41"/>
        <v>1</v>
      </c>
      <c r="S2520" s="95">
        <f>IF(T2520="",0,IFERROR(IF(VLOOKUP(T2520,T$73:T2519,1,0)&gt;0,0,0),1))</f>
        <v>0</v>
      </c>
      <c r="T2520" s="107">
        <f>IF(DATOS!J2448=P$74,DATOS!C2448,"")</f>
        <v>0</v>
      </c>
    </row>
    <row r="2521" spans="18:20" x14ac:dyDescent="0.25">
      <c r="R2521" s="95">
        <f t="shared" si="41"/>
        <v>1</v>
      </c>
      <c r="S2521" s="95">
        <f>IF(T2521="",0,IFERROR(IF(VLOOKUP(T2521,T$73:T2520,1,0)&gt;0,0,0),1))</f>
        <v>0</v>
      </c>
      <c r="T2521" s="107">
        <f>IF(DATOS!J2449=P$74,DATOS!C2449,"")</f>
        <v>0</v>
      </c>
    </row>
    <row r="2522" spans="18:20" x14ac:dyDescent="0.25">
      <c r="R2522" s="95">
        <f t="shared" si="41"/>
        <v>1</v>
      </c>
      <c r="S2522" s="95">
        <f>IF(T2522="",0,IFERROR(IF(VLOOKUP(T2522,T$73:T2521,1,0)&gt;0,0,0),1))</f>
        <v>0</v>
      </c>
      <c r="T2522" s="107">
        <f>IF(DATOS!J2450=P$74,DATOS!C2450,"")</f>
        <v>0</v>
      </c>
    </row>
    <row r="2523" spans="18:20" x14ac:dyDescent="0.25">
      <c r="R2523" s="95">
        <f t="shared" si="41"/>
        <v>1</v>
      </c>
      <c r="S2523" s="95">
        <f>IF(T2523="",0,IFERROR(IF(VLOOKUP(T2523,T$73:T2522,1,0)&gt;0,0,0),1))</f>
        <v>0</v>
      </c>
      <c r="T2523" s="107">
        <f>IF(DATOS!J2451=P$74,DATOS!C2451,"")</f>
        <v>0</v>
      </c>
    </row>
    <row r="2524" spans="18:20" x14ac:dyDescent="0.25">
      <c r="R2524" s="95">
        <f t="shared" si="41"/>
        <v>1</v>
      </c>
      <c r="S2524" s="95">
        <f>IF(T2524="",0,IFERROR(IF(VLOOKUP(T2524,T$73:T2523,1,0)&gt;0,0,0),1))</f>
        <v>0</v>
      </c>
      <c r="T2524" s="107">
        <f>IF(DATOS!J2452=P$74,DATOS!C2452,"")</f>
        <v>0</v>
      </c>
    </row>
    <row r="2525" spans="18:20" x14ac:dyDescent="0.25">
      <c r="R2525" s="95">
        <f t="shared" si="41"/>
        <v>1</v>
      </c>
      <c r="S2525" s="95">
        <f>IF(T2525="",0,IFERROR(IF(VLOOKUP(T2525,T$73:T2524,1,0)&gt;0,0,0),1))</f>
        <v>0</v>
      </c>
      <c r="T2525" s="107">
        <f>IF(DATOS!J2453=P$74,DATOS!C2453,"")</f>
        <v>0</v>
      </c>
    </row>
    <row r="2526" spans="18:20" x14ac:dyDescent="0.25">
      <c r="R2526" s="95">
        <f t="shared" si="41"/>
        <v>1</v>
      </c>
      <c r="S2526" s="95">
        <f>IF(T2526="",0,IFERROR(IF(VLOOKUP(T2526,T$73:T2525,1,0)&gt;0,0,0),1))</f>
        <v>0</v>
      </c>
      <c r="T2526" s="107">
        <f>IF(DATOS!J2454=P$74,DATOS!C2454,"")</f>
        <v>0</v>
      </c>
    </row>
    <row r="2527" spans="18:20" x14ac:dyDescent="0.25">
      <c r="R2527" s="95">
        <f t="shared" si="41"/>
        <v>1</v>
      </c>
      <c r="S2527" s="95">
        <f>IF(T2527="",0,IFERROR(IF(VLOOKUP(T2527,T$73:T2526,1,0)&gt;0,0,0),1))</f>
        <v>0</v>
      </c>
      <c r="T2527" s="107">
        <f>IF(DATOS!J2455=P$74,DATOS!C2455,"")</f>
        <v>0</v>
      </c>
    </row>
    <row r="2528" spans="18:20" x14ac:dyDescent="0.25">
      <c r="R2528" s="95">
        <f t="shared" si="41"/>
        <v>1</v>
      </c>
      <c r="S2528" s="95">
        <f>IF(T2528="",0,IFERROR(IF(VLOOKUP(T2528,T$73:T2527,1,0)&gt;0,0,0),1))</f>
        <v>0</v>
      </c>
      <c r="T2528" s="107">
        <f>IF(DATOS!J2456=P$74,DATOS!C2456,"")</f>
        <v>0</v>
      </c>
    </row>
    <row r="2529" spans="18:20" x14ac:dyDescent="0.25">
      <c r="R2529" s="95">
        <f t="shared" si="41"/>
        <v>1</v>
      </c>
      <c r="S2529" s="95">
        <f>IF(T2529="",0,IFERROR(IF(VLOOKUP(T2529,T$73:T2528,1,0)&gt;0,0,0),1))</f>
        <v>0</v>
      </c>
      <c r="T2529" s="107">
        <f>IF(DATOS!J2457=P$74,DATOS!C2457,"")</f>
        <v>0</v>
      </c>
    </row>
    <row r="2530" spans="18:20" x14ac:dyDescent="0.25">
      <c r="R2530" s="95">
        <f t="shared" si="41"/>
        <v>1</v>
      </c>
      <c r="S2530" s="95">
        <f>IF(T2530="",0,IFERROR(IF(VLOOKUP(T2530,T$73:T2529,1,0)&gt;0,0,0),1))</f>
        <v>0</v>
      </c>
      <c r="T2530" s="107">
        <f>IF(DATOS!J2458=P$74,DATOS!C2458,"")</f>
        <v>0</v>
      </c>
    </row>
    <row r="2531" spans="18:20" x14ac:dyDescent="0.25">
      <c r="R2531" s="95">
        <f t="shared" si="41"/>
        <v>1</v>
      </c>
      <c r="S2531" s="95">
        <f>IF(T2531="",0,IFERROR(IF(VLOOKUP(T2531,T$73:T2530,1,0)&gt;0,0,0),1))</f>
        <v>0</v>
      </c>
      <c r="T2531" s="107">
        <f>IF(DATOS!J2459=P$74,DATOS!C2459,"")</f>
        <v>0</v>
      </c>
    </row>
    <row r="2532" spans="18:20" x14ac:dyDescent="0.25">
      <c r="R2532" s="95">
        <f t="shared" si="41"/>
        <v>1</v>
      </c>
      <c r="S2532" s="95">
        <f>IF(T2532="",0,IFERROR(IF(VLOOKUP(T2532,T$73:T2531,1,0)&gt;0,0,0),1))</f>
        <v>0</v>
      </c>
      <c r="T2532" s="107">
        <f>IF(DATOS!J2460=P$74,DATOS!C2460,"")</f>
        <v>0</v>
      </c>
    </row>
    <row r="2533" spans="18:20" x14ac:dyDescent="0.25">
      <c r="R2533" s="95">
        <f t="shared" si="41"/>
        <v>1</v>
      </c>
      <c r="S2533" s="95">
        <f>IF(T2533="",0,IFERROR(IF(VLOOKUP(T2533,T$73:T2532,1,0)&gt;0,0,0),1))</f>
        <v>0</v>
      </c>
      <c r="T2533" s="107">
        <f>IF(DATOS!J2461=P$74,DATOS!C2461,"")</f>
        <v>0</v>
      </c>
    </row>
    <row r="2534" spans="18:20" x14ac:dyDescent="0.25">
      <c r="R2534" s="95">
        <f t="shared" si="41"/>
        <v>1</v>
      </c>
      <c r="S2534" s="95">
        <f>IF(T2534="",0,IFERROR(IF(VLOOKUP(T2534,T$73:T2533,1,0)&gt;0,0,0),1))</f>
        <v>0</v>
      </c>
      <c r="T2534" s="107">
        <f>IF(DATOS!J2462=P$74,DATOS!C2462,"")</f>
        <v>0</v>
      </c>
    </row>
    <row r="2535" spans="18:20" x14ac:dyDescent="0.25">
      <c r="R2535" s="95">
        <f t="shared" si="41"/>
        <v>1</v>
      </c>
      <c r="S2535" s="95">
        <f>IF(T2535="",0,IFERROR(IF(VLOOKUP(T2535,T$73:T2534,1,0)&gt;0,0,0),1))</f>
        <v>0</v>
      </c>
      <c r="T2535" s="107">
        <f>IF(DATOS!J2463=P$74,DATOS!C2463,"")</f>
        <v>0</v>
      </c>
    </row>
    <row r="2536" spans="18:20" x14ac:dyDescent="0.25">
      <c r="R2536" s="95">
        <f t="shared" si="41"/>
        <v>1</v>
      </c>
      <c r="S2536" s="95">
        <f>IF(T2536="",0,IFERROR(IF(VLOOKUP(T2536,T$73:T2535,1,0)&gt;0,0,0),1))</f>
        <v>0</v>
      </c>
      <c r="T2536" s="107">
        <f>IF(DATOS!J2464=P$74,DATOS!C2464,"")</f>
        <v>0</v>
      </c>
    </row>
    <row r="2537" spans="18:20" x14ac:dyDescent="0.25">
      <c r="R2537" s="95">
        <f t="shared" si="41"/>
        <v>1</v>
      </c>
      <c r="S2537" s="95">
        <f>IF(T2537="",0,IFERROR(IF(VLOOKUP(T2537,T$73:T2536,1,0)&gt;0,0,0),1))</f>
        <v>0</v>
      </c>
      <c r="T2537" s="107">
        <f>IF(DATOS!J2465=P$74,DATOS!C2465,"")</f>
        <v>0</v>
      </c>
    </row>
    <row r="2538" spans="18:20" x14ac:dyDescent="0.25">
      <c r="R2538" s="95">
        <f t="shared" si="41"/>
        <v>1</v>
      </c>
      <c r="S2538" s="95">
        <f>IF(T2538="",0,IFERROR(IF(VLOOKUP(T2538,T$73:T2537,1,0)&gt;0,0,0),1))</f>
        <v>0</v>
      </c>
      <c r="T2538" s="107">
        <f>IF(DATOS!J2466=P$74,DATOS!C2466,"")</f>
        <v>0</v>
      </c>
    </row>
    <row r="2539" spans="18:20" x14ac:dyDescent="0.25">
      <c r="R2539" s="95">
        <f t="shared" si="41"/>
        <v>1</v>
      </c>
      <c r="S2539" s="95">
        <f>IF(T2539="",0,IFERROR(IF(VLOOKUP(T2539,T$73:T2538,1,0)&gt;0,0,0),1))</f>
        <v>0</v>
      </c>
      <c r="T2539" s="107">
        <f>IF(DATOS!J2467=P$74,DATOS!C2467,"")</f>
        <v>0</v>
      </c>
    </row>
    <row r="2540" spans="18:20" x14ac:dyDescent="0.25">
      <c r="R2540" s="95">
        <f t="shared" si="41"/>
        <v>1</v>
      </c>
      <c r="S2540" s="95">
        <f>IF(T2540="",0,IFERROR(IF(VLOOKUP(T2540,T$73:T2539,1,0)&gt;0,0,0),1))</f>
        <v>0</v>
      </c>
      <c r="T2540" s="107">
        <f>IF(DATOS!J2468=P$74,DATOS!C2468,"")</f>
        <v>0</v>
      </c>
    </row>
    <row r="2541" spans="18:20" x14ac:dyDescent="0.25">
      <c r="R2541" s="95">
        <f t="shared" si="41"/>
        <v>1</v>
      </c>
      <c r="S2541" s="95">
        <f>IF(T2541="",0,IFERROR(IF(VLOOKUP(T2541,T$73:T2540,1,0)&gt;0,0,0),1))</f>
        <v>0</v>
      </c>
      <c r="T2541" s="107">
        <f>IF(DATOS!J2469=P$74,DATOS!C2469,"")</f>
        <v>0</v>
      </c>
    </row>
    <row r="2542" spans="18:20" x14ac:dyDescent="0.25">
      <c r="R2542" s="95">
        <f t="shared" si="41"/>
        <v>1</v>
      </c>
      <c r="S2542" s="95">
        <f>IF(T2542="",0,IFERROR(IF(VLOOKUP(T2542,T$73:T2541,1,0)&gt;0,0,0),1))</f>
        <v>0</v>
      </c>
      <c r="T2542" s="107">
        <f>IF(DATOS!J2470=P$74,DATOS!C2470,"")</f>
        <v>0</v>
      </c>
    </row>
    <row r="2543" spans="18:20" x14ac:dyDescent="0.25">
      <c r="R2543" s="95">
        <f t="shared" si="41"/>
        <v>1</v>
      </c>
      <c r="S2543" s="95">
        <f>IF(T2543="",0,IFERROR(IF(VLOOKUP(T2543,T$73:T2542,1,0)&gt;0,0,0),1))</f>
        <v>0</v>
      </c>
      <c r="T2543" s="107">
        <f>IF(DATOS!J2471=P$74,DATOS!C2471,"")</f>
        <v>0</v>
      </c>
    </row>
    <row r="2544" spans="18:20" x14ac:dyDescent="0.25">
      <c r="R2544" s="95">
        <f t="shared" si="41"/>
        <v>1</v>
      </c>
      <c r="S2544" s="95">
        <f>IF(T2544="",0,IFERROR(IF(VLOOKUP(T2544,T$73:T2543,1,0)&gt;0,0,0),1))</f>
        <v>0</v>
      </c>
      <c r="T2544" s="107">
        <f>IF(DATOS!J2472=P$74,DATOS!C2472,"")</f>
        <v>0</v>
      </c>
    </row>
    <row r="2545" spans="18:20" x14ac:dyDescent="0.25">
      <c r="R2545" s="95">
        <f t="shared" si="41"/>
        <v>1</v>
      </c>
      <c r="S2545" s="95">
        <f>IF(T2545="",0,IFERROR(IF(VLOOKUP(T2545,T$73:T2544,1,0)&gt;0,0,0),1))</f>
        <v>0</v>
      </c>
      <c r="T2545" s="107">
        <f>IF(DATOS!J2473=P$74,DATOS!C2473,"")</f>
        <v>0</v>
      </c>
    </row>
    <row r="2546" spans="18:20" x14ac:dyDescent="0.25">
      <c r="R2546" s="95">
        <f t="shared" si="41"/>
        <v>1</v>
      </c>
      <c r="S2546" s="95">
        <f>IF(T2546="",0,IFERROR(IF(VLOOKUP(T2546,T$73:T2545,1,0)&gt;0,0,0),1))</f>
        <v>0</v>
      </c>
      <c r="T2546" s="107">
        <f>IF(DATOS!J2474=P$74,DATOS!C2474,"")</f>
        <v>0</v>
      </c>
    </row>
    <row r="2547" spans="18:20" x14ac:dyDescent="0.25">
      <c r="R2547" s="95">
        <f t="shared" si="41"/>
        <v>1</v>
      </c>
      <c r="S2547" s="95">
        <f>IF(T2547="",0,IFERROR(IF(VLOOKUP(T2547,T$73:T2546,1,0)&gt;0,0,0),1))</f>
        <v>0</v>
      </c>
      <c r="T2547" s="107">
        <f>IF(DATOS!J2475=P$74,DATOS!C2475,"")</f>
        <v>0</v>
      </c>
    </row>
    <row r="2548" spans="18:20" x14ac:dyDescent="0.25">
      <c r="R2548" s="95">
        <f t="shared" si="41"/>
        <v>1</v>
      </c>
      <c r="S2548" s="95">
        <f>IF(T2548="",0,IFERROR(IF(VLOOKUP(T2548,T$73:T2547,1,0)&gt;0,0,0),1))</f>
        <v>0</v>
      </c>
      <c r="T2548" s="107">
        <f>IF(DATOS!J2476=P$74,DATOS!C2476,"")</f>
        <v>0</v>
      </c>
    </row>
    <row r="2549" spans="18:20" x14ac:dyDescent="0.25">
      <c r="R2549" s="95">
        <f t="shared" si="41"/>
        <v>1</v>
      </c>
      <c r="S2549" s="95">
        <f>IF(T2549="",0,IFERROR(IF(VLOOKUP(T2549,T$73:T2548,1,0)&gt;0,0,0),1))</f>
        <v>0</v>
      </c>
      <c r="T2549" s="107">
        <f>IF(DATOS!J2477=P$74,DATOS!C2477,"")</f>
        <v>0</v>
      </c>
    </row>
    <row r="2550" spans="18:20" x14ac:dyDescent="0.25">
      <c r="R2550" s="95">
        <f t="shared" si="41"/>
        <v>1</v>
      </c>
      <c r="S2550" s="95">
        <f>IF(T2550="",0,IFERROR(IF(VLOOKUP(T2550,T$73:T2549,1,0)&gt;0,0,0),1))</f>
        <v>0</v>
      </c>
      <c r="T2550" s="107">
        <f>IF(DATOS!J2478=P$74,DATOS!C2478,"")</f>
        <v>0</v>
      </c>
    </row>
    <row r="2551" spans="18:20" x14ac:dyDescent="0.25">
      <c r="R2551" s="95">
        <f t="shared" si="41"/>
        <v>1</v>
      </c>
      <c r="S2551" s="95">
        <f>IF(T2551="",0,IFERROR(IF(VLOOKUP(T2551,T$73:T2550,1,0)&gt;0,0,0),1))</f>
        <v>0</v>
      </c>
      <c r="T2551" s="107">
        <f>IF(DATOS!J2479=P$74,DATOS!C2479,"")</f>
        <v>0</v>
      </c>
    </row>
    <row r="2552" spans="18:20" x14ac:dyDescent="0.25">
      <c r="R2552" s="95">
        <f t="shared" si="41"/>
        <v>1</v>
      </c>
      <c r="S2552" s="95">
        <f>IF(T2552="",0,IFERROR(IF(VLOOKUP(T2552,T$73:T2551,1,0)&gt;0,0,0),1))</f>
        <v>0</v>
      </c>
      <c r="T2552" s="107">
        <f>IF(DATOS!J2480=P$74,DATOS!C2480,"")</f>
        <v>0</v>
      </c>
    </row>
    <row r="2553" spans="18:20" x14ac:dyDescent="0.25">
      <c r="R2553" s="95">
        <f t="shared" si="41"/>
        <v>1</v>
      </c>
      <c r="S2553" s="95">
        <f>IF(T2553="",0,IFERROR(IF(VLOOKUP(T2553,T$73:T2552,1,0)&gt;0,0,0),1))</f>
        <v>0</v>
      </c>
      <c r="T2553" s="107">
        <f>IF(DATOS!J2481=P$74,DATOS!C2481,"")</f>
        <v>0</v>
      </c>
    </row>
    <row r="2554" spans="18:20" x14ac:dyDescent="0.25">
      <c r="R2554" s="95">
        <f t="shared" si="41"/>
        <v>1</v>
      </c>
      <c r="S2554" s="95">
        <f>IF(T2554="",0,IFERROR(IF(VLOOKUP(T2554,T$73:T2553,1,0)&gt;0,0,0),1))</f>
        <v>0</v>
      </c>
      <c r="T2554" s="107">
        <f>IF(DATOS!J2482=P$74,DATOS!C2482,"")</f>
        <v>0</v>
      </c>
    </row>
    <row r="2555" spans="18:20" x14ac:dyDescent="0.25">
      <c r="R2555" s="95">
        <f t="shared" si="41"/>
        <v>1</v>
      </c>
      <c r="S2555" s="95">
        <f>IF(T2555="",0,IFERROR(IF(VLOOKUP(T2555,T$73:T2554,1,0)&gt;0,0,0),1))</f>
        <v>0</v>
      </c>
      <c r="T2555" s="107">
        <f>IF(DATOS!J2483=P$74,DATOS!C2483,"")</f>
        <v>0</v>
      </c>
    </row>
    <row r="2556" spans="18:20" x14ac:dyDescent="0.25">
      <c r="R2556" s="95">
        <f t="shared" si="41"/>
        <v>1</v>
      </c>
      <c r="S2556" s="95">
        <f>IF(T2556="",0,IFERROR(IF(VLOOKUP(T2556,T$73:T2555,1,0)&gt;0,0,0),1))</f>
        <v>0</v>
      </c>
      <c r="T2556" s="107">
        <f>IF(DATOS!J2484=P$74,DATOS!C2484,"")</f>
        <v>0</v>
      </c>
    </row>
    <row r="2557" spans="18:20" x14ac:dyDescent="0.25">
      <c r="R2557" s="95">
        <f t="shared" si="41"/>
        <v>1</v>
      </c>
      <c r="S2557" s="95">
        <f>IF(T2557="",0,IFERROR(IF(VLOOKUP(T2557,T$73:T2556,1,0)&gt;0,0,0),1))</f>
        <v>0</v>
      </c>
      <c r="T2557" s="107">
        <f>IF(DATOS!J2485=P$74,DATOS!C2485,"")</f>
        <v>0</v>
      </c>
    </row>
    <row r="2558" spans="18:20" x14ac:dyDescent="0.25">
      <c r="R2558" s="95">
        <f t="shared" si="41"/>
        <v>1</v>
      </c>
      <c r="S2558" s="95">
        <f>IF(T2558="",0,IFERROR(IF(VLOOKUP(T2558,T$73:T2557,1,0)&gt;0,0,0),1))</f>
        <v>0</v>
      </c>
      <c r="T2558" s="107">
        <f>IF(DATOS!J2486=P$74,DATOS!C2486,"")</f>
        <v>0</v>
      </c>
    </row>
    <row r="2559" spans="18:20" x14ac:dyDescent="0.25">
      <c r="R2559" s="95">
        <f t="shared" si="41"/>
        <v>1</v>
      </c>
      <c r="S2559" s="95">
        <f>IF(T2559="",0,IFERROR(IF(VLOOKUP(T2559,T$73:T2558,1,0)&gt;0,0,0),1))</f>
        <v>0</v>
      </c>
      <c r="T2559" s="107">
        <f>IF(DATOS!J2487=P$74,DATOS!C2487,"")</f>
        <v>0</v>
      </c>
    </row>
    <row r="2560" spans="18:20" x14ac:dyDescent="0.25">
      <c r="R2560" s="95">
        <f t="shared" si="41"/>
        <v>1</v>
      </c>
      <c r="S2560" s="95">
        <f>IF(T2560="",0,IFERROR(IF(VLOOKUP(T2560,T$73:T2559,1,0)&gt;0,0,0),1))</f>
        <v>0</v>
      </c>
      <c r="T2560" s="107">
        <f>IF(DATOS!J2488=P$74,DATOS!C2488,"")</f>
        <v>0</v>
      </c>
    </row>
    <row r="2561" spans="18:20" x14ac:dyDescent="0.25">
      <c r="R2561" s="95">
        <f t="shared" si="41"/>
        <v>1</v>
      </c>
      <c r="S2561" s="95">
        <f>IF(T2561="",0,IFERROR(IF(VLOOKUP(T2561,T$73:T2560,1,0)&gt;0,0,0),1))</f>
        <v>0</v>
      </c>
      <c r="T2561" s="107">
        <f>IF(DATOS!J2489=P$74,DATOS!C2489,"")</f>
        <v>0</v>
      </c>
    </row>
    <row r="2562" spans="18:20" x14ac:dyDescent="0.25">
      <c r="R2562" s="95">
        <f t="shared" si="41"/>
        <v>1</v>
      </c>
      <c r="S2562" s="95">
        <f>IF(T2562="",0,IFERROR(IF(VLOOKUP(T2562,T$73:T2561,1,0)&gt;0,0,0),1))</f>
        <v>0</v>
      </c>
      <c r="T2562" s="107">
        <f>IF(DATOS!J2490=P$74,DATOS!C2490,"")</f>
        <v>0</v>
      </c>
    </row>
    <row r="2563" spans="18:20" x14ac:dyDescent="0.25">
      <c r="R2563" s="95">
        <f t="shared" si="41"/>
        <v>1</v>
      </c>
      <c r="S2563" s="95">
        <f>IF(T2563="",0,IFERROR(IF(VLOOKUP(T2563,T$73:T2562,1,0)&gt;0,0,0),1))</f>
        <v>0</v>
      </c>
      <c r="T2563" s="107">
        <f>IF(DATOS!J2491=P$74,DATOS!C2491,"")</f>
        <v>0</v>
      </c>
    </row>
    <row r="2564" spans="18:20" x14ac:dyDescent="0.25">
      <c r="R2564" s="95">
        <f t="shared" si="41"/>
        <v>1</v>
      </c>
      <c r="S2564" s="95">
        <f>IF(T2564="",0,IFERROR(IF(VLOOKUP(T2564,T$73:T2563,1,0)&gt;0,0,0),1))</f>
        <v>0</v>
      </c>
      <c r="T2564" s="107">
        <f>IF(DATOS!J2492=P$74,DATOS!C2492,"")</f>
        <v>0</v>
      </c>
    </row>
    <row r="2565" spans="18:20" x14ac:dyDescent="0.25">
      <c r="R2565" s="95">
        <f t="shared" si="41"/>
        <v>1</v>
      </c>
      <c r="S2565" s="95">
        <f>IF(T2565="",0,IFERROR(IF(VLOOKUP(T2565,T$73:T2564,1,0)&gt;0,0,0),1))</f>
        <v>0</v>
      </c>
      <c r="T2565" s="107">
        <f>IF(DATOS!J2493=P$74,DATOS!C2493,"")</f>
        <v>0</v>
      </c>
    </row>
    <row r="2566" spans="18:20" x14ac:dyDescent="0.25">
      <c r="R2566" s="95">
        <f t="shared" si="41"/>
        <v>1</v>
      </c>
      <c r="S2566" s="95">
        <f>IF(T2566="",0,IFERROR(IF(VLOOKUP(T2566,T$73:T2565,1,0)&gt;0,0,0),1))</f>
        <v>0</v>
      </c>
      <c r="T2566" s="107">
        <f>IF(DATOS!J2494=P$74,DATOS!C2494,"")</f>
        <v>0</v>
      </c>
    </row>
    <row r="2567" spans="18:20" x14ac:dyDescent="0.25">
      <c r="R2567" s="95">
        <f t="shared" si="41"/>
        <v>1</v>
      </c>
      <c r="S2567" s="95">
        <f>IF(T2567="",0,IFERROR(IF(VLOOKUP(T2567,T$73:T2566,1,0)&gt;0,0,0),1))</f>
        <v>0</v>
      </c>
      <c r="T2567" s="107">
        <f>IF(DATOS!J2495=P$74,DATOS!C2495,"")</f>
        <v>0</v>
      </c>
    </row>
    <row r="2568" spans="18:20" x14ac:dyDescent="0.25">
      <c r="R2568" s="95">
        <f t="shared" si="41"/>
        <v>1</v>
      </c>
      <c r="S2568" s="95">
        <f>IF(T2568="",0,IFERROR(IF(VLOOKUP(T2568,T$73:T2567,1,0)&gt;0,0,0),1))</f>
        <v>0</v>
      </c>
      <c r="T2568" s="107">
        <f>IF(DATOS!J2496=P$74,DATOS!C2496,"")</f>
        <v>0</v>
      </c>
    </row>
    <row r="2569" spans="18:20" x14ac:dyDescent="0.25">
      <c r="R2569" s="95">
        <f t="shared" si="41"/>
        <v>1</v>
      </c>
      <c r="S2569" s="95">
        <f>IF(T2569="",0,IFERROR(IF(VLOOKUP(T2569,T$73:T2568,1,0)&gt;0,0,0),1))</f>
        <v>0</v>
      </c>
      <c r="T2569" s="107">
        <f>IF(DATOS!J2497=P$74,DATOS!C2497,"")</f>
        <v>0</v>
      </c>
    </row>
    <row r="2570" spans="18:20" x14ac:dyDescent="0.25">
      <c r="R2570" s="95">
        <f t="shared" ref="R2570:R2633" si="42">R2569+S2570</f>
        <v>1</v>
      </c>
      <c r="S2570" s="95">
        <f>IF(T2570="",0,IFERROR(IF(VLOOKUP(T2570,T$73:T2569,1,0)&gt;0,0,0),1))</f>
        <v>0</v>
      </c>
      <c r="T2570" s="107">
        <f>IF(DATOS!J2498=P$74,DATOS!C2498,"")</f>
        <v>0</v>
      </c>
    </row>
    <row r="2571" spans="18:20" x14ac:dyDescent="0.25">
      <c r="R2571" s="95">
        <f t="shared" si="42"/>
        <v>1</v>
      </c>
      <c r="S2571" s="95">
        <f>IF(T2571="",0,IFERROR(IF(VLOOKUP(T2571,T$73:T2570,1,0)&gt;0,0,0),1))</f>
        <v>0</v>
      </c>
      <c r="T2571" s="107">
        <f>IF(DATOS!J2499=P$74,DATOS!C2499,"")</f>
        <v>0</v>
      </c>
    </row>
    <row r="2572" spans="18:20" x14ac:dyDescent="0.25">
      <c r="R2572" s="95">
        <f t="shared" si="42"/>
        <v>1</v>
      </c>
      <c r="S2572" s="95">
        <f>IF(T2572="",0,IFERROR(IF(VLOOKUP(T2572,T$73:T2571,1,0)&gt;0,0,0),1))</f>
        <v>0</v>
      </c>
      <c r="T2572" s="107">
        <f>IF(DATOS!J2500=P$74,DATOS!C2500,"")</f>
        <v>0</v>
      </c>
    </row>
    <row r="2573" spans="18:20" x14ac:dyDescent="0.25">
      <c r="R2573" s="95">
        <f t="shared" si="42"/>
        <v>1</v>
      </c>
      <c r="S2573" s="95">
        <f>IF(T2573="",0,IFERROR(IF(VLOOKUP(T2573,T$73:T2572,1,0)&gt;0,0,0),1))</f>
        <v>0</v>
      </c>
      <c r="T2573" s="107">
        <f>IF(DATOS!J2501=P$74,DATOS!C2501,"")</f>
        <v>0</v>
      </c>
    </row>
    <row r="2574" spans="18:20" x14ac:dyDescent="0.25">
      <c r="R2574" s="95">
        <f t="shared" si="42"/>
        <v>1</v>
      </c>
      <c r="S2574" s="95">
        <f>IF(T2574="",0,IFERROR(IF(VLOOKUP(T2574,T$73:T2573,1,0)&gt;0,0,0),1))</f>
        <v>0</v>
      </c>
      <c r="T2574" s="107">
        <f>IF(DATOS!J2502=P$74,DATOS!C2502,"")</f>
        <v>0</v>
      </c>
    </row>
    <row r="2575" spans="18:20" x14ac:dyDescent="0.25">
      <c r="R2575" s="95">
        <f t="shared" si="42"/>
        <v>1</v>
      </c>
      <c r="S2575" s="95">
        <f>IF(T2575="",0,IFERROR(IF(VLOOKUP(T2575,T$73:T2574,1,0)&gt;0,0,0),1))</f>
        <v>0</v>
      </c>
      <c r="T2575" s="107">
        <f>IF(DATOS!J2503=P$74,DATOS!C2503,"")</f>
        <v>0</v>
      </c>
    </row>
    <row r="2576" spans="18:20" x14ac:dyDescent="0.25">
      <c r="R2576" s="95">
        <f t="shared" si="42"/>
        <v>1</v>
      </c>
      <c r="S2576" s="95">
        <f>IF(T2576="",0,IFERROR(IF(VLOOKUP(T2576,T$73:T2575,1,0)&gt;0,0,0),1))</f>
        <v>0</v>
      </c>
      <c r="T2576" s="107">
        <f>IF(DATOS!J2504=P$74,DATOS!C2504,"")</f>
        <v>0</v>
      </c>
    </row>
    <row r="2577" spans="18:20" x14ac:dyDescent="0.25">
      <c r="R2577" s="95">
        <f t="shared" si="42"/>
        <v>1</v>
      </c>
      <c r="S2577" s="95">
        <f>IF(T2577="",0,IFERROR(IF(VLOOKUP(T2577,T$73:T2576,1,0)&gt;0,0,0),1))</f>
        <v>0</v>
      </c>
      <c r="T2577" s="107">
        <f>IF(DATOS!J2505=P$74,DATOS!C2505,"")</f>
        <v>0</v>
      </c>
    </row>
    <row r="2578" spans="18:20" x14ac:dyDescent="0.25">
      <c r="R2578" s="95">
        <f t="shared" si="42"/>
        <v>1</v>
      </c>
      <c r="S2578" s="95">
        <f>IF(T2578="",0,IFERROR(IF(VLOOKUP(T2578,T$73:T2577,1,0)&gt;0,0,0),1))</f>
        <v>0</v>
      </c>
      <c r="T2578" s="107">
        <f>IF(DATOS!J2506=P$74,DATOS!C2506,"")</f>
        <v>0</v>
      </c>
    </row>
    <row r="2579" spans="18:20" x14ac:dyDescent="0.25">
      <c r="R2579" s="95">
        <f t="shared" si="42"/>
        <v>1</v>
      </c>
      <c r="S2579" s="95">
        <f>IF(T2579="",0,IFERROR(IF(VLOOKUP(T2579,T$73:T2578,1,0)&gt;0,0,0),1))</f>
        <v>0</v>
      </c>
      <c r="T2579" s="107">
        <f>IF(DATOS!J2507=P$74,DATOS!C2507,"")</f>
        <v>0</v>
      </c>
    </row>
    <row r="2580" spans="18:20" x14ac:dyDescent="0.25">
      <c r="R2580" s="95">
        <f t="shared" si="42"/>
        <v>1</v>
      </c>
      <c r="S2580" s="95">
        <f>IF(T2580="",0,IFERROR(IF(VLOOKUP(T2580,T$73:T2579,1,0)&gt;0,0,0),1))</f>
        <v>0</v>
      </c>
      <c r="T2580" s="107">
        <f>IF(DATOS!J2508=P$74,DATOS!C2508,"")</f>
        <v>0</v>
      </c>
    </row>
    <row r="2581" spans="18:20" x14ac:dyDescent="0.25">
      <c r="R2581" s="95">
        <f t="shared" si="42"/>
        <v>1</v>
      </c>
      <c r="S2581" s="95">
        <f>IF(T2581="",0,IFERROR(IF(VLOOKUP(T2581,T$73:T2580,1,0)&gt;0,0,0),1))</f>
        <v>0</v>
      </c>
      <c r="T2581" s="107">
        <f>IF(DATOS!J2509=P$74,DATOS!C2509,"")</f>
        <v>0</v>
      </c>
    </row>
    <row r="2582" spans="18:20" x14ac:dyDescent="0.25">
      <c r="R2582" s="95">
        <f t="shared" si="42"/>
        <v>1</v>
      </c>
      <c r="S2582" s="95">
        <f>IF(T2582="",0,IFERROR(IF(VLOOKUP(T2582,T$73:T2581,1,0)&gt;0,0,0),1))</f>
        <v>0</v>
      </c>
      <c r="T2582" s="107">
        <f>IF(DATOS!J2510=P$74,DATOS!C2510,"")</f>
        <v>0</v>
      </c>
    </row>
    <row r="2583" spans="18:20" x14ac:dyDescent="0.25">
      <c r="R2583" s="95">
        <f t="shared" si="42"/>
        <v>1</v>
      </c>
      <c r="S2583" s="95">
        <f>IF(T2583="",0,IFERROR(IF(VLOOKUP(T2583,T$73:T2582,1,0)&gt;0,0,0),1))</f>
        <v>0</v>
      </c>
      <c r="T2583" s="107">
        <f>IF(DATOS!J2511=P$74,DATOS!C2511,"")</f>
        <v>0</v>
      </c>
    </row>
    <row r="2584" spans="18:20" x14ac:dyDescent="0.25">
      <c r="R2584" s="95">
        <f t="shared" si="42"/>
        <v>1</v>
      </c>
      <c r="S2584" s="95">
        <f>IF(T2584="",0,IFERROR(IF(VLOOKUP(T2584,T$73:T2583,1,0)&gt;0,0,0),1))</f>
        <v>0</v>
      </c>
      <c r="T2584" s="107">
        <f>IF(DATOS!J2512=P$74,DATOS!C2512,"")</f>
        <v>0</v>
      </c>
    </row>
    <row r="2585" spans="18:20" x14ac:dyDescent="0.25">
      <c r="R2585" s="95">
        <f t="shared" si="42"/>
        <v>1</v>
      </c>
      <c r="S2585" s="95">
        <f>IF(T2585="",0,IFERROR(IF(VLOOKUP(T2585,T$73:T2584,1,0)&gt;0,0,0),1))</f>
        <v>0</v>
      </c>
      <c r="T2585" s="107">
        <f>IF(DATOS!J2513=P$74,DATOS!C2513,"")</f>
        <v>0</v>
      </c>
    </row>
    <row r="2586" spans="18:20" x14ac:dyDescent="0.25">
      <c r="R2586" s="95">
        <f t="shared" si="42"/>
        <v>1</v>
      </c>
      <c r="S2586" s="95">
        <f>IF(T2586="",0,IFERROR(IF(VLOOKUP(T2586,T$73:T2585,1,0)&gt;0,0,0),1))</f>
        <v>0</v>
      </c>
      <c r="T2586" s="107">
        <f>IF(DATOS!J2514=P$74,DATOS!C2514,"")</f>
        <v>0</v>
      </c>
    </row>
    <row r="2587" spans="18:20" x14ac:dyDescent="0.25">
      <c r="R2587" s="95">
        <f t="shared" si="42"/>
        <v>1</v>
      </c>
      <c r="S2587" s="95">
        <f>IF(T2587="",0,IFERROR(IF(VLOOKUP(T2587,T$73:T2586,1,0)&gt;0,0,0),1))</f>
        <v>0</v>
      </c>
      <c r="T2587" s="107">
        <f>IF(DATOS!J2515=P$74,DATOS!C2515,"")</f>
        <v>0</v>
      </c>
    </row>
    <row r="2588" spans="18:20" x14ac:dyDescent="0.25">
      <c r="R2588" s="95">
        <f t="shared" si="42"/>
        <v>1</v>
      </c>
      <c r="S2588" s="95">
        <f>IF(T2588="",0,IFERROR(IF(VLOOKUP(T2588,T$73:T2587,1,0)&gt;0,0,0),1))</f>
        <v>0</v>
      </c>
      <c r="T2588" s="107">
        <f>IF(DATOS!J2516=P$74,DATOS!C2516,"")</f>
        <v>0</v>
      </c>
    </row>
    <row r="2589" spans="18:20" x14ac:dyDescent="0.25">
      <c r="R2589" s="95">
        <f t="shared" si="42"/>
        <v>1</v>
      </c>
      <c r="S2589" s="95">
        <f>IF(T2589="",0,IFERROR(IF(VLOOKUP(T2589,T$73:T2588,1,0)&gt;0,0,0),1))</f>
        <v>0</v>
      </c>
      <c r="T2589" s="107">
        <f>IF(DATOS!J2517=P$74,DATOS!C2517,"")</f>
        <v>0</v>
      </c>
    </row>
    <row r="2590" spans="18:20" x14ac:dyDescent="0.25">
      <c r="R2590" s="95">
        <f t="shared" si="42"/>
        <v>1</v>
      </c>
      <c r="S2590" s="95">
        <f>IF(T2590="",0,IFERROR(IF(VLOOKUP(T2590,T$73:T2589,1,0)&gt;0,0,0),1))</f>
        <v>0</v>
      </c>
      <c r="T2590" s="107">
        <f>IF(DATOS!J2518=P$74,DATOS!C2518,"")</f>
        <v>0</v>
      </c>
    </row>
    <row r="2591" spans="18:20" x14ac:dyDescent="0.25">
      <c r="R2591" s="95">
        <f t="shared" si="42"/>
        <v>1</v>
      </c>
      <c r="S2591" s="95">
        <f>IF(T2591="",0,IFERROR(IF(VLOOKUP(T2591,T$73:T2590,1,0)&gt;0,0,0),1))</f>
        <v>0</v>
      </c>
      <c r="T2591" s="107">
        <f>IF(DATOS!J2519=P$74,DATOS!C2519,"")</f>
        <v>0</v>
      </c>
    </row>
    <row r="2592" spans="18:20" x14ac:dyDescent="0.25">
      <c r="R2592" s="95">
        <f t="shared" si="42"/>
        <v>1</v>
      </c>
      <c r="S2592" s="95">
        <f>IF(T2592="",0,IFERROR(IF(VLOOKUP(T2592,T$73:T2591,1,0)&gt;0,0,0),1))</f>
        <v>0</v>
      </c>
      <c r="T2592" s="107">
        <f>IF(DATOS!J2520=P$74,DATOS!C2520,"")</f>
        <v>0</v>
      </c>
    </row>
    <row r="2593" spans="18:20" x14ac:dyDescent="0.25">
      <c r="R2593" s="95">
        <f t="shared" si="42"/>
        <v>1</v>
      </c>
      <c r="S2593" s="95">
        <f>IF(T2593="",0,IFERROR(IF(VLOOKUP(T2593,T$73:T2592,1,0)&gt;0,0,0),1))</f>
        <v>0</v>
      </c>
      <c r="T2593" s="107">
        <f>IF(DATOS!J2521=P$74,DATOS!C2521,"")</f>
        <v>0</v>
      </c>
    </row>
    <row r="2594" spans="18:20" x14ac:dyDescent="0.25">
      <c r="R2594" s="95">
        <f t="shared" si="42"/>
        <v>1</v>
      </c>
      <c r="S2594" s="95">
        <f>IF(T2594="",0,IFERROR(IF(VLOOKUP(T2594,T$73:T2593,1,0)&gt;0,0,0),1))</f>
        <v>0</v>
      </c>
      <c r="T2594" s="107">
        <f>IF(DATOS!J2522=P$74,DATOS!C2522,"")</f>
        <v>0</v>
      </c>
    </row>
    <row r="2595" spans="18:20" x14ac:dyDescent="0.25">
      <c r="R2595" s="95">
        <f t="shared" si="42"/>
        <v>1</v>
      </c>
      <c r="S2595" s="95">
        <f>IF(T2595="",0,IFERROR(IF(VLOOKUP(T2595,T$73:T2594,1,0)&gt;0,0,0),1))</f>
        <v>0</v>
      </c>
      <c r="T2595" s="107">
        <f>IF(DATOS!J2523=P$74,DATOS!C2523,"")</f>
        <v>0</v>
      </c>
    </row>
    <row r="2596" spans="18:20" x14ac:dyDescent="0.25">
      <c r="R2596" s="95">
        <f t="shared" si="42"/>
        <v>1</v>
      </c>
      <c r="S2596" s="95">
        <f>IF(T2596="",0,IFERROR(IF(VLOOKUP(T2596,T$73:T2595,1,0)&gt;0,0,0),1))</f>
        <v>0</v>
      </c>
      <c r="T2596" s="107">
        <f>IF(DATOS!J2524=P$74,DATOS!C2524,"")</f>
        <v>0</v>
      </c>
    </row>
    <row r="2597" spans="18:20" x14ac:dyDescent="0.25">
      <c r="R2597" s="95">
        <f t="shared" si="42"/>
        <v>1</v>
      </c>
      <c r="S2597" s="95">
        <f>IF(T2597="",0,IFERROR(IF(VLOOKUP(T2597,T$73:T2596,1,0)&gt;0,0,0),1))</f>
        <v>0</v>
      </c>
      <c r="T2597" s="107">
        <f>IF(DATOS!J2525=P$74,DATOS!C2525,"")</f>
        <v>0</v>
      </c>
    </row>
    <row r="2598" spans="18:20" x14ac:dyDescent="0.25">
      <c r="R2598" s="95">
        <f t="shared" si="42"/>
        <v>1</v>
      </c>
      <c r="S2598" s="95">
        <f>IF(T2598="",0,IFERROR(IF(VLOOKUP(T2598,T$73:T2597,1,0)&gt;0,0,0),1))</f>
        <v>0</v>
      </c>
      <c r="T2598" s="107">
        <f>IF(DATOS!J2526=P$74,DATOS!C2526,"")</f>
        <v>0</v>
      </c>
    </row>
    <row r="2599" spans="18:20" x14ac:dyDescent="0.25">
      <c r="R2599" s="95">
        <f t="shared" si="42"/>
        <v>1</v>
      </c>
      <c r="S2599" s="95">
        <f>IF(T2599="",0,IFERROR(IF(VLOOKUP(T2599,T$73:T2598,1,0)&gt;0,0,0),1))</f>
        <v>0</v>
      </c>
      <c r="T2599" s="107">
        <f>IF(DATOS!J2527=P$74,DATOS!C2527,"")</f>
        <v>0</v>
      </c>
    </row>
    <row r="2600" spans="18:20" x14ac:dyDescent="0.25">
      <c r="R2600" s="95">
        <f t="shared" si="42"/>
        <v>1</v>
      </c>
      <c r="S2600" s="95">
        <f>IF(T2600="",0,IFERROR(IF(VLOOKUP(T2600,T$73:T2599,1,0)&gt;0,0,0),1))</f>
        <v>0</v>
      </c>
      <c r="T2600" s="107">
        <f>IF(DATOS!J2528=P$74,DATOS!C2528,"")</f>
        <v>0</v>
      </c>
    </row>
    <row r="2601" spans="18:20" x14ac:dyDescent="0.25">
      <c r="R2601" s="95">
        <f t="shared" si="42"/>
        <v>1</v>
      </c>
      <c r="S2601" s="95">
        <f>IF(T2601="",0,IFERROR(IF(VLOOKUP(T2601,T$73:T2600,1,0)&gt;0,0,0),1))</f>
        <v>0</v>
      </c>
      <c r="T2601" s="107">
        <f>IF(DATOS!J2529=P$74,DATOS!C2529,"")</f>
        <v>0</v>
      </c>
    </row>
    <row r="2602" spans="18:20" x14ac:dyDescent="0.25">
      <c r="R2602" s="95">
        <f t="shared" si="42"/>
        <v>1</v>
      </c>
      <c r="S2602" s="95">
        <f>IF(T2602="",0,IFERROR(IF(VLOOKUP(T2602,T$73:T2601,1,0)&gt;0,0,0),1))</f>
        <v>0</v>
      </c>
      <c r="T2602" s="107">
        <f>IF(DATOS!J2530=P$74,DATOS!C2530,"")</f>
        <v>0</v>
      </c>
    </row>
    <row r="2603" spans="18:20" x14ac:dyDescent="0.25">
      <c r="R2603" s="95">
        <f t="shared" si="42"/>
        <v>1</v>
      </c>
      <c r="S2603" s="95">
        <f>IF(T2603="",0,IFERROR(IF(VLOOKUP(T2603,T$73:T2602,1,0)&gt;0,0,0),1))</f>
        <v>0</v>
      </c>
      <c r="T2603" s="107">
        <f>IF(DATOS!J2531=P$74,DATOS!C2531,"")</f>
        <v>0</v>
      </c>
    </row>
    <row r="2604" spans="18:20" x14ac:dyDescent="0.25">
      <c r="R2604" s="95">
        <f t="shared" si="42"/>
        <v>1</v>
      </c>
      <c r="S2604" s="95">
        <f>IF(T2604="",0,IFERROR(IF(VLOOKUP(T2604,T$73:T2603,1,0)&gt;0,0,0),1))</f>
        <v>0</v>
      </c>
      <c r="T2604" s="107">
        <f>IF(DATOS!J2532=P$74,DATOS!C2532,"")</f>
        <v>0</v>
      </c>
    </row>
    <row r="2605" spans="18:20" x14ac:dyDescent="0.25">
      <c r="R2605" s="95">
        <f t="shared" si="42"/>
        <v>1</v>
      </c>
      <c r="S2605" s="95">
        <f>IF(T2605="",0,IFERROR(IF(VLOOKUP(T2605,T$73:T2604,1,0)&gt;0,0,0),1))</f>
        <v>0</v>
      </c>
      <c r="T2605" s="107">
        <f>IF(DATOS!J2533=P$74,DATOS!C2533,"")</f>
        <v>0</v>
      </c>
    </row>
    <row r="2606" spans="18:20" x14ac:dyDescent="0.25">
      <c r="R2606" s="95">
        <f t="shared" si="42"/>
        <v>1</v>
      </c>
      <c r="S2606" s="95">
        <f>IF(T2606="",0,IFERROR(IF(VLOOKUP(T2606,T$73:T2605,1,0)&gt;0,0,0),1))</f>
        <v>0</v>
      </c>
      <c r="T2606" s="107">
        <f>IF(DATOS!J2534=P$74,DATOS!C2534,"")</f>
        <v>0</v>
      </c>
    </row>
    <row r="2607" spans="18:20" x14ac:dyDescent="0.25">
      <c r="R2607" s="95">
        <f t="shared" si="42"/>
        <v>1</v>
      </c>
      <c r="S2607" s="95">
        <f>IF(T2607="",0,IFERROR(IF(VLOOKUP(T2607,T$73:T2606,1,0)&gt;0,0,0),1))</f>
        <v>0</v>
      </c>
      <c r="T2607" s="107">
        <f>IF(DATOS!J2535=P$74,DATOS!C2535,"")</f>
        <v>0</v>
      </c>
    </row>
    <row r="2608" spans="18:20" x14ac:dyDescent="0.25">
      <c r="R2608" s="95">
        <f t="shared" si="42"/>
        <v>1</v>
      </c>
      <c r="S2608" s="95">
        <f>IF(T2608="",0,IFERROR(IF(VLOOKUP(T2608,T$73:T2607,1,0)&gt;0,0,0),1))</f>
        <v>0</v>
      </c>
      <c r="T2608" s="107">
        <f>IF(DATOS!J2536=P$74,DATOS!C2536,"")</f>
        <v>0</v>
      </c>
    </row>
    <row r="2609" spans="18:20" x14ac:dyDescent="0.25">
      <c r="R2609" s="95">
        <f t="shared" si="42"/>
        <v>1</v>
      </c>
      <c r="S2609" s="95">
        <f>IF(T2609="",0,IFERROR(IF(VLOOKUP(T2609,T$73:T2608,1,0)&gt;0,0,0),1))</f>
        <v>0</v>
      </c>
      <c r="T2609" s="107">
        <f>IF(DATOS!J2537=P$74,DATOS!C2537,"")</f>
        <v>0</v>
      </c>
    </row>
    <row r="2610" spans="18:20" x14ac:dyDescent="0.25">
      <c r="R2610" s="95">
        <f t="shared" si="42"/>
        <v>1</v>
      </c>
      <c r="S2610" s="95">
        <f>IF(T2610="",0,IFERROR(IF(VLOOKUP(T2610,T$73:T2609,1,0)&gt;0,0,0),1))</f>
        <v>0</v>
      </c>
      <c r="T2610" s="107">
        <f>IF(DATOS!J2538=P$74,DATOS!C2538,"")</f>
        <v>0</v>
      </c>
    </row>
    <row r="2611" spans="18:20" x14ac:dyDescent="0.25">
      <c r="R2611" s="95">
        <f t="shared" si="42"/>
        <v>1</v>
      </c>
      <c r="S2611" s="95">
        <f>IF(T2611="",0,IFERROR(IF(VLOOKUP(T2611,T$73:T2610,1,0)&gt;0,0,0),1))</f>
        <v>0</v>
      </c>
      <c r="T2611" s="107">
        <f>IF(DATOS!J2539=P$74,DATOS!C2539,"")</f>
        <v>0</v>
      </c>
    </row>
    <row r="2612" spans="18:20" x14ac:dyDescent="0.25">
      <c r="R2612" s="95">
        <f t="shared" si="42"/>
        <v>1</v>
      </c>
      <c r="S2612" s="95">
        <f>IF(T2612="",0,IFERROR(IF(VLOOKUP(T2612,T$73:T2611,1,0)&gt;0,0,0),1))</f>
        <v>0</v>
      </c>
      <c r="T2612" s="107">
        <f>IF(DATOS!J2540=P$74,DATOS!C2540,"")</f>
        <v>0</v>
      </c>
    </row>
    <row r="2613" spans="18:20" x14ac:dyDescent="0.25">
      <c r="R2613" s="95">
        <f t="shared" si="42"/>
        <v>1</v>
      </c>
      <c r="S2613" s="95">
        <f>IF(T2613="",0,IFERROR(IF(VLOOKUP(T2613,T$73:T2612,1,0)&gt;0,0,0),1))</f>
        <v>0</v>
      </c>
      <c r="T2613" s="107">
        <f>IF(DATOS!J2541=P$74,DATOS!C2541,"")</f>
        <v>0</v>
      </c>
    </row>
    <row r="2614" spans="18:20" x14ac:dyDescent="0.25">
      <c r="R2614" s="95">
        <f t="shared" si="42"/>
        <v>1</v>
      </c>
      <c r="S2614" s="95">
        <f>IF(T2614="",0,IFERROR(IF(VLOOKUP(T2614,T$73:T2613,1,0)&gt;0,0,0),1))</f>
        <v>0</v>
      </c>
      <c r="T2614" s="107">
        <f>IF(DATOS!J2542=P$74,DATOS!C2542,"")</f>
        <v>0</v>
      </c>
    </row>
    <row r="2615" spans="18:20" x14ac:dyDescent="0.25">
      <c r="R2615" s="95">
        <f t="shared" si="42"/>
        <v>1</v>
      </c>
      <c r="S2615" s="95">
        <f>IF(T2615="",0,IFERROR(IF(VLOOKUP(T2615,T$73:T2614,1,0)&gt;0,0,0),1))</f>
        <v>0</v>
      </c>
      <c r="T2615" s="107">
        <f>IF(DATOS!J2543=P$74,DATOS!C2543,"")</f>
        <v>0</v>
      </c>
    </row>
    <row r="2616" spans="18:20" x14ac:dyDescent="0.25">
      <c r="R2616" s="95">
        <f t="shared" si="42"/>
        <v>1</v>
      </c>
      <c r="S2616" s="95">
        <f>IF(T2616="",0,IFERROR(IF(VLOOKUP(T2616,T$73:T2615,1,0)&gt;0,0,0),1))</f>
        <v>0</v>
      </c>
      <c r="T2616" s="107">
        <f>IF(DATOS!J2544=P$74,DATOS!C2544,"")</f>
        <v>0</v>
      </c>
    </row>
    <row r="2617" spans="18:20" x14ac:dyDescent="0.25">
      <c r="R2617" s="95">
        <f t="shared" si="42"/>
        <v>1</v>
      </c>
      <c r="S2617" s="95">
        <f>IF(T2617="",0,IFERROR(IF(VLOOKUP(T2617,T$73:T2616,1,0)&gt;0,0,0),1))</f>
        <v>0</v>
      </c>
      <c r="T2617" s="107">
        <f>IF(DATOS!J2545=P$74,DATOS!C2545,"")</f>
        <v>0</v>
      </c>
    </row>
    <row r="2618" spans="18:20" x14ac:dyDescent="0.25">
      <c r="R2618" s="95">
        <f t="shared" si="42"/>
        <v>1</v>
      </c>
      <c r="S2618" s="95">
        <f>IF(T2618="",0,IFERROR(IF(VLOOKUP(T2618,T$73:T2617,1,0)&gt;0,0,0),1))</f>
        <v>0</v>
      </c>
      <c r="T2618" s="107">
        <f>IF(DATOS!J2546=P$74,DATOS!C2546,"")</f>
        <v>0</v>
      </c>
    </row>
    <row r="2619" spans="18:20" x14ac:dyDescent="0.25">
      <c r="R2619" s="95">
        <f t="shared" si="42"/>
        <v>1</v>
      </c>
      <c r="S2619" s="95">
        <f>IF(T2619="",0,IFERROR(IF(VLOOKUP(T2619,T$73:T2618,1,0)&gt;0,0,0),1))</f>
        <v>0</v>
      </c>
      <c r="T2619" s="107">
        <f>IF(DATOS!J2547=P$74,DATOS!C2547,"")</f>
        <v>0</v>
      </c>
    </row>
    <row r="2620" spans="18:20" x14ac:dyDescent="0.25">
      <c r="R2620" s="95">
        <f t="shared" si="42"/>
        <v>1</v>
      </c>
      <c r="S2620" s="95">
        <f>IF(T2620="",0,IFERROR(IF(VLOOKUP(T2620,T$73:T2619,1,0)&gt;0,0,0),1))</f>
        <v>0</v>
      </c>
      <c r="T2620" s="107">
        <f>IF(DATOS!J2548=P$74,DATOS!C2548,"")</f>
        <v>0</v>
      </c>
    </row>
    <row r="2621" spans="18:20" x14ac:dyDescent="0.25">
      <c r="R2621" s="95">
        <f t="shared" si="42"/>
        <v>1</v>
      </c>
      <c r="S2621" s="95">
        <f>IF(T2621="",0,IFERROR(IF(VLOOKUP(T2621,T$73:T2620,1,0)&gt;0,0,0),1))</f>
        <v>0</v>
      </c>
      <c r="T2621" s="107">
        <f>IF(DATOS!J2549=P$74,DATOS!C2549,"")</f>
        <v>0</v>
      </c>
    </row>
    <row r="2622" spans="18:20" x14ac:dyDescent="0.25">
      <c r="R2622" s="95">
        <f t="shared" si="42"/>
        <v>1</v>
      </c>
      <c r="S2622" s="95">
        <f>IF(T2622="",0,IFERROR(IF(VLOOKUP(T2622,T$73:T2621,1,0)&gt;0,0,0),1))</f>
        <v>0</v>
      </c>
      <c r="T2622" s="107">
        <f>IF(DATOS!J2550=P$74,DATOS!C2550,"")</f>
        <v>0</v>
      </c>
    </row>
    <row r="2623" spans="18:20" x14ac:dyDescent="0.25">
      <c r="R2623" s="95">
        <f t="shared" si="42"/>
        <v>1</v>
      </c>
      <c r="S2623" s="95">
        <f>IF(T2623="",0,IFERROR(IF(VLOOKUP(T2623,T$73:T2622,1,0)&gt;0,0,0),1))</f>
        <v>0</v>
      </c>
      <c r="T2623" s="107">
        <f>IF(DATOS!J2551=P$74,DATOS!C2551,"")</f>
        <v>0</v>
      </c>
    </row>
    <row r="2624" spans="18:20" x14ac:dyDescent="0.25">
      <c r="R2624" s="95">
        <f t="shared" si="42"/>
        <v>1</v>
      </c>
      <c r="S2624" s="95">
        <f>IF(T2624="",0,IFERROR(IF(VLOOKUP(T2624,T$73:T2623,1,0)&gt;0,0,0),1))</f>
        <v>0</v>
      </c>
      <c r="T2624" s="107">
        <f>IF(DATOS!J2552=P$74,DATOS!C2552,"")</f>
        <v>0</v>
      </c>
    </row>
    <row r="2625" spans="18:20" x14ac:dyDescent="0.25">
      <c r="R2625" s="95">
        <f t="shared" si="42"/>
        <v>1</v>
      </c>
      <c r="S2625" s="95">
        <f>IF(T2625="",0,IFERROR(IF(VLOOKUP(T2625,T$73:T2624,1,0)&gt;0,0,0),1))</f>
        <v>0</v>
      </c>
      <c r="T2625" s="107">
        <f>IF(DATOS!J2553=P$74,DATOS!C2553,"")</f>
        <v>0</v>
      </c>
    </row>
    <row r="2626" spans="18:20" x14ac:dyDescent="0.25">
      <c r="R2626" s="95">
        <f t="shared" si="42"/>
        <v>1</v>
      </c>
      <c r="S2626" s="95">
        <f>IF(T2626="",0,IFERROR(IF(VLOOKUP(T2626,T$73:T2625,1,0)&gt;0,0,0),1))</f>
        <v>0</v>
      </c>
      <c r="T2626" s="107">
        <f>IF(DATOS!J2554=P$74,DATOS!C2554,"")</f>
        <v>0</v>
      </c>
    </row>
    <row r="2627" spans="18:20" x14ac:dyDescent="0.25">
      <c r="R2627" s="95">
        <f t="shared" si="42"/>
        <v>1</v>
      </c>
      <c r="S2627" s="95">
        <f>IF(T2627="",0,IFERROR(IF(VLOOKUP(T2627,T$73:T2626,1,0)&gt;0,0,0),1))</f>
        <v>0</v>
      </c>
      <c r="T2627" s="107">
        <f>IF(DATOS!J2555=P$74,DATOS!C2555,"")</f>
        <v>0</v>
      </c>
    </row>
    <row r="2628" spans="18:20" x14ac:dyDescent="0.25">
      <c r="R2628" s="95">
        <f t="shared" si="42"/>
        <v>1</v>
      </c>
      <c r="S2628" s="95">
        <f>IF(T2628="",0,IFERROR(IF(VLOOKUP(T2628,T$73:T2627,1,0)&gt;0,0,0),1))</f>
        <v>0</v>
      </c>
      <c r="T2628" s="107">
        <f>IF(DATOS!J2556=P$74,DATOS!C2556,"")</f>
        <v>0</v>
      </c>
    </row>
    <row r="2629" spans="18:20" x14ac:dyDescent="0.25">
      <c r="R2629" s="95">
        <f t="shared" si="42"/>
        <v>1</v>
      </c>
      <c r="S2629" s="95">
        <f>IF(T2629="",0,IFERROR(IF(VLOOKUP(T2629,T$73:T2628,1,0)&gt;0,0,0),1))</f>
        <v>0</v>
      </c>
      <c r="T2629" s="107">
        <f>IF(DATOS!J2557=P$74,DATOS!C2557,"")</f>
        <v>0</v>
      </c>
    </row>
    <row r="2630" spans="18:20" x14ac:dyDescent="0.25">
      <c r="R2630" s="95">
        <f t="shared" si="42"/>
        <v>1</v>
      </c>
      <c r="S2630" s="95">
        <f>IF(T2630="",0,IFERROR(IF(VLOOKUP(T2630,T$73:T2629,1,0)&gt;0,0,0),1))</f>
        <v>0</v>
      </c>
      <c r="T2630" s="107">
        <f>IF(DATOS!J2558=P$74,DATOS!C2558,"")</f>
        <v>0</v>
      </c>
    </row>
    <row r="2631" spans="18:20" x14ac:dyDescent="0.25">
      <c r="R2631" s="95">
        <f t="shared" si="42"/>
        <v>1</v>
      </c>
      <c r="S2631" s="95">
        <f>IF(T2631="",0,IFERROR(IF(VLOOKUP(T2631,T$73:T2630,1,0)&gt;0,0,0),1))</f>
        <v>0</v>
      </c>
      <c r="T2631" s="107">
        <f>IF(DATOS!J2559=P$74,DATOS!C2559,"")</f>
        <v>0</v>
      </c>
    </row>
    <row r="2632" spans="18:20" x14ac:dyDescent="0.25">
      <c r="R2632" s="95">
        <f t="shared" si="42"/>
        <v>1</v>
      </c>
      <c r="S2632" s="95">
        <f>IF(T2632="",0,IFERROR(IF(VLOOKUP(T2632,T$73:T2631,1,0)&gt;0,0,0),1))</f>
        <v>0</v>
      </c>
      <c r="T2632" s="107">
        <f>IF(DATOS!J2560=P$74,DATOS!C2560,"")</f>
        <v>0</v>
      </c>
    </row>
    <row r="2633" spans="18:20" x14ac:dyDescent="0.25">
      <c r="R2633" s="95">
        <f t="shared" si="42"/>
        <v>1</v>
      </c>
      <c r="S2633" s="95">
        <f>IF(T2633="",0,IFERROR(IF(VLOOKUP(T2633,T$73:T2632,1,0)&gt;0,0,0),1))</f>
        <v>0</v>
      </c>
      <c r="T2633" s="107">
        <f>IF(DATOS!J2561=P$74,DATOS!C2561,"")</f>
        <v>0</v>
      </c>
    </row>
    <row r="2634" spans="18:20" x14ac:dyDescent="0.25">
      <c r="R2634" s="95">
        <f t="shared" ref="R2634:R2697" si="43">R2633+S2634</f>
        <v>1</v>
      </c>
      <c r="S2634" s="95">
        <f>IF(T2634="",0,IFERROR(IF(VLOOKUP(T2634,T$73:T2633,1,0)&gt;0,0,0),1))</f>
        <v>0</v>
      </c>
      <c r="T2634" s="107">
        <f>IF(DATOS!J2562=P$74,DATOS!C2562,"")</f>
        <v>0</v>
      </c>
    </row>
    <row r="2635" spans="18:20" x14ac:dyDescent="0.25">
      <c r="R2635" s="95">
        <f t="shared" si="43"/>
        <v>1</v>
      </c>
      <c r="S2635" s="95">
        <f>IF(T2635="",0,IFERROR(IF(VLOOKUP(T2635,T$73:T2634,1,0)&gt;0,0,0),1))</f>
        <v>0</v>
      </c>
      <c r="T2635" s="107">
        <f>IF(DATOS!J2563=P$74,DATOS!C2563,"")</f>
        <v>0</v>
      </c>
    </row>
    <row r="2636" spans="18:20" x14ac:dyDescent="0.25">
      <c r="R2636" s="95">
        <f t="shared" si="43"/>
        <v>1</v>
      </c>
      <c r="S2636" s="95">
        <f>IF(T2636="",0,IFERROR(IF(VLOOKUP(T2636,T$73:T2635,1,0)&gt;0,0,0),1))</f>
        <v>0</v>
      </c>
      <c r="T2636" s="107">
        <f>IF(DATOS!J2564=P$74,DATOS!C2564,"")</f>
        <v>0</v>
      </c>
    </row>
    <row r="2637" spans="18:20" x14ac:dyDescent="0.25">
      <c r="R2637" s="95">
        <f t="shared" si="43"/>
        <v>1</v>
      </c>
      <c r="S2637" s="95">
        <f>IF(T2637="",0,IFERROR(IF(VLOOKUP(T2637,T$73:T2636,1,0)&gt;0,0,0),1))</f>
        <v>0</v>
      </c>
      <c r="T2637" s="107">
        <f>IF(DATOS!J2565=P$74,DATOS!C2565,"")</f>
        <v>0</v>
      </c>
    </row>
    <row r="2638" spans="18:20" x14ac:dyDescent="0.25">
      <c r="R2638" s="95">
        <f t="shared" si="43"/>
        <v>1</v>
      </c>
      <c r="S2638" s="95">
        <f>IF(T2638="",0,IFERROR(IF(VLOOKUP(T2638,T$73:T2637,1,0)&gt;0,0,0),1))</f>
        <v>0</v>
      </c>
      <c r="T2638" s="107">
        <f>IF(DATOS!J2566=P$74,DATOS!C2566,"")</f>
        <v>0</v>
      </c>
    </row>
    <row r="2639" spans="18:20" x14ac:dyDescent="0.25">
      <c r="R2639" s="95">
        <f t="shared" si="43"/>
        <v>1</v>
      </c>
      <c r="S2639" s="95">
        <f>IF(T2639="",0,IFERROR(IF(VLOOKUP(T2639,T$73:T2638,1,0)&gt;0,0,0),1))</f>
        <v>0</v>
      </c>
      <c r="T2639" s="107">
        <f>IF(DATOS!J2567=P$74,DATOS!C2567,"")</f>
        <v>0</v>
      </c>
    </row>
    <row r="2640" spans="18:20" x14ac:dyDescent="0.25">
      <c r="R2640" s="95">
        <f t="shared" si="43"/>
        <v>1</v>
      </c>
      <c r="S2640" s="95">
        <f>IF(T2640="",0,IFERROR(IF(VLOOKUP(T2640,T$73:T2639,1,0)&gt;0,0,0),1))</f>
        <v>0</v>
      </c>
      <c r="T2640" s="107">
        <f>IF(DATOS!J2568=P$74,DATOS!C2568,"")</f>
        <v>0</v>
      </c>
    </row>
    <row r="2641" spans="18:20" x14ac:dyDescent="0.25">
      <c r="R2641" s="95">
        <f t="shared" si="43"/>
        <v>1</v>
      </c>
      <c r="S2641" s="95">
        <f>IF(T2641="",0,IFERROR(IF(VLOOKUP(T2641,T$73:T2640,1,0)&gt;0,0,0),1))</f>
        <v>0</v>
      </c>
      <c r="T2641" s="107">
        <f>IF(DATOS!J2569=P$74,DATOS!C2569,"")</f>
        <v>0</v>
      </c>
    </row>
    <row r="2642" spans="18:20" x14ac:dyDescent="0.25">
      <c r="R2642" s="95">
        <f t="shared" si="43"/>
        <v>1</v>
      </c>
      <c r="S2642" s="95">
        <f>IF(T2642="",0,IFERROR(IF(VLOOKUP(T2642,T$73:T2641,1,0)&gt;0,0,0),1))</f>
        <v>0</v>
      </c>
      <c r="T2642" s="107">
        <f>IF(DATOS!J2570=P$74,DATOS!C2570,"")</f>
        <v>0</v>
      </c>
    </row>
    <row r="2643" spans="18:20" x14ac:dyDescent="0.25">
      <c r="R2643" s="95">
        <f t="shared" si="43"/>
        <v>1</v>
      </c>
      <c r="S2643" s="95">
        <f>IF(T2643="",0,IFERROR(IF(VLOOKUP(T2643,T$73:T2642,1,0)&gt;0,0,0),1))</f>
        <v>0</v>
      </c>
      <c r="T2643" s="107">
        <f>IF(DATOS!J2571=P$74,DATOS!C2571,"")</f>
        <v>0</v>
      </c>
    </row>
    <row r="2644" spans="18:20" x14ac:dyDescent="0.25">
      <c r="R2644" s="95">
        <f t="shared" si="43"/>
        <v>1</v>
      </c>
      <c r="S2644" s="95">
        <f>IF(T2644="",0,IFERROR(IF(VLOOKUP(T2644,T$73:T2643,1,0)&gt;0,0,0),1))</f>
        <v>0</v>
      </c>
      <c r="T2644" s="107">
        <f>IF(DATOS!J2572=P$74,DATOS!C2572,"")</f>
        <v>0</v>
      </c>
    </row>
    <row r="2645" spans="18:20" x14ac:dyDescent="0.25">
      <c r="R2645" s="95">
        <f t="shared" si="43"/>
        <v>1</v>
      </c>
      <c r="S2645" s="95">
        <f>IF(T2645="",0,IFERROR(IF(VLOOKUP(T2645,T$73:T2644,1,0)&gt;0,0,0),1))</f>
        <v>0</v>
      </c>
      <c r="T2645" s="107">
        <f>IF(DATOS!J2573=P$74,DATOS!C2573,"")</f>
        <v>0</v>
      </c>
    </row>
    <row r="2646" spans="18:20" x14ac:dyDescent="0.25">
      <c r="R2646" s="95">
        <f t="shared" si="43"/>
        <v>1</v>
      </c>
      <c r="S2646" s="95">
        <f>IF(T2646="",0,IFERROR(IF(VLOOKUP(T2646,T$73:T2645,1,0)&gt;0,0,0),1))</f>
        <v>0</v>
      </c>
      <c r="T2646" s="107">
        <f>IF(DATOS!J2574=P$74,DATOS!C2574,"")</f>
        <v>0</v>
      </c>
    </row>
    <row r="2647" spans="18:20" x14ac:dyDescent="0.25">
      <c r="R2647" s="95">
        <f t="shared" si="43"/>
        <v>1</v>
      </c>
      <c r="S2647" s="95">
        <f>IF(T2647="",0,IFERROR(IF(VLOOKUP(T2647,T$73:T2646,1,0)&gt;0,0,0),1))</f>
        <v>0</v>
      </c>
      <c r="T2647" s="107">
        <f>IF(DATOS!J2575=P$74,DATOS!C2575,"")</f>
        <v>0</v>
      </c>
    </row>
    <row r="2648" spans="18:20" x14ac:dyDescent="0.25">
      <c r="R2648" s="95">
        <f t="shared" si="43"/>
        <v>1</v>
      </c>
      <c r="S2648" s="95">
        <f>IF(T2648="",0,IFERROR(IF(VLOOKUP(T2648,T$73:T2647,1,0)&gt;0,0,0),1))</f>
        <v>0</v>
      </c>
      <c r="T2648" s="107">
        <f>IF(DATOS!J2576=P$74,DATOS!C2576,"")</f>
        <v>0</v>
      </c>
    </row>
    <row r="2649" spans="18:20" x14ac:dyDescent="0.25">
      <c r="R2649" s="95">
        <f t="shared" si="43"/>
        <v>1</v>
      </c>
      <c r="S2649" s="95">
        <f>IF(T2649="",0,IFERROR(IF(VLOOKUP(T2649,T$73:T2648,1,0)&gt;0,0,0),1))</f>
        <v>0</v>
      </c>
      <c r="T2649" s="107">
        <f>IF(DATOS!J2577=P$74,DATOS!C2577,"")</f>
        <v>0</v>
      </c>
    </row>
    <row r="2650" spans="18:20" x14ac:dyDescent="0.25">
      <c r="R2650" s="95">
        <f t="shared" si="43"/>
        <v>1</v>
      </c>
      <c r="S2650" s="95">
        <f>IF(T2650="",0,IFERROR(IF(VLOOKUP(T2650,T$73:T2649,1,0)&gt;0,0,0),1))</f>
        <v>0</v>
      </c>
      <c r="T2650" s="107">
        <f>IF(DATOS!J2578=P$74,DATOS!C2578,"")</f>
        <v>0</v>
      </c>
    </row>
    <row r="2651" spans="18:20" x14ac:dyDescent="0.25">
      <c r="R2651" s="95">
        <f t="shared" si="43"/>
        <v>1</v>
      </c>
      <c r="S2651" s="95">
        <f>IF(T2651="",0,IFERROR(IF(VLOOKUP(T2651,T$73:T2650,1,0)&gt;0,0,0),1))</f>
        <v>0</v>
      </c>
      <c r="T2651" s="107">
        <f>IF(DATOS!J2579=P$74,DATOS!C2579,"")</f>
        <v>0</v>
      </c>
    </row>
    <row r="2652" spans="18:20" x14ac:dyDescent="0.25">
      <c r="R2652" s="95">
        <f t="shared" si="43"/>
        <v>1</v>
      </c>
      <c r="S2652" s="95">
        <f>IF(T2652="",0,IFERROR(IF(VLOOKUP(T2652,T$73:T2651,1,0)&gt;0,0,0),1))</f>
        <v>0</v>
      </c>
      <c r="T2652" s="107">
        <f>IF(DATOS!J2580=P$74,DATOS!C2580,"")</f>
        <v>0</v>
      </c>
    </row>
    <row r="2653" spans="18:20" x14ac:dyDescent="0.25">
      <c r="R2653" s="95">
        <f t="shared" si="43"/>
        <v>1</v>
      </c>
      <c r="S2653" s="95">
        <f>IF(T2653="",0,IFERROR(IF(VLOOKUP(T2653,T$73:T2652,1,0)&gt;0,0,0),1))</f>
        <v>0</v>
      </c>
      <c r="T2653" s="107">
        <f>IF(DATOS!J2581=P$74,DATOS!C2581,"")</f>
        <v>0</v>
      </c>
    </row>
    <row r="2654" spans="18:20" x14ac:dyDescent="0.25">
      <c r="R2654" s="95">
        <f t="shared" si="43"/>
        <v>1</v>
      </c>
      <c r="S2654" s="95">
        <f>IF(T2654="",0,IFERROR(IF(VLOOKUP(T2654,T$73:T2653,1,0)&gt;0,0,0),1))</f>
        <v>0</v>
      </c>
      <c r="T2654" s="107">
        <f>IF(DATOS!J2582=P$74,DATOS!C2582,"")</f>
        <v>0</v>
      </c>
    </row>
    <row r="2655" spans="18:20" x14ac:dyDescent="0.25">
      <c r="R2655" s="95">
        <f t="shared" si="43"/>
        <v>1</v>
      </c>
      <c r="S2655" s="95">
        <f>IF(T2655="",0,IFERROR(IF(VLOOKUP(T2655,T$73:T2654,1,0)&gt;0,0,0),1))</f>
        <v>0</v>
      </c>
      <c r="T2655" s="107">
        <f>IF(DATOS!J2583=P$74,DATOS!C2583,"")</f>
        <v>0</v>
      </c>
    </row>
    <row r="2656" spans="18:20" x14ac:dyDescent="0.25">
      <c r="R2656" s="95">
        <f t="shared" si="43"/>
        <v>1</v>
      </c>
      <c r="S2656" s="95">
        <f>IF(T2656="",0,IFERROR(IF(VLOOKUP(T2656,T$73:T2655,1,0)&gt;0,0,0),1))</f>
        <v>0</v>
      </c>
      <c r="T2656" s="107">
        <f>IF(DATOS!J2584=P$74,DATOS!C2584,"")</f>
        <v>0</v>
      </c>
    </row>
    <row r="2657" spans="18:20" x14ac:dyDescent="0.25">
      <c r="R2657" s="95">
        <f t="shared" si="43"/>
        <v>1</v>
      </c>
      <c r="S2657" s="95">
        <f>IF(T2657="",0,IFERROR(IF(VLOOKUP(T2657,T$73:T2656,1,0)&gt;0,0,0),1))</f>
        <v>0</v>
      </c>
      <c r="T2657" s="107">
        <f>IF(DATOS!J2585=P$74,DATOS!C2585,"")</f>
        <v>0</v>
      </c>
    </row>
    <row r="2658" spans="18:20" x14ac:dyDescent="0.25">
      <c r="R2658" s="95">
        <f t="shared" si="43"/>
        <v>1</v>
      </c>
      <c r="S2658" s="95">
        <f>IF(T2658="",0,IFERROR(IF(VLOOKUP(T2658,T$73:T2657,1,0)&gt;0,0,0),1))</f>
        <v>0</v>
      </c>
      <c r="T2658" s="107">
        <f>IF(DATOS!J2586=P$74,DATOS!C2586,"")</f>
        <v>0</v>
      </c>
    </row>
    <row r="2659" spans="18:20" x14ac:dyDescent="0.25">
      <c r="R2659" s="95">
        <f t="shared" si="43"/>
        <v>1</v>
      </c>
      <c r="S2659" s="95">
        <f>IF(T2659="",0,IFERROR(IF(VLOOKUP(T2659,T$73:T2658,1,0)&gt;0,0,0),1))</f>
        <v>0</v>
      </c>
      <c r="T2659" s="107">
        <f>IF(DATOS!J2587=P$74,DATOS!C2587,"")</f>
        <v>0</v>
      </c>
    </row>
    <row r="2660" spans="18:20" x14ac:dyDescent="0.25">
      <c r="R2660" s="95">
        <f t="shared" si="43"/>
        <v>1</v>
      </c>
      <c r="S2660" s="95">
        <f>IF(T2660="",0,IFERROR(IF(VLOOKUP(T2660,T$73:T2659,1,0)&gt;0,0,0),1))</f>
        <v>0</v>
      </c>
      <c r="T2660" s="107">
        <f>IF(DATOS!J2588=P$74,DATOS!C2588,"")</f>
        <v>0</v>
      </c>
    </row>
    <row r="2661" spans="18:20" x14ac:dyDescent="0.25">
      <c r="R2661" s="95">
        <f t="shared" si="43"/>
        <v>1</v>
      </c>
      <c r="S2661" s="95">
        <f>IF(T2661="",0,IFERROR(IF(VLOOKUP(T2661,T$73:T2660,1,0)&gt;0,0,0),1))</f>
        <v>0</v>
      </c>
      <c r="T2661" s="107">
        <f>IF(DATOS!J2589=P$74,DATOS!C2589,"")</f>
        <v>0</v>
      </c>
    </row>
    <row r="2662" spans="18:20" x14ac:dyDescent="0.25">
      <c r="R2662" s="95">
        <f t="shared" si="43"/>
        <v>1</v>
      </c>
      <c r="S2662" s="95">
        <f>IF(T2662="",0,IFERROR(IF(VLOOKUP(T2662,T$73:T2661,1,0)&gt;0,0,0),1))</f>
        <v>0</v>
      </c>
      <c r="T2662" s="107">
        <f>IF(DATOS!J2590=P$74,DATOS!C2590,"")</f>
        <v>0</v>
      </c>
    </row>
    <row r="2663" spans="18:20" x14ac:dyDescent="0.25">
      <c r="R2663" s="95">
        <f t="shared" si="43"/>
        <v>1</v>
      </c>
      <c r="S2663" s="95">
        <f>IF(T2663="",0,IFERROR(IF(VLOOKUP(T2663,T$73:T2662,1,0)&gt;0,0,0),1))</f>
        <v>0</v>
      </c>
      <c r="T2663" s="107">
        <f>IF(DATOS!J2591=P$74,DATOS!C2591,"")</f>
        <v>0</v>
      </c>
    </row>
    <row r="2664" spans="18:20" x14ac:dyDescent="0.25">
      <c r="R2664" s="95">
        <f t="shared" si="43"/>
        <v>1</v>
      </c>
      <c r="S2664" s="95">
        <f>IF(T2664="",0,IFERROR(IF(VLOOKUP(T2664,T$73:T2663,1,0)&gt;0,0,0),1))</f>
        <v>0</v>
      </c>
      <c r="T2664" s="107">
        <f>IF(DATOS!J2592=P$74,DATOS!C2592,"")</f>
        <v>0</v>
      </c>
    </row>
    <row r="2665" spans="18:20" x14ac:dyDescent="0.25">
      <c r="R2665" s="95">
        <f t="shared" si="43"/>
        <v>1</v>
      </c>
      <c r="S2665" s="95">
        <f>IF(T2665="",0,IFERROR(IF(VLOOKUP(T2665,T$73:T2664,1,0)&gt;0,0,0),1))</f>
        <v>0</v>
      </c>
      <c r="T2665" s="107">
        <f>IF(DATOS!J2593=P$74,DATOS!C2593,"")</f>
        <v>0</v>
      </c>
    </row>
    <row r="2666" spans="18:20" x14ac:dyDescent="0.25">
      <c r="R2666" s="95">
        <f t="shared" si="43"/>
        <v>1</v>
      </c>
      <c r="S2666" s="95">
        <f>IF(T2666="",0,IFERROR(IF(VLOOKUP(T2666,T$73:T2665,1,0)&gt;0,0,0),1))</f>
        <v>0</v>
      </c>
      <c r="T2666" s="107">
        <f>IF(DATOS!J2594=P$74,DATOS!C2594,"")</f>
        <v>0</v>
      </c>
    </row>
    <row r="2667" spans="18:20" x14ac:dyDescent="0.25">
      <c r="R2667" s="95">
        <f t="shared" si="43"/>
        <v>1</v>
      </c>
      <c r="S2667" s="95">
        <f>IF(T2667="",0,IFERROR(IF(VLOOKUP(T2667,T$73:T2666,1,0)&gt;0,0,0),1))</f>
        <v>0</v>
      </c>
      <c r="T2667" s="107">
        <f>IF(DATOS!J2595=P$74,DATOS!C2595,"")</f>
        <v>0</v>
      </c>
    </row>
    <row r="2668" spans="18:20" x14ac:dyDescent="0.25">
      <c r="R2668" s="95">
        <f t="shared" si="43"/>
        <v>1</v>
      </c>
      <c r="S2668" s="95">
        <f>IF(T2668="",0,IFERROR(IF(VLOOKUP(T2668,T$73:T2667,1,0)&gt;0,0,0),1))</f>
        <v>0</v>
      </c>
      <c r="T2668" s="107">
        <f>IF(DATOS!J2596=P$74,DATOS!C2596,"")</f>
        <v>0</v>
      </c>
    </row>
    <row r="2669" spans="18:20" x14ac:dyDescent="0.25">
      <c r="R2669" s="95">
        <f t="shared" si="43"/>
        <v>1</v>
      </c>
      <c r="S2669" s="95">
        <f>IF(T2669="",0,IFERROR(IF(VLOOKUP(T2669,T$73:T2668,1,0)&gt;0,0,0),1))</f>
        <v>0</v>
      </c>
      <c r="T2669" s="107">
        <f>IF(DATOS!J2597=P$74,DATOS!C2597,"")</f>
        <v>0</v>
      </c>
    </row>
    <row r="2670" spans="18:20" x14ac:dyDescent="0.25">
      <c r="R2670" s="95">
        <f t="shared" si="43"/>
        <v>1</v>
      </c>
      <c r="S2670" s="95">
        <f>IF(T2670="",0,IFERROR(IF(VLOOKUP(T2670,T$73:T2669,1,0)&gt;0,0,0),1))</f>
        <v>0</v>
      </c>
      <c r="T2670" s="107">
        <f>IF(DATOS!J2598=P$74,DATOS!C2598,"")</f>
        <v>0</v>
      </c>
    </row>
    <row r="2671" spans="18:20" x14ac:dyDescent="0.25">
      <c r="R2671" s="95">
        <f t="shared" si="43"/>
        <v>1</v>
      </c>
      <c r="S2671" s="95">
        <f>IF(T2671="",0,IFERROR(IF(VLOOKUP(T2671,T$73:T2670,1,0)&gt;0,0,0),1))</f>
        <v>0</v>
      </c>
      <c r="T2671" s="107">
        <f>IF(DATOS!J2599=P$74,DATOS!C2599,"")</f>
        <v>0</v>
      </c>
    </row>
    <row r="2672" spans="18:20" x14ac:dyDescent="0.25">
      <c r="R2672" s="95">
        <f t="shared" si="43"/>
        <v>1</v>
      </c>
      <c r="S2672" s="95">
        <f>IF(T2672="",0,IFERROR(IF(VLOOKUP(T2672,T$73:T2671,1,0)&gt;0,0,0),1))</f>
        <v>0</v>
      </c>
      <c r="T2672" s="107">
        <f>IF(DATOS!J2600=P$74,DATOS!C2600,"")</f>
        <v>0</v>
      </c>
    </row>
    <row r="2673" spans="18:20" x14ac:dyDescent="0.25">
      <c r="R2673" s="95">
        <f t="shared" si="43"/>
        <v>1</v>
      </c>
      <c r="S2673" s="95">
        <f>IF(T2673="",0,IFERROR(IF(VLOOKUP(T2673,T$73:T2672,1,0)&gt;0,0,0),1))</f>
        <v>0</v>
      </c>
      <c r="T2673" s="107">
        <f>IF(DATOS!J2601=P$74,DATOS!C2601,"")</f>
        <v>0</v>
      </c>
    </row>
    <row r="2674" spans="18:20" x14ac:dyDescent="0.25">
      <c r="R2674" s="95">
        <f t="shared" si="43"/>
        <v>1</v>
      </c>
      <c r="S2674" s="95">
        <f>IF(T2674="",0,IFERROR(IF(VLOOKUP(T2674,T$73:T2673,1,0)&gt;0,0,0),1))</f>
        <v>0</v>
      </c>
      <c r="T2674" s="107">
        <f>IF(DATOS!J2602=P$74,DATOS!C2602,"")</f>
        <v>0</v>
      </c>
    </row>
    <row r="2675" spans="18:20" x14ac:dyDescent="0.25">
      <c r="R2675" s="95">
        <f t="shared" si="43"/>
        <v>1</v>
      </c>
      <c r="S2675" s="95">
        <f>IF(T2675="",0,IFERROR(IF(VLOOKUP(T2675,T$73:T2674,1,0)&gt;0,0,0),1))</f>
        <v>0</v>
      </c>
      <c r="T2675" s="107">
        <f>IF(DATOS!J2603=P$74,DATOS!C2603,"")</f>
        <v>0</v>
      </c>
    </row>
    <row r="2676" spans="18:20" x14ac:dyDescent="0.25">
      <c r="R2676" s="95">
        <f t="shared" si="43"/>
        <v>1</v>
      </c>
      <c r="S2676" s="95">
        <f>IF(T2676="",0,IFERROR(IF(VLOOKUP(T2676,T$73:T2675,1,0)&gt;0,0,0),1))</f>
        <v>0</v>
      </c>
      <c r="T2676" s="107">
        <f>IF(DATOS!J2604=P$74,DATOS!C2604,"")</f>
        <v>0</v>
      </c>
    </row>
    <row r="2677" spans="18:20" x14ac:dyDescent="0.25">
      <c r="R2677" s="95">
        <f t="shared" si="43"/>
        <v>1</v>
      </c>
      <c r="S2677" s="95">
        <f>IF(T2677="",0,IFERROR(IF(VLOOKUP(T2677,T$73:T2676,1,0)&gt;0,0,0),1))</f>
        <v>0</v>
      </c>
      <c r="T2677" s="107">
        <f>IF(DATOS!J2605=P$74,DATOS!C2605,"")</f>
        <v>0</v>
      </c>
    </row>
    <row r="2678" spans="18:20" x14ac:dyDescent="0.25">
      <c r="R2678" s="95">
        <f t="shared" si="43"/>
        <v>1</v>
      </c>
      <c r="S2678" s="95">
        <f>IF(T2678="",0,IFERROR(IF(VLOOKUP(T2678,T$73:T2677,1,0)&gt;0,0,0),1))</f>
        <v>0</v>
      </c>
      <c r="T2678" s="107">
        <f>IF(DATOS!J2606=P$74,DATOS!C2606,"")</f>
        <v>0</v>
      </c>
    </row>
    <row r="2679" spans="18:20" x14ac:dyDescent="0.25">
      <c r="R2679" s="95">
        <f t="shared" si="43"/>
        <v>1</v>
      </c>
      <c r="S2679" s="95">
        <f>IF(T2679="",0,IFERROR(IF(VLOOKUP(T2679,T$73:T2678,1,0)&gt;0,0,0),1))</f>
        <v>0</v>
      </c>
      <c r="T2679" s="107">
        <f>IF(DATOS!J2607=P$74,DATOS!C2607,"")</f>
        <v>0</v>
      </c>
    </row>
    <row r="2680" spans="18:20" x14ac:dyDescent="0.25">
      <c r="R2680" s="95">
        <f t="shared" si="43"/>
        <v>1</v>
      </c>
      <c r="S2680" s="95">
        <f>IF(T2680="",0,IFERROR(IF(VLOOKUP(T2680,T$73:T2679,1,0)&gt;0,0,0),1))</f>
        <v>0</v>
      </c>
      <c r="T2680" s="107">
        <f>IF(DATOS!J2608=P$74,DATOS!C2608,"")</f>
        <v>0</v>
      </c>
    </row>
    <row r="2681" spans="18:20" x14ac:dyDescent="0.25">
      <c r="R2681" s="95">
        <f t="shared" si="43"/>
        <v>1</v>
      </c>
      <c r="S2681" s="95">
        <f>IF(T2681="",0,IFERROR(IF(VLOOKUP(T2681,T$73:T2680,1,0)&gt;0,0,0),1))</f>
        <v>0</v>
      </c>
      <c r="T2681" s="107">
        <f>IF(DATOS!J2609=P$74,DATOS!C2609,"")</f>
        <v>0</v>
      </c>
    </row>
    <row r="2682" spans="18:20" x14ac:dyDescent="0.25">
      <c r="R2682" s="95">
        <f t="shared" si="43"/>
        <v>1</v>
      </c>
      <c r="S2682" s="95">
        <f>IF(T2682="",0,IFERROR(IF(VLOOKUP(T2682,T$73:T2681,1,0)&gt;0,0,0),1))</f>
        <v>0</v>
      </c>
      <c r="T2682" s="107">
        <f>IF(DATOS!J2610=P$74,DATOS!C2610,"")</f>
        <v>0</v>
      </c>
    </row>
    <row r="2683" spans="18:20" x14ac:dyDescent="0.25">
      <c r="R2683" s="95">
        <f t="shared" si="43"/>
        <v>1</v>
      </c>
      <c r="S2683" s="95">
        <f>IF(T2683="",0,IFERROR(IF(VLOOKUP(T2683,T$73:T2682,1,0)&gt;0,0,0),1))</f>
        <v>0</v>
      </c>
      <c r="T2683" s="107">
        <f>IF(DATOS!J2611=P$74,DATOS!C2611,"")</f>
        <v>0</v>
      </c>
    </row>
    <row r="2684" spans="18:20" x14ac:dyDescent="0.25">
      <c r="R2684" s="95">
        <f t="shared" si="43"/>
        <v>1</v>
      </c>
      <c r="S2684" s="95">
        <f>IF(T2684="",0,IFERROR(IF(VLOOKUP(T2684,T$73:T2683,1,0)&gt;0,0,0),1))</f>
        <v>0</v>
      </c>
      <c r="T2684" s="107">
        <f>IF(DATOS!J2612=P$74,DATOS!C2612,"")</f>
        <v>0</v>
      </c>
    </row>
    <row r="2685" spans="18:20" x14ac:dyDescent="0.25">
      <c r="R2685" s="95">
        <f t="shared" si="43"/>
        <v>1</v>
      </c>
      <c r="S2685" s="95">
        <f>IF(T2685="",0,IFERROR(IF(VLOOKUP(T2685,T$73:T2684,1,0)&gt;0,0,0),1))</f>
        <v>0</v>
      </c>
      <c r="T2685" s="107">
        <f>IF(DATOS!J2613=P$74,DATOS!C2613,"")</f>
        <v>0</v>
      </c>
    </row>
    <row r="2686" spans="18:20" x14ac:dyDescent="0.25">
      <c r="R2686" s="95">
        <f t="shared" si="43"/>
        <v>1</v>
      </c>
      <c r="S2686" s="95">
        <f>IF(T2686="",0,IFERROR(IF(VLOOKUP(T2686,T$73:T2685,1,0)&gt;0,0,0),1))</f>
        <v>0</v>
      </c>
      <c r="T2686" s="107">
        <f>IF(DATOS!J2614=P$74,DATOS!C2614,"")</f>
        <v>0</v>
      </c>
    </row>
    <row r="2687" spans="18:20" x14ac:dyDescent="0.25">
      <c r="R2687" s="95">
        <f t="shared" si="43"/>
        <v>1</v>
      </c>
      <c r="S2687" s="95">
        <f>IF(T2687="",0,IFERROR(IF(VLOOKUP(T2687,T$73:T2686,1,0)&gt;0,0,0),1))</f>
        <v>0</v>
      </c>
      <c r="T2687" s="107">
        <f>IF(DATOS!J2615=P$74,DATOS!C2615,"")</f>
        <v>0</v>
      </c>
    </row>
    <row r="2688" spans="18:20" x14ac:dyDescent="0.25">
      <c r="R2688" s="95">
        <f t="shared" si="43"/>
        <v>1</v>
      </c>
      <c r="S2688" s="95">
        <f>IF(T2688="",0,IFERROR(IF(VLOOKUP(T2688,T$73:T2687,1,0)&gt;0,0,0),1))</f>
        <v>0</v>
      </c>
      <c r="T2688" s="107">
        <f>IF(DATOS!J2616=P$74,DATOS!C2616,"")</f>
        <v>0</v>
      </c>
    </row>
    <row r="2689" spans="18:20" x14ac:dyDescent="0.25">
      <c r="R2689" s="95">
        <f t="shared" si="43"/>
        <v>1</v>
      </c>
      <c r="S2689" s="95">
        <f>IF(T2689="",0,IFERROR(IF(VLOOKUP(T2689,T$73:T2688,1,0)&gt;0,0,0),1))</f>
        <v>0</v>
      </c>
      <c r="T2689" s="107">
        <f>IF(DATOS!J2617=P$74,DATOS!C2617,"")</f>
        <v>0</v>
      </c>
    </row>
    <row r="2690" spans="18:20" x14ac:dyDescent="0.25">
      <c r="R2690" s="95">
        <f t="shared" si="43"/>
        <v>1</v>
      </c>
      <c r="S2690" s="95">
        <f>IF(T2690="",0,IFERROR(IF(VLOOKUP(T2690,T$73:T2689,1,0)&gt;0,0,0),1))</f>
        <v>0</v>
      </c>
      <c r="T2690" s="107">
        <f>IF(DATOS!J2618=P$74,DATOS!C2618,"")</f>
        <v>0</v>
      </c>
    </row>
    <row r="2691" spans="18:20" x14ac:dyDescent="0.25">
      <c r="R2691" s="95">
        <f t="shared" si="43"/>
        <v>1</v>
      </c>
      <c r="S2691" s="95">
        <f>IF(T2691="",0,IFERROR(IF(VLOOKUP(T2691,T$73:T2690,1,0)&gt;0,0,0),1))</f>
        <v>0</v>
      </c>
      <c r="T2691" s="107">
        <f>IF(DATOS!J2619=P$74,DATOS!C2619,"")</f>
        <v>0</v>
      </c>
    </row>
    <row r="2692" spans="18:20" x14ac:dyDescent="0.25">
      <c r="R2692" s="95">
        <f t="shared" si="43"/>
        <v>1</v>
      </c>
      <c r="S2692" s="95">
        <f>IF(T2692="",0,IFERROR(IF(VLOOKUP(T2692,T$73:T2691,1,0)&gt;0,0,0),1))</f>
        <v>0</v>
      </c>
      <c r="T2692" s="107">
        <f>IF(DATOS!J2620=P$74,DATOS!C2620,"")</f>
        <v>0</v>
      </c>
    </row>
    <row r="2693" spans="18:20" x14ac:dyDescent="0.25">
      <c r="R2693" s="95">
        <f t="shared" si="43"/>
        <v>1</v>
      </c>
      <c r="S2693" s="95">
        <f>IF(T2693="",0,IFERROR(IF(VLOOKUP(T2693,T$73:T2692,1,0)&gt;0,0,0),1))</f>
        <v>0</v>
      </c>
      <c r="T2693" s="107">
        <f>IF(DATOS!J2621=P$74,DATOS!C2621,"")</f>
        <v>0</v>
      </c>
    </row>
    <row r="2694" spans="18:20" x14ac:dyDescent="0.25">
      <c r="R2694" s="95">
        <f t="shared" si="43"/>
        <v>1</v>
      </c>
      <c r="S2694" s="95">
        <f>IF(T2694="",0,IFERROR(IF(VLOOKUP(T2694,T$73:T2693,1,0)&gt;0,0,0),1))</f>
        <v>0</v>
      </c>
      <c r="T2694" s="107">
        <f>IF(DATOS!J2622=P$74,DATOS!C2622,"")</f>
        <v>0</v>
      </c>
    </row>
    <row r="2695" spans="18:20" x14ac:dyDescent="0.25">
      <c r="R2695" s="95">
        <f t="shared" si="43"/>
        <v>1</v>
      </c>
      <c r="S2695" s="95">
        <f>IF(T2695="",0,IFERROR(IF(VLOOKUP(T2695,T$73:T2694,1,0)&gt;0,0,0),1))</f>
        <v>0</v>
      </c>
      <c r="T2695" s="107">
        <f>IF(DATOS!J2623=P$74,DATOS!C2623,"")</f>
        <v>0</v>
      </c>
    </row>
    <row r="2696" spans="18:20" x14ac:dyDescent="0.25">
      <c r="R2696" s="95">
        <f t="shared" si="43"/>
        <v>1</v>
      </c>
      <c r="S2696" s="95">
        <f>IF(T2696="",0,IFERROR(IF(VLOOKUP(T2696,T$73:T2695,1,0)&gt;0,0,0),1))</f>
        <v>0</v>
      </c>
      <c r="T2696" s="107">
        <f>IF(DATOS!J2624=P$74,DATOS!C2624,"")</f>
        <v>0</v>
      </c>
    </row>
    <row r="2697" spans="18:20" x14ac:dyDescent="0.25">
      <c r="R2697" s="95">
        <f t="shared" si="43"/>
        <v>1</v>
      </c>
      <c r="S2697" s="95">
        <f>IF(T2697="",0,IFERROR(IF(VLOOKUP(T2697,T$73:T2696,1,0)&gt;0,0,0),1))</f>
        <v>0</v>
      </c>
      <c r="T2697" s="107">
        <f>IF(DATOS!J2625=P$74,DATOS!C2625,"")</f>
        <v>0</v>
      </c>
    </row>
    <row r="2698" spans="18:20" x14ac:dyDescent="0.25">
      <c r="R2698" s="95">
        <f t="shared" ref="R2698:R2761" si="44">R2697+S2698</f>
        <v>1</v>
      </c>
      <c r="S2698" s="95">
        <f>IF(T2698="",0,IFERROR(IF(VLOOKUP(T2698,T$73:T2697,1,0)&gt;0,0,0),1))</f>
        <v>0</v>
      </c>
      <c r="T2698" s="107">
        <f>IF(DATOS!J2626=P$74,DATOS!C2626,"")</f>
        <v>0</v>
      </c>
    </row>
    <row r="2699" spans="18:20" x14ac:dyDescent="0.25">
      <c r="R2699" s="95">
        <f t="shared" si="44"/>
        <v>1</v>
      </c>
      <c r="S2699" s="95">
        <f>IF(T2699="",0,IFERROR(IF(VLOOKUP(T2699,T$73:T2698,1,0)&gt;0,0,0),1))</f>
        <v>0</v>
      </c>
      <c r="T2699" s="107">
        <f>IF(DATOS!J2627=P$74,DATOS!C2627,"")</f>
        <v>0</v>
      </c>
    </row>
    <row r="2700" spans="18:20" x14ac:dyDescent="0.25">
      <c r="R2700" s="95">
        <f t="shared" si="44"/>
        <v>1</v>
      </c>
      <c r="S2700" s="95">
        <f>IF(T2700="",0,IFERROR(IF(VLOOKUP(T2700,T$73:T2699,1,0)&gt;0,0,0),1))</f>
        <v>0</v>
      </c>
      <c r="T2700" s="107">
        <f>IF(DATOS!J2628=P$74,DATOS!C2628,"")</f>
        <v>0</v>
      </c>
    </row>
    <row r="2701" spans="18:20" x14ac:dyDescent="0.25">
      <c r="R2701" s="95">
        <f t="shared" si="44"/>
        <v>1</v>
      </c>
      <c r="S2701" s="95">
        <f>IF(T2701="",0,IFERROR(IF(VLOOKUP(T2701,T$73:T2700,1,0)&gt;0,0,0),1))</f>
        <v>0</v>
      </c>
      <c r="T2701" s="107">
        <f>IF(DATOS!J2629=P$74,DATOS!C2629,"")</f>
        <v>0</v>
      </c>
    </row>
    <row r="2702" spans="18:20" x14ac:dyDescent="0.25">
      <c r="R2702" s="95">
        <f t="shared" si="44"/>
        <v>1</v>
      </c>
      <c r="S2702" s="95">
        <f>IF(T2702="",0,IFERROR(IF(VLOOKUP(T2702,T$73:T2701,1,0)&gt;0,0,0),1))</f>
        <v>0</v>
      </c>
      <c r="T2702" s="107">
        <f>IF(DATOS!J2630=P$74,DATOS!C2630,"")</f>
        <v>0</v>
      </c>
    </row>
    <row r="2703" spans="18:20" x14ac:dyDescent="0.25">
      <c r="R2703" s="95">
        <f t="shared" si="44"/>
        <v>1</v>
      </c>
      <c r="S2703" s="95">
        <f>IF(T2703="",0,IFERROR(IF(VLOOKUP(T2703,T$73:T2702,1,0)&gt;0,0,0),1))</f>
        <v>0</v>
      </c>
      <c r="T2703" s="107">
        <f>IF(DATOS!J2631=P$74,DATOS!C2631,"")</f>
        <v>0</v>
      </c>
    </row>
    <row r="2704" spans="18:20" x14ac:dyDescent="0.25">
      <c r="R2704" s="95">
        <f t="shared" si="44"/>
        <v>1</v>
      </c>
      <c r="S2704" s="95">
        <f>IF(T2704="",0,IFERROR(IF(VLOOKUP(T2704,T$73:T2703,1,0)&gt;0,0,0),1))</f>
        <v>0</v>
      </c>
      <c r="T2704" s="107">
        <f>IF(DATOS!J2632=P$74,DATOS!C2632,"")</f>
        <v>0</v>
      </c>
    </row>
    <row r="2705" spans="18:20" x14ac:dyDescent="0.25">
      <c r="R2705" s="95">
        <f t="shared" si="44"/>
        <v>1</v>
      </c>
      <c r="S2705" s="95">
        <f>IF(T2705="",0,IFERROR(IF(VLOOKUP(T2705,T$73:T2704,1,0)&gt;0,0,0),1))</f>
        <v>0</v>
      </c>
      <c r="T2705" s="107">
        <f>IF(DATOS!J2633=P$74,DATOS!C2633,"")</f>
        <v>0</v>
      </c>
    </row>
    <row r="2706" spans="18:20" x14ac:dyDescent="0.25">
      <c r="R2706" s="95">
        <f t="shared" si="44"/>
        <v>1</v>
      </c>
      <c r="S2706" s="95">
        <f>IF(T2706="",0,IFERROR(IF(VLOOKUP(T2706,T$73:T2705,1,0)&gt;0,0,0),1))</f>
        <v>0</v>
      </c>
      <c r="T2706" s="107">
        <f>IF(DATOS!J2634=P$74,DATOS!C2634,"")</f>
        <v>0</v>
      </c>
    </row>
    <row r="2707" spans="18:20" x14ac:dyDescent="0.25">
      <c r="R2707" s="95">
        <f t="shared" si="44"/>
        <v>1</v>
      </c>
      <c r="S2707" s="95">
        <f>IF(T2707="",0,IFERROR(IF(VLOOKUP(T2707,T$73:T2706,1,0)&gt;0,0,0),1))</f>
        <v>0</v>
      </c>
      <c r="T2707" s="107">
        <f>IF(DATOS!J2635=P$74,DATOS!C2635,"")</f>
        <v>0</v>
      </c>
    </row>
    <row r="2708" spans="18:20" x14ac:dyDescent="0.25">
      <c r="R2708" s="95">
        <f t="shared" si="44"/>
        <v>1</v>
      </c>
      <c r="S2708" s="95">
        <f>IF(T2708="",0,IFERROR(IF(VLOOKUP(T2708,T$73:T2707,1,0)&gt;0,0,0),1))</f>
        <v>0</v>
      </c>
      <c r="T2708" s="107">
        <f>IF(DATOS!J2636=P$74,DATOS!C2636,"")</f>
        <v>0</v>
      </c>
    </row>
    <row r="2709" spans="18:20" x14ac:dyDescent="0.25">
      <c r="R2709" s="95">
        <f t="shared" si="44"/>
        <v>1</v>
      </c>
      <c r="S2709" s="95">
        <f>IF(T2709="",0,IFERROR(IF(VLOOKUP(T2709,T$73:T2708,1,0)&gt;0,0,0),1))</f>
        <v>0</v>
      </c>
      <c r="T2709" s="107">
        <f>IF(DATOS!J2637=P$74,DATOS!C2637,"")</f>
        <v>0</v>
      </c>
    </row>
    <row r="2710" spans="18:20" x14ac:dyDescent="0.25">
      <c r="R2710" s="95">
        <f t="shared" si="44"/>
        <v>1</v>
      </c>
      <c r="S2710" s="95">
        <f>IF(T2710="",0,IFERROR(IF(VLOOKUP(T2710,T$73:T2709,1,0)&gt;0,0,0),1))</f>
        <v>0</v>
      </c>
      <c r="T2710" s="107">
        <f>IF(DATOS!J2638=P$74,DATOS!C2638,"")</f>
        <v>0</v>
      </c>
    </row>
    <row r="2711" spans="18:20" x14ac:dyDescent="0.25">
      <c r="R2711" s="95">
        <f t="shared" si="44"/>
        <v>1</v>
      </c>
      <c r="S2711" s="95">
        <f>IF(T2711="",0,IFERROR(IF(VLOOKUP(T2711,T$73:T2710,1,0)&gt;0,0,0),1))</f>
        <v>0</v>
      </c>
      <c r="T2711" s="107">
        <f>IF(DATOS!J2639=P$74,DATOS!C2639,"")</f>
        <v>0</v>
      </c>
    </row>
    <row r="2712" spans="18:20" x14ac:dyDescent="0.25">
      <c r="R2712" s="95">
        <f t="shared" si="44"/>
        <v>1</v>
      </c>
      <c r="S2712" s="95">
        <f>IF(T2712="",0,IFERROR(IF(VLOOKUP(T2712,T$73:T2711,1,0)&gt;0,0,0),1))</f>
        <v>0</v>
      </c>
      <c r="T2712" s="107">
        <f>IF(DATOS!J2640=P$74,DATOS!C2640,"")</f>
        <v>0</v>
      </c>
    </row>
    <row r="2713" spans="18:20" x14ac:dyDescent="0.25">
      <c r="R2713" s="95">
        <f t="shared" si="44"/>
        <v>1</v>
      </c>
      <c r="S2713" s="95">
        <f>IF(T2713="",0,IFERROR(IF(VLOOKUP(T2713,T$73:T2712,1,0)&gt;0,0,0),1))</f>
        <v>0</v>
      </c>
      <c r="T2713" s="107">
        <f>IF(DATOS!J2641=P$74,DATOS!C2641,"")</f>
        <v>0</v>
      </c>
    </row>
    <row r="2714" spans="18:20" x14ac:dyDescent="0.25">
      <c r="R2714" s="95">
        <f t="shared" si="44"/>
        <v>1</v>
      </c>
      <c r="S2714" s="95">
        <f>IF(T2714="",0,IFERROR(IF(VLOOKUP(T2714,T$73:T2713,1,0)&gt;0,0,0),1))</f>
        <v>0</v>
      </c>
      <c r="T2714" s="107">
        <f>IF(DATOS!J2642=P$74,DATOS!C2642,"")</f>
        <v>0</v>
      </c>
    </row>
    <row r="2715" spans="18:20" x14ac:dyDescent="0.25">
      <c r="R2715" s="95">
        <f t="shared" si="44"/>
        <v>1</v>
      </c>
      <c r="S2715" s="95">
        <f>IF(T2715="",0,IFERROR(IF(VLOOKUP(T2715,T$73:T2714,1,0)&gt;0,0,0),1))</f>
        <v>0</v>
      </c>
      <c r="T2715" s="107">
        <f>IF(DATOS!J2643=P$74,DATOS!C2643,"")</f>
        <v>0</v>
      </c>
    </row>
    <row r="2716" spans="18:20" x14ac:dyDescent="0.25">
      <c r="R2716" s="95">
        <f t="shared" si="44"/>
        <v>1</v>
      </c>
      <c r="S2716" s="95">
        <f>IF(T2716="",0,IFERROR(IF(VLOOKUP(T2716,T$73:T2715,1,0)&gt;0,0,0),1))</f>
        <v>0</v>
      </c>
      <c r="T2716" s="107">
        <f>IF(DATOS!J2644=P$74,DATOS!C2644,"")</f>
        <v>0</v>
      </c>
    </row>
    <row r="2717" spans="18:20" x14ac:dyDescent="0.25">
      <c r="R2717" s="95">
        <f t="shared" si="44"/>
        <v>1</v>
      </c>
      <c r="S2717" s="95">
        <f>IF(T2717="",0,IFERROR(IF(VLOOKUP(T2717,T$73:T2716,1,0)&gt;0,0,0),1))</f>
        <v>0</v>
      </c>
      <c r="T2717" s="107">
        <f>IF(DATOS!J2645=P$74,DATOS!C2645,"")</f>
        <v>0</v>
      </c>
    </row>
    <row r="2718" spans="18:20" x14ac:dyDescent="0.25">
      <c r="R2718" s="95">
        <f t="shared" si="44"/>
        <v>1</v>
      </c>
      <c r="S2718" s="95">
        <f>IF(T2718="",0,IFERROR(IF(VLOOKUP(T2718,T$73:T2717,1,0)&gt;0,0,0),1))</f>
        <v>0</v>
      </c>
      <c r="T2718" s="107">
        <f>IF(DATOS!J2646=P$74,DATOS!C2646,"")</f>
        <v>0</v>
      </c>
    </row>
    <row r="2719" spans="18:20" x14ac:dyDescent="0.25">
      <c r="R2719" s="95">
        <f t="shared" si="44"/>
        <v>1</v>
      </c>
      <c r="S2719" s="95">
        <f>IF(T2719="",0,IFERROR(IF(VLOOKUP(T2719,T$73:T2718,1,0)&gt;0,0,0),1))</f>
        <v>0</v>
      </c>
      <c r="T2719" s="107">
        <f>IF(DATOS!J2647=P$74,DATOS!C2647,"")</f>
        <v>0</v>
      </c>
    </row>
    <row r="2720" spans="18:20" x14ac:dyDescent="0.25">
      <c r="R2720" s="95">
        <f t="shared" si="44"/>
        <v>1</v>
      </c>
      <c r="S2720" s="95">
        <f>IF(T2720="",0,IFERROR(IF(VLOOKUP(T2720,T$73:T2719,1,0)&gt;0,0,0),1))</f>
        <v>0</v>
      </c>
      <c r="T2720" s="107">
        <f>IF(DATOS!J2648=P$74,DATOS!C2648,"")</f>
        <v>0</v>
      </c>
    </row>
    <row r="2721" spans="18:20" x14ac:dyDescent="0.25">
      <c r="R2721" s="95">
        <f t="shared" si="44"/>
        <v>1</v>
      </c>
      <c r="S2721" s="95">
        <f>IF(T2721="",0,IFERROR(IF(VLOOKUP(T2721,T$73:T2720,1,0)&gt;0,0,0),1))</f>
        <v>0</v>
      </c>
      <c r="T2721" s="107">
        <f>IF(DATOS!J2649=P$74,DATOS!C2649,"")</f>
        <v>0</v>
      </c>
    </row>
    <row r="2722" spans="18:20" x14ac:dyDescent="0.25">
      <c r="R2722" s="95">
        <f t="shared" si="44"/>
        <v>1</v>
      </c>
      <c r="S2722" s="95">
        <f>IF(T2722="",0,IFERROR(IF(VLOOKUP(T2722,T$73:T2721,1,0)&gt;0,0,0),1))</f>
        <v>0</v>
      </c>
      <c r="T2722" s="107">
        <f>IF(DATOS!J2650=P$74,DATOS!C2650,"")</f>
        <v>0</v>
      </c>
    </row>
    <row r="2723" spans="18:20" x14ac:dyDescent="0.25">
      <c r="R2723" s="95">
        <f t="shared" si="44"/>
        <v>1</v>
      </c>
      <c r="S2723" s="95">
        <f>IF(T2723="",0,IFERROR(IF(VLOOKUP(T2723,T$73:T2722,1,0)&gt;0,0,0),1))</f>
        <v>0</v>
      </c>
      <c r="T2723" s="107">
        <f>IF(DATOS!J2651=P$74,DATOS!C2651,"")</f>
        <v>0</v>
      </c>
    </row>
    <row r="2724" spans="18:20" x14ac:dyDescent="0.25">
      <c r="R2724" s="95">
        <f t="shared" si="44"/>
        <v>1</v>
      </c>
      <c r="S2724" s="95">
        <f>IF(T2724="",0,IFERROR(IF(VLOOKUP(T2724,T$73:T2723,1,0)&gt;0,0,0),1))</f>
        <v>0</v>
      </c>
      <c r="T2724" s="107">
        <f>IF(DATOS!J2652=P$74,DATOS!C2652,"")</f>
        <v>0</v>
      </c>
    </row>
    <row r="2725" spans="18:20" x14ac:dyDescent="0.25">
      <c r="R2725" s="95">
        <f t="shared" si="44"/>
        <v>1</v>
      </c>
      <c r="S2725" s="95">
        <f>IF(T2725="",0,IFERROR(IF(VLOOKUP(T2725,T$73:T2724,1,0)&gt;0,0,0),1))</f>
        <v>0</v>
      </c>
      <c r="T2725" s="107">
        <f>IF(DATOS!J2653=P$74,DATOS!C2653,"")</f>
        <v>0</v>
      </c>
    </row>
    <row r="2726" spans="18:20" x14ac:dyDescent="0.25">
      <c r="R2726" s="95">
        <f t="shared" si="44"/>
        <v>1</v>
      </c>
      <c r="S2726" s="95">
        <f>IF(T2726="",0,IFERROR(IF(VLOOKUP(T2726,T$73:T2725,1,0)&gt;0,0,0),1))</f>
        <v>0</v>
      </c>
      <c r="T2726" s="107">
        <f>IF(DATOS!J2654=P$74,DATOS!C2654,"")</f>
        <v>0</v>
      </c>
    </row>
    <row r="2727" spans="18:20" x14ac:dyDescent="0.25">
      <c r="R2727" s="95">
        <f t="shared" si="44"/>
        <v>1</v>
      </c>
      <c r="S2727" s="95">
        <f>IF(T2727="",0,IFERROR(IF(VLOOKUP(T2727,T$73:T2726,1,0)&gt;0,0,0),1))</f>
        <v>0</v>
      </c>
      <c r="T2727" s="107">
        <f>IF(DATOS!J2655=P$74,DATOS!C2655,"")</f>
        <v>0</v>
      </c>
    </row>
    <row r="2728" spans="18:20" x14ac:dyDescent="0.25">
      <c r="R2728" s="95">
        <f t="shared" si="44"/>
        <v>1</v>
      </c>
      <c r="S2728" s="95">
        <f>IF(T2728="",0,IFERROR(IF(VLOOKUP(T2728,T$73:T2727,1,0)&gt;0,0,0),1))</f>
        <v>0</v>
      </c>
      <c r="T2728" s="107">
        <f>IF(DATOS!J2656=P$74,DATOS!C2656,"")</f>
        <v>0</v>
      </c>
    </row>
    <row r="2729" spans="18:20" x14ac:dyDescent="0.25">
      <c r="R2729" s="95">
        <f t="shared" si="44"/>
        <v>1</v>
      </c>
      <c r="S2729" s="95">
        <f>IF(T2729="",0,IFERROR(IF(VLOOKUP(T2729,T$73:T2728,1,0)&gt;0,0,0),1))</f>
        <v>0</v>
      </c>
      <c r="T2729" s="107">
        <f>IF(DATOS!J2657=P$74,DATOS!C2657,"")</f>
        <v>0</v>
      </c>
    </row>
    <row r="2730" spans="18:20" x14ac:dyDescent="0.25">
      <c r="R2730" s="95">
        <f t="shared" si="44"/>
        <v>1</v>
      </c>
      <c r="S2730" s="95">
        <f>IF(T2730="",0,IFERROR(IF(VLOOKUP(T2730,T$73:T2729,1,0)&gt;0,0,0),1))</f>
        <v>0</v>
      </c>
      <c r="T2730" s="107">
        <f>IF(DATOS!J2658=P$74,DATOS!C2658,"")</f>
        <v>0</v>
      </c>
    </row>
    <row r="2731" spans="18:20" x14ac:dyDescent="0.25">
      <c r="R2731" s="95">
        <f t="shared" si="44"/>
        <v>1</v>
      </c>
      <c r="S2731" s="95">
        <f>IF(T2731="",0,IFERROR(IF(VLOOKUP(T2731,T$73:T2730,1,0)&gt;0,0,0),1))</f>
        <v>0</v>
      </c>
      <c r="T2731" s="107">
        <f>IF(DATOS!J2659=P$74,DATOS!C2659,"")</f>
        <v>0</v>
      </c>
    </row>
    <row r="2732" spans="18:20" x14ac:dyDescent="0.25">
      <c r="R2732" s="95">
        <f t="shared" si="44"/>
        <v>1</v>
      </c>
      <c r="S2732" s="95">
        <f>IF(T2732="",0,IFERROR(IF(VLOOKUP(T2732,T$73:T2731,1,0)&gt;0,0,0),1))</f>
        <v>0</v>
      </c>
      <c r="T2732" s="107">
        <f>IF(DATOS!J2660=P$74,DATOS!C2660,"")</f>
        <v>0</v>
      </c>
    </row>
    <row r="2733" spans="18:20" x14ac:dyDescent="0.25">
      <c r="R2733" s="95">
        <f t="shared" si="44"/>
        <v>1</v>
      </c>
      <c r="S2733" s="95">
        <f>IF(T2733="",0,IFERROR(IF(VLOOKUP(T2733,T$73:T2732,1,0)&gt;0,0,0),1))</f>
        <v>0</v>
      </c>
      <c r="T2733" s="107">
        <f>IF(DATOS!J2661=P$74,DATOS!C2661,"")</f>
        <v>0</v>
      </c>
    </row>
    <row r="2734" spans="18:20" x14ac:dyDescent="0.25">
      <c r="R2734" s="95">
        <f t="shared" si="44"/>
        <v>1</v>
      </c>
      <c r="S2734" s="95">
        <f>IF(T2734="",0,IFERROR(IF(VLOOKUP(T2734,T$73:T2733,1,0)&gt;0,0,0),1))</f>
        <v>0</v>
      </c>
      <c r="T2734" s="107">
        <f>IF(DATOS!J2662=P$74,DATOS!C2662,"")</f>
        <v>0</v>
      </c>
    </row>
    <row r="2735" spans="18:20" x14ac:dyDescent="0.25">
      <c r="R2735" s="95">
        <f t="shared" si="44"/>
        <v>1</v>
      </c>
      <c r="S2735" s="95">
        <f>IF(T2735="",0,IFERROR(IF(VLOOKUP(T2735,T$73:T2734,1,0)&gt;0,0,0),1))</f>
        <v>0</v>
      </c>
      <c r="T2735" s="107">
        <f>IF(DATOS!J2663=P$74,DATOS!C2663,"")</f>
        <v>0</v>
      </c>
    </row>
    <row r="2736" spans="18:20" x14ac:dyDescent="0.25">
      <c r="R2736" s="95">
        <f t="shared" si="44"/>
        <v>1</v>
      </c>
      <c r="S2736" s="95">
        <f>IF(T2736="",0,IFERROR(IF(VLOOKUP(T2736,T$73:T2735,1,0)&gt;0,0,0),1))</f>
        <v>0</v>
      </c>
      <c r="T2736" s="107">
        <f>IF(DATOS!J2664=P$74,DATOS!C2664,"")</f>
        <v>0</v>
      </c>
    </row>
    <row r="2737" spans="18:20" x14ac:dyDescent="0.25">
      <c r="R2737" s="95">
        <f t="shared" si="44"/>
        <v>1</v>
      </c>
      <c r="S2737" s="95">
        <f>IF(T2737="",0,IFERROR(IF(VLOOKUP(T2737,T$73:T2736,1,0)&gt;0,0,0),1))</f>
        <v>0</v>
      </c>
      <c r="T2737" s="107">
        <f>IF(DATOS!J2665=P$74,DATOS!C2665,"")</f>
        <v>0</v>
      </c>
    </row>
    <row r="2738" spans="18:20" x14ac:dyDescent="0.25">
      <c r="R2738" s="95">
        <f t="shared" si="44"/>
        <v>1</v>
      </c>
      <c r="S2738" s="95">
        <f>IF(T2738="",0,IFERROR(IF(VLOOKUP(T2738,T$73:T2737,1,0)&gt;0,0,0),1))</f>
        <v>0</v>
      </c>
      <c r="T2738" s="107">
        <f>IF(DATOS!J2666=P$74,DATOS!C2666,"")</f>
        <v>0</v>
      </c>
    </row>
    <row r="2739" spans="18:20" x14ac:dyDescent="0.25">
      <c r="R2739" s="95">
        <f t="shared" si="44"/>
        <v>1</v>
      </c>
      <c r="S2739" s="95">
        <f>IF(T2739="",0,IFERROR(IF(VLOOKUP(T2739,T$73:T2738,1,0)&gt;0,0,0),1))</f>
        <v>0</v>
      </c>
      <c r="T2739" s="107">
        <f>IF(DATOS!J2667=P$74,DATOS!C2667,"")</f>
        <v>0</v>
      </c>
    </row>
    <row r="2740" spans="18:20" x14ac:dyDescent="0.25">
      <c r="R2740" s="95">
        <f t="shared" si="44"/>
        <v>1</v>
      </c>
      <c r="S2740" s="95">
        <f>IF(T2740="",0,IFERROR(IF(VLOOKUP(T2740,T$73:T2739,1,0)&gt;0,0,0),1))</f>
        <v>0</v>
      </c>
      <c r="T2740" s="107">
        <f>IF(DATOS!J2668=P$74,DATOS!C2668,"")</f>
        <v>0</v>
      </c>
    </row>
    <row r="2741" spans="18:20" x14ac:dyDescent="0.25">
      <c r="R2741" s="95">
        <f t="shared" si="44"/>
        <v>1</v>
      </c>
      <c r="S2741" s="95">
        <f>IF(T2741="",0,IFERROR(IF(VLOOKUP(T2741,T$73:T2740,1,0)&gt;0,0,0),1))</f>
        <v>0</v>
      </c>
      <c r="T2741" s="107">
        <f>IF(DATOS!J2669=P$74,DATOS!C2669,"")</f>
        <v>0</v>
      </c>
    </row>
    <row r="2742" spans="18:20" x14ac:dyDescent="0.25">
      <c r="R2742" s="95">
        <f t="shared" si="44"/>
        <v>1</v>
      </c>
      <c r="S2742" s="95">
        <f>IF(T2742="",0,IFERROR(IF(VLOOKUP(T2742,T$73:T2741,1,0)&gt;0,0,0),1))</f>
        <v>0</v>
      </c>
      <c r="T2742" s="107">
        <f>IF(DATOS!J2670=P$74,DATOS!C2670,"")</f>
        <v>0</v>
      </c>
    </row>
    <row r="2743" spans="18:20" x14ac:dyDescent="0.25">
      <c r="R2743" s="95">
        <f t="shared" si="44"/>
        <v>1</v>
      </c>
      <c r="S2743" s="95">
        <f>IF(T2743="",0,IFERROR(IF(VLOOKUP(T2743,T$73:T2742,1,0)&gt;0,0,0),1))</f>
        <v>0</v>
      </c>
      <c r="T2743" s="107">
        <f>IF(DATOS!J2671=P$74,DATOS!C2671,"")</f>
        <v>0</v>
      </c>
    </row>
    <row r="2744" spans="18:20" x14ac:dyDescent="0.25">
      <c r="R2744" s="95">
        <f t="shared" si="44"/>
        <v>1</v>
      </c>
      <c r="S2744" s="95">
        <f>IF(T2744="",0,IFERROR(IF(VLOOKUP(T2744,T$73:T2743,1,0)&gt;0,0,0),1))</f>
        <v>0</v>
      </c>
      <c r="T2744" s="107">
        <f>IF(DATOS!J2672=P$74,DATOS!C2672,"")</f>
        <v>0</v>
      </c>
    </row>
    <row r="2745" spans="18:20" x14ac:dyDescent="0.25">
      <c r="R2745" s="95">
        <f t="shared" si="44"/>
        <v>1</v>
      </c>
      <c r="S2745" s="95">
        <f>IF(T2745="",0,IFERROR(IF(VLOOKUP(T2745,T$73:T2744,1,0)&gt;0,0,0),1))</f>
        <v>0</v>
      </c>
      <c r="T2745" s="107">
        <f>IF(DATOS!J2673=P$74,DATOS!C2673,"")</f>
        <v>0</v>
      </c>
    </row>
    <row r="2746" spans="18:20" x14ac:dyDescent="0.25">
      <c r="R2746" s="95">
        <f t="shared" si="44"/>
        <v>1</v>
      </c>
      <c r="S2746" s="95">
        <f>IF(T2746="",0,IFERROR(IF(VLOOKUP(T2746,T$73:T2745,1,0)&gt;0,0,0),1))</f>
        <v>0</v>
      </c>
      <c r="T2746" s="107">
        <f>IF(DATOS!J2674=P$74,DATOS!C2674,"")</f>
        <v>0</v>
      </c>
    </row>
    <row r="2747" spans="18:20" x14ac:dyDescent="0.25">
      <c r="R2747" s="95">
        <f t="shared" si="44"/>
        <v>1</v>
      </c>
      <c r="S2747" s="95">
        <f>IF(T2747="",0,IFERROR(IF(VLOOKUP(T2747,T$73:T2746,1,0)&gt;0,0,0),1))</f>
        <v>0</v>
      </c>
      <c r="T2747" s="107">
        <f>IF(DATOS!J2675=P$74,DATOS!C2675,"")</f>
        <v>0</v>
      </c>
    </row>
    <row r="2748" spans="18:20" x14ac:dyDescent="0.25">
      <c r="R2748" s="95">
        <f t="shared" si="44"/>
        <v>1</v>
      </c>
      <c r="S2748" s="95">
        <f>IF(T2748="",0,IFERROR(IF(VLOOKUP(T2748,T$73:T2747,1,0)&gt;0,0,0),1))</f>
        <v>0</v>
      </c>
      <c r="T2748" s="107">
        <f>IF(DATOS!J2676=P$74,DATOS!C2676,"")</f>
        <v>0</v>
      </c>
    </row>
    <row r="2749" spans="18:20" x14ac:dyDescent="0.25">
      <c r="R2749" s="95">
        <f t="shared" si="44"/>
        <v>1</v>
      </c>
      <c r="S2749" s="95">
        <f>IF(T2749="",0,IFERROR(IF(VLOOKUP(T2749,T$73:T2748,1,0)&gt;0,0,0),1))</f>
        <v>0</v>
      </c>
      <c r="T2749" s="107">
        <f>IF(DATOS!J2677=P$74,DATOS!C2677,"")</f>
        <v>0</v>
      </c>
    </row>
    <row r="2750" spans="18:20" x14ac:dyDescent="0.25">
      <c r="R2750" s="95">
        <f t="shared" si="44"/>
        <v>1</v>
      </c>
      <c r="S2750" s="95">
        <f>IF(T2750="",0,IFERROR(IF(VLOOKUP(T2750,T$73:T2749,1,0)&gt;0,0,0),1))</f>
        <v>0</v>
      </c>
      <c r="T2750" s="107">
        <f>IF(DATOS!J2678=P$74,DATOS!C2678,"")</f>
        <v>0</v>
      </c>
    </row>
    <row r="2751" spans="18:20" x14ac:dyDescent="0.25">
      <c r="R2751" s="95">
        <f t="shared" si="44"/>
        <v>1</v>
      </c>
      <c r="S2751" s="95">
        <f>IF(T2751="",0,IFERROR(IF(VLOOKUP(T2751,T$73:T2750,1,0)&gt;0,0,0),1))</f>
        <v>0</v>
      </c>
      <c r="T2751" s="107">
        <f>IF(DATOS!J2679=P$74,DATOS!C2679,"")</f>
        <v>0</v>
      </c>
    </row>
    <row r="2752" spans="18:20" x14ac:dyDescent="0.25">
      <c r="R2752" s="95">
        <f t="shared" si="44"/>
        <v>1</v>
      </c>
      <c r="S2752" s="95">
        <f>IF(T2752="",0,IFERROR(IF(VLOOKUP(T2752,T$73:T2751,1,0)&gt;0,0,0),1))</f>
        <v>0</v>
      </c>
      <c r="T2752" s="107">
        <f>IF(DATOS!J2680=P$74,DATOS!C2680,"")</f>
        <v>0</v>
      </c>
    </row>
    <row r="2753" spans="18:20" x14ac:dyDescent="0.25">
      <c r="R2753" s="95">
        <f t="shared" si="44"/>
        <v>1</v>
      </c>
      <c r="S2753" s="95">
        <f>IF(T2753="",0,IFERROR(IF(VLOOKUP(T2753,T$73:T2752,1,0)&gt;0,0,0),1))</f>
        <v>0</v>
      </c>
      <c r="T2753" s="107">
        <f>IF(DATOS!J2681=P$74,DATOS!C2681,"")</f>
        <v>0</v>
      </c>
    </row>
    <row r="2754" spans="18:20" x14ac:dyDescent="0.25">
      <c r="R2754" s="95">
        <f t="shared" si="44"/>
        <v>1</v>
      </c>
      <c r="S2754" s="95">
        <f>IF(T2754="",0,IFERROR(IF(VLOOKUP(T2754,T$73:T2753,1,0)&gt;0,0,0),1))</f>
        <v>0</v>
      </c>
      <c r="T2754" s="107">
        <f>IF(DATOS!J2682=P$74,DATOS!C2682,"")</f>
        <v>0</v>
      </c>
    </row>
    <row r="2755" spans="18:20" x14ac:dyDescent="0.25">
      <c r="R2755" s="95">
        <f t="shared" si="44"/>
        <v>1</v>
      </c>
      <c r="S2755" s="95">
        <f>IF(T2755="",0,IFERROR(IF(VLOOKUP(T2755,T$73:T2754,1,0)&gt;0,0,0),1))</f>
        <v>0</v>
      </c>
      <c r="T2755" s="107">
        <f>IF(DATOS!J2683=P$74,DATOS!C2683,"")</f>
        <v>0</v>
      </c>
    </row>
    <row r="2756" spans="18:20" x14ac:dyDescent="0.25">
      <c r="R2756" s="95">
        <f t="shared" si="44"/>
        <v>1</v>
      </c>
      <c r="S2756" s="95">
        <f>IF(T2756="",0,IFERROR(IF(VLOOKUP(T2756,T$73:T2755,1,0)&gt;0,0,0),1))</f>
        <v>0</v>
      </c>
      <c r="T2756" s="107">
        <f>IF(DATOS!J2684=P$74,DATOS!C2684,"")</f>
        <v>0</v>
      </c>
    </row>
    <row r="2757" spans="18:20" x14ac:dyDescent="0.25">
      <c r="R2757" s="95">
        <f t="shared" si="44"/>
        <v>1</v>
      </c>
      <c r="S2757" s="95">
        <f>IF(T2757="",0,IFERROR(IF(VLOOKUP(T2757,T$73:T2756,1,0)&gt;0,0,0),1))</f>
        <v>0</v>
      </c>
      <c r="T2757" s="107">
        <f>IF(DATOS!J2685=P$74,DATOS!C2685,"")</f>
        <v>0</v>
      </c>
    </row>
    <row r="2758" spans="18:20" x14ac:dyDescent="0.25">
      <c r="R2758" s="95">
        <f t="shared" si="44"/>
        <v>1</v>
      </c>
      <c r="S2758" s="95">
        <f>IF(T2758="",0,IFERROR(IF(VLOOKUP(T2758,T$73:T2757,1,0)&gt;0,0,0),1))</f>
        <v>0</v>
      </c>
      <c r="T2758" s="107">
        <f>IF(DATOS!J2686=P$74,DATOS!C2686,"")</f>
        <v>0</v>
      </c>
    </row>
    <row r="2759" spans="18:20" x14ac:dyDescent="0.25">
      <c r="R2759" s="95">
        <f t="shared" si="44"/>
        <v>1</v>
      </c>
      <c r="S2759" s="95">
        <f>IF(T2759="",0,IFERROR(IF(VLOOKUP(T2759,T$73:T2758,1,0)&gt;0,0,0),1))</f>
        <v>0</v>
      </c>
      <c r="T2759" s="107">
        <f>IF(DATOS!J2687=P$74,DATOS!C2687,"")</f>
        <v>0</v>
      </c>
    </row>
    <row r="2760" spans="18:20" x14ac:dyDescent="0.25">
      <c r="R2760" s="95">
        <f t="shared" si="44"/>
        <v>1</v>
      </c>
      <c r="S2760" s="95">
        <f>IF(T2760="",0,IFERROR(IF(VLOOKUP(T2760,T$73:T2759,1,0)&gt;0,0,0),1))</f>
        <v>0</v>
      </c>
      <c r="T2760" s="107">
        <f>IF(DATOS!J2688=P$74,DATOS!C2688,"")</f>
        <v>0</v>
      </c>
    </row>
    <row r="2761" spans="18:20" x14ac:dyDescent="0.25">
      <c r="R2761" s="95">
        <f t="shared" si="44"/>
        <v>1</v>
      </c>
      <c r="S2761" s="95">
        <f>IF(T2761="",0,IFERROR(IF(VLOOKUP(T2761,T$73:T2760,1,0)&gt;0,0,0),1))</f>
        <v>0</v>
      </c>
      <c r="T2761" s="107">
        <f>IF(DATOS!J2689=P$74,DATOS!C2689,"")</f>
        <v>0</v>
      </c>
    </row>
    <row r="2762" spans="18:20" x14ac:dyDescent="0.25">
      <c r="R2762" s="95">
        <f t="shared" ref="R2762:R2825" si="45">R2761+S2762</f>
        <v>1</v>
      </c>
      <c r="S2762" s="95">
        <f>IF(T2762="",0,IFERROR(IF(VLOOKUP(T2762,T$73:T2761,1,0)&gt;0,0,0),1))</f>
        <v>0</v>
      </c>
      <c r="T2762" s="107">
        <f>IF(DATOS!J2690=P$74,DATOS!C2690,"")</f>
        <v>0</v>
      </c>
    </row>
    <row r="2763" spans="18:20" x14ac:dyDescent="0.25">
      <c r="R2763" s="95">
        <f t="shared" si="45"/>
        <v>1</v>
      </c>
      <c r="S2763" s="95">
        <f>IF(T2763="",0,IFERROR(IF(VLOOKUP(T2763,T$73:T2762,1,0)&gt;0,0,0),1))</f>
        <v>0</v>
      </c>
      <c r="T2763" s="107">
        <f>IF(DATOS!J2691=P$74,DATOS!C2691,"")</f>
        <v>0</v>
      </c>
    </row>
    <row r="2764" spans="18:20" x14ac:dyDescent="0.25">
      <c r="R2764" s="95">
        <f t="shared" si="45"/>
        <v>1</v>
      </c>
      <c r="S2764" s="95">
        <f>IF(T2764="",0,IFERROR(IF(VLOOKUP(T2764,T$73:T2763,1,0)&gt;0,0,0),1))</f>
        <v>0</v>
      </c>
      <c r="T2764" s="107">
        <f>IF(DATOS!J2692=P$74,DATOS!C2692,"")</f>
        <v>0</v>
      </c>
    </row>
    <row r="2765" spans="18:20" x14ac:dyDescent="0.25">
      <c r="R2765" s="95">
        <f t="shared" si="45"/>
        <v>1</v>
      </c>
      <c r="S2765" s="95">
        <f>IF(T2765="",0,IFERROR(IF(VLOOKUP(T2765,T$73:T2764,1,0)&gt;0,0,0),1))</f>
        <v>0</v>
      </c>
      <c r="T2765" s="107">
        <f>IF(DATOS!J2693=P$74,DATOS!C2693,"")</f>
        <v>0</v>
      </c>
    </row>
    <row r="2766" spans="18:20" x14ac:dyDescent="0.25">
      <c r="R2766" s="95">
        <f t="shared" si="45"/>
        <v>1</v>
      </c>
      <c r="S2766" s="95">
        <f>IF(T2766="",0,IFERROR(IF(VLOOKUP(T2766,T$73:T2765,1,0)&gt;0,0,0),1))</f>
        <v>0</v>
      </c>
      <c r="T2766" s="107">
        <f>IF(DATOS!J2694=P$74,DATOS!C2694,"")</f>
        <v>0</v>
      </c>
    </row>
    <row r="2767" spans="18:20" x14ac:dyDescent="0.25">
      <c r="R2767" s="95">
        <f t="shared" si="45"/>
        <v>1</v>
      </c>
      <c r="S2767" s="95">
        <f>IF(T2767="",0,IFERROR(IF(VLOOKUP(T2767,T$73:T2766,1,0)&gt;0,0,0),1))</f>
        <v>0</v>
      </c>
      <c r="T2767" s="107">
        <f>IF(DATOS!J2695=P$74,DATOS!C2695,"")</f>
        <v>0</v>
      </c>
    </row>
    <row r="2768" spans="18:20" x14ac:dyDescent="0.25">
      <c r="R2768" s="95">
        <f t="shared" si="45"/>
        <v>1</v>
      </c>
      <c r="S2768" s="95">
        <f>IF(T2768="",0,IFERROR(IF(VLOOKUP(T2768,T$73:T2767,1,0)&gt;0,0,0),1))</f>
        <v>0</v>
      </c>
      <c r="T2768" s="107">
        <f>IF(DATOS!J2696=P$74,DATOS!C2696,"")</f>
        <v>0</v>
      </c>
    </row>
    <row r="2769" spans="18:20" x14ac:dyDescent="0.25">
      <c r="R2769" s="95">
        <f t="shared" si="45"/>
        <v>1</v>
      </c>
      <c r="S2769" s="95">
        <f>IF(T2769="",0,IFERROR(IF(VLOOKUP(T2769,T$73:T2768,1,0)&gt;0,0,0),1))</f>
        <v>0</v>
      </c>
      <c r="T2769" s="107">
        <f>IF(DATOS!J2697=P$74,DATOS!C2697,"")</f>
        <v>0</v>
      </c>
    </row>
    <row r="2770" spans="18:20" x14ac:dyDescent="0.25">
      <c r="R2770" s="95">
        <f t="shared" si="45"/>
        <v>1</v>
      </c>
      <c r="S2770" s="95">
        <f>IF(T2770="",0,IFERROR(IF(VLOOKUP(T2770,T$73:T2769,1,0)&gt;0,0,0),1))</f>
        <v>0</v>
      </c>
      <c r="T2770" s="107">
        <f>IF(DATOS!J2698=P$74,DATOS!C2698,"")</f>
        <v>0</v>
      </c>
    </row>
    <row r="2771" spans="18:20" x14ac:dyDescent="0.25">
      <c r="R2771" s="95">
        <f t="shared" si="45"/>
        <v>1</v>
      </c>
      <c r="S2771" s="95">
        <f>IF(T2771="",0,IFERROR(IF(VLOOKUP(T2771,T$73:T2770,1,0)&gt;0,0,0),1))</f>
        <v>0</v>
      </c>
      <c r="T2771" s="107">
        <f>IF(DATOS!J2699=P$74,DATOS!C2699,"")</f>
        <v>0</v>
      </c>
    </row>
    <row r="2772" spans="18:20" x14ac:dyDescent="0.25">
      <c r="R2772" s="95">
        <f t="shared" si="45"/>
        <v>1</v>
      </c>
      <c r="S2772" s="95">
        <f>IF(T2772="",0,IFERROR(IF(VLOOKUP(T2772,T$73:T2771,1,0)&gt;0,0,0),1))</f>
        <v>0</v>
      </c>
      <c r="T2772" s="107">
        <f>IF(DATOS!J2700=P$74,DATOS!C2700,"")</f>
        <v>0</v>
      </c>
    </row>
    <row r="2773" spans="18:20" x14ac:dyDescent="0.25">
      <c r="R2773" s="95">
        <f t="shared" si="45"/>
        <v>1</v>
      </c>
      <c r="S2773" s="95">
        <f>IF(T2773="",0,IFERROR(IF(VLOOKUP(T2773,T$73:T2772,1,0)&gt;0,0,0),1))</f>
        <v>0</v>
      </c>
      <c r="T2773" s="107">
        <f>IF(DATOS!J2701=P$74,DATOS!C2701,"")</f>
        <v>0</v>
      </c>
    </row>
    <row r="2774" spans="18:20" x14ac:dyDescent="0.25">
      <c r="R2774" s="95">
        <f t="shared" si="45"/>
        <v>1</v>
      </c>
      <c r="S2774" s="95">
        <f>IF(T2774="",0,IFERROR(IF(VLOOKUP(T2774,T$73:T2773,1,0)&gt;0,0,0),1))</f>
        <v>0</v>
      </c>
      <c r="T2774" s="107">
        <f>IF(DATOS!J2702=P$74,DATOS!C2702,"")</f>
        <v>0</v>
      </c>
    </row>
    <row r="2775" spans="18:20" x14ac:dyDescent="0.25">
      <c r="R2775" s="95">
        <f t="shared" si="45"/>
        <v>1</v>
      </c>
      <c r="S2775" s="95">
        <f>IF(T2775="",0,IFERROR(IF(VLOOKUP(T2775,T$73:T2774,1,0)&gt;0,0,0),1))</f>
        <v>0</v>
      </c>
      <c r="T2775" s="107">
        <f>IF(DATOS!J2703=P$74,DATOS!C2703,"")</f>
        <v>0</v>
      </c>
    </row>
    <row r="2776" spans="18:20" x14ac:dyDescent="0.25">
      <c r="R2776" s="95">
        <f t="shared" si="45"/>
        <v>1</v>
      </c>
      <c r="S2776" s="95">
        <f>IF(T2776="",0,IFERROR(IF(VLOOKUP(T2776,T$73:T2775,1,0)&gt;0,0,0),1))</f>
        <v>0</v>
      </c>
      <c r="T2776" s="107">
        <f>IF(DATOS!J2704=P$74,DATOS!C2704,"")</f>
        <v>0</v>
      </c>
    </row>
    <row r="2777" spans="18:20" x14ac:dyDescent="0.25">
      <c r="R2777" s="95">
        <f t="shared" si="45"/>
        <v>1</v>
      </c>
      <c r="S2777" s="95">
        <f>IF(T2777="",0,IFERROR(IF(VLOOKUP(T2777,T$73:T2776,1,0)&gt;0,0,0),1))</f>
        <v>0</v>
      </c>
      <c r="T2777" s="107">
        <f>IF(DATOS!J2705=P$74,DATOS!C2705,"")</f>
        <v>0</v>
      </c>
    </row>
    <row r="2778" spans="18:20" x14ac:dyDescent="0.25">
      <c r="R2778" s="95">
        <f t="shared" si="45"/>
        <v>1</v>
      </c>
      <c r="S2778" s="95">
        <f>IF(T2778="",0,IFERROR(IF(VLOOKUP(T2778,T$73:T2777,1,0)&gt;0,0,0),1))</f>
        <v>0</v>
      </c>
      <c r="T2778" s="107">
        <f>IF(DATOS!J2706=P$74,DATOS!C2706,"")</f>
        <v>0</v>
      </c>
    </row>
    <row r="2779" spans="18:20" x14ac:dyDescent="0.25">
      <c r="R2779" s="95">
        <f t="shared" si="45"/>
        <v>1</v>
      </c>
      <c r="S2779" s="95">
        <f>IF(T2779="",0,IFERROR(IF(VLOOKUP(T2779,T$73:T2778,1,0)&gt;0,0,0),1))</f>
        <v>0</v>
      </c>
      <c r="T2779" s="107">
        <f>IF(DATOS!J2707=P$74,DATOS!C2707,"")</f>
        <v>0</v>
      </c>
    </row>
    <row r="2780" spans="18:20" x14ac:dyDescent="0.25">
      <c r="R2780" s="95">
        <f t="shared" si="45"/>
        <v>1</v>
      </c>
      <c r="S2780" s="95">
        <f>IF(T2780="",0,IFERROR(IF(VLOOKUP(T2780,T$73:T2779,1,0)&gt;0,0,0),1))</f>
        <v>0</v>
      </c>
      <c r="T2780" s="107">
        <f>IF(DATOS!J2708=P$74,DATOS!C2708,"")</f>
        <v>0</v>
      </c>
    </row>
    <row r="2781" spans="18:20" x14ac:dyDescent="0.25">
      <c r="R2781" s="95">
        <f t="shared" si="45"/>
        <v>1</v>
      </c>
      <c r="S2781" s="95">
        <f>IF(T2781="",0,IFERROR(IF(VLOOKUP(T2781,T$73:T2780,1,0)&gt;0,0,0),1))</f>
        <v>0</v>
      </c>
      <c r="T2781" s="107">
        <f>IF(DATOS!J2709=P$74,DATOS!C2709,"")</f>
        <v>0</v>
      </c>
    </row>
    <row r="2782" spans="18:20" x14ac:dyDescent="0.25">
      <c r="R2782" s="95">
        <f t="shared" si="45"/>
        <v>1</v>
      </c>
      <c r="S2782" s="95">
        <f>IF(T2782="",0,IFERROR(IF(VLOOKUP(T2782,T$73:T2781,1,0)&gt;0,0,0),1))</f>
        <v>0</v>
      </c>
      <c r="T2782" s="107">
        <f>IF(DATOS!J2710=P$74,DATOS!C2710,"")</f>
        <v>0</v>
      </c>
    </row>
    <row r="2783" spans="18:20" x14ac:dyDescent="0.25">
      <c r="R2783" s="95">
        <f t="shared" si="45"/>
        <v>1</v>
      </c>
      <c r="S2783" s="95">
        <f>IF(T2783="",0,IFERROR(IF(VLOOKUP(T2783,T$73:T2782,1,0)&gt;0,0,0),1))</f>
        <v>0</v>
      </c>
      <c r="T2783" s="107">
        <f>IF(DATOS!J2711=P$74,DATOS!C2711,"")</f>
        <v>0</v>
      </c>
    </row>
    <row r="2784" spans="18:20" x14ac:dyDescent="0.25">
      <c r="R2784" s="95">
        <f t="shared" si="45"/>
        <v>1</v>
      </c>
      <c r="S2784" s="95">
        <f>IF(T2784="",0,IFERROR(IF(VLOOKUP(T2784,T$73:T2783,1,0)&gt;0,0,0),1))</f>
        <v>0</v>
      </c>
      <c r="T2784" s="107">
        <f>IF(DATOS!J2712=P$74,DATOS!C2712,"")</f>
        <v>0</v>
      </c>
    </row>
    <row r="2785" spans="18:20" x14ac:dyDescent="0.25">
      <c r="R2785" s="95">
        <f t="shared" si="45"/>
        <v>1</v>
      </c>
      <c r="S2785" s="95">
        <f>IF(T2785="",0,IFERROR(IF(VLOOKUP(T2785,T$73:T2784,1,0)&gt;0,0,0),1))</f>
        <v>0</v>
      </c>
      <c r="T2785" s="107">
        <f>IF(DATOS!J2713=P$74,DATOS!C2713,"")</f>
        <v>0</v>
      </c>
    </row>
    <row r="2786" spans="18:20" x14ac:dyDescent="0.25">
      <c r="R2786" s="95">
        <f t="shared" si="45"/>
        <v>1</v>
      </c>
      <c r="S2786" s="95">
        <f>IF(T2786="",0,IFERROR(IF(VLOOKUP(T2786,T$73:T2785,1,0)&gt;0,0,0),1))</f>
        <v>0</v>
      </c>
      <c r="T2786" s="107">
        <f>IF(DATOS!J2714=P$74,DATOS!C2714,"")</f>
        <v>0</v>
      </c>
    </row>
    <row r="2787" spans="18:20" x14ac:dyDescent="0.25">
      <c r="R2787" s="95">
        <f t="shared" si="45"/>
        <v>1</v>
      </c>
      <c r="S2787" s="95">
        <f>IF(T2787="",0,IFERROR(IF(VLOOKUP(T2787,T$73:T2786,1,0)&gt;0,0,0),1))</f>
        <v>0</v>
      </c>
      <c r="T2787" s="107">
        <f>IF(DATOS!J2715=P$74,DATOS!C2715,"")</f>
        <v>0</v>
      </c>
    </row>
    <row r="2788" spans="18:20" x14ac:dyDescent="0.25">
      <c r="R2788" s="95">
        <f t="shared" si="45"/>
        <v>1</v>
      </c>
      <c r="S2788" s="95">
        <f>IF(T2788="",0,IFERROR(IF(VLOOKUP(T2788,T$73:T2787,1,0)&gt;0,0,0),1))</f>
        <v>0</v>
      </c>
      <c r="T2788" s="107">
        <f>IF(DATOS!J2716=P$74,DATOS!C2716,"")</f>
        <v>0</v>
      </c>
    </row>
    <row r="2789" spans="18:20" x14ac:dyDescent="0.25">
      <c r="R2789" s="95">
        <f t="shared" si="45"/>
        <v>1</v>
      </c>
      <c r="S2789" s="95">
        <f>IF(T2789="",0,IFERROR(IF(VLOOKUP(T2789,T$73:T2788,1,0)&gt;0,0,0),1))</f>
        <v>0</v>
      </c>
      <c r="T2789" s="107">
        <f>IF(DATOS!J2717=P$74,DATOS!C2717,"")</f>
        <v>0</v>
      </c>
    </row>
    <row r="2790" spans="18:20" x14ac:dyDescent="0.25">
      <c r="R2790" s="95">
        <f t="shared" si="45"/>
        <v>1</v>
      </c>
      <c r="S2790" s="95">
        <f>IF(T2790="",0,IFERROR(IF(VLOOKUP(T2790,T$73:T2789,1,0)&gt;0,0,0),1))</f>
        <v>0</v>
      </c>
      <c r="T2790" s="107">
        <f>IF(DATOS!J2718=P$74,DATOS!C2718,"")</f>
        <v>0</v>
      </c>
    </row>
    <row r="2791" spans="18:20" x14ac:dyDescent="0.25">
      <c r="R2791" s="95">
        <f t="shared" si="45"/>
        <v>1</v>
      </c>
      <c r="S2791" s="95">
        <f>IF(T2791="",0,IFERROR(IF(VLOOKUP(T2791,T$73:T2790,1,0)&gt;0,0,0),1))</f>
        <v>0</v>
      </c>
      <c r="T2791" s="107">
        <f>IF(DATOS!J2719=P$74,DATOS!C2719,"")</f>
        <v>0</v>
      </c>
    </row>
    <row r="2792" spans="18:20" x14ac:dyDescent="0.25">
      <c r="R2792" s="95">
        <f t="shared" si="45"/>
        <v>1</v>
      </c>
      <c r="S2792" s="95">
        <f>IF(T2792="",0,IFERROR(IF(VLOOKUP(T2792,T$73:T2791,1,0)&gt;0,0,0),1))</f>
        <v>0</v>
      </c>
      <c r="T2792" s="107">
        <f>IF(DATOS!J2720=P$74,DATOS!C2720,"")</f>
        <v>0</v>
      </c>
    </row>
    <row r="2793" spans="18:20" x14ac:dyDescent="0.25">
      <c r="R2793" s="95">
        <f t="shared" si="45"/>
        <v>1</v>
      </c>
      <c r="S2793" s="95">
        <f>IF(T2793="",0,IFERROR(IF(VLOOKUP(T2793,T$73:T2792,1,0)&gt;0,0,0),1))</f>
        <v>0</v>
      </c>
      <c r="T2793" s="107">
        <f>IF(DATOS!J2721=P$74,DATOS!C2721,"")</f>
        <v>0</v>
      </c>
    </row>
    <row r="2794" spans="18:20" x14ac:dyDescent="0.25">
      <c r="R2794" s="95">
        <f t="shared" si="45"/>
        <v>1</v>
      </c>
      <c r="S2794" s="95">
        <f>IF(T2794="",0,IFERROR(IF(VLOOKUP(T2794,T$73:T2793,1,0)&gt;0,0,0),1))</f>
        <v>0</v>
      </c>
      <c r="T2794" s="107">
        <f>IF(DATOS!J2722=P$74,DATOS!C2722,"")</f>
        <v>0</v>
      </c>
    </row>
    <row r="2795" spans="18:20" x14ac:dyDescent="0.25">
      <c r="R2795" s="95">
        <f t="shared" si="45"/>
        <v>1</v>
      </c>
      <c r="S2795" s="95">
        <f>IF(T2795="",0,IFERROR(IF(VLOOKUP(T2795,T$73:T2794,1,0)&gt;0,0,0),1))</f>
        <v>0</v>
      </c>
      <c r="T2795" s="107">
        <f>IF(DATOS!J2723=P$74,DATOS!C2723,"")</f>
        <v>0</v>
      </c>
    </row>
    <row r="2796" spans="18:20" x14ac:dyDescent="0.25">
      <c r="R2796" s="95">
        <f t="shared" si="45"/>
        <v>1</v>
      </c>
      <c r="S2796" s="95">
        <f>IF(T2796="",0,IFERROR(IF(VLOOKUP(T2796,T$73:T2795,1,0)&gt;0,0,0),1))</f>
        <v>0</v>
      </c>
      <c r="T2796" s="107">
        <f>IF(DATOS!J2724=P$74,DATOS!C2724,"")</f>
        <v>0</v>
      </c>
    </row>
    <row r="2797" spans="18:20" x14ac:dyDescent="0.25">
      <c r="R2797" s="95">
        <f t="shared" si="45"/>
        <v>1</v>
      </c>
      <c r="S2797" s="95">
        <f>IF(T2797="",0,IFERROR(IF(VLOOKUP(T2797,T$73:T2796,1,0)&gt;0,0,0),1))</f>
        <v>0</v>
      </c>
      <c r="T2797" s="107">
        <f>IF(DATOS!J2725=P$74,DATOS!C2725,"")</f>
        <v>0</v>
      </c>
    </row>
    <row r="2798" spans="18:20" x14ac:dyDescent="0.25">
      <c r="R2798" s="95">
        <f t="shared" si="45"/>
        <v>1</v>
      </c>
      <c r="S2798" s="95">
        <f>IF(T2798="",0,IFERROR(IF(VLOOKUP(T2798,T$73:T2797,1,0)&gt;0,0,0),1))</f>
        <v>0</v>
      </c>
      <c r="T2798" s="107">
        <f>IF(DATOS!J2726=P$74,DATOS!C2726,"")</f>
        <v>0</v>
      </c>
    </row>
    <row r="2799" spans="18:20" x14ac:dyDescent="0.25">
      <c r="R2799" s="95">
        <f t="shared" si="45"/>
        <v>1</v>
      </c>
      <c r="S2799" s="95">
        <f>IF(T2799="",0,IFERROR(IF(VLOOKUP(T2799,T$73:T2798,1,0)&gt;0,0,0),1))</f>
        <v>0</v>
      </c>
      <c r="T2799" s="107">
        <f>IF(DATOS!J2727=P$74,DATOS!C2727,"")</f>
        <v>0</v>
      </c>
    </row>
    <row r="2800" spans="18:20" x14ac:dyDescent="0.25">
      <c r="R2800" s="95">
        <f t="shared" si="45"/>
        <v>1</v>
      </c>
      <c r="S2800" s="95">
        <f>IF(T2800="",0,IFERROR(IF(VLOOKUP(T2800,T$73:T2799,1,0)&gt;0,0,0),1))</f>
        <v>0</v>
      </c>
      <c r="T2800" s="107">
        <f>IF(DATOS!J2728=P$74,DATOS!C2728,"")</f>
        <v>0</v>
      </c>
    </row>
    <row r="2801" spans="18:20" x14ac:dyDescent="0.25">
      <c r="R2801" s="95">
        <f t="shared" si="45"/>
        <v>1</v>
      </c>
      <c r="S2801" s="95">
        <f>IF(T2801="",0,IFERROR(IF(VLOOKUP(T2801,T$73:T2800,1,0)&gt;0,0,0),1))</f>
        <v>0</v>
      </c>
      <c r="T2801" s="107">
        <f>IF(DATOS!J2729=P$74,DATOS!C2729,"")</f>
        <v>0</v>
      </c>
    </row>
    <row r="2802" spans="18:20" x14ac:dyDescent="0.25">
      <c r="R2802" s="95">
        <f t="shared" si="45"/>
        <v>1</v>
      </c>
      <c r="S2802" s="95">
        <f>IF(T2802="",0,IFERROR(IF(VLOOKUP(T2802,T$73:T2801,1,0)&gt;0,0,0),1))</f>
        <v>0</v>
      </c>
      <c r="T2802" s="107">
        <f>IF(DATOS!J2730=P$74,DATOS!C2730,"")</f>
        <v>0</v>
      </c>
    </row>
    <row r="2803" spans="18:20" x14ac:dyDescent="0.25">
      <c r="R2803" s="95">
        <f t="shared" si="45"/>
        <v>1</v>
      </c>
      <c r="S2803" s="95">
        <f>IF(T2803="",0,IFERROR(IF(VLOOKUP(T2803,T$73:T2802,1,0)&gt;0,0,0),1))</f>
        <v>0</v>
      </c>
      <c r="T2803" s="107">
        <f>IF(DATOS!J2731=P$74,DATOS!C2731,"")</f>
        <v>0</v>
      </c>
    </row>
    <row r="2804" spans="18:20" x14ac:dyDescent="0.25">
      <c r="R2804" s="95">
        <f t="shared" si="45"/>
        <v>1</v>
      </c>
      <c r="S2804" s="95">
        <f>IF(T2804="",0,IFERROR(IF(VLOOKUP(T2804,T$73:T2803,1,0)&gt;0,0,0),1))</f>
        <v>0</v>
      </c>
      <c r="T2804" s="107">
        <f>IF(DATOS!J2732=P$74,DATOS!C2732,"")</f>
        <v>0</v>
      </c>
    </row>
    <row r="2805" spans="18:20" x14ac:dyDescent="0.25">
      <c r="R2805" s="95">
        <f t="shared" si="45"/>
        <v>1</v>
      </c>
      <c r="S2805" s="95">
        <f>IF(T2805="",0,IFERROR(IF(VLOOKUP(T2805,T$73:T2804,1,0)&gt;0,0,0),1))</f>
        <v>0</v>
      </c>
      <c r="T2805" s="107">
        <f>IF(DATOS!J2733=P$74,DATOS!C2733,"")</f>
        <v>0</v>
      </c>
    </row>
    <row r="2806" spans="18:20" x14ac:dyDescent="0.25">
      <c r="R2806" s="95">
        <f t="shared" si="45"/>
        <v>1</v>
      </c>
      <c r="S2806" s="95">
        <f>IF(T2806="",0,IFERROR(IF(VLOOKUP(T2806,T$73:T2805,1,0)&gt;0,0,0),1))</f>
        <v>0</v>
      </c>
      <c r="T2806" s="107">
        <f>IF(DATOS!J2734=P$74,DATOS!C2734,"")</f>
        <v>0</v>
      </c>
    </row>
    <row r="2807" spans="18:20" x14ac:dyDescent="0.25">
      <c r="R2807" s="95">
        <f t="shared" si="45"/>
        <v>1</v>
      </c>
      <c r="S2807" s="95">
        <f>IF(T2807="",0,IFERROR(IF(VLOOKUP(T2807,T$73:T2806,1,0)&gt;0,0,0),1))</f>
        <v>0</v>
      </c>
      <c r="T2807" s="107">
        <f>IF(DATOS!J2735=P$74,DATOS!C2735,"")</f>
        <v>0</v>
      </c>
    </row>
    <row r="2808" spans="18:20" x14ac:dyDescent="0.25">
      <c r="R2808" s="95">
        <f t="shared" si="45"/>
        <v>1</v>
      </c>
      <c r="S2808" s="95">
        <f>IF(T2808="",0,IFERROR(IF(VLOOKUP(T2808,T$73:T2807,1,0)&gt;0,0,0),1))</f>
        <v>0</v>
      </c>
      <c r="T2808" s="107">
        <f>IF(DATOS!J2736=P$74,DATOS!C2736,"")</f>
        <v>0</v>
      </c>
    </row>
    <row r="2809" spans="18:20" x14ac:dyDescent="0.25">
      <c r="R2809" s="95">
        <f t="shared" si="45"/>
        <v>1</v>
      </c>
      <c r="S2809" s="95">
        <f>IF(T2809="",0,IFERROR(IF(VLOOKUP(T2809,T$73:T2808,1,0)&gt;0,0,0),1))</f>
        <v>0</v>
      </c>
      <c r="T2809" s="107">
        <f>IF(DATOS!J2737=P$74,DATOS!C2737,"")</f>
        <v>0</v>
      </c>
    </row>
    <row r="2810" spans="18:20" x14ac:dyDescent="0.25">
      <c r="R2810" s="95">
        <f t="shared" si="45"/>
        <v>1</v>
      </c>
      <c r="S2810" s="95">
        <f>IF(T2810="",0,IFERROR(IF(VLOOKUP(T2810,T$73:T2809,1,0)&gt;0,0,0),1))</f>
        <v>0</v>
      </c>
      <c r="T2810" s="107">
        <f>IF(DATOS!J2738=P$74,DATOS!C2738,"")</f>
        <v>0</v>
      </c>
    </row>
    <row r="2811" spans="18:20" x14ac:dyDescent="0.25">
      <c r="R2811" s="95">
        <f t="shared" si="45"/>
        <v>1</v>
      </c>
      <c r="S2811" s="95">
        <f>IF(T2811="",0,IFERROR(IF(VLOOKUP(T2811,T$73:T2810,1,0)&gt;0,0,0),1))</f>
        <v>0</v>
      </c>
      <c r="T2811" s="107">
        <f>IF(DATOS!J2739=P$74,DATOS!C2739,"")</f>
        <v>0</v>
      </c>
    </row>
    <row r="2812" spans="18:20" x14ac:dyDescent="0.25">
      <c r="R2812" s="95">
        <f t="shared" si="45"/>
        <v>1</v>
      </c>
      <c r="S2812" s="95">
        <f>IF(T2812="",0,IFERROR(IF(VLOOKUP(T2812,T$73:T2811,1,0)&gt;0,0,0),1))</f>
        <v>0</v>
      </c>
      <c r="T2812" s="107">
        <f>IF(DATOS!J2740=P$74,DATOS!C2740,"")</f>
        <v>0</v>
      </c>
    </row>
    <row r="2813" spans="18:20" x14ac:dyDescent="0.25">
      <c r="R2813" s="95">
        <f t="shared" si="45"/>
        <v>1</v>
      </c>
      <c r="S2813" s="95">
        <f>IF(T2813="",0,IFERROR(IF(VLOOKUP(T2813,T$73:T2812,1,0)&gt;0,0,0),1))</f>
        <v>0</v>
      </c>
      <c r="T2813" s="107">
        <f>IF(DATOS!J2741=P$74,DATOS!C2741,"")</f>
        <v>0</v>
      </c>
    </row>
    <row r="2814" spans="18:20" x14ac:dyDescent="0.25">
      <c r="R2814" s="95">
        <f t="shared" si="45"/>
        <v>1</v>
      </c>
      <c r="S2814" s="95">
        <f>IF(T2814="",0,IFERROR(IF(VLOOKUP(T2814,T$73:T2813,1,0)&gt;0,0,0),1))</f>
        <v>0</v>
      </c>
      <c r="T2814" s="107">
        <f>IF(DATOS!J2742=P$74,DATOS!C2742,"")</f>
        <v>0</v>
      </c>
    </row>
    <row r="2815" spans="18:20" x14ac:dyDescent="0.25">
      <c r="R2815" s="95">
        <f t="shared" si="45"/>
        <v>1</v>
      </c>
      <c r="S2815" s="95">
        <f>IF(T2815="",0,IFERROR(IF(VLOOKUP(T2815,T$73:T2814,1,0)&gt;0,0,0),1))</f>
        <v>0</v>
      </c>
      <c r="T2815" s="107">
        <f>IF(DATOS!J2743=P$74,DATOS!C2743,"")</f>
        <v>0</v>
      </c>
    </row>
    <row r="2816" spans="18:20" x14ac:dyDescent="0.25">
      <c r="R2816" s="95">
        <f t="shared" si="45"/>
        <v>1</v>
      </c>
      <c r="S2816" s="95">
        <f>IF(T2816="",0,IFERROR(IF(VLOOKUP(T2816,T$73:T2815,1,0)&gt;0,0,0),1))</f>
        <v>0</v>
      </c>
      <c r="T2816" s="107">
        <f>IF(DATOS!J2744=P$74,DATOS!C2744,"")</f>
        <v>0</v>
      </c>
    </row>
    <row r="2817" spans="18:20" x14ac:dyDescent="0.25">
      <c r="R2817" s="95">
        <f t="shared" si="45"/>
        <v>1</v>
      </c>
      <c r="S2817" s="95">
        <f>IF(T2817="",0,IFERROR(IF(VLOOKUP(T2817,T$73:T2816,1,0)&gt;0,0,0),1))</f>
        <v>0</v>
      </c>
      <c r="T2817" s="107">
        <f>IF(DATOS!J2745=P$74,DATOS!C2745,"")</f>
        <v>0</v>
      </c>
    </row>
    <row r="2818" spans="18:20" x14ac:dyDescent="0.25">
      <c r="R2818" s="95">
        <f t="shared" si="45"/>
        <v>1</v>
      </c>
      <c r="S2818" s="95">
        <f>IF(T2818="",0,IFERROR(IF(VLOOKUP(T2818,T$73:T2817,1,0)&gt;0,0,0),1))</f>
        <v>0</v>
      </c>
      <c r="T2818" s="107">
        <f>IF(DATOS!J2746=P$74,DATOS!C2746,"")</f>
        <v>0</v>
      </c>
    </row>
    <row r="2819" spans="18:20" x14ac:dyDescent="0.25">
      <c r="R2819" s="95">
        <f t="shared" si="45"/>
        <v>1</v>
      </c>
      <c r="S2819" s="95">
        <f>IF(T2819="",0,IFERROR(IF(VLOOKUP(T2819,T$73:T2818,1,0)&gt;0,0,0),1))</f>
        <v>0</v>
      </c>
      <c r="T2819" s="107">
        <f>IF(DATOS!J2747=P$74,DATOS!C2747,"")</f>
        <v>0</v>
      </c>
    </row>
    <row r="2820" spans="18:20" x14ac:dyDescent="0.25">
      <c r="R2820" s="95">
        <f t="shared" si="45"/>
        <v>1</v>
      </c>
      <c r="S2820" s="95">
        <f>IF(T2820="",0,IFERROR(IF(VLOOKUP(T2820,T$73:T2819,1,0)&gt;0,0,0),1))</f>
        <v>0</v>
      </c>
      <c r="T2820" s="107">
        <f>IF(DATOS!J2748=P$74,DATOS!C2748,"")</f>
        <v>0</v>
      </c>
    </row>
    <row r="2821" spans="18:20" x14ac:dyDescent="0.25">
      <c r="R2821" s="95">
        <f t="shared" si="45"/>
        <v>1</v>
      </c>
      <c r="S2821" s="95">
        <f>IF(T2821="",0,IFERROR(IF(VLOOKUP(T2821,T$73:T2820,1,0)&gt;0,0,0),1))</f>
        <v>0</v>
      </c>
      <c r="T2821" s="107">
        <f>IF(DATOS!J2749=P$74,DATOS!C2749,"")</f>
        <v>0</v>
      </c>
    </row>
    <row r="2822" spans="18:20" x14ac:dyDescent="0.25">
      <c r="R2822" s="95">
        <f t="shared" si="45"/>
        <v>1</v>
      </c>
      <c r="S2822" s="95">
        <f>IF(T2822="",0,IFERROR(IF(VLOOKUP(T2822,T$73:T2821,1,0)&gt;0,0,0),1))</f>
        <v>0</v>
      </c>
      <c r="T2822" s="107">
        <f>IF(DATOS!J2750=P$74,DATOS!C2750,"")</f>
        <v>0</v>
      </c>
    </row>
    <row r="2823" spans="18:20" x14ac:dyDescent="0.25">
      <c r="R2823" s="95">
        <f t="shared" si="45"/>
        <v>1</v>
      </c>
      <c r="S2823" s="95">
        <f>IF(T2823="",0,IFERROR(IF(VLOOKUP(T2823,T$73:T2822,1,0)&gt;0,0,0),1))</f>
        <v>0</v>
      </c>
      <c r="T2823" s="107">
        <f>IF(DATOS!J2751=P$74,DATOS!C2751,"")</f>
        <v>0</v>
      </c>
    </row>
    <row r="2824" spans="18:20" x14ac:dyDescent="0.25">
      <c r="R2824" s="95">
        <f t="shared" si="45"/>
        <v>1</v>
      </c>
      <c r="S2824" s="95">
        <f>IF(T2824="",0,IFERROR(IF(VLOOKUP(T2824,T$73:T2823,1,0)&gt;0,0,0),1))</f>
        <v>0</v>
      </c>
      <c r="T2824" s="107">
        <f>IF(DATOS!J2752=P$74,DATOS!C2752,"")</f>
        <v>0</v>
      </c>
    </row>
    <row r="2825" spans="18:20" x14ac:dyDescent="0.25">
      <c r="R2825" s="95">
        <f t="shared" si="45"/>
        <v>1</v>
      </c>
      <c r="S2825" s="95">
        <f>IF(T2825="",0,IFERROR(IF(VLOOKUP(T2825,T$73:T2824,1,0)&gt;0,0,0),1))</f>
        <v>0</v>
      </c>
      <c r="T2825" s="107">
        <f>IF(DATOS!J2753=P$74,DATOS!C2753,"")</f>
        <v>0</v>
      </c>
    </row>
    <row r="2826" spans="18:20" x14ac:dyDescent="0.25">
      <c r="R2826" s="95">
        <f t="shared" ref="R2826:R2889" si="46">R2825+S2826</f>
        <v>1</v>
      </c>
      <c r="S2826" s="95">
        <f>IF(T2826="",0,IFERROR(IF(VLOOKUP(T2826,T$73:T2825,1,0)&gt;0,0,0),1))</f>
        <v>0</v>
      </c>
      <c r="T2826" s="107">
        <f>IF(DATOS!J2754=P$74,DATOS!C2754,"")</f>
        <v>0</v>
      </c>
    </row>
    <row r="2827" spans="18:20" x14ac:dyDescent="0.25">
      <c r="R2827" s="95">
        <f t="shared" si="46"/>
        <v>1</v>
      </c>
      <c r="S2827" s="95">
        <f>IF(T2827="",0,IFERROR(IF(VLOOKUP(T2827,T$73:T2826,1,0)&gt;0,0,0),1))</f>
        <v>0</v>
      </c>
      <c r="T2827" s="107">
        <f>IF(DATOS!J2755=P$74,DATOS!C2755,"")</f>
        <v>0</v>
      </c>
    </row>
    <row r="2828" spans="18:20" x14ac:dyDescent="0.25">
      <c r="R2828" s="95">
        <f t="shared" si="46"/>
        <v>1</v>
      </c>
      <c r="S2828" s="95">
        <f>IF(T2828="",0,IFERROR(IF(VLOOKUP(T2828,T$73:T2827,1,0)&gt;0,0,0),1))</f>
        <v>0</v>
      </c>
      <c r="T2828" s="107">
        <f>IF(DATOS!J2756=P$74,DATOS!C2756,"")</f>
        <v>0</v>
      </c>
    </row>
    <row r="2829" spans="18:20" x14ac:dyDescent="0.25">
      <c r="R2829" s="95">
        <f t="shared" si="46"/>
        <v>1</v>
      </c>
      <c r="S2829" s="95">
        <f>IF(T2829="",0,IFERROR(IF(VLOOKUP(T2829,T$73:T2828,1,0)&gt;0,0,0),1))</f>
        <v>0</v>
      </c>
      <c r="T2829" s="107">
        <f>IF(DATOS!J2757=P$74,DATOS!C2757,"")</f>
        <v>0</v>
      </c>
    </row>
    <row r="2830" spans="18:20" x14ac:dyDescent="0.25">
      <c r="R2830" s="95">
        <f t="shared" si="46"/>
        <v>1</v>
      </c>
      <c r="S2830" s="95">
        <f>IF(T2830="",0,IFERROR(IF(VLOOKUP(T2830,T$73:T2829,1,0)&gt;0,0,0),1))</f>
        <v>0</v>
      </c>
      <c r="T2830" s="107">
        <f>IF(DATOS!J2758=P$74,DATOS!C2758,"")</f>
        <v>0</v>
      </c>
    </row>
    <row r="2831" spans="18:20" x14ac:dyDescent="0.25">
      <c r="R2831" s="95">
        <f t="shared" si="46"/>
        <v>1</v>
      </c>
      <c r="S2831" s="95">
        <f>IF(T2831="",0,IFERROR(IF(VLOOKUP(T2831,T$73:T2830,1,0)&gt;0,0,0),1))</f>
        <v>0</v>
      </c>
      <c r="T2831" s="107">
        <f>IF(DATOS!J2759=P$74,DATOS!C2759,"")</f>
        <v>0</v>
      </c>
    </row>
    <row r="2832" spans="18:20" x14ac:dyDescent="0.25">
      <c r="R2832" s="95">
        <f t="shared" si="46"/>
        <v>1</v>
      </c>
      <c r="S2832" s="95">
        <f>IF(T2832="",0,IFERROR(IF(VLOOKUP(T2832,T$73:T2831,1,0)&gt;0,0,0),1))</f>
        <v>0</v>
      </c>
      <c r="T2832" s="107">
        <f>IF(DATOS!J2760=P$74,DATOS!C2760,"")</f>
        <v>0</v>
      </c>
    </row>
    <row r="2833" spans="18:20" x14ac:dyDescent="0.25">
      <c r="R2833" s="95">
        <f t="shared" si="46"/>
        <v>1</v>
      </c>
      <c r="S2833" s="95">
        <f>IF(T2833="",0,IFERROR(IF(VLOOKUP(T2833,T$73:T2832,1,0)&gt;0,0,0),1))</f>
        <v>0</v>
      </c>
      <c r="T2833" s="107">
        <f>IF(DATOS!J2761=P$74,DATOS!C2761,"")</f>
        <v>0</v>
      </c>
    </row>
    <row r="2834" spans="18:20" x14ac:dyDescent="0.25">
      <c r="R2834" s="95">
        <f t="shared" si="46"/>
        <v>1</v>
      </c>
      <c r="S2834" s="95">
        <f>IF(T2834="",0,IFERROR(IF(VLOOKUP(T2834,T$73:T2833,1,0)&gt;0,0,0),1))</f>
        <v>0</v>
      </c>
      <c r="T2834" s="107">
        <f>IF(DATOS!J2762=P$74,DATOS!C2762,"")</f>
        <v>0</v>
      </c>
    </row>
    <row r="2835" spans="18:20" x14ac:dyDescent="0.25">
      <c r="R2835" s="95">
        <f t="shared" si="46"/>
        <v>1</v>
      </c>
      <c r="S2835" s="95">
        <f>IF(T2835="",0,IFERROR(IF(VLOOKUP(T2835,T$73:T2834,1,0)&gt;0,0,0),1))</f>
        <v>0</v>
      </c>
      <c r="T2835" s="107">
        <f>IF(DATOS!J2763=P$74,DATOS!C2763,"")</f>
        <v>0</v>
      </c>
    </row>
    <row r="2836" spans="18:20" x14ac:dyDescent="0.25">
      <c r="R2836" s="95">
        <f t="shared" si="46"/>
        <v>1</v>
      </c>
      <c r="S2836" s="95">
        <f>IF(T2836="",0,IFERROR(IF(VLOOKUP(T2836,T$73:T2835,1,0)&gt;0,0,0),1))</f>
        <v>0</v>
      </c>
      <c r="T2836" s="107">
        <f>IF(DATOS!J2764=P$74,DATOS!C2764,"")</f>
        <v>0</v>
      </c>
    </row>
    <row r="2837" spans="18:20" x14ac:dyDescent="0.25">
      <c r="R2837" s="95">
        <f t="shared" si="46"/>
        <v>1</v>
      </c>
      <c r="S2837" s="95">
        <f>IF(T2837="",0,IFERROR(IF(VLOOKUP(T2837,T$73:T2836,1,0)&gt;0,0,0),1))</f>
        <v>0</v>
      </c>
      <c r="T2837" s="107">
        <f>IF(DATOS!J2765=P$74,DATOS!C2765,"")</f>
        <v>0</v>
      </c>
    </row>
    <row r="2838" spans="18:20" x14ac:dyDescent="0.25">
      <c r="R2838" s="95">
        <f t="shared" si="46"/>
        <v>1</v>
      </c>
      <c r="S2838" s="95">
        <f>IF(T2838="",0,IFERROR(IF(VLOOKUP(T2838,T$73:T2837,1,0)&gt;0,0,0),1))</f>
        <v>0</v>
      </c>
      <c r="T2838" s="107">
        <f>IF(DATOS!J2766=P$74,DATOS!C2766,"")</f>
        <v>0</v>
      </c>
    </row>
    <row r="2839" spans="18:20" x14ac:dyDescent="0.25">
      <c r="R2839" s="95">
        <f t="shared" si="46"/>
        <v>1</v>
      </c>
      <c r="S2839" s="95">
        <f>IF(T2839="",0,IFERROR(IF(VLOOKUP(T2839,T$73:T2838,1,0)&gt;0,0,0),1))</f>
        <v>0</v>
      </c>
      <c r="T2839" s="107">
        <f>IF(DATOS!J2767=P$74,DATOS!C2767,"")</f>
        <v>0</v>
      </c>
    </row>
    <row r="2840" spans="18:20" x14ac:dyDescent="0.25">
      <c r="R2840" s="95">
        <f t="shared" si="46"/>
        <v>1</v>
      </c>
      <c r="S2840" s="95">
        <f>IF(T2840="",0,IFERROR(IF(VLOOKUP(T2840,T$73:T2839,1,0)&gt;0,0,0),1))</f>
        <v>0</v>
      </c>
      <c r="T2840" s="107">
        <f>IF(DATOS!J2768=P$74,DATOS!C2768,"")</f>
        <v>0</v>
      </c>
    </row>
    <row r="2841" spans="18:20" x14ac:dyDescent="0.25">
      <c r="R2841" s="95">
        <f t="shared" si="46"/>
        <v>1</v>
      </c>
      <c r="S2841" s="95">
        <f>IF(T2841="",0,IFERROR(IF(VLOOKUP(T2841,T$73:T2840,1,0)&gt;0,0,0),1))</f>
        <v>0</v>
      </c>
      <c r="T2841" s="107">
        <f>IF(DATOS!J2769=P$74,DATOS!C2769,"")</f>
        <v>0</v>
      </c>
    </row>
    <row r="2842" spans="18:20" x14ac:dyDescent="0.25">
      <c r="R2842" s="95">
        <f t="shared" si="46"/>
        <v>1</v>
      </c>
      <c r="S2842" s="95">
        <f>IF(T2842="",0,IFERROR(IF(VLOOKUP(T2842,T$73:T2841,1,0)&gt;0,0,0),1))</f>
        <v>0</v>
      </c>
      <c r="T2842" s="107">
        <f>IF(DATOS!J2770=P$74,DATOS!C2770,"")</f>
        <v>0</v>
      </c>
    </row>
    <row r="2843" spans="18:20" x14ac:dyDescent="0.25">
      <c r="R2843" s="95">
        <f t="shared" si="46"/>
        <v>1</v>
      </c>
      <c r="S2843" s="95">
        <f>IF(T2843="",0,IFERROR(IF(VLOOKUP(T2843,T$73:T2842,1,0)&gt;0,0,0),1))</f>
        <v>0</v>
      </c>
      <c r="T2843" s="107">
        <f>IF(DATOS!J2771=P$74,DATOS!C2771,"")</f>
        <v>0</v>
      </c>
    </row>
    <row r="2844" spans="18:20" x14ac:dyDescent="0.25">
      <c r="R2844" s="95">
        <f t="shared" si="46"/>
        <v>1</v>
      </c>
      <c r="S2844" s="95">
        <f>IF(T2844="",0,IFERROR(IF(VLOOKUP(T2844,T$73:T2843,1,0)&gt;0,0,0),1))</f>
        <v>0</v>
      </c>
      <c r="T2844" s="107">
        <f>IF(DATOS!J2772=P$74,DATOS!C2772,"")</f>
        <v>0</v>
      </c>
    </row>
    <row r="2845" spans="18:20" x14ac:dyDescent="0.25">
      <c r="R2845" s="95">
        <f t="shared" si="46"/>
        <v>1</v>
      </c>
      <c r="S2845" s="95">
        <f>IF(T2845="",0,IFERROR(IF(VLOOKUP(T2845,T$73:T2844,1,0)&gt;0,0,0),1))</f>
        <v>0</v>
      </c>
      <c r="T2845" s="107">
        <f>IF(DATOS!J2773=P$74,DATOS!C2773,"")</f>
        <v>0</v>
      </c>
    </row>
    <row r="2846" spans="18:20" x14ac:dyDescent="0.25">
      <c r="R2846" s="95">
        <f t="shared" si="46"/>
        <v>1</v>
      </c>
      <c r="S2846" s="95">
        <f>IF(T2846="",0,IFERROR(IF(VLOOKUP(T2846,T$73:T2845,1,0)&gt;0,0,0),1))</f>
        <v>0</v>
      </c>
      <c r="T2846" s="107">
        <f>IF(DATOS!J2774=P$74,DATOS!C2774,"")</f>
        <v>0</v>
      </c>
    </row>
    <row r="2847" spans="18:20" x14ac:dyDescent="0.25">
      <c r="R2847" s="95">
        <f t="shared" si="46"/>
        <v>1</v>
      </c>
      <c r="S2847" s="95">
        <f>IF(T2847="",0,IFERROR(IF(VLOOKUP(T2847,T$73:T2846,1,0)&gt;0,0,0),1))</f>
        <v>0</v>
      </c>
      <c r="T2847" s="107">
        <f>IF(DATOS!J2775=P$74,DATOS!C2775,"")</f>
        <v>0</v>
      </c>
    </row>
    <row r="2848" spans="18:20" x14ac:dyDescent="0.25">
      <c r="R2848" s="95">
        <f t="shared" si="46"/>
        <v>1</v>
      </c>
      <c r="S2848" s="95">
        <f>IF(T2848="",0,IFERROR(IF(VLOOKUP(T2848,T$73:T2847,1,0)&gt;0,0,0),1))</f>
        <v>0</v>
      </c>
      <c r="T2848" s="107">
        <f>IF(DATOS!J2776=P$74,DATOS!C2776,"")</f>
        <v>0</v>
      </c>
    </row>
    <row r="2849" spans="18:20" x14ac:dyDescent="0.25">
      <c r="R2849" s="95">
        <f t="shared" si="46"/>
        <v>1</v>
      </c>
      <c r="S2849" s="95">
        <f>IF(T2849="",0,IFERROR(IF(VLOOKUP(T2849,T$73:T2848,1,0)&gt;0,0,0),1))</f>
        <v>0</v>
      </c>
      <c r="T2849" s="107">
        <f>IF(DATOS!J2777=P$74,DATOS!C2777,"")</f>
        <v>0</v>
      </c>
    </row>
    <row r="2850" spans="18:20" x14ac:dyDescent="0.25">
      <c r="R2850" s="95">
        <f t="shared" si="46"/>
        <v>1</v>
      </c>
      <c r="S2850" s="95">
        <f>IF(T2850="",0,IFERROR(IF(VLOOKUP(T2850,T$73:T2849,1,0)&gt;0,0,0),1))</f>
        <v>0</v>
      </c>
      <c r="T2850" s="107">
        <f>IF(DATOS!J2778=P$74,DATOS!C2778,"")</f>
        <v>0</v>
      </c>
    </row>
    <row r="2851" spans="18:20" x14ac:dyDescent="0.25">
      <c r="R2851" s="95">
        <f t="shared" si="46"/>
        <v>1</v>
      </c>
      <c r="S2851" s="95">
        <f>IF(T2851="",0,IFERROR(IF(VLOOKUP(T2851,T$73:T2850,1,0)&gt;0,0,0),1))</f>
        <v>0</v>
      </c>
      <c r="T2851" s="107">
        <f>IF(DATOS!J2779=P$74,DATOS!C2779,"")</f>
        <v>0</v>
      </c>
    </row>
    <row r="2852" spans="18:20" x14ac:dyDescent="0.25">
      <c r="R2852" s="95">
        <f t="shared" si="46"/>
        <v>1</v>
      </c>
      <c r="S2852" s="95">
        <f>IF(T2852="",0,IFERROR(IF(VLOOKUP(T2852,T$73:T2851,1,0)&gt;0,0,0),1))</f>
        <v>0</v>
      </c>
      <c r="T2852" s="107">
        <f>IF(DATOS!J2780=P$74,DATOS!C2780,"")</f>
        <v>0</v>
      </c>
    </row>
    <row r="2853" spans="18:20" x14ac:dyDescent="0.25">
      <c r="R2853" s="95">
        <f t="shared" si="46"/>
        <v>1</v>
      </c>
      <c r="S2853" s="95">
        <f>IF(T2853="",0,IFERROR(IF(VLOOKUP(T2853,T$73:T2852,1,0)&gt;0,0,0),1))</f>
        <v>0</v>
      </c>
      <c r="T2853" s="107">
        <f>IF(DATOS!J2781=P$74,DATOS!C2781,"")</f>
        <v>0</v>
      </c>
    </row>
    <row r="2854" spans="18:20" x14ac:dyDescent="0.25">
      <c r="R2854" s="95">
        <f t="shared" si="46"/>
        <v>1</v>
      </c>
      <c r="S2854" s="95">
        <f>IF(T2854="",0,IFERROR(IF(VLOOKUP(T2854,T$73:T2853,1,0)&gt;0,0,0),1))</f>
        <v>0</v>
      </c>
      <c r="T2854" s="107">
        <f>IF(DATOS!J2782=P$74,DATOS!C2782,"")</f>
        <v>0</v>
      </c>
    </row>
    <row r="2855" spans="18:20" x14ac:dyDescent="0.25">
      <c r="R2855" s="95">
        <f t="shared" si="46"/>
        <v>1</v>
      </c>
      <c r="S2855" s="95">
        <f>IF(T2855="",0,IFERROR(IF(VLOOKUP(T2855,T$73:T2854,1,0)&gt;0,0,0),1))</f>
        <v>0</v>
      </c>
      <c r="T2855" s="107">
        <f>IF(DATOS!J2783=P$74,DATOS!C2783,"")</f>
        <v>0</v>
      </c>
    </row>
    <row r="2856" spans="18:20" x14ac:dyDescent="0.25">
      <c r="R2856" s="95">
        <f t="shared" si="46"/>
        <v>1</v>
      </c>
      <c r="S2856" s="95">
        <f>IF(T2856="",0,IFERROR(IF(VLOOKUP(T2856,T$73:T2855,1,0)&gt;0,0,0),1))</f>
        <v>0</v>
      </c>
      <c r="T2856" s="107">
        <f>IF(DATOS!J2784=P$74,DATOS!C2784,"")</f>
        <v>0</v>
      </c>
    </row>
    <row r="2857" spans="18:20" x14ac:dyDescent="0.25">
      <c r="R2857" s="95">
        <f t="shared" si="46"/>
        <v>1</v>
      </c>
      <c r="S2857" s="95">
        <f>IF(T2857="",0,IFERROR(IF(VLOOKUP(T2857,T$73:T2856,1,0)&gt;0,0,0),1))</f>
        <v>0</v>
      </c>
      <c r="T2857" s="107">
        <f>IF(DATOS!J2785=P$74,DATOS!C2785,"")</f>
        <v>0</v>
      </c>
    </row>
    <row r="2858" spans="18:20" x14ac:dyDescent="0.25">
      <c r="R2858" s="95">
        <f t="shared" si="46"/>
        <v>1</v>
      </c>
      <c r="S2858" s="95">
        <f>IF(T2858="",0,IFERROR(IF(VLOOKUP(T2858,T$73:T2857,1,0)&gt;0,0,0),1))</f>
        <v>0</v>
      </c>
      <c r="T2858" s="107">
        <f>IF(DATOS!J2786=P$74,DATOS!C2786,"")</f>
        <v>0</v>
      </c>
    </row>
    <row r="2859" spans="18:20" x14ac:dyDescent="0.25">
      <c r="R2859" s="95">
        <f t="shared" si="46"/>
        <v>1</v>
      </c>
      <c r="S2859" s="95">
        <f>IF(T2859="",0,IFERROR(IF(VLOOKUP(T2859,T$73:T2858,1,0)&gt;0,0,0),1))</f>
        <v>0</v>
      </c>
      <c r="T2859" s="107">
        <f>IF(DATOS!J2787=P$74,DATOS!C2787,"")</f>
        <v>0</v>
      </c>
    </row>
    <row r="2860" spans="18:20" x14ac:dyDescent="0.25">
      <c r="R2860" s="95">
        <f t="shared" si="46"/>
        <v>1</v>
      </c>
      <c r="S2860" s="95">
        <f>IF(T2860="",0,IFERROR(IF(VLOOKUP(T2860,T$73:T2859,1,0)&gt;0,0,0),1))</f>
        <v>0</v>
      </c>
      <c r="T2860" s="107">
        <f>IF(DATOS!J2788=P$74,DATOS!C2788,"")</f>
        <v>0</v>
      </c>
    </row>
    <row r="2861" spans="18:20" x14ac:dyDescent="0.25">
      <c r="R2861" s="95">
        <f t="shared" si="46"/>
        <v>1</v>
      </c>
      <c r="S2861" s="95">
        <f>IF(T2861="",0,IFERROR(IF(VLOOKUP(T2861,T$73:T2860,1,0)&gt;0,0,0),1))</f>
        <v>0</v>
      </c>
      <c r="T2861" s="107">
        <f>IF(DATOS!J2789=P$74,DATOS!C2789,"")</f>
        <v>0</v>
      </c>
    </row>
    <row r="2862" spans="18:20" x14ac:dyDescent="0.25">
      <c r="R2862" s="95">
        <f t="shared" si="46"/>
        <v>1</v>
      </c>
      <c r="S2862" s="95">
        <f>IF(T2862="",0,IFERROR(IF(VLOOKUP(T2862,T$73:T2861,1,0)&gt;0,0,0),1))</f>
        <v>0</v>
      </c>
      <c r="T2862" s="107">
        <f>IF(DATOS!J2790=P$74,DATOS!C2790,"")</f>
        <v>0</v>
      </c>
    </row>
    <row r="2863" spans="18:20" x14ac:dyDescent="0.25">
      <c r="R2863" s="95">
        <f t="shared" si="46"/>
        <v>1</v>
      </c>
      <c r="S2863" s="95">
        <f>IF(T2863="",0,IFERROR(IF(VLOOKUP(T2863,T$73:T2862,1,0)&gt;0,0,0),1))</f>
        <v>0</v>
      </c>
      <c r="T2863" s="107">
        <f>IF(DATOS!J2791=P$74,DATOS!C2791,"")</f>
        <v>0</v>
      </c>
    </row>
    <row r="2864" spans="18:20" x14ac:dyDescent="0.25">
      <c r="R2864" s="95">
        <f t="shared" si="46"/>
        <v>1</v>
      </c>
      <c r="S2864" s="95">
        <f>IF(T2864="",0,IFERROR(IF(VLOOKUP(T2864,T$73:T2863,1,0)&gt;0,0,0),1))</f>
        <v>0</v>
      </c>
      <c r="T2864" s="107">
        <f>IF(DATOS!J2792=P$74,DATOS!C2792,"")</f>
        <v>0</v>
      </c>
    </row>
    <row r="2865" spans="18:20" x14ac:dyDescent="0.25">
      <c r="R2865" s="95">
        <f t="shared" si="46"/>
        <v>1</v>
      </c>
      <c r="S2865" s="95">
        <f>IF(T2865="",0,IFERROR(IF(VLOOKUP(T2865,T$73:T2864,1,0)&gt;0,0,0),1))</f>
        <v>0</v>
      </c>
      <c r="T2865" s="107">
        <f>IF(DATOS!J2793=P$74,DATOS!C2793,"")</f>
        <v>0</v>
      </c>
    </row>
    <row r="2866" spans="18:20" x14ac:dyDescent="0.25">
      <c r="R2866" s="95">
        <f t="shared" si="46"/>
        <v>1</v>
      </c>
      <c r="S2866" s="95">
        <f>IF(T2866="",0,IFERROR(IF(VLOOKUP(T2866,T$73:T2865,1,0)&gt;0,0,0),1))</f>
        <v>0</v>
      </c>
      <c r="T2866" s="107">
        <f>IF(DATOS!J2794=P$74,DATOS!C2794,"")</f>
        <v>0</v>
      </c>
    </row>
    <row r="2867" spans="18:20" x14ac:dyDescent="0.25">
      <c r="R2867" s="95">
        <f t="shared" si="46"/>
        <v>1</v>
      </c>
      <c r="S2867" s="95">
        <f>IF(T2867="",0,IFERROR(IF(VLOOKUP(T2867,T$73:T2866,1,0)&gt;0,0,0),1))</f>
        <v>0</v>
      </c>
      <c r="T2867" s="107">
        <f>IF(DATOS!J2795=P$74,DATOS!C2795,"")</f>
        <v>0</v>
      </c>
    </row>
    <row r="2868" spans="18:20" x14ac:dyDescent="0.25">
      <c r="R2868" s="95">
        <f t="shared" si="46"/>
        <v>1</v>
      </c>
      <c r="S2868" s="95">
        <f>IF(T2868="",0,IFERROR(IF(VLOOKUP(T2868,T$73:T2867,1,0)&gt;0,0,0),1))</f>
        <v>0</v>
      </c>
      <c r="T2868" s="107">
        <f>IF(DATOS!J2796=P$74,DATOS!C2796,"")</f>
        <v>0</v>
      </c>
    </row>
    <row r="2869" spans="18:20" x14ac:dyDescent="0.25">
      <c r="R2869" s="95">
        <f t="shared" si="46"/>
        <v>1</v>
      </c>
      <c r="S2869" s="95">
        <f>IF(T2869="",0,IFERROR(IF(VLOOKUP(T2869,T$73:T2868,1,0)&gt;0,0,0),1))</f>
        <v>0</v>
      </c>
      <c r="T2869" s="107">
        <f>IF(DATOS!J2797=P$74,DATOS!C2797,"")</f>
        <v>0</v>
      </c>
    </row>
    <row r="2870" spans="18:20" x14ac:dyDescent="0.25">
      <c r="R2870" s="95">
        <f t="shared" si="46"/>
        <v>1</v>
      </c>
      <c r="S2870" s="95">
        <f>IF(T2870="",0,IFERROR(IF(VLOOKUP(T2870,T$73:T2869,1,0)&gt;0,0,0),1))</f>
        <v>0</v>
      </c>
      <c r="T2870" s="107">
        <f>IF(DATOS!J2798=P$74,DATOS!C2798,"")</f>
        <v>0</v>
      </c>
    </row>
    <row r="2871" spans="18:20" x14ac:dyDescent="0.25">
      <c r="R2871" s="95">
        <f t="shared" si="46"/>
        <v>1</v>
      </c>
      <c r="S2871" s="95">
        <f>IF(T2871="",0,IFERROR(IF(VLOOKUP(T2871,T$73:T2870,1,0)&gt;0,0,0),1))</f>
        <v>0</v>
      </c>
      <c r="T2871" s="107">
        <f>IF(DATOS!J2799=P$74,DATOS!C2799,"")</f>
        <v>0</v>
      </c>
    </row>
    <row r="2872" spans="18:20" x14ac:dyDescent="0.25">
      <c r="R2872" s="95">
        <f t="shared" si="46"/>
        <v>1</v>
      </c>
      <c r="S2872" s="95">
        <f>IF(T2872="",0,IFERROR(IF(VLOOKUP(T2872,T$73:T2871,1,0)&gt;0,0,0),1))</f>
        <v>0</v>
      </c>
      <c r="T2872" s="107">
        <f>IF(DATOS!J2800=P$74,DATOS!C2800,"")</f>
        <v>0</v>
      </c>
    </row>
    <row r="2873" spans="18:20" x14ac:dyDescent="0.25">
      <c r="R2873" s="95">
        <f t="shared" si="46"/>
        <v>1</v>
      </c>
      <c r="S2873" s="95">
        <f>IF(T2873="",0,IFERROR(IF(VLOOKUP(T2873,T$73:T2872,1,0)&gt;0,0,0),1))</f>
        <v>0</v>
      </c>
      <c r="T2873" s="107">
        <f>IF(DATOS!J2801=P$74,DATOS!C2801,"")</f>
        <v>0</v>
      </c>
    </row>
    <row r="2874" spans="18:20" x14ac:dyDescent="0.25">
      <c r="R2874" s="95">
        <f t="shared" si="46"/>
        <v>1</v>
      </c>
      <c r="S2874" s="95">
        <f>IF(T2874="",0,IFERROR(IF(VLOOKUP(T2874,T$73:T2873,1,0)&gt;0,0,0),1))</f>
        <v>0</v>
      </c>
      <c r="T2874" s="107">
        <f>IF(DATOS!J2802=P$74,DATOS!C2802,"")</f>
        <v>0</v>
      </c>
    </row>
    <row r="2875" spans="18:20" x14ac:dyDescent="0.25">
      <c r="R2875" s="95">
        <f t="shared" si="46"/>
        <v>1</v>
      </c>
      <c r="S2875" s="95">
        <f>IF(T2875="",0,IFERROR(IF(VLOOKUP(T2875,T$73:T2874,1,0)&gt;0,0,0),1))</f>
        <v>0</v>
      </c>
      <c r="T2875" s="107">
        <f>IF(DATOS!J2803=P$74,DATOS!C2803,"")</f>
        <v>0</v>
      </c>
    </row>
    <row r="2876" spans="18:20" x14ac:dyDescent="0.25">
      <c r="R2876" s="95">
        <f t="shared" si="46"/>
        <v>1</v>
      </c>
      <c r="S2876" s="95">
        <f>IF(T2876="",0,IFERROR(IF(VLOOKUP(T2876,T$73:T2875,1,0)&gt;0,0,0),1))</f>
        <v>0</v>
      </c>
      <c r="T2876" s="107">
        <f>IF(DATOS!J2804=P$74,DATOS!C2804,"")</f>
        <v>0</v>
      </c>
    </row>
    <row r="2877" spans="18:20" x14ac:dyDescent="0.25">
      <c r="R2877" s="95">
        <f t="shared" si="46"/>
        <v>1</v>
      </c>
      <c r="S2877" s="95">
        <f>IF(T2877="",0,IFERROR(IF(VLOOKUP(T2877,T$73:T2876,1,0)&gt;0,0,0),1))</f>
        <v>0</v>
      </c>
      <c r="T2877" s="107">
        <f>IF(DATOS!J2805=P$74,DATOS!C2805,"")</f>
        <v>0</v>
      </c>
    </row>
    <row r="2878" spans="18:20" x14ac:dyDescent="0.25">
      <c r="R2878" s="95">
        <f t="shared" si="46"/>
        <v>1</v>
      </c>
      <c r="S2878" s="95">
        <f>IF(T2878="",0,IFERROR(IF(VLOOKUP(T2878,T$73:T2877,1,0)&gt;0,0,0),1))</f>
        <v>0</v>
      </c>
      <c r="T2878" s="107">
        <f>IF(DATOS!J2806=P$74,DATOS!C2806,"")</f>
        <v>0</v>
      </c>
    </row>
    <row r="2879" spans="18:20" x14ac:dyDescent="0.25">
      <c r="R2879" s="95">
        <f t="shared" si="46"/>
        <v>1</v>
      </c>
      <c r="S2879" s="95">
        <f>IF(T2879="",0,IFERROR(IF(VLOOKUP(T2879,T$73:T2878,1,0)&gt;0,0,0),1))</f>
        <v>0</v>
      </c>
      <c r="T2879" s="107">
        <f>IF(DATOS!J2807=P$74,DATOS!C2807,"")</f>
        <v>0</v>
      </c>
    </row>
    <row r="2880" spans="18:20" x14ac:dyDescent="0.25">
      <c r="R2880" s="95">
        <f t="shared" si="46"/>
        <v>1</v>
      </c>
      <c r="S2880" s="95">
        <f>IF(T2880="",0,IFERROR(IF(VLOOKUP(T2880,T$73:T2879,1,0)&gt;0,0,0),1))</f>
        <v>0</v>
      </c>
      <c r="T2880" s="107">
        <f>IF(DATOS!J2808=P$74,DATOS!C2808,"")</f>
        <v>0</v>
      </c>
    </row>
    <row r="2881" spans="18:20" x14ac:dyDescent="0.25">
      <c r="R2881" s="95">
        <f t="shared" si="46"/>
        <v>1</v>
      </c>
      <c r="S2881" s="95">
        <f>IF(T2881="",0,IFERROR(IF(VLOOKUP(T2881,T$73:T2880,1,0)&gt;0,0,0),1))</f>
        <v>0</v>
      </c>
      <c r="T2881" s="107">
        <f>IF(DATOS!J2809=P$74,DATOS!C2809,"")</f>
        <v>0</v>
      </c>
    </row>
    <row r="2882" spans="18:20" x14ac:dyDescent="0.25">
      <c r="R2882" s="95">
        <f t="shared" si="46"/>
        <v>1</v>
      </c>
      <c r="S2882" s="95">
        <f>IF(T2882="",0,IFERROR(IF(VLOOKUP(T2882,T$73:T2881,1,0)&gt;0,0,0),1))</f>
        <v>0</v>
      </c>
      <c r="T2882" s="107">
        <f>IF(DATOS!J2810=P$74,DATOS!C2810,"")</f>
        <v>0</v>
      </c>
    </row>
    <row r="2883" spans="18:20" x14ac:dyDescent="0.25">
      <c r="R2883" s="95">
        <f t="shared" si="46"/>
        <v>1</v>
      </c>
      <c r="S2883" s="95">
        <f>IF(T2883="",0,IFERROR(IF(VLOOKUP(T2883,T$73:T2882,1,0)&gt;0,0,0),1))</f>
        <v>0</v>
      </c>
      <c r="T2883" s="107">
        <f>IF(DATOS!J2811=P$74,DATOS!C2811,"")</f>
        <v>0</v>
      </c>
    </row>
    <row r="2884" spans="18:20" x14ac:dyDescent="0.25">
      <c r="R2884" s="95">
        <f t="shared" si="46"/>
        <v>1</v>
      </c>
      <c r="S2884" s="95">
        <f>IF(T2884="",0,IFERROR(IF(VLOOKUP(T2884,T$73:T2883,1,0)&gt;0,0,0),1))</f>
        <v>0</v>
      </c>
      <c r="T2884" s="107">
        <f>IF(DATOS!J2812=P$74,DATOS!C2812,"")</f>
        <v>0</v>
      </c>
    </row>
    <row r="2885" spans="18:20" x14ac:dyDescent="0.25">
      <c r="R2885" s="95">
        <f t="shared" si="46"/>
        <v>1</v>
      </c>
      <c r="S2885" s="95">
        <f>IF(T2885="",0,IFERROR(IF(VLOOKUP(T2885,T$73:T2884,1,0)&gt;0,0,0),1))</f>
        <v>0</v>
      </c>
      <c r="T2885" s="107">
        <f>IF(DATOS!J2813=P$74,DATOS!C2813,"")</f>
        <v>0</v>
      </c>
    </row>
    <row r="2886" spans="18:20" x14ac:dyDescent="0.25">
      <c r="R2886" s="95">
        <f t="shared" si="46"/>
        <v>1</v>
      </c>
      <c r="S2886" s="95">
        <f>IF(T2886="",0,IFERROR(IF(VLOOKUP(T2886,T$73:T2885,1,0)&gt;0,0,0),1))</f>
        <v>0</v>
      </c>
      <c r="T2886" s="107">
        <f>IF(DATOS!J2814=P$74,DATOS!C2814,"")</f>
        <v>0</v>
      </c>
    </row>
    <row r="2887" spans="18:20" x14ac:dyDescent="0.25">
      <c r="R2887" s="95">
        <f t="shared" si="46"/>
        <v>1</v>
      </c>
      <c r="S2887" s="95">
        <f>IF(T2887="",0,IFERROR(IF(VLOOKUP(T2887,T$73:T2886,1,0)&gt;0,0,0),1))</f>
        <v>0</v>
      </c>
      <c r="T2887" s="107">
        <f>IF(DATOS!J2815=P$74,DATOS!C2815,"")</f>
        <v>0</v>
      </c>
    </row>
    <row r="2888" spans="18:20" x14ac:dyDescent="0.25">
      <c r="R2888" s="95">
        <f t="shared" si="46"/>
        <v>1</v>
      </c>
      <c r="S2888" s="95">
        <f>IF(T2888="",0,IFERROR(IF(VLOOKUP(T2888,T$73:T2887,1,0)&gt;0,0,0),1))</f>
        <v>0</v>
      </c>
      <c r="T2888" s="107">
        <f>IF(DATOS!J2816=P$74,DATOS!C2816,"")</f>
        <v>0</v>
      </c>
    </row>
    <row r="2889" spans="18:20" x14ac:dyDescent="0.25">
      <c r="R2889" s="95">
        <f t="shared" si="46"/>
        <v>1</v>
      </c>
      <c r="S2889" s="95">
        <f>IF(T2889="",0,IFERROR(IF(VLOOKUP(T2889,T$73:T2888,1,0)&gt;0,0,0),1))</f>
        <v>0</v>
      </c>
      <c r="T2889" s="107">
        <f>IF(DATOS!J2817=P$74,DATOS!C2817,"")</f>
        <v>0</v>
      </c>
    </row>
    <row r="2890" spans="18:20" x14ac:dyDescent="0.25">
      <c r="R2890" s="95">
        <f t="shared" ref="R2890:R2953" si="47">R2889+S2890</f>
        <v>1</v>
      </c>
      <c r="S2890" s="95">
        <f>IF(T2890="",0,IFERROR(IF(VLOOKUP(T2890,T$73:T2889,1,0)&gt;0,0,0),1))</f>
        <v>0</v>
      </c>
      <c r="T2890" s="107">
        <f>IF(DATOS!J2818=P$74,DATOS!C2818,"")</f>
        <v>0</v>
      </c>
    </row>
    <row r="2891" spans="18:20" x14ac:dyDescent="0.25">
      <c r="R2891" s="95">
        <f t="shared" si="47"/>
        <v>1</v>
      </c>
      <c r="S2891" s="95">
        <f>IF(T2891="",0,IFERROR(IF(VLOOKUP(T2891,T$73:T2890,1,0)&gt;0,0,0),1))</f>
        <v>0</v>
      </c>
      <c r="T2891" s="107">
        <f>IF(DATOS!J2819=P$74,DATOS!C2819,"")</f>
        <v>0</v>
      </c>
    </row>
    <row r="2892" spans="18:20" x14ac:dyDescent="0.25">
      <c r="R2892" s="95">
        <f t="shared" si="47"/>
        <v>1</v>
      </c>
      <c r="S2892" s="95">
        <f>IF(T2892="",0,IFERROR(IF(VLOOKUP(T2892,T$73:T2891,1,0)&gt;0,0,0),1))</f>
        <v>0</v>
      </c>
      <c r="T2892" s="107">
        <f>IF(DATOS!J2820=P$74,DATOS!C2820,"")</f>
        <v>0</v>
      </c>
    </row>
    <row r="2893" spans="18:20" x14ac:dyDescent="0.25">
      <c r="R2893" s="95">
        <f t="shared" si="47"/>
        <v>1</v>
      </c>
      <c r="S2893" s="95">
        <f>IF(T2893="",0,IFERROR(IF(VLOOKUP(T2893,T$73:T2892,1,0)&gt;0,0,0),1))</f>
        <v>0</v>
      </c>
      <c r="T2893" s="107">
        <f>IF(DATOS!J2821=P$74,DATOS!C2821,"")</f>
        <v>0</v>
      </c>
    </row>
    <row r="2894" spans="18:20" x14ac:dyDescent="0.25">
      <c r="R2894" s="95">
        <f t="shared" si="47"/>
        <v>1</v>
      </c>
      <c r="S2894" s="95">
        <f>IF(T2894="",0,IFERROR(IF(VLOOKUP(T2894,T$73:T2893,1,0)&gt;0,0,0),1))</f>
        <v>0</v>
      </c>
      <c r="T2894" s="107">
        <f>IF(DATOS!J2822=P$74,DATOS!C2822,"")</f>
        <v>0</v>
      </c>
    </row>
    <row r="2895" spans="18:20" x14ac:dyDescent="0.25">
      <c r="R2895" s="95">
        <f t="shared" si="47"/>
        <v>1</v>
      </c>
      <c r="S2895" s="95">
        <f>IF(T2895="",0,IFERROR(IF(VLOOKUP(T2895,T$73:T2894,1,0)&gt;0,0,0),1))</f>
        <v>0</v>
      </c>
      <c r="T2895" s="107">
        <f>IF(DATOS!J2823=P$74,DATOS!C2823,"")</f>
        <v>0</v>
      </c>
    </row>
    <row r="2896" spans="18:20" x14ac:dyDescent="0.25">
      <c r="R2896" s="95">
        <f t="shared" si="47"/>
        <v>1</v>
      </c>
      <c r="S2896" s="95">
        <f>IF(T2896="",0,IFERROR(IF(VLOOKUP(T2896,T$73:T2895,1,0)&gt;0,0,0),1))</f>
        <v>0</v>
      </c>
      <c r="T2896" s="107">
        <f>IF(DATOS!J2824=P$74,DATOS!C2824,"")</f>
        <v>0</v>
      </c>
    </row>
    <row r="2897" spans="18:20" x14ac:dyDescent="0.25">
      <c r="R2897" s="95">
        <f t="shared" si="47"/>
        <v>1</v>
      </c>
      <c r="S2897" s="95">
        <f>IF(T2897="",0,IFERROR(IF(VLOOKUP(T2897,T$73:T2896,1,0)&gt;0,0,0),1))</f>
        <v>0</v>
      </c>
      <c r="T2897" s="107">
        <f>IF(DATOS!J2825=P$74,DATOS!C2825,"")</f>
        <v>0</v>
      </c>
    </row>
    <row r="2898" spans="18:20" x14ac:dyDescent="0.25">
      <c r="R2898" s="95">
        <f t="shared" si="47"/>
        <v>1</v>
      </c>
      <c r="S2898" s="95">
        <f>IF(T2898="",0,IFERROR(IF(VLOOKUP(T2898,T$73:T2897,1,0)&gt;0,0,0),1))</f>
        <v>0</v>
      </c>
      <c r="T2898" s="107">
        <f>IF(DATOS!J2826=P$74,DATOS!C2826,"")</f>
        <v>0</v>
      </c>
    </row>
    <row r="2899" spans="18:20" x14ac:dyDescent="0.25">
      <c r="R2899" s="95">
        <f t="shared" si="47"/>
        <v>1</v>
      </c>
      <c r="S2899" s="95">
        <f>IF(T2899="",0,IFERROR(IF(VLOOKUP(T2899,T$73:T2898,1,0)&gt;0,0,0),1))</f>
        <v>0</v>
      </c>
      <c r="T2899" s="107">
        <f>IF(DATOS!J2827=P$74,DATOS!C2827,"")</f>
        <v>0</v>
      </c>
    </row>
    <row r="2900" spans="18:20" x14ac:dyDescent="0.25">
      <c r="R2900" s="95">
        <f t="shared" si="47"/>
        <v>1</v>
      </c>
      <c r="S2900" s="95">
        <f>IF(T2900="",0,IFERROR(IF(VLOOKUP(T2900,T$73:T2899,1,0)&gt;0,0,0),1))</f>
        <v>0</v>
      </c>
      <c r="T2900" s="107">
        <f>IF(DATOS!J2828=P$74,DATOS!C2828,"")</f>
        <v>0</v>
      </c>
    </row>
    <row r="2901" spans="18:20" x14ac:dyDescent="0.25">
      <c r="R2901" s="95">
        <f t="shared" si="47"/>
        <v>1</v>
      </c>
      <c r="S2901" s="95">
        <f>IF(T2901="",0,IFERROR(IF(VLOOKUP(T2901,T$73:T2900,1,0)&gt;0,0,0),1))</f>
        <v>0</v>
      </c>
      <c r="T2901" s="107">
        <f>IF(DATOS!J2829=P$74,DATOS!C2829,"")</f>
        <v>0</v>
      </c>
    </row>
    <row r="2902" spans="18:20" x14ac:dyDescent="0.25">
      <c r="R2902" s="95">
        <f t="shared" si="47"/>
        <v>1</v>
      </c>
      <c r="S2902" s="95">
        <f>IF(T2902="",0,IFERROR(IF(VLOOKUP(T2902,T$73:T2901,1,0)&gt;0,0,0),1))</f>
        <v>0</v>
      </c>
      <c r="T2902" s="107">
        <f>IF(DATOS!J2830=P$74,DATOS!C2830,"")</f>
        <v>0</v>
      </c>
    </row>
    <row r="2903" spans="18:20" x14ac:dyDescent="0.25">
      <c r="R2903" s="95">
        <f t="shared" si="47"/>
        <v>1</v>
      </c>
      <c r="S2903" s="95">
        <f>IF(T2903="",0,IFERROR(IF(VLOOKUP(T2903,T$73:T2902,1,0)&gt;0,0,0),1))</f>
        <v>0</v>
      </c>
      <c r="T2903" s="107">
        <f>IF(DATOS!J2831=P$74,DATOS!C2831,"")</f>
        <v>0</v>
      </c>
    </row>
    <row r="2904" spans="18:20" x14ac:dyDescent="0.25">
      <c r="R2904" s="95">
        <f t="shared" si="47"/>
        <v>1</v>
      </c>
      <c r="S2904" s="95">
        <f>IF(T2904="",0,IFERROR(IF(VLOOKUP(T2904,T$73:T2903,1,0)&gt;0,0,0),1))</f>
        <v>0</v>
      </c>
      <c r="T2904" s="107">
        <f>IF(DATOS!J2832=P$74,DATOS!C2832,"")</f>
        <v>0</v>
      </c>
    </row>
    <row r="2905" spans="18:20" x14ac:dyDescent="0.25">
      <c r="R2905" s="95">
        <f t="shared" si="47"/>
        <v>1</v>
      </c>
      <c r="S2905" s="95">
        <f>IF(T2905="",0,IFERROR(IF(VLOOKUP(T2905,T$73:T2904,1,0)&gt;0,0,0),1))</f>
        <v>0</v>
      </c>
      <c r="T2905" s="107">
        <f>IF(DATOS!J2833=P$74,DATOS!C2833,"")</f>
        <v>0</v>
      </c>
    </row>
    <row r="2906" spans="18:20" x14ac:dyDescent="0.25">
      <c r="R2906" s="95">
        <f t="shared" si="47"/>
        <v>1</v>
      </c>
      <c r="S2906" s="95">
        <f>IF(T2906="",0,IFERROR(IF(VLOOKUP(T2906,T$73:T2905,1,0)&gt;0,0,0),1))</f>
        <v>0</v>
      </c>
      <c r="T2906" s="107">
        <f>IF(DATOS!J2834=P$74,DATOS!C2834,"")</f>
        <v>0</v>
      </c>
    </row>
    <row r="2907" spans="18:20" x14ac:dyDescent="0.25">
      <c r="R2907" s="95">
        <f t="shared" si="47"/>
        <v>1</v>
      </c>
      <c r="S2907" s="95">
        <f>IF(T2907="",0,IFERROR(IF(VLOOKUP(T2907,T$73:T2906,1,0)&gt;0,0,0),1))</f>
        <v>0</v>
      </c>
      <c r="T2907" s="107">
        <f>IF(DATOS!J2835=P$74,DATOS!C2835,"")</f>
        <v>0</v>
      </c>
    </row>
    <row r="2908" spans="18:20" x14ac:dyDescent="0.25">
      <c r="R2908" s="95">
        <f t="shared" si="47"/>
        <v>1</v>
      </c>
      <c r="S2908" s="95">
        <f>IF(T2908="",0,IFERROR(IF(VLOOKUP(T2908,T$73:T2907,1,0)&gt;0,0,0),1))</f>
        <v>0</v>
      </c>
      <c r="T2908" s="107">
        <f>IF(DATOS!J2836=P$74,DATOS!C2836,"")</f>
        <v>0</v>
      </c>
    </row>
    <row r="2909" spans="18:20" x14ac:dyDescent="0.25">
      <c r="R2909" s="95">
        <f t="shared" si="47"/>
        <v>1</v>
      </c>
      <c r="S2909" s="95">
        <f>IF(T2909="",0,IFERROR(IF(VLOOKUP(T2909,T$73:T2908,1,0)&gt;0,0,0),1))</f>
        <v>0</v>
      </c>
      <c r="T2909" s="107">
        <f>IF(DATOS!J2837=P$74,DATOS!C2837,"")</f>
        <v>0</v>
      </c>
    </row>
    <row r="2910" spans="18:20" x14ac:dyDescent="0.25">
      <c r="R2910" s="95">
        <f t="shared" si="47"/>
        <v>1</v>
      </c>
      <c r="S2910" s="95">
        <f>IF(T2910="",0,IFERROR(IF(VLOOKUP(T2910,T$73:T2909,1,0)&gt;0,0,0),1))</f>
        <v>0</v>
      </c>
      <c r="T2910" s="107">
        <f>IF(DATOS!J2838=P$74,DATOS!C2838,"")</f>
        <v>0</v>
      </c>
    </row>
    <row r="2911" spans="18:20" x14ac:dyDescent="0.25">
      <c r="R2911" s="95">
        <f t="shared" si="47"/>
        <v>1</v>
      </c>
      <c r="S2911" s="95">
        <f>IF(T2911="",0,IFERROR(IF(VLOOKUP(T2911,T$73:T2910,1,0)&gt;0,0,0),1))</f>
        <v>0</v>
      </c>
      <c r="T2911" s="107">
        <f>IF(DATOS!J2839=P$74,DATOS!C2839,"")</f>
        <v>0</v>
      </c>
    </row>
    <row r="2912" spans="18:20" x14ac:dyDescent="0.25">
      <c r="R2912" s="95">
        <f t="shared" si="47"/>
        <v>1</v>
      </c>
      <c r="S2912" s="95">
        <f>IF(T2912="",0,IFERROR(IF(VLOOKUP(T2912,T$73:T2911,1,0)&gt;0,0,0),1))</f>
        <v>0</v>
      </c>
      <c r="T2912" s="107">
        <f>IF(DATOS!J2840=P$74,DATOS!C2840,"")</f>
        <v>0</v>
      </c>
    </row>
    <row r="2913" spans="18:20" x14ac:dyDescent="0.25">
      <c r="R2913" s="95">
        <f t="shared" si="47"/>
        <v>1</v>
      </c>
      <c r="S2913" s="95">
        <f>IF(T2913="",0,IFERROR(IF(VLOOKUP(T2913,T$73:T2912,1,0)&gt;0,0,0),1))</f>
        <v>0</v>
      </c>
      <c r="T2913" s="107">
        <f>IF(DATOS!J2841=P$74,DATOS!C2841,"")</f>
        <v>0</v>
      </c>
    </row>
    <row r="2914" spans="18:20" x14ac:dyDescent="0.25">
      <c r="R2914" s="95">
        <f t="shared" si="47"/>
        <v>1</v>
      </c>
      <c r="S2914" s="95">
        <f>IF(T2914="",0,IFERROR(IF(VLOOKUP(T2914,T$73:T2913,1,0)&gt;0,0,0),1))</f>
        <v>0</v>
      </c>
      <c r="T2914" s="107">
        <f>IF(DATOS!J2842=P$74,DATOS!C2842,"")</f>
        <v>0</v>
      </c>
    </row>
    <row r="2915" spans="18:20" x14ac:dyDescent="0.25">
      <c r="R2915" s="95">
        <f t="shared" si="47"/>
        <v>1</v>
      </c>
      <c r="S2915" s="95">
        <f>IF(T2915="",0,IFERROR(IF(VLOOKUP(T2915,T$73:T2914,1,0)&gt;0,0,0),1))</f>
        <v>0</v>
      </c>
      <c r="T2915" s="107">
        <f>IF(DATOS!J2843=P$74,DATOS!C2843,"")</f>
        <v>0</v>
      </c>
    </row>
    <row r="2916" spans="18:20" x14ac:dyDescent="0.25">
      <c r="R2916" s="95">
        <f t="shared" si="47"/>
        <v>1</v>
      </c>
      <c r="S2916" s="95">
        <f>IF(T2916="",0,IFERROR(IF(VLOOKUP(T2916,T$73:T2915,1,0)&gt;0,0,0),1))</f>
        <v>0</v>
      </c>
      <c r="T2916" s="107">
        <f>IF(DATOS!J2844=P$74,DATOS!C2844,"")</f>
        <v>0</v>
      </c>
    </row>
    <row r="2917" spans="18:20" x14ac:dyDescent="0.25">
      <c r="R2917" s="95">
        <f t="shared" si="47"/>
        <v>1</v>
      </c>
      <c r="S2917" s="95">
        <f>IF(T2917="",0,IFERROR(IF(VLOOKUP(T2917,T$73:T2916,1,0)&gt;0,0,0),1))</f>
        <v>0</v>
      </c>
      <c r="T2917" s="107">
        <f>IF(DATOS!J2845=P$74,DATOS!C2845,"")</f>
        <v>0</v>
      </c>
    </row>
    <row r="2918" spans="18:20" x14ac:dyDescent="0.25">
      <c r="R2918" s="95">
        <f t="shared" si="47"/>
        <v>1</v>
      </c>
      <c r="S2918" s="95">
        <f>IF(T2918="",0,IFERROR(IF(VLOOKUP(T2918,T$73:T2917,1,0)&gt;0,0,0),1))</f>
        <v>0</v>
      </c>
      <c r="T2918" s="107">
        <f>IF(DATOS!J2846=P$74,DATOS!C2846,"")</f>
        <v>0</v>
      </c>
    </row>
    <row r="2919" spans="18:20" x14ac:dyDescent="0.25">
      <c r="R2919" s="95">
        <f t="shared" si="47"/>
        <v>1</v>
      </c>
      <c r="S2919" s="95">
        <f>IF(T2919="",0,IFERROR(IF(VLOOKUP(T2919,T$73:T2918,1,0)&gt;0,0,0),1))</f>
        <v>0</v>
      </c>
      <c r="T2919" s="107">
        <f>IF(DATOS!J2847=P$74,DATOS!C2847,"")</f>
        <v>0</v>
      </c>
    </row>
    <row r="2920" spans="18:20" x14ac:dyDescent="0.25">
      <c r="R2920" s="95">
        <f t="shared" si="47"/>
        <v>1</v>
      </c>
      <c r="S2920" s="95">
        <f>IF(T2920="",0,IFERROR(IF(VLOOKUP(T2920,T$73:T2919,1,0)&gt;0,0,0),1))</f>
        <v>0</v>
      </c>
      <c r="T2920" s="107">
        <f>IF(DATOS!J2848=P$74,DATOS!C2848,"")</f>
        <v>0</v>
      </c>
    </row>
    <row r="2921" spans="18:20" x14ac:dyDescent="0.25">
      <c r="R2921" s="95">
        <f t="shared" si="47"/>
        <v>1</v>
      </c>
      <c r="S2921" s="95">
        <f>IF(T2921="",0,IFERROR(IF(VLOOKUP(T2921,T$73:T2920,1,0)&gt;0,0,0),1))</f>
        <v>0</v>
      </c>
      <c r="T2921" s="107">
        <f>IF(DATOS!J2849=P$74,DATOS!C2849,"")</f>
        <v>0</v>
      </c>
    </row>
    <row r="2922" spans="18:20" x14ac:dyDescent="0.25">
      <c r="R2922" s="95">
        <f t="shared" si="47"/>
        <v>1</v>
      </c>
      <c r="S2922" s="95">
        <f>IF(T2922="",0,IFERROR(IF(VLOOKUP(T2922,T$73:T2921,1,0)&gt;0,0,0),1))</f>
        <v>0</v>
      </c>
      <c r="T2922" s="107">
        <f>IF(DATOS!J2850=P$74,DATOS!C2850,"")</f>
        <v>0</v>
      </c>
    </row>
    <row r="2923" spans="18:20" x14ac:dyDescent="0.25">
      <c r="R2923" s="95">
        <f t="shared" si="47"/>
        <v>1</v>
      </c>
      <c r="S2923" s="95">
        <f>IF(T2923="",0,IFERROR(IF(VLOOKUP(T2923,T$73:T2922,1,0)&gt;0,0,0),1))</f>
        <v>0</v>
      </c>
      <c r="T2923" s="107">
        <f>IF(DATOS!J2851=P$74,DATOS!C2851,"")</f>
        <v>0</v>
      </c>
    </row>
    <row r="2924" spans="18:20" x14ac:dyDescent="0.25">
      <c r="R2924" s="95">
        <f t="shared" si="47"/>
        <v>1</v>
      </c>
      <c r="S2924" s="95">
        <f>IF(T2924="",0,IFERROR(IF(VLOOKUP(T2924,T$73:T2923,1,0)&gt;0,0,0),1))</f>
        <v>0</v>
      </c>
      <c r="T2924" s="107">
        <f>IF(DATOS!J2852=P$74,DATOS!C2852,"")</f>
        <v>0</v>
      </c>
    </row>
    <row r="2925" spans="18:20" x14ac:dyDescent="0.25">
      <c r="R2925" s="95">
        <f t="shared" si="47"/>
        <v>1</v>
      </c>
      <c r="S2925" s="95">
        <f>IF(T2925="",0,IFERROR(IF(VLOOKUP(T2925,T$73:T2924,1,0)&gt;0,0,0),1))</f>
        <v>0</v>
      </c>
      <c r="T2925" s="107">
        <f>IF(DATOS!J2853=P$74,DATOS!C2853,"")</f>
        <v>0</v>
      </c>
    </row>
    <row r="2926" spans="18:20" x14ac:dyDescent="0.25">
      <c r="R2926" s="95">
        <f t="shared" si="47"/>
        <v>1</v>
      </c>
      <c r="S2926" s="95">
        <f>IF(T2926="",0,IFERROR(IF(VLOOKUP(T2926,T$73:T2925,1,0)&gt;0,0,0),1))</f>
        <v>0</v>
      </c>
      <c r="T2926" s="107">
        <f>IF(DATOS!J2854=P$74,DATOS!C2854,"")</f>
        <v>0</v>
      </c>
    </row>
    <row r="2927" spans="18:20" x14ac:dyDescent="0.25">
      <c r="R2927" s="95">
        <f t="shared" si="47"/>
        <v>1</v>
      </c>
      <c r="S2927" s="95">
        <f>IF(T2927="",0,IFERROR(IF(VLOOKUP(T2927,T$73:T2926,1,0)&gt;0,0,0),1))</f>
        <v>0</v>
      </c>
      <c r="T2927" s="107">
        <f>IF(DATOS!J2855=P$74,DATOS!C2855,"")</f>
        <v>0</v>
      </c>
    </row>
    <row r="2928" spans="18:20" x14ac:dyDescent="0.25">
      <c r="R2928" s="95">
        <f t="shared" si="47"/>
        <v>1</v>
      </c>
      <c r="S2928" s="95">
        <f>IF(T2928="",0,IFERROR(IF(VLOOKUP(T2928,T$73:T2927,1,0)&gt;0,0,0),1))</f>
        <v>0</v>
      </c>
      <c r="T2928" s="107">
        <f>IF(DATOS!J2856=P$74,DATOS!C2856,"")</f>
        <v>0</v>
      </c>
    </row>
    <row r="2929" spans="18:20" x14ac:dyDescent="0.25">
      <c r="R2929" s="95">
        <f t="shared" si="47"/>
        <v>1</v>
      </c>
      <c r="S2929" s="95">
        <f>IF(T2929="",0,IFERROR(IF(VLOOKUP(T2929,T$73:T2928,1,0)&gt;0,0,0),1))</f>
        <v>0</v>
      </c>
      <c r="T2929" s="107">
        <f>IF(DATOS!J2857=P$74,DATOS!C2857,"")</f>
        <v>0</v>
      </c>
    </row>
    <row r="2930" spans="18:20" x14ac:dyDescent="0.25">
      <c r="R2930" s="95">
        <f t="shared" si="47"/>
        <v>1</v>
      </c>
      <c r="S2930" s="95">
        <f>IF(T2930="",0,IFERROR(IF(VLOOKUP(T2930,T$73:T2929,1,0)&gt;0,0,0),1))</f>
        <v>0</v>
      </c>
      <c r="T2930" s="107">
        <f>IF(DATOS!J2858=P$74,DATOS!C2858,"")</f>
        <v>0</v>
      </c>
    </row>
    <row r="2931" spans="18:20" x14ac:dyDescent="0.25">
      <c r="R2931" s="95">
        <f t="shared" si="47"/>
        <v>1</v>
      </c>
      <c r="S2931" s="95">
        <f>IF(T2931="",0,IFERROR(IF(VLOOKUP(T2931,T$73:T2930,1,0)&gt;0,0,0),1))</f>
        <v>0</v>
      </c>
      <c r="T2931" s="107">
        <f>IF(DATOS!J2859=P$74,DATOS!C2859,"")</f>
        <v>0</v>
      </c>
    </row>
    <row r="2932" spans="18:20" x14ac:dyDescent="0.25">
      <c r="R2932" s="95">
        <f t="shared" si="47"/>
        <v>1</v>
      </c>
      <c r="S2932" s="95">
        <f>IF(T2932="",0,IFERROR(IF(VLOOKUP(T2932,T$73:T2931,1,0)&gt;0,0,0),1))</f>
        <v>0</v>
      </c>
      <c r="T2932" s="107">
        <f>IF(DATOS!J2860=P$74,DATOS!C2860,"")</f>
        <v>0</v>
      </c>
    </row>
    <row r="2933" spans="18:20" x14ac:dyDescent="0.25">
      <c r="R2933" s="95">
        <f t="shared" si="47"/>
        <v>1</v>
      </c>
      <c r="S2933" s="95">
        <f>IF(T2933="",0,IFERROR(IF(VLOOKUP(T2933,T$73:T2932,1,0)&gt;0,0,0),1))</f>
        <v>0</v>
      </c>
      <c r="T2933" s="107">
        <f>IF(DATOS!J2861=P$74,DATOS!C2861,"")</f>
        <v>0</v>
      </c>
    </row>
    <row r="2934" spans="18:20" x14ac:dyDescent="0.25">
      <c r="R2934" s="95">
        <f t="shared" si="47"/>
        <v>1</v>
      </c>
      <c r="S2934" s="95">
        <f>IF(T2934="",0,IFERROR(IF(VLOOKUP(T2934,T$73:T2933,1,0)&gt;0,0,0),1))</f>
        <v>0</v>
      </c>
      <c r="T2934" s="107">
        <f>IF(DATOS!J2862=P$74,DATOS!C2862,"")</f>
        <v>0</v>
      </c>
    </row>
    <row r="2935" spans="18:20" x14ac:dyDescent="0.25">
      <c r="R2935" s="95">
        <f t="shared" si="47"/>
        <v>1</v>
      </c>
      <c r="S2935" s="95">
        <f>IF(T2935="",0,IFERROR(IF(VLOOKUP(T2935,T$73:T2934,1,0)&gt;0,0,0),1))</f>
        <v>0</v>
      </c>
      <c r="T2935" s="107">
        <f>IF(DATOS!J2863=P$74,DATOS!C2863,"")</f>
        <v>0</v>
      </c>
    </row>
    <row r="2936" spans="18:20" x14ac:dyDescent="0.25">
      <c r="R2936" s="95">
        <f t="shared" si="47"/>
        <v>1</v>
      </c>
      <c r="S2936" s="95">
        <f>IF(T2936="",0,IFERROR(IF(VLOOKUP(T2936,T$73:T2935,1,0)&gt;0,0,0),1))</f>
        <v>0</v>
      </c>
      <c r="T2936" s="107">
        <f>IF(DATOS!J2864=P$74,DATOS!C2864,"")</f>
        <v>0</v>
      </c>
    </row>
    <row r="2937" spans="18:20" x14ac:dyDescent="0.25">
      <c r="R2937" s="95">
        <f t="shared" si="47"/>
        <v>1</v>
      </c>
      <c r="S2937" s="95">
        <f>IF(T2937="",0,IFERROR(IF(VLOOKUP(T2937,T$73:T2936,1,0)&gt;0,0,0),1))</f>
        <v>0</v>
      </c>
      <c r="T2937" s="107">
        <f>IF(DATOS!J2865=P$74,DATOS!C2865,"")</f>
        <v>0</v>
      </c>
    </row>
    <row r="2938" spans="18:20" x14ac:dyDescent="0.25">
      <c r="R2938" s="95">
        <f t="shared" si="47"/>
        <v>1</v>
      </c>
      <c r="S2938" s="95">
        <f>IF(T2938="",0,IFERROR(IF(VLOOKUP(T2938,T$73:T2937,1,0)&gt;0,0,0),1))</f>
        <v>0</v>
      </c>
      <c r="T2938" s="107">
        <f>IF(DATOS!J2866=P$74,DATOS!C2866,"")</f>
        <v>0</v>
      </c>
    </row>
    <row r="2939" spans="18:20" x14ac:dyDescent="0.25">
      <c r="R2939" s="95">
        <f t="shared" si="47"/>
        <v>1</v>
      </c>
      <c r="S2939" s="95">
        <f>IF(T2939="",0,IFERROR(IF(VLOOKUP(T2939,T$73:T2938,1,0)&gt;0,0,0),1))</f>
        <v>0</v>
      </c>
      <c r="T2939" s="107">
        <f>IF(DATOS!J2867=P$74,DATOS!C2867,"")</f>
        <v>0</v>
      </c>
    </row>
    <row r="2940" spans="18:20" x14ac:dyDescent="0.25">
      <c r="R2940" s="95">
        <f t="shared" si="47"/>
        <v>1</v>
      </c>
      <c r="S2940" s="95">
        <f>IF(T2940="",0,IFERROR(IF(VLOOKUP(T2940,T$73:T2939,1,0)&gt;0,0,0),1))</f>
        <v>0</v>
      </c>
      <c r="T2940" s="107">
        <f>IF(DATOS!J2868=P$74,DATOS!C2868,"")</f>
        <v>0</v>
      </c>
    </row>
    <row r="2941" spans="18:20" x14ac:dyDescent="0.25">
      <c r="R2941" s="95">
        <f t="shared" si="47"/>
        <v>1</v>
      </c>
      <c r="S2941" s="95">
        <f>IF(T2941="",0,IFERROR(IF(VLOOKUP(T2941,T$73:T2940,1,0)&gt;0,0,0),1))</f>
        <v>0</v>
      </c>
      <c r="T2941" s="107">
        <f>IF(DATOS!J2869=P$74,DATOS!C2869,"")</f>
        <v>0</v>
      </c>
    </row>
    <row r="2942" spans="18:20" x14ac:dyDescent="0.25">
      <c r="R2942" s="95">
        <f t="shared" si="47"/>
        <v>1</v>
      </c>
      <c r="S2942" s="95">
        <f>IF(T2942="",0,IFERROR(IF(VLOOKUP(T2942,T$73:T2941,1,0)&gt;0,0,0),1))</f>
        <v>0</v>
      </c>
      <c r="T2942" s="107">
        <f>IF(DATOS!J2870=P$74,DATOS!C2870,"")</f>
        <v>0</v>
      </c>
    </row>
    <row r="2943" spans="18:20" x14ac:dyDescent="0.25">
      <c r="R2943" s="95">
        <f t="shared" si="47"/>
        <v>1</v>
      </c>
      <c r="S2943" s="95">
        <f>IF(T2943="",0,IFERROR(IF(VLOOKUP(T2943,T$73:T2942,1,0)&gt;0,0,0),1))</f>
        <v>0</v>
      </c>
      <c r="T2943" s="107">
        <f>IF(DATOS!J2871=P$74,DATOS!C2871,"")</f>
        <v>0</v>
      </c>
    </row>
    <row r="2944" spans="18:20" x14ac:dyDescent="0.25">
      <c r="R2944" s="95">
        <f t="shared" si="47"/>
        <v>1</v>
      </c>
      <c r="S2944" s="95">
        <f>IF(T2944="",0,IFERROR(IF(VLOOKUP(T2944,T$73:T2943,1,0)&gt;0,0,0),1))</f>
        <v>0</v>
      </c>
      <c r="T2944" s="107">
        <f>IF(DATOS!J2872=P$74,DATOS!C2872,"")</f>
        <v>0</v>
      </c>
    </row>
    <row r="2945" spans="18:20" x14ac:dyDescent="0.25">
      <c r="R2945" s="95">
        <f t="shared" si="47"/>
        <v>1</v>
      </c>
      <c r="S2945" s="95">
        <f>IF(T2945="",0,IFERROR(IF(VLOOKUP(T2945,T$73:T2944,1,0)&gt;0,0,0),1))</f>
        <v>0</v>
      </c>
      <c r="T2945" s="107">
        <f>IF(DATOS!J2873=P$74,DATOS!C2873,"")</f>
        <v>0</v>
      </c>
    </row>
    <row r="2946" spans="18:20" x14ac:dyDescent="0.25">
      <c r="R2946" s="95">
        <f t="shared" si="47"/>
        <v>1</v>
      </c>
      <c r="S2946" s="95">
        <f>IF(T2946="",0,IFERROR(IF(VLOOKUP(T2946,T$73:T2945,1,0)&gt;0,0,0),1))</f>
        <v>0</v>
      </c>
      <c r="T2946" s="107">
        <f>IF(DATOS!J2874=P$74,DATOS!C2874,"")</f>
        <v>0</v>
      </c>
    </row>
    <row r="2947" spans="18:20" x14ac:dyDescent="0.25">
      <c r="R2947" s="95">
        <f t="shared" si="47"/>
        <v>1</v>
      </c>
      <c r="S2947" s="95">
        <f>IF(T2947="",0,IFERROR(IF(VLOOKUP(T2947,T$73:T2946,1,0)&gt;0,0,0),1))</f>
        <v>0</v>
      </c>
      <c r="T2947" s="107">
        <f>IF(DATOS!J2875=P$74,DATOS!C2875,"")</f>
        <v>0</v>
      </c>
    </row>
    <row r="2948" spans="18:20" x14ac:dyDescent="0.25">
      <c r="R2948" s="95">
        <f t="shared" si="47"/>
        <v>1</v>
      </c>
      <c r="S2948" s="95">
        <f>IF(T2948="",0,IFERROR(IF(VLOOKUP(T2948,T$73:T2947,1,0)&gt;0,0,0),1))</f>
        <v>0</v>
      </c>
      <c r="T2948" s="107">
        <f>IF(DATOS!J2876=P$74,DATOS!C2876,"")</f>
        <v>0</v>
      </c>
    </row>
    <row r="2949" spans="18:20" x14ac:dyDescent="0.25">
      <c r="R2949" s="95">
        <f t="shared" si="47"/>
        <v>1</v>
      </c>
      <c r="S2949" s="95">
        <f>IF(T2949="",0,IFERROR(IF(VLOOKUP(T2949,T$73:T2948,1,0)&gt;0,0,0),1))</f>
        <v>0</v>
      </c>
      <c r="T2949" s="107">
        <f>IF(DATOS!J2877=P$74,DATOS!C2877,"")</f>
        <v>0</v>
      </c>
    </row>
    <row r="2950" spans="18:20" x14ac:dyDescent="0.25">
      <c r="R2950" s="95">
        <f t="shared" si="47"/>
        <v>1</v>
      </c>
      <c r="S2950" s="95">
        <f>IF(T2950="",0,IFERROR(IF(VLOOKUP(T2950,T$73:T2949,1,0)&gt;0,0,0),1))</f>
        <v>0</v>
      </c>
      <c r="T2950" s="107">
        <f>IF(DATOS!J2878=P$74,DATOS!C2878,"")</f>
        <v>0</v>
      </c>
    </row>
    <row r="2951" spans="18:20" x14ac:dyDescent="0.25">
      <c r="R2951" s="95">
        <f t="shared" si="47"/>
        <v>1</v>
      </c>
      <c r="S2951" s="95">
        <f>IF(T2951="",0,IFERROR(IF(VLOOKUP(T2951,T$73:T2950,1,0)&gt;0,0,0),1))</f>
        <v>0</v>
      </c>
      <c r="T2951" s="107">
        <f>IF(DATOS!J2879=P$74,DATOS!C2879,"")</f>
        <v>0</v>
      </c>
    </row>
    <row r="2952" spans="18:20" x14ac:dyDescent="0.25">
      <c r="R2952" s="95">
        <f t="shared" si="47"/>
        <v>1</v>
      </c>
      <c r="S2952" s="95">
        <f>IF(T2952="",0,IFERROR(IF(VLOOKUP(T2952,T$73:T2951,1,0)&gt;0,0,0),1))</f>
        <v>0</v>
      </c>
      <c r="T2952" s="107">
        <f>IF(DATOS!J2880=P$74,DATOS!C2880,"")</f>
        <v>0</v>
      </c>
    </row>
    <row r="2953" spans="18:20" x14ac:dyDescent="0.25">
      <c r="R2953" s="95">
        <f t="shared" si="47"/>
        <v>1</v>
      </c>
      <c r="S2953" s="95">
        <f>IF(T2953="",0,IFERROR(IF(VLOOKUP(T2953,T$73:T2952,1,0)&gt;0,0,0),1))</f>
        <v>0</v>
      </c>
      <c r="T2953" s="107">
        <f>IF(DATOS!J2881=P$74,DATOS!C2881,"")</f>
        <v>0</v>
      </c>
    </row>
    <row r="2954" spans="18:20" x14ac:dyDescent="0.25">
      <c r="R2954" s="95">
        <f t="shared" ref="R2954:R3017" si="48">R2953+S2954</f>
        <v>1</v>
      </c>
      <c r="S2954" s="95">
        <f>IF(T2954="",0,IFERROR(IF(VLOOKUP(T2954,T$73:T2953,1,0)&gt;0,0,0),1))</f>
        <v>0</v>
      </c>
      <c r="T2954" s="107">
        <f>IF(DATOS!J2882=P$74,DATOS!C2882,"")</f>
        <v>0</v>
      </c>
    </row>
    <row r="2955" spans="18:20" x14ac:dyDescent="0.25">
      <c r="R2955" s="95">
        <f t="shared" si="48"/>
        <v>1</v>
      </c>
      <c r="S2955" s="95">
        <f>IF(T2955="",0,IFERROR(IF(VLOOKUP(T2955,T$73:T2954,1,0)&gt;0,0,0),1))</f>
        <v>0</v>
      </c>
      <c r="T2955" s="107">
        <f>IF(DATOS!J2883=P$74,DATOS!C2883,"")</f>
        <v>0</v>
      </c>
    </row>
    <row r="2956" spans="18:20" x14ac:dyDescent="0.25">
      <c r="R2956" s="95">
        <f t="shared" si="48"/>
        <v>1</v>
      </c>
      <c r="S2956" s="95">
        <f>IF(T2956="",0,IFERROR(IF(VLOOKUP(T2956,T$73:T2955,1,0)&gt;0,0,0),1))</f>
        <v>0</v>
      </c>
      <c r="T2956" s="107">
        <f>IF(DATOS!J2884=P$74,DATOS!C2884,"")</f>
        <v>0</v>
      </c>
    </row>
    <row r="2957" spans="18:20" x14ac:dyDescent="0.25">
      <c r="R2957" s="95">
        <f t="shared" si="48"/>
        <v>1</v>
      </c>
      <c r="S2957" s="95">
        <f>IF(T2957="",0,IFERROR(IF(VLOOKUP(T2957,T$73:T2956,1,0)&gt;0,0,0),1))</f>
        <v>0</v>
      </c>
      <c r="T2957" s="107">
        <f>IF(DATOS!J2885=P$74,DATOS!C2885,"")</f>
        <v>0</v>
      </c>
    </row>
    <row r="2958" spans="18:20" x14ac:dyDescent="0.25">
      <c r="R2958" s="95">
        <f t="shared" si="48"/>
        <v>1</v>
      </c>
      <c r="S2958" s="95">
        <f>IF(T2958="",0,IFERROR(IF(VLOOKUP(T2958,T$73:T2957,1,0)&gt;0,0,0),1))</f>
        <v>0</v>
      </c>
      <c r="T2958" s="107">
        <f>IF(DATOS!J2886=P$74,DATOS!C2886,"")</f>
        <v>0</v>
      </c>
    </row>
    <row r="2959" spans="18:20" x14ac:dyDescent="0.25">
      <c r="R2959" s="95">
        <f t="shared" si="48"/>
        <v>1</v>
      </c>
      <c r="S2959" s="95">
        <f>IF(T2959="",0,IFERROR(IF(VLOOKUP(T2959,T$73:T2958,1,0)&gt;0,0,0),1))</f>
        <v>0</v>
      </c>
      <c r="T2959" s="107">
        <f>IF(DATOS!J2887=P$74,DATOS!C2887,"")</f>
        <v>0</v>
      </c>
    </row>
    <row r="2960" spans="18:20" x14ac:dyDescent="0.25">
      <c r="R2960" s="95">
        <f t="shared" si="48"/>
        <v>1</v>
      </c>
      <c r="S2960" s="95">
        <f>IF(T2960="",0,IFERROR(IF(VLOOKUP(T2960,T$73:T2959,1,0)&gt;0,0,0),1))</f>
        <v>0</v>
      </c>
      <c r="T2960" s="107">
        <f>IF(DATOS!J2888=P$74,DATOS!C2888,"")</f>
        <v>0</v>
      </c>
    </row>
    <row r="2961" spans="18:20" x14ac:dyDescent="0.25">
      <c r="R2961" s="95">
        <f t="shared" si="48"/>
        <v>1</v>
      </c>
      <c r="S2961" s="95">
        <f>IF(T2961="",0,IFERROR(IF(VLOOKUP(T2961,T$73:T2960,1,0)&gt;0,0,0),1))</f>
        <v>0</v>
      </c>
      <c r="T2961" s="107">
        <f>IF(DATOS!J2889=P$74,DATOS!C2889,"")</f>
        <v>0</v>
      </c>
    </row>
    <row r="2962" spans="18:20" x14ac:dyDescent="0.25">
      <c r="R2962" s="95">
        <f t="shared" si="48"/>
        <v>1</v>
      </c>
      <c r="S2962" s="95">
        <f>IF(T2962="",0,IFERROR(IF(VLOOKUP(T2962,T$73:T2961,1,0)&gt;0,0,0),1))</f>
        <v>0</v>
      </c>
      <c r="T2962" s="107">
        <f>IF(DATOS!J2890=P$74,DATOS!C2890,"")</f>
        <v>0</v>
      </c>
    </row>
    <row r="2963" spans="18:20" x14ac:dyDescent="0.25">
      <c r="R2963" s="95">
        <f t="shared" si="48"/>
        <v>1</v>
      </c>
      <c r="S2963" s="95">
        <f>IF(T2963="",0,IFERROR(IF(VLOOKUP(T2963,T$73:T2962,1,0)&gt;0,0,0),1))</f>
        <v>0</v>
      </c>
      <c r="T2963" s="107">
        <f>IF(DATOS!J2891=P$74,DATOS!C2891,"")</f>
        <v>0</v>
      </c>
    </row>
    <row r="2964" spans="18:20" x14ac:dyDescent="0.25">
      <c r="R2964" s="95">
        <f t="shared" si="48"/>
        <v>1</v>
      </c>
      <c r="S2964" s="95">
        <f>IF(T2964="",0,IFERROR(IF(VLOOKUP(T2964,T$73:T2963,1,0)&gt;0,0,0),1))</f>
        <v>0</v>
      </c>
      <c r="T2964" s="107">
        <f>IF(DATOS!J2892=P$74,DATOS!C2892,"")</f>
        <v>0</v>
      </c>
    </row>
    <row r="2965" spans="18:20" x14ac:dyDescent="0.25">
      <c r="R2965" s="95">
        <f t="shared" si="48"/>
        <v>1</v>
      </c>
      <c r="S2965" s="95">
        <f>IF(T2965="",0,IFERROR(IF(VLOOKUP(T2965,T$73:T2964,1,0)&gt;0,0,0),1))</f>
        <v>0</v>
      </c>
      <c r="T2965" s="107">
        <f>IF(DATOS!J2893=P$74,DATOS!C2893,"")</f>
        <v>0</v>
      </c>
    </row>
    <row r="2966" spans="18:20" x14ac:dyDescent="0.25">
      <c r="R2966" s="95">
        <f t="shared" si="48"/>
        <v>1</v>
      </c>
      <c r="S2966" s="95">
        <f>IF(T2966="",0,IFERROR(IF(VLOOKUP(T2966,T$73:T2965,1,0)&gt;0,0,0),1))</f>
        <v>0</v>
      </c>
      <c r="T2966" s="107">
        <f>IF(DATOS!J2894=P$74,DATOS!C2894,"")</f>
        <v>0</v>
      </c>
    </row>
    <row r="2967" spans="18:20" x14ac:dyDescent="0.25">
      <c r="R2967" s="95">
        <f t="shared" si="48"/>
        <v>1</v>
      </c>
      <c r="S2967" s="95">
        <f>IF(T2967="",0,IFERROR(IF(VLOOKUP(T2967,T$73:T2966,1,0)&gt;0,0,0),1))</f>
        <v>0</v>
      </c>
      <c r="T2967" s="107">
        <f>IF(DATOS!J2895=P$74,DATOS!C2895,"")</f>
        <v>0</v>
      </c>
    </row>
    <row r="2968" spans="18:20" x14ac:dyDescent="0.25">
      <c r="R2968" s="95">
        <f t="shared" si="48"/>
        <v>1</v>
      </c>
      <c r="S2968" s="95">
        <f>IF(T2968="",0,IFERROR(IF(VLOOKUP(T2968,T$73:T2967,1,0)&gt;0,0,0),1))</f>
        <v>0</v>
      </c>
      <c r="T2968" s="107">
        <f>IF(DATOS!J2896=P$74,DATOS!C2896,"")</f>
        <v>0</v>
      </c>
    </row>
    <row r="2969" spans="18:20" x14ac:dyDescent="0.25">
      <c r="R2969" s="95">
        <f t="shared" si="48"/>
        <v>1</v>
      </c>
      <c r="S2969" s="95">
        <f>IF(T2969="",0,IFERROR(IF(VLOOKUP(T2969,T$73:T2968,1,0)&gt;0,0,0),1))</f>
        <v>0</v>
      </c>
      <c r="T2969" s="107">
        <f>IF(DATOS!J2897=P$74,DATOS!C2897,"")</f>
        <v>0</v>
      </c>
    </row>
    <row r="2970" spans="18:20" x14ac:dyDescent="0.25">
      <c r="R2970" s="95">
        <f t="shared" si="48"/>
        <v>1</v>
      </c>
      <c r="S2970" s="95">
        <f>IF(T2970="",0,IFERROR(IF(VLOOKUP(T2970,T$73:T2969,1,0)&gt;0,0,0),1))</f>
        <v>0</v>
      </c>
      <c r="T2970" s="107">
        <f>IF(DATOS!J2898=P$74,DATOS!C2898,"")</f>
        <v>0</v>
      </c>
    </row>
    <row r="2971" spans="18:20" x14ac:dyDescent="0.25">
      <c r="R2971" s="95">
        <f t="shared" si="48"/>
        <v>1</v>
      </c>
      <c r="S2971" s="95">
        <f>IF(T2971="",0,IFERROR(IF(VLOOKUP(T2971,T$73:T2970,1,0)&gt;0,0,0),1))</f>
        <v>0</v>
      </c>
      <c r="T2971" s="107">
        <f>IF(DATOS!J2899=P$74,DATOS!C2899,"")</f>
        <v>0</v>
      </c>
    </row>
    <row r="2972" spans="18:20" x14ac:dyDescent="0.25">
      <c r="R2972" s="95">
        <f t="shared" si="48"/>
        <v>1</v>
      </c>
      <c r="S2972" s="95">
        <f>IF(T2972="",0,IFERROR(IF(VLOOKUP(T2972,T$73:T2971,1,0)&gt;0,0,0),1))</f>
        <v>0</v>
      </c>
      <c r="T2972" s="107">
        <f>IF(DATOS!J2900=P$74,DATOS!C2900,"")</f>
        <v>0</v>
      </c>
    </row>
    <row r="2973" spans="18:20" x14ac:dyDescent="0.25">
      <c r="R2973" s="95">
        <f t="shared" si="48"/>
        <v>1</v>
      </c>
      <c r="S2973" s="95">
        <f>IF(T2973="",0,IFERROR(IF(VLOOKUP(T2973,T$73:T2972,1,0)&gt;0,0,0),1))</f>
        <v>0</v>
      </c>
      <c r="T2973" s="107">
        <f>IF(DATOS!J2901=P$74,DATOS!C2901,"")</f>
        <v>0</v>
      </c>
    </row>
    <row r="2974" spans="18:20" x14ac:dyDescent="0.25">
      <c r="R2974" s="95">
        <f t="shared" si="48"/>
        <v>1</v>
      </c>
      <c r="S2974" s="95">
        <f>IF(T2974="",0,IFERROR(IF(VLOOKUP(T2974,T$73:T2973,1,0)&gt;0,0,0),1))</f>
        <v>0</v>
      </c>
      <c r="T2974" s="107">
        <f>IF(DATOS!J2902=P$74,DATOS!C2902,"")</f>
        <v>0</v>
      </c>
    </row>
    <row r="2975" spans="18:20" x14ac:dyDescent="0.25">
      <c r="R2975" s="95">
        <f t="shared" si="48"/>
        <v>1</v>
      </c>
      <c r="S2975" s="95">
        <f>IF(T2975="",0,IFERROR(IF(VLOOKUP(T2975,T$73:T2974,1,0)&gt;0,0,0),1))</f>
        <v>0</v>
      </c>
      <c r="T2975" s="107">
        <f>IF(DATOS!J2903=P$74,DATOS!C2903,"")</f>
        <v>0</v>
      </c>
    </row>
    <row r="2976" spans="18:20" x14ac:dyDescent="0.25">
      <c r="R2976" s="95">
        <f t="shared" si="48"/>
        <v>1</v>
      </c>
      <c r="S2976" s="95">
        <f>IF(T2976="",0,IFERROR(IF(VLOOKUP(T2976,T$73:T2975,1,0)&gt;0,0,0),1))</f>
        <v>0</v>
      </c>
      <c r="T2976" s="107">
        <f>IF(DATOS!J2904=P$74,DATOS!C2904,"")</f>
        <v>0</v>
      </c>
    </row>
    <row r="2977" spans="18:20" x14ac:dyDescent="0.25">
      <c r="R2977" s="95">
        <f t="shared" si="48"/>
        <v>1</v>
      </c>
      <c r="S2977" s="95">
        <f>IF(T2977="",0,IFERROR(IF(VLOOKUP(T2977,T$73:T2976,1,0)&gt;0,0,0),1))</f>
        <v>0</v>
      </c>
      <c r="T2977" s="107">
        <f>IF(DATOS!J2905=P$74,DATOS!C2905,"")</f>
        <v>0</v>
      </c>
    </row>
    <row r="2978" spans="18:20" x14ac:dyDescent="0.25">
      <c r="R2978" s="95">
        <f t="shared" si="48"/>
        <v>1</v>
      </c>
      <c r="S2978" s="95">
        <f>IF(T2978="",0,IFERROR(IF(VLOOKUP(T2978,T$73:T2977,1,0)&gt;0,0,0),1))</f>
        <v>0</v>
      </c>
      <c r="T2978" s="107">
        <f>IF(DATOS!J2906=P$74,DATOS!C2906,"")</f>
        <v>0</v>
      </c>
    </row>
    <row r="2979" spans="18:20" x14ac:dyDescent="0.25">
      <c r="R2979" s="95">
        <f t="shared" si="48"/>
        <v>1</v>
      </c>
      <c r="S2979" s="95">
        <f>IF(T2979="",0,IFERROR(IF(VLOOKUP(T2979,T$73:T2978,1,0)&gt;0,0,0),1))</f>
        <v>0</v>
      </c>
      <c r="T2979" s="107">
        <f>IF(DATOS!J2907=P$74,DATOS!C2907,"")</f>
        <v>0</v>
      </c>
    </row>
    <row r="2980" spans="18:20" x14ac:dyDescent="0.25">
      <c r="R2980" s="95">
        <f t="shared" si="48"/>
        <v>1</v>
      </c>
      <c r="S2980" s="95">
        <f>IF(T2980="",0,IFERROR(IF(VLOOKUP(T2980,T$73:T2979,1,0)&gt;0,0,0),1))</f>
        <v>0</v>
      </c>
      <c r="T2980" s="107">
        <f>IF(DATOS!J2908=P$74,DATOS!C2908,"")</f>
        <v>0</v>
      </c>
    </row>
    <row r="2981" spans="18:20" x14ac:dyDescent="0.25">
      <c r="R2981" s="95">
        <f t="shared" si="48"/>
        <v>1</v>
      </c>
      <c r="S2981" s="95">
        <f>IF(T2981="",0,IFERROR(IF(VLOOKUP(T2981,T$73:T2980,1,0)&gt;0,0,0),1))</f>
        <v>0</v>
      </c>
      <c r="T2981" s="107">
        <f>IF(DATOS!J2909=P$74,DATOS!C2909,"")</f>
        <v>0</v>
      </c>
    </row>
    <row r="2982" spans="18:20" x14ac:dyDescent="0.25">
      <c r="R2982" s="95">
        <f t="shared" si="48"/>
        <v>1</v>
      </c>
      <c r="S2982" s="95">
        <f>IF(T2982="",0,IFERROR(IF(VLOOKUP(T2982,T$73:T2981,1,0)&gt;0,0,0),1))</f>
        <v>0</v>
      </c>
      <c r="T2982" s="107">
        <f>IF(DATOS!J2910=P$74,DATOS!C2910,"")</f>
        <v>0</v>
      </c>
    </row>
    <row r="2983" spans="18:20" x14ac:dyDescent="0.25">
      <c r="R2983" s="95">
        <f t="shared" si="48"/>
        <v>1</v>
      </c>
      <c r="S2983" s="95">
        <f>IF(T2983="",0,IFERROR(IF(VLOOKUP(T2983,T$73:T2982,1,0)&gt;0,0,0),1))</f>
        <v>0</v>
      </c>
      <c r="T2983" s="107">
        <f>IF(DATOS!J2911=P$74,DATOS!C2911,"")</f>
        <v>0</v>
      </c>
    </row>
    <row r="2984" spans="18:20" x14ac:dyDescent="0.25">
      <c r="R2984" s="95">
        <f t="shared" si="48"/>
        <v>1</v>
      </c>
      <c r="S2984" s="95">
        <f>IF(T2984="",0,IFERROR(IF(VLOOKUP(T2984,T$73:T2983,1,0)&gt;0,0,0),1))</f>
        <v>0</v>
      </c>
      <c r="T2984" s="107">
        <f>IF(DATOS!J2912=P$74,DATOS!C2912,"")</f>
        <v>0</v>
      </c>
    </row>
    <row r="2985" spans="18:20" x14ac:dyDescent="0.25">
      <c r="R2985" s="95">
        <f t="shared" si="48"/>
        <v>1</v>
      </c>
      <c r="S2985" s="95">
        <f>IF(T2985="",0,IFERROR(IF(VLOOKUP(T2985,T$73:T2984,1,0)&gt;0,0,0),1))</f>
        <v>0</v>
      </c>
      <c r="T2985" s="107">
        <f>IF(DATOS!J2913=P$74,DATOS!C2913,"")</f>
        <v>0</v>
      </c>
    </row>
    <row r="2986" spans="18:20" x14ac:dyDescent="0.25">
      <c r="R2986" s="95">
        <f t="shared" si="48"/>
        <v>1</v>
      </c>
      <c r="S2986" s="95">
        <f>IF(T2986="",0,IFERROR(IF(VLOOKUP(T2986,T$73:T2985,1,0)&gt;0,0,0),1))</f>
        <v>0</v>
      </c>
      <c r="T2986" s="107">
        <f>IF(DATOS!J2914=P$74,DATOS!C2914,"")</f>
        <v>0</v>
      </c>
    </row>
    <row r="2987" spans="18:20" x14ac:dyDescent="0.25">
      <c r="R2987" s="95">
        <f t="shared" si="48"/>
        <v>1</v>
      </c>
      <c r="S2987" s="95">
        <f>IF(T2987="",0,IFERROR(IF(VLOOKUP(T2987,T$73:T2986,1,0)&gt;0,0,0),1))</f>
        <v>0</v>
      </c>
      <c r="T2987" s="107">
        <f>IF(DATOS!J2915=P$74,DATOS!C2915,"")</f>
        <v>0</v>
      </c>
    </row>
    <row r="2988" spans="18:20" x14ac:dyDescent="0.25">
      <c r="R2988" s="95">
        <f t="shared" si="48"/>
        <v>1</v>
      </c>
      <c r="S2988" s="95">
        <f>IF(T2988="",0,IFERROR(IF(VLOOKUP(T2988,T$73:T2987,1,0)&gt;0,0,0),1))</f>
        <v>0</v>
      </c>
      <c r="T2988" s="107">
        <f>IF(DATOS!J2916=P$74,DATOS!C2916,"")</f>
        <v>0</v>
      </c>
    </row>
    <row r="2989" spans="18:20" x14ac:dyDescent="0.25">
      <c r="R2989" s="95">
        <f t="shared" si="48"/>
        <v>1</v>
      </c>
      <c r="S2989" s="95">
        <f>IF(T2989="",0,IFERROR(IF(VLOOKUP(T2989,T$73:T2988,1,0)&gt;0,0,0),1))</f>
        <v>0</v>
      </c>
      <c r="T2989" s="107">
        <f>IF(DATOS!J2917=P$74,DATOS!C2917,"")</f>
        <v>0</v>
      </c>
    </row>
    <row r="2990" spans="18:20" x14ac:dyDescent="0.25">
      <c r="R2990" s="95">
        <f t="shared" si="48"/>
        <v>1</v>
      </c>
      <c r="S2990" s="95">
        <f>IF(T2990="",0,IFERROR(IF(VLOOKUP(T2990,T$73:T2989,1,0)&gt;0,0,0),1))</f>
        <v>0</v>
      </c>
      <c r="T2990" s="107">
        <f>IF(DATOS!J2918=P$74,DATOS!C2918,"")</f>
        <v>0</v>
      </c>
    </row>
    <row r="2991" spans="18:20" x14ac:dyDescent="0.25">
      <c r="R2991" s="95">
        <f t="shared" si="48"/>
        <v>1</v>
      </c>
      <c r="S2991" s="95">
        <f>IF(T2991="",0,IFERROR(IF(VLOOKUP(T2991,T$73:T2990,1,0)&gt;0,0,0),1))</f>
        <v>0</v>
      </c>
      <c r="T2991" s="107">
        <f>IF(DATOS!J2919=P$74,DATOS!C2919,"")</f>
        <v>0</v>
      </c>
    </row>
    <row r="2992" spans="18:20" x14ac:dyDescent="0.25">
      <c r="R2992" s="95">
        <f t="shared" si="48"/>
        <v>1</v>
      </c>
      <c r="S2992" s="95">
        <f>IF(T2992="",0,IFERROR(IF(VLOOKUP(T2992,T$73:T2991,1,0)&gt;0,0,0),1))</f>
        <v>0</v>
      </c>
      <c r="T2992" s="107">
        <f>IF(DATOS!J2920=P$74,DATOS!C2920,"")</f>
        <v>0</v>
      </c>
    </row>
    <row r="2993" spans="18:20" x14ac:dyDescent="0.25">
      <c r="R2993" s="95">
        <f t="shared" si="48"/>
        <v>1</v>
      </c>
      <c r="S2993" s="95">
        <f>IF(T2993="",0,IFERROR(IF(VLOOKUP(T2993,T$73:T2992,1,0)&gt;0,0,0),1))</f>
        <v>0</v>
      </c>
      <c r="T2993" s="107">
        <f>IF(DATOS!J2921=P$74,DATOS!C2921,"")</f>
        <v>0</v>
      </c>
    </row>
    <row r="2994" spans="18:20" x14ac:dyDescent="0.25">
      <c r="R2994" s="95">
        <f t="shared" si="48"/>
        <v>1</v>
      </c>
      <c r="S2994" s="95">
        <f>IF(T2994="",0,IFERROR(IF(VLOOKUP(T2994,T$73:T2993,1,0)&gt;0,0,0),1))</f>
        <v>0</v>
      </c>
      <c r="T2994" s="107">
        <f>IF(DATOS!J2922=P$74,DATOS!C2922,"")</f>
        <v>0</v>
      </c>
    </row>
    <row r="2995" spans="18:20" x14ac:dyDescent="0.25">
      <c r="R2995" s="95">
        <f t="shared" si="48"/>
        <v>1</v>
      </c>
      <c r="S2995" s="95">
        <f>IF(T2995="",0,IFERROR(IF(VLOOKUP(T2995,T$73:T2994,1,0)&gt;0,0,0),1))</f>
        <v>0</v>
      </c>
      <c r="T2995" s="107">
        <f>IF(DATOS!J2923=P$74,DATOS!C2923,"")</f>
        <v>0</v>
      </c>
    </row>
    <row r="2996" spans="18:20" x14ac:dyDescent="0.25">
      <c r="R2996" s="95">
        <f t="shared" si="48"/>
        <v>1</v>
      </c>
      <c r="S2996" s="95">
        <f>IF(T2996="",0,IFERROR(IF(VLOOKUP(T2996,T$73:T2995,1,0)&gt;0,0,0),1))</f>
        <v>0</v>
      </c>
      <c r="T2996" s="107">
        <f>IF(DATOS!J2924=P$74,DATOS!C2924,"")</f>
        <v>0</v>
      </c>
    </row>
    <row r="2997" spans="18:20" x14ac:dyDescent="0.25">
      <c r="R2997" s="95">
        <f t="shared" si="48"/>
        <v>1</v>
      </c>
      <c r="S2997" s="95">
        <f>IF(T2997="",0,IFERROR(IF(VLOOKUP(T2997,T$73:T2996,1,0)&gt;0,0,0),1))</f>
        <v>0</v>
      </c>
      <c r="T2997" s="107">
        <f>IF(DATOS!J2925=P$74,DATOS!C2925,"")</f>
        <v>0</v>
      </c>
    </row>
    <row r="2998" spans="18:20" x14ac:dyDescent="0.25">
      <c r="R2998" s="95">
        <f t="shared" si="48"/>
        <v>1</v>
      </c>
      <c r="S2998" s="95">
        <f>IF(T2998="",0,IFERROR(IF(VLOOKUP(T2998,T$73:T2997,1,0)&gt;0,0,0),1))</f>
        <v>0</v>
      </c>
      <c r="T2998" s="107">
        <f>IF(DATOS!J2926=P$74,DATOS!C2926,"")</f>
        <v>0</v>
      </c>
    </row>
    <row r="2999" spans="18:20" x14ac:dyDescent="0.25">
      <c r="R2999" s="95">
        <f t="shared" si="48"/>
        <v>1</v>
      </c>
      <c r="S2999" s="95">
        <f>IF(T2999="",0,IFERROR(IF(VLOOKUP(T2999,T$73:T2998,1,0)&gt;0,0,0),1))</f>
        <v>0</v>
      </c>
      <c r="T2999" s="107">
        <f>IF(DATOS!J2927=P$74,DATOS!C2927,"")</f>
        <v>0</v>
      </c>
    </row>
    <row r="3000" spans="18:20" x14ac:dyDescent="0.25">
      <c r="R3000" s="95">
        <f t="shared" si="48"/>
        <v>1</v>
      </c>
      <c r="S3000" s="95">
        <f>IF(T3000="",0,IFERROR(IF(VLOOKUP(T3000,T$73:T2999,1,0)&gt;0,0,0),1))</f>
        <v>0</v>
      </c>
      <c r="T3000" s="107">
        <f>IF(DATOS!J2928=P$74,DATOS!C2928,"")</f>
        <v>0</v>
      </c>
    </row>
    <row r="3001" spans="18:20" x14ac:dyDescent="0.25">
      <c r="R3001" s="95">
        <f t="shared" si="48"/>
        <v>1</v>
      </c>
      <c r="S3001" s="95">
        <f>IF(T3001="",0,IFERROR(IF(VLOOKUP(T3001,T$73:T3000,1,0)&gt;0,0,0),1))</f>
        <v>0</v>
      </c>
      <c r="T3001" s="107">
        <f>IF(DATOS!J2929=P$74,DATOS!C2929,"")</f>
        <v>0</v>
      </c>
    </row>
    <row r="3002" spans="18:20" x14ac:dyDescent="0.25">
      <c r="R3002" s="95">
        <f t="shared" si="48"/>
        <v>1</v>
      </c>
      <c r="S3002" s="95">
        <f>IF(T3002="",0,IFERROR(IF(VLOOKUP(T3002,T$73:T3001,1,0)&gt;0,0,0),1))</f>
        <v>0</v>
      </c>
      <c r="T3002" s="107">
        <f>IF(DATOS!J2930=P$74,DATOS!C2930,"")</f>
        <v>0</v>
      </c>
    </row>
    <row r="3003" spans="18:20" x14ac:dyDescent="0.25">
      <c r="R3003" s="95">
        <f t="shared" si="48"/>
        <v>1</v>
      </c>
      <c r="S3003" s="95">
        <f>IF(T3003="",0,IFERROR(IF(VLOOKUP(T3003,T$73:T3002,1,0)&gt;0,0,0),1))</f>
        <v>0</v>
      </c>
      <c r="T3003" s="107">
        <f>IF(DATOS!J2931=P$74,DATOS!C2931,"")</f>
        <v>0</v>
      </c>
    </row>
    <row r="3004" spans="18:20" x14ac:dyDescent="0.25">
      <c r="R3004" s="95">
        <f t="shared" si="48"/>
        <v>1</v>
      </c>
      <c r="S3004" s="95">
        <f>IF(T3004="",0,IFERROR(IF(VLOOKUP(T3004,T$73:T3003,1,0)&gt;0,0,0),1))</f>
        <v>0</v>
      </c>
      <c r="T3004" s="107">
        <f>IF(DATOS!J2932=P$74,DATOS!C2932,"")</f>
        <v>0</v>
      </c>
    </row>
    <row r="3005" spans="18:20" x14ac:dyDescent="0.25">
      <c r="R3005" s="95">
        <f t="shared" si="48"/>
        <v>1</v>
      </c>
      <c r="S3005" s="95">
        <f>IF(T3005="",0,IFERROR(IF(VLOOKUP(T3005,T$73:T3004,1,0)&gt;0,0,0),1))</f>
        <v>0</v>
      </c>
      <c r="T3005" s="107">
        <f>IF(DATOS!J2933=P$74,DATOS!C2933,"")</f>
        <v>0</v>
      </c>
    </row>
    <row r="3006" spans="18:20" x14ac:dyDescent="0.25">
      <c r="R3006" s="95">
        <f t="shared" si="48"/>
        <v>1</v>
      </c>
      <c r="S3006" s="95">
        <f>IF(T3006="",0,IFERROR(IF(VLOOKUP(T3006,T$73:T3005,1,0)&gt;0,0,0),1))</f>
        <v>0</v>
      </c>
      <c r="T3006" s="107">
        <f>IF(DATOS!J2934=P$74,DATOS!C2934,"")</f>
        <v>0</v>
      </c>
    </row>
    <row r="3007" spans="18:20" x14ac:dyDescent="0.25">
      <c r="R3007" s="95">
        <f t="shared" si="48"/>
        <v>1</v>
      </c>
      <c r="S3007" s="95">
        <f>IF(T3007="",0,IFERROR(IF(VLOOKUP(T3007,T$73:T3006,1,0)&gt;0,0,0),1))</f>
        <v>0</v>
      </c>
      <c r="T3007" s="107">
        <f>IF(DATOS!J2935=P$74,DATOS!C2935,"")</f>
        <v>0</v>
      </c>
    </row>
    <row r="3008" spans="18:20" x14ac:dyDescent="0.25">
      <c r="R3008" s="95">
        <f t="shared" si="48"/>
        <v>1</v>
      </c>
      <c r="S3008" s="95">
        <f>IF(T3008="",0,IFERROR(IF(VLOOKUP(T3008,T$73:T3007,1,0)&gt;0,0,0),1))</f>
        <v>0</v>
      </c>
      <c r="T3008" s="107">
        <f>IF(DATOS!J2936=P$74,DATOS!C2936,"")</f>
        <v>0</v>
      </c>
    </row>
    <row r="3009" spans="18:20" x14ac:dyDescent="0.25">
      <c r="R3009" s="95">
        <f t="shared" si="48"/>
        <v>1</v>
      </c>
      <c r="S3009" s="95">
        <f>IF(T3009="",0,IFERROR(IF(VLOOKUP(T3009,T$73:T3008,1,0)&gt;0,0,0),1))</f>
        <v>0</v>
      </c>
      <c r="T3009" s="107">
        <f>IF(DATOS!J2937=P$74,DATOS!C2937,"")</f>
        <v>0</v>
      </c>
    </row>
    <row r="3010" spans="18:20" x14ac:dyDescent="0.25">
      <c r="R3010" s="95">
        <f t="shared" si="48"/>
        <v>1</v>
      </c>
      <c r="S3010" s="95">
        <f>IF(T3010="",0,IFERROR(IF(VLOOKUP(T3010,T$73:T3009,1,0)&gt;0,0,0),1))</f>
        <v>0</v>
      </c>
      <c r="T3010" s="107">
        <f>IF(DATOS!J2938=P$74,DATOS!C2938,"")</f>
        <v>0</v>
      </c>
    </row>
    <row r="3011" spans="18:20" x14ac:dyDescent="0.25">
      <c r="R3011" s="95">
        <f t="shared" si="48"/>
        <v>1</v>
      </c>
      <c r="S3011" s="95">
        <f>IF(T3011="",0,IFERROR(IF(VLOOKUP(T3011,T$73:T3010,1,0)&gt;0,0,0),1))</f>
        <v>0</v>
      </c>
      <c r="T3011" s="107">
        <f>IF(DATOS!J2939=P$74,DATOS!C2939,"")</f>
        <v>0</v>
      </c>
    </row>
    <row r="3012" spans="18:20" x14ac:dyDescent="0.25">
      <c r="R3012" s="95">
        <f t="shared" si="48"/>
        <v>1</v>
      </c>
      <c r="S3012" s="95">
        <f>IF(T3012="",0,IFERROR(IF(VLOOKUP(T3012,T$73:T3011,1,0)&gt;0,0,0),1))</f>
        <v>0</v>
      </c>
      <c r="T3012" s="107">
        <f>IF(DATOS!J2940=P$74,DATOS!C2940,"")</f>
        <v>0</v>
      </c>
    </row>
    <row r="3013" spans="18:20" x14ac:dyDescent="0.25">
      <c r="R3013" s="95">
        <f t="shared" si="48"/>
        <v>1</v>
      </c>
      <c r="S3013" s="95">
        <f>IF(T3013="",0,IFERROR(IF(VLOOKUP(T3013,T$73:T3012,1,0)&gt;0,0,0),1))</f>
        <v>0</v>
      </c>
      <c r="T3013" s="107">
        <f>IF(DATOS!J2941=P$74,DATOS!C2941,"")</f>
        <v>0</v>
      </c>
    </row>
    <row r="3014" spans="18:20" x14ac:dyDescent="0.25">
      <c r="R3014" s="95">
        <f t="shared" si="48"/>
        <v>1</v>
      </c>
      <c r="S3014" s="95">
        <f>IF(T3014="",0,IFERROR(IF(VLOOKUP(T3014,T$73:T3013,1,0)&gt;0,0,0),1))</f>
        <v>0</v>
      </c>
      <c r="T3014" s="107">
        <f>IF(DATOS!J2942=P$74,DATOS!C2942,"")</f>
        <v>0</v>
      </c>
    </row>
    <row r="3015" spans="18:20" x14ac:dyDescent="0.25">
      <c r="R3015" s="95">
        <f t="shared" si="48"/>
        <v>1</v>
      </c>
      <c r="S3015" s="95">
        <f>IF(T3015="",0,IFERROR(IF(VLOOKUP(T3015,T$73:T3014,1,0)&gt;0,0,0),1))</f>
        <v>0</v>
      </c>
      <c r="T3015" s="107">
        <f>IF(DATOS!J2943=P$74,DATOS!C2943,"")</f>
        <v>0</v>
      </c>
    </row>
    <row r="3016" spans="18:20" x14ac:dyDescent="0.25">
      <c r="R3016" s="95">
        <f t="shared" si="48"/>
        <v>1</v>
      </c>
      <c r="S3016" s="95">
        <f>IF(T3016="",0,IFERROR(IF(VLOOKUP(T3016,T$73:T3015,1,0)&gt;0,0,0),1))</f>
        <v>0</v>
      </c>
      <c r="T3016" s="107">
        <f>IF(DATOS!J2944=P$74,DATOS!C2944,"")</f>
        <v>0</v>
      </c>
    </row>
    <row r="3017" spans="18:20" x14ac:dyDescent="0.25">
      <c r="R3017" s="95">
        <f t="shared" si="48"/>
        <v>1</v>
      </c>
      <c r="S3017" s="95">
        <f>IF(T3017="",0,IFERROR(IF(VLOOKUP(T3017,T$73:T3016,1,0)&gt;0,0,0),1))</f>
        <v>0</v>
      </c>
      <c r="T3017" s="107">
        <f>IF(DATOS!J2945=P$74,DATOS!C2945,"")</f>
        <v>0</v>
      </c>
    </row>
    <row r="3018" spans="18:20" x14ac:dyDescent="0.25">
      <c r="R3018" s="95">
        <f t="shared" ref="R3018:R3081" si="49">R3017+S3018</f>
        <v>1</v>
      </c>
      <c r="S3018" s="95">
        <f>IF(T3018="",0,IFERROR(IF(VLOOKUP(T3018,T$73:T3017,1,0)&gt;0,0,0),1))</f>
        <v>0</v>
      </c>
      <c r="T3018" s="107">
        <f>IF(DATOS!J2946=P$74,DATOS!C2946,"")</f>
        <v>0</v>
      </c>
    </row>
    <row r="3019" spans="18:20" x14ac:dyDescent="0.25">
      <c r="R3019" s="95">
        <f t="shared" si="49"/>
        <v>1</v>
      </c>
      <c r="S3019" s="95">
        <f>IF(T3019="",0,IFERROR(IF(VLOOKUP(T3019,T$73:T3018,1,0)&gt;0,0,0),1))</f>
        <v>0</v>
      </c>
      <c r="T3019" s="107">
        <f>IF(DATOS!J2947=P$74,DATOS!C2947,"")</f>
        <v>0</v>
      </c>
    </row>
    <row r="3020" spans="18:20" x14ac:dyDescent="0.25">
      <c r="R3020" s="95">
        <f t="shared" si="49"/>
        <v>1</v>
      </c>
      <c r="S3020" s="95">
        <f>IF(T3020="",0,IFERROR(IF(VLOOKUP(T3020,T$73:T3019,1,0)&gt;0,0,0),1))</f>
        <v>0</v>
      </c>
      <c r="T3020" s="107">
        <f>IF(DATOS!J2948=P$74,DATOS!C2948,"")</f>
        <v>0</v>
      </c>
    </row>
    <row r="3021" spans="18:20" x14ac:dyDescent="0.25">
      <c r="R3021" s="95">
        <f t="shared" si="49"/>
        <v>1</v>
      </c>
      <c r="S3021" s="95">
        <f>IF(T3021="",0,IFERROR(IF(VLOOKUP(T3021,T$73:T3020,1,0)&gt;0,0,0),1))</f>
        <v>0</v>
      </c>
      <c r="T3021" s="107">
        <f>IF(DATOS!J2949=P$74,DATOS!C2949,"")</f>
        <v>0</v>
      </c>
    </row>
    <row r="3022" spans="18:20" x14ac:dyDescent="0.25">
      <c r="R3022" s="95">
        <f t="shared" si="49"/>
        <v>1</v>
      </c>
      <c r="S3022" s="95">
        <f>IF(T3022="",0,IFERROR(IF(VLOOKUP(T3022,T$73:T3021,1,0)&gt;0,0,0),1))</f>
        <v>0</v>
      </c>
      <c r="T3022" s="107">
        <f>IF(DATOS!J2950=P$74,DATOS!C2950,"")</f>
        <v>0</v>
      </c>
    </row>
    <row r="3023" spans="18:20" x14ac:dyDescent="0.25">
      <c r="R3023" s="95">
        <f t="shared" si="49"/>
        <v>1</v>
      </c>
      <c r="S3023" s="95">
        <f>IF(T3023="",0,IFERROR(IF(VLOOKUP(T3023,T$73:T3022,1,0)&gt;0,0,0),1))</f>
        <v>0</v>
      </c>
      <c r="T3023" s="107">
        <f>IF(DATOS!J2951=P$74,DATOS!C2951,"")</f>
        <v>0</v>
      </c>
    </row>
    <row r="3024" spans="18:20" x14ac:dyDescent="0.25">
      <c r="R3024" s="95">
        <f t="shared" si="49"/>
        <v>1</v>
      </c>
      <c r="S3024" s="95">
        <f>IF(T3024="",0,IFERROR(IF(VLOOKUP(T3024,T$73:T3023,1,0)&gt;0,0,0),1))</f>
        <v>0</v>
      </c>
      <c r="T3024" s="107">
        <f>IF(DATOS!J2952=P$74,DATOS!C2952,"")</f>
        <v>0</v>
      </c>
    </row>
    <row r="3025" spans="18:20" x14ac:dyDescent="0.25">
      <c r="R3025" s="95">
        <f t="shared" si="49"/>
        <v>1</v>
      </c>
      <c r="S3025" s="95">
        <f>IF(T3025="",0,IFERROR(IF(VLOOKUP(T3025,T$73:T3024,1,0)&gt;0,0,0),1))</f>
        <v>0</v>
      </c>
      <c r="T3025" s="107">
        <f>IF(DATOS!J2953=P$74,DATOS!C2953,"")</f>
        <v>0</v>
      </c>
    </row>
    <row r="3026" spans="18:20" x14ac:dyDescent="0.25">
      <c r="R3026" s="95">
        <f t="shared" si="49"/>
        <v>1</v>
      </c>
      <c r="S3026" s="95">
        <f>IF(T3026="",0,IFERROR(IF(VLOOKUP(T3026,T$73:T3025,1,0)&gt;0,0,0),1))</f>
        <v>0</v>
      </c>
      <c r="T3026" s="107">
        <f>IF(DATOS!J2954=P$74,DATOS!C2954,"")</f>
        <v>0</v>
      </c>
    </row>
    <row r="3027" spans="18:20" x14ac:dyDescent="0.25">
      <c r="R3027" s="95">
        <f t="shared" si="49"/>
        <v>1</v>
      </c>
      <c r="S3027" s="95">
        <f>IF(T3027="",0,IFERROR(IF(VLOOKUP(T3027,T$73:T3026,1,0)&gt;0,0,0),1))</f>
        <v>0</v>
      </c>
      <c r="T3027" s="107">
        <f>IF(DATOS!J2955=P$74,DATOS!C2955,"")</f>
        <v>0</v>
      </c>
    </row>
    <row r="3028" spans="18:20" x14ac:dyDescent="0.25">
      <c r="R3028" s="95">
        <f t="shared" si="49"/>
        <v>1</v>
      </c>
      <c r="S3028" s="95">
        <f>IF(T3028="",0,IFERROR(IF(VLOOKUP(T3028,T$73:T3027,1,0)&gt;0,0,0),1))</f>
        <v>0</v>
      </c>
      <c r="T3028" s="107">
        <f>IF(DATOS!J2956=P$74,DATOS!C2956,"")</f>
        <v>0</v>
      </c>
    </row>
    <row r="3029" spans="18:20" x14ac:dyDescent="0.25">
      <c r="R3029" s="95">
        <f t="shared" si="49"/>
        <v>1</v>
      </c>
      <c r="S3029" s="95">
        <f>IF(T3029="",0,IFERROR(IF(VLOOKUP(T3029,T$73:T3028,1,0)&gt;0,0,0),1))</f>
        <v>0</v>
      </c>
      <c r="T3029" s="107">
        <f>IF(DATOS!J2957=P$74,DATOS!C2957,"")</f>
        <v>0</v>
      </c>
    </row>
    <row r="3030" spans="18:20" x14ac:dyDescent="0.25">
      <c r="R3030" s="95">
        <f t="shared" si="49"/>
        <v>1</v>
      </c>
      <c r="S3030" s="95">
        <f>IF(T3030="",0,IFERROR(IF(VLOOKUP(T3030,T$73:T3029,1,0)&gt;0,0,0),1))</f>
        <v>0</v>
      </c>
      <c r="T3030" s="107">
        <f>IF(DATOS!J2958=P$74,DATOS!C2958,"")</f>
        <v>0</v>
      </c>
    </row>
    <row r="3031" spans="18:20" x14ac:dyDescent="0.25">
      <c r="R3031" s="95">
        <f t="shared" si="49"/>
        <v>1</v>
      </c>
      <c r="S3031" s="95">
        <f>IF(T3031="",0,IFERROR(IF(VLOOKUP(T3031,T$73:T3030,1,0)&gt;0,0,0),1))</f>
        <v>0</v>
      </c>
      <c r="T3031" s="107">
        <f>IF(DATOS!J2959=P$74,DATOS!C2959,"")</f>
        <v>0</v>
      </c>
    </row>
    <row r="3032" spans="18:20" x14ac:dyDescent="0.25">
      <c r="R3032" s="95">
        <f t="shared" si="49"/>
        <v>1</v>
      </c>
      <c r="S3032" s="95">
        <f>IF(T3032="",0,IFERROR(IF(VLOOKUP(T3032,T$73:T3031,1,0)&gt;0,0,0),1))</f>
        <v>0</v>
      </c>
      <c r="T3032" s="107">
        <f>IF(DATOS!J2960=P$74,DATOS!C2960,"")</f>
        <v>0</v>
      </c>
    </row>
    <row r="3033" spans="18:20" x14ac:dyDescent="0.25">
      <c r="R3033" s="95">
        <f t="shared" si="49"/>
        <v>1</v>
      </c>
      <c r="S3033" s="95">
        <f>IF(T3033="",0,IFERROR(IF(VLOOKUP(T3033,T$73:T3032,1,0)&gt;0,0,0),1))</f>
        <v>0</v>
      </c>
      <c r="T3033" s="107">
        <f>IF(DATOS!J2961=P$74,DATOS!C2961,"")</f>
        <v>0</v>
      </c>
    </row>
    <row r="3034" spans="18:20" x14ac:dyDescent="0.25">
      <c r="R3034" s="95">
        <f t="shared" si="49"/>
        <v>1</v>
      </c>
      <c r="S3034" s="95">
        <f>IF(T3034="",0,IFERROR(IF(VLOOKUP(T3034,T$73:T3033,1,0)&gt;0,0,0),1))</f>
        <v>0</v>
      </c>
      <c r="T3034" s="107">
        <f>IF(DATOS!J2962=P$74,DATOS!C2962,"")</f>
        <v>0</v>
      </c>
    </row>
    <row r="3035" spans="18:20" x14ac:dyDescent="0.25">
      <c r="R3035" s="95">
        <f t="shared" si="49"/>
        <v>1</v>
      </c>
      <c r="S3035" s="95">
        <f>IF(T3035="",0,IFERROR(IF(VLOOKUP(T3035,T$73:T3034,1,0)&gt;0,0,0),1))</f>
        <v>0</v>
      </c>
      <c r="T3035" s="107">
        <f>IF(DATOS!J2963=P$74,DATOS!C2963,"")</f>
        <v>0</v>
      </c>
    </row>
    <row r="3036" spans="18:20" x14ac:dyDescent="0.25">
      <c r="R3036" s="95">
        <f t="shared" si="49"/>
        <v>1</v>
      </c>
      <c r="S3036" s="95">
        <f>IF(T3036="",0,IFERROR(IF(VLOOKUP(T3036,T$73:T3035,1,0)&gt;0,0,0),1))</f>
        <v>0</v>
      </c>
      <c r="T3036" s="107">
        <f>IF(DATOS!J2964=P$74,DATOS!C2964,"")</f>
        <v>0</v>
      </c>
    </row>
    <row r="3037" spans="18:20" x14ac:dyDescent="0.25">
      <c r="R3037" s="95">
        <f t="shared" si="49"/>
        <v>1</v>
      </c>
      <c r="S3037" s="95">
        <f>IF(T3037="",0,IFERROR(IF(VLOOKUP(T3037,T$73:T3036,1,0)&gt;0,0,0),1))</f>
        <v>0</v>
      </c>
      <c r="T3037" s="107">
        <f>IF(DATOS!J2965=P$74,DATOS!C2965,"")</f>
        <v>0</v>
      </c>
    </row>
    <row r="3038" spans="18:20" x14ac:dyDescent="0.25">
      <c r="R3038" s="95">
        <f t="shared" si="49"/>
        <v>1</v>
      </c>
      <c r="S3038" s="95">
        <f>IF(T3038="",0,IFERROR(IF(VLOOKUP(T3038,T$73:T3037,1,0)&gt;0,0,0),1))</f>
        <v>0</v>
      </c>
      <c r="T3038" s="107">
        <f>IF(DATOS!J2966=P$74,DATOS!C2966,"")</f>
        <v>0</v>
      </c>
    </row>
    <row r="3039" spans="18:20" x14ac:dyDescent="0.25">
      <c r="R3039" s="95">
        <f t="shared" si="49"/>
        <v>1</v>
      </c>
      <c r="S3039" s="95">
        <f>IF(T3039="",0,IFERROR(IF(VLOOKUP(T3039,T$73:T3038,1,0)&gt;0,0,0),1))</f>
        <v>0</v>
      </c>
      <c r="T3039" s="107">
        <f>IF(DATOS!J2967=P$74,DATOS!C2967,"")</f>
        <v>0</v>
      </c>
    </row>
    <row r="3040" spans="18:20" x14ac:dyDescent="0.25">
      <c r="R3040" s="95">
        <f t="shared" si="49"/>
        <v>1</v>
      </c>
      <c r="S3040" s="95">
        <f>IF(T3040="",0,IFERROR(IF(VLOOKUP(T3040,T$73:T3039,1,0)&gt;0,0,0),1))</f>
        <v>0</v>
      </c>
      <c r="T3040" s="107">
        <f>IF(DATOS!J2968=P$74,DATOS!C2968,"")</f>
        <v>0</v>
      </c>
    </row>
    <row r="3041" spans="18:20" x14ac:dyDescent="0.25">
      <c r="R3041" s="95">
        <f t="shared" si="49"/>
        <v>1</v>
      </c>
      <c r="S3041" s="95">
        <f>IF(T3041="",0,IFERROR(IF(VLOOKUP(T3041,T$73:T3040,1,0)&gt;0,0,0),1))</f>
        <v>0</v>
      </c>
      <c r="T3041" s="107">
        <f>IF(DATOS!J2969=P$74,DATOS!C2969,"")</f>
        <v>0</v>
      </c>
    </row>
    <row r="3042" spans="18:20" x14ac:dyDescent="0.25">
      <c r="R3042" s="95">
        <f t="shared" si="49"/>
        <v>1</v>
      </c>
      <c r="S3042" s="95">
        <f>IF(T3042="",0,IFERROR(IF(VLOOKUP(T3042,T$73:T3041,1,0)&gt;0,0,0),1))</f>
        <v>0</v>
      </c>
      <c r="T3042" s="107">
        <f>IF(DATOS!J2970=P$74,DATOS!C2970,"")</f>
        <v>0</v>
      </c>
    </row>
    <row r="3043" spans="18:20" x14ac:dyDescent="0.25">
      <c r="R3043" s="95">
        <f t="shared" si="49"/>
        <v>1</v>
      </c>
      <c r="S3043" s="95">
        <f>IF(T3043="",0,IFERROR(IF(VLOOKUP(T3043,T$73:T3042,1,0)&gt;0,0,0),1))</f>
        <v>0</v>
      </c>
      <c r="T3043" s="107">
        <f>IF(DATOS!J2971=P$74,DATOS!C2971,"")</f>
        <v>0</v>
      </c>
    </row>
    <row r="3044" spans="18:20" x14ac:dyDescent="0.25">
      <c r="R3044" s="95">
        <f t="shared" si="49"/>
        <v>1</v>
      </c>
      <c r="S3044" s="95">
        <f>IF(T3044="",0,IFERROR(IF(VLOOKUP(T3044,T$73:T3043,1,0)&gt;0,0,0),1))</f>
        <v>0</v>
      </c>
      <c r="T3044" s="107">
        <f>IF(DATOS!J2972=P$74,DATOS!C2972,"")</f>
        <v>0</v>
      </c>
    </row>
    <row r="3045" spans="18:20" x14ac:dyDescent="0.25">
      <c r="R3045" s="95">
        <f t="shared" si="49"/>
        <v>1</v>
      </c>
      <c r="S3045" s="95">
        <f>IF(T3045="",0,IFERROR(IF(VLOOKUP(T3045,T$73:T3044,1,0)&gt;0,0,0),1))</f>
        <v>0</v>
      </c>
      <c r="T3045" s="107">
        <f>IF(DATOS!J2973=P$74,DATOS!C2973,"")</f>
        <v>0</v>
      </c>
    </row>
    <row r="3046" spans="18:20" x14ac:dyDescent="0.25">
      <c r="R3046" s="95">
        <f t="shared" si="49"/>
        <v>1</v>
      </c>
      <c r="S3046" s="95">
        <f>IF(T3046="",0,IFERROR(IF(VLOOKUP(T3046,T$73:T3045,1,0)&gt;0,0,0),1))</f>
        <v>0</v>
      </c>
      <c r="T3046" s="107">
        <f>IF(DATOS!J2974=P$74,DATOS!C2974,"")</f>
        <v>0</v>
      </c>
    </row>
    <row r="3047" spans="18:20" x14ac:dyDescent="0.25">
      <c r="R3047" s="95">
        <f t="shared" si="49"/>
        <v>1</v>
      </c>
      <c r="S3047" s="95">
        <f>IF(T3047="",0,IFERROR(IF(VLOOKUP(T3047,T$73:T3046,1,0)&gt;0,0,0),1))</f>
        <v>0</v>
      </c>
      <c r="T3047" s="107">
        <f>IF(DATOS!J2975=P$74,DATOS!C2975,"")</f>
        <v>0</v>
      </c>
    </row>
    <row r="3048" spans="18:20" x14ac:dyDescent="0.25">
      <c r="R3048" s="95">
        <f t="shared" si="49"/>
        <v>1</v>
      </c>
      <c r="S3048" s="95">
        <f>IF(T3048="",0,IFERROR(IF(VLOOKUP(T3048,T$73:T3047,1,0)&gt;0,0,0),1))</f>
        <v>0</v>
      </c>
      <c r="T3048" s="107">
        <f>IF(DATOS!J2976=P$74,DATOS!C2976,"")</f>
        <v>0</v>
      </c>
    </row>
    <row r="3049" spans="18:20" x14ac:dyDescent="0.25">
      <c r="R3049" s="95">
        <f t="shared" si="49"/>
        <v>1</v>
      </c>
      <c r="S3049" s="95">
        <f>IF(T3049="",0,IFERROR(IF(VLOOKUP(T3049,T$73:T3048,1,0)&gt;0,0,0),1))</f>
        <v>0</v>
      </c>
      <c r="T3049" s="107">
        <f>IF(DATOS!J2977=P$74,DATOS!C2977,"")</f>
        <v>0</v>
      </c>
    </row>
    <row r="3050" spans="18:20" x14ac:dyDescent="0.25">
      <c r="R3050" s="95">
        <f t="shared" si="49"/>
        <v>1</v>
      </c>
      <c r="S3050" s="95">
        <f>IF(T3050="",0,IFERROR(IF(VLOOKUP(T3050,T$73:T3049,1,0)&gt;0,0,0),1))</f>
        <v>0</v>
      </c>
      <c r="T3050" s="107">
        <f>IF(DATOS!J2978=P$74,DATOS!C2978,"")</f>
        <v>0</v>
      </c>
    </row>
    <row r="3051" spans="18:20" x14ac:dyDescent="0.25">
      <c r="R3051" s="95">
        <f t="shared" si="49"/>
        <v>1</v>
      </c>
      <c r="S3051" s="95">
        <f>IF(T3051="",0,IFERROR(IF(VLOOKUP(T3051,T$73:T3050,1,0)&gt;0,0,0),1))</f>
        <v>0</v>
      </c>
      <c r="T3051" s="107">
        <f>IF(DATOS!J2979=P$74,DATOS!C2979,"")</f>
        <v>0</v>
      </c>
    </row>
    <row r="3052" spans="18:20" x14ac:dyDescent="0.25">
      <c r="R3052" s="95">
        <f t="shared" si="49"/>
        <v>1</v>
      </c>
      <c r="S3052" s="95">
        <f>IF(T3052="",0,IFERROR(IF(VLOOKUP(T3052,T$73:T3051,1,0)&gt;0,0,0),1))</f>
        <v>0</v>
      </c>
      <c r="T3052" s="107">
        <f>IF(DATOS!J2980=P$74,DATOS!C2980,"")</f>
        <v>0</v>
      </c>
    </row>
    <row r="3053" spans="18:20" x14ac:dyDescent="0.25">
      <c r="R3053" s="95">
        <f t="shared" si="49"/>
        <v>1</v>
      </c>
      <c r="S3053" s="95">
        <f>IF(T3053="",0,IFERROR(IF(VLOOKUP(T3053,T$73:T3052,1,0)&gt;0,0,0),1))</f>
        <v>0</v>
      </c>
      <c r="T3053" s="107">
        <f>IF(DATOS!J2981=P$74,DATOS!C2981,"")</f>
        <v>0</v>
      </c>
    </row>
    <row r="3054" spans="18:20" x14ac:dyDescent="0.25">
      <c r="R3054" s="95">
        <f t="shared" si="49"/>
        <v>1</v>
      </c>
      <c r="S3054" s="95">
        <f>IF(T3054="",0,IFERROR(IF(VLOOKUP(T3054,T$73:T3053,1,0)&gt;0,0,0),1))</f>
        <v>0</v>
      </c>
      <c r="T3054" s="107">
        <f>IF(DATOS!J2982=P$74,DATOS!C2982,"")</f>
        <v>0</v>
      </c>
    </row>
    <row r="3055" spans="18:20" x14ac:dyDescent="0.25">
      <c r="R3055" s="95">
        <f t="shared" si="49"/>
        <v>1</v>
      </c>
      <c r="S3055" s="95">
        <f>IF(T3055="",0,IFERROR(IF(VLOOKUP(T3055,T$73:T3054,1,0)&gt;0,0,0),1))</f>
        <v>0</v>
      </c>
      <c r="T3055" s="107">
        <f>IF(DATOS!J2983=P$74,DATOS!C2983,"")</f>
        <v>0</v>
      </c>
    </row>
    <row r="3056" spans="18:20" x14ac:dyDescent="0.25">
      <c r="R3056" s="95">
        <f t="shared" si="49"/>
        <v>1</v>
      </c>
      <c r="S3056" s="95">
        <f>IF(T3056="",0,IFERROR(IF(VLOOKUP(T3056,T$73:T3055,1,0)&gt;0,0,0),1))</f>
        <v>0</v>
      </c>
      <c r="T3056" s="107">
        <f>IF(DATOS!J2984=P$74,DATOS!C2984,"")</f>
        <v>0</v>
      </c>
    </row>
    <row r="3057" spans="18:20" x14ac:dyDescent="0.25">
      <c r="R3057" s="95">
        <f t="shared" si="49"/>
        <v>1</v>
      </c>
      <c r="S3057" s="95">
        <f>IF(T3057="",0,IFERROR(IF(VLOOKUP(T3057,T$73:T3056,1,0)&gt;0,0,0),1))</f>
        <v>0</v>
      </c>
      <c r="T3057" s="107">
        <f>IF(DATOS!J2985=P$74,DATOS!C2985,"")</f>
        <v>0</v>
      </c>
    </row>
    <row r="3058" spans="18:20" x14ac:dyDescent="0.25">
      <c r="R3058" s="95">
        <f t="shared" si="49"/>
        <v>1</v>
      </c>
      <c r="S3058" s="95">
        <f>IF(T3058="",0,IFERROR(IF(VLOOKUP(T3058,T$73:T3057,1,0)&gt;0,0,0),1))</f>
        <v>0</v>
      </c>
      <c r="T3058" s="107">
        <f>IF(DATOS!J2986=P$74,DATOS!C2986,"")</f>
        <v>0</v>
      </c>
    </row>
    <row r="3059" spans="18:20" x14ac:dyDescent="0.25">
      <c r="R3059" s="95">
        <f t="shared" si="49"/>
        <v>1</v>
      </c>
      <c r="S3059" s="95">
        <f>IF(T3059="",0,IFERROR(IF(VLOOKUP(T3059,T$73:T3058,1,0)&gt;0,0,0),1))</f>
        <v>0</v>
      </c>
      <c r="T3059" s="107">
        <f>IF(DATOS!J2987=P$74,DATOS!C2987,"")</f>
        <v>0</v>
      </c>
    </row>
    <row r="3060" spans="18:20" x14ac:dyDescent="0.25">
      <c r="R3060" s="95">
        <f t="shared" si="49"/>
        <v>1</v>
      </c>
      <c r="S3060" s="95">
        <f>IF(T3060="",0,IFERROR(IF(VLOOKUP(T3060,T$73:T3059,1,0)&gt;0,0,0),1))</f>
        <v>0</v>
      </c>
      <c r="T3060" s="107">
        <f>IF(DATOS!J2988=P$74,DATOS!C2988,"")</f>
        <v>0</v>
      </c>
    </row>
    <row r="3061" spans="18:20" x14ac:dyDescent="0.25">
      <c r="R3061" s="95">
        <f t="shared" si="49"/>
        <v>1</v>
      </c>
      <c r="S3061" s="95">
        <f>IF(T3061="",0,IFERROR(IF(VLOOKUP(T3061,T$73:T3060,1,0)&gt;0,0,0),1))</f>
        <v>0</v>
      </c>
      <c r="T3061" s="107">
        <f>IF(DATOS!J2989=P$74,DATOS!C2989,"")</f>
        <v>0</v>
      </c>
    </row>
    <row r="3062" spans="18:20" x14ac:dyDescent="0.25">
      <c r="R3062" s="95">
        <f t="shared" si="49"/>
        <v>1</v>
      </c>
      <c r="S3062" s="95">
        <f>IF(T3062="",0,IFERROR(IF(VLOOKUP(T3062,T$73:T3061,1,0)&gt;0,0,0),1))</f>
        <v>0</v>
      </c>
      <c r="T3062" s="107">
        <f>IF(DATOS!J2990=P$74,DATOS!C2990,"")</f>
        <v>0</v>
      </c>
    </row>
    <row r="3063" spans="18:20" x14ac:dyDescent="0.25">
      <c r="R3063" s="95">
        <f t="shared" si="49"/>
        <v>1</v>
      </c>
      <c r="S3063" s="95">
        <f>IF(T3063="",0,IFERROR(IF(VLOOKUP(T3063,T$73:T3062,1,0)&gt;0,0,0),1))</f>
        <v>0</v>
      </c>
      <c r="T3063" s="107">
        <f>IF(DATOS!J2991=P$74,DATOS!C2991,"")</f>
        <v>0</v>
      </c>
    </row>
    <row r="3064" spans="18:20" x14ac:dyDescent="0.25">
      <c r="R3064" s="95">
        <f t="shared" si="49"/>
        <v>1</v>
      </c>
      <c r="S3064" s="95">
        <f>IF(T3064="",0,IFERROR(IF(VLOOKUP(T3064,T$73:T3063,1,0)&gt;0,0,0),1))</f>
        <v>0</v>
      </c>
      <c r="T3064" s="107">
        <f>IF(DATOS!J2992=P$74,DATOS!C2992,"")</f>
        <v>0</v>
      </c>
    </row>
    <row r="3065" spans="18:20" x14ac:dyDescent="0.25">
      <c r="R3065" s="95">
        <f t="shared" si="49"/>
        <v>1</v>
      </c>
      <c r="S3065" s="95">
        <f>IF(T3065="",0,IFERROR(IF(VLOOKUP(T3065,T$73:T3064,1,0)&gt;0,0,0),1))</f>
        <v>0</v>
      </c>
      <c r="T3065" s="107">
        <f>IF(DATOS!J2993=P$74,DATOS!C2993,"")</f>
        <v>0</v>
      </c>
    </row>
    <row r="3066" spans="18:20" x14ac:dyDescent="0.25">
      <c r="R3066" s="95">
        <f t="shared" si="49"/>
        <v>1</v>
      </c>
      <c r="S3066" s="95">
        <f>IF(T3066="",0,IFERROR(IF(VLOOKUP(T3066,T$73:T3065,1,0)&gt;0,0,0),1))</f>
        <v>0</v>
      </c>
      <c r="T3066" s="107">
        <f>IF(DATOS!J2994=P$74,DATOS!C2994,"")</f>
        <v>0</v>
      </c>
    </row>
    <row r="3067" spans="18:20" x14ac:dyDescent="0.25">
      <c r="R3067" s="95">
        <f t="shared" si="49"/>
        <v>1</v>
      </c>
      <c r="S3067" s="95">
        <f>IF(T3067="",0,IFERROR(IF(VLOOKUP(T3067,T$73:T3066,1,0)&gt;0,0,0),1))</f>
        <v>0</v>
      </c>
      <c r="T3067" s="107">
        <f>IF(DATOS!J2995=P$74,DATOS!C2995,"")</f>
        <v>0</v>
      </c>
    </row>
    <row r="3068" spans="18:20" x14ac:dyDescent="0.25">
      <c r="R3068" s="95">
        <f t="shared" si="49"/>
        <v>1</v>
      </c>
      <c r="S3068" s="95">
        <f>IF(T3068="",0,IFERROR(IF(VLOOKUP(T3068,T$73:T3067,1,0)&gt;0,0,0),1))</f>
        <v>0</v>
      </c>
      <c r="T3068" s="107">
        <f>IF(DATOS!J2996=P$74,DATOS!C2996,"")</f>
        <v>0</v>
      </c>
    </row>
    <row r="3069" spans="18:20" x14ac:dyDescent="0.25">
      <c r="R3069" s="95">
        <f t="shared" si="49"/>
        <v>1</v>
      </c>
      <c r="S3069" s="95">
        <f>IF(T3069="",0,IFERROR(IF(VLOOKUP(T3069,T$73:T3068,1,0)&gt;0,0,0),1))</f>
        <v>0</v>
      </c>
      <c r="T3069" s="107">
        <f>IF(DATOS!J2997=P$74,DATOS!C2997,"")</f>
        <v>0</v>
      </c>
    </row>
    <row r="3070" spans="18:20" x14ac:dyDescent="0.25">
      <c r="R3070" s="95">
        <f t="shared" si="49"/>
        <v>1</v>
      </c>
      <c r="S3070" s="95">
        <f>IF(T3070="",0,IFERROR(IF(VLOOKUP(T3070,T$73:T3069,1,0)&gt;0,0,0),1))</f>
        <v>0</v>
      </c>
      <c r="T3070" s="107">
        <f>IF(DATOS!J2998=P$74,DATOS!C2998,"")</f>
        <v>0</v>
      </c>
    </row>
    <row r="3071" spans="18:20" x14ac:dyDescent="0.25">
      <c r="R3071" s="95">
        <f t="shared" si="49"/>
        <v>1</v>
      </c>
      <c r="S3071" s="95">
        <f>IF(T3071="",0,IFERROR(IF(VLOOKUP(T3071,T$73:T3070,1,0)&gt;0,0,0),1))</f>
        <v>0</v>
      </c>
      <c r="T3071" s="107">
        <f>IF(DATOS!J2999=P$74,DATOS!C2999,"")</f>
        <v>0</v>
      </c>
    </row>
    <row r="3072" spans="18:20" x14ac:dyDescent="0.25">
      <c r="R3072" s="95">
        <f t="shared" si="49"/>
        <v>1</v>
      </c>
      <c r="S3072" s="95">
        <f>IF(T3072="",0,IFERROR(IF(VLOOKUP(T3072,T$73:T3071,1,0)&gt;0,0,0),1))</f>
        <v>0</v>
      </c>
      <c r="T3072" s="107">
        <f>IF(DATOS!J3000=P$74,DATOS!C3000,"")</f>
        <v>0</v>
      </c>
    </row>
    <row r="3073" spans="18:20" x14ac:dyDescent="0.25">
      <c r="R3073" s="95">
        <f t="shared" si="49"/>
        <v>1</v>
      </c>
      <c r="S3073" s="95">
        <f>IF(T3073="",0,IFERROR(IF(VLOOKUP(T3073,T$73:T3072,1,0)&gt;0,0,0),1))</f>
        <v>0</v>
      </c>
      <c r="T3073" s="107">
        <f>IF(DATOS!J3001=P$74,DATOS!C3001,"")</f>
        <v>0</v>
      </c>
    </row>
    <row r="3074" spans="18:20" x14ac:dyDescent="0.25">
      <c r="R3074" s="95">
        <f t="shared" si="49"/>
        <v>1</v>
      </c>
      <c r="S3074" s="95">
        <f>IF(T3074="",0,IFERROR(IF(VLOOKUP(T3074,T$73:T3073,1,0)&gt;0,0,0),1))</f>
        <v>0</v>
      </c>
      <c r="T3074" s="107">
        <f>IF(DATOS!J3002=P$74,DATOS!C3002,"")</f>
        <v>0</v>
      </c>
    </row>
    <row r="3075" spans="18:20" x14ac:dyDescent="0.25">
      <c r="R3075" s="95">
        <f t="shared" si="49"/>
        <v>1</v>
      </c>
      <c r="S3075" s="95">
        <f>IF(T3075="",0,IFERROR(IF(VLOOKUP(T3075,T$73:T3074,1,0)&gt;0,0,0),1))</f>
        <v>0</v>
      </c>
      <c r="T3075" s="107">
        <f>IF(DATOS!J3003=P$74,DATOS!C3003,"")</f>
        <v>0</v>
      </c>
    </row>
    <row r="3076" spans="18:20" x14ac:dyDescent="0.25">
      <c r="R3076" s="95">
        <f t="shared" si="49"/>
        <v>1</v>
      </c>
      <c r="S3076" s="95">
        <f>IF(T3076="",0,IFERROR(IF(VLOOKUP(T3076,T$73:T3075,1,0)&gt;0,0,0),1))</f>
        <v>0</v>
      </c>
      <c r="T3076" s="107">
        <f>IF(DATOS!J3004=P$74,DATOS!C3004,"")</f>
        <v>0</v>
      </c>
    </row>
    <row r="3077" spans="18:20" x14ac:dyDescent="0.25">
      <c r="R3077" s="95">
        <f t="shared" si="49"/>
        <v>1</v>
      </c>
      <c r="S3077" s="95">
        <f>IF(T3077="",0,IFERROR(IF(VLOOKUP(T3077,T$73:T3076,1,0)&gt;0,0,0),1))</f>
        <v>0</v>
      </c>
      <c r="T3077" s="107">
        <f>IF(DATOS!J3005=P$74,DATOS!C3005,"")</f>
        <v>0</v>
      </c>
    </row>
    <row r="3078" spans="18:20" x14ac:dyDescent="0.25">
      <c r="R3078" s="95">
        <f t="shared" si="49"/>
        <v>1</v>
      </c>
      <c r="S3078" s="95">
        <f>IF(T3078="",0,IFERROR(IF(VLOOKUP(T3078,T$73:T3077,1,0)&gt;0,0,0),1))</f>
        <v>0</v>
      </c>
      <c r="T3078" s="107">
        <f>IF(DATOS!J3006=P$74,DATOS!C3006,"")</f>
        <v>0</v>
      </c>
    </row>
    <row r="3079" spans="18:20" x14ac:dyDescent="0.25">
      <c r="R3079" s="95">
        <f t="shared" si="49"/>
        <v>1</v>
      </c>
      <c r="S3079" s="95">
        <f>IF(T3079="",0,IFERROR(IF(VLOOKUP(T3079,T$73:T3078,1,0)&gt;0,0,0),1))</f>
        <v>0</v>
      </c>
      <c r="T3079" s="107">
        <f>IF(DATOS!J3007=P$74,DATOS!C3007,"")</f>
        <v>0</v>
      </c>
    </row>
    <row r="3080" spans="18:20" x14ac:dyDescent="0.25">
      <c r="R3080" s="95">
        <f t="shared" si="49"/>
        <v>1</v>
      </c>
      <c r="S3080" s="95">
        <f>IF(T3080="",0,IFERROR(IF(VLOOKUP(T3080,T$73:T3079,1,0)&gt;0,0,0),1))</f>
        <v>0</v>
      </c>
      <c r="T3080" s="107">
        <f>IF(DATOS!J3008=P$74,DATOS!C3008,"")</f>
        <v>0</v>
      </c>
    </row>
    <row r="3081" spans="18:20" x14ac:dyDescent="0.25">
      <c r="R3081" s="95">
        <f t="shared" si="49"/>
        <v>1</v>
      </c>
      <c r="S3081" s="95">
        <f>IF(T3081="",0,IFERROR(IF(VLOOKUP(T3081,T$73:T3080,1,0)&gt;0,0,0),1))</f>
        <v>0</v>
      </c>
      <c r="T3081" s="107">
        <f>IF(DATOS!J3009=P$74,DATOS!C3009,"")</f>
        <v>0</v>
      </c>
    </row>
    <row r="3082" spans="18:20" x14ac:dyDescent="0.25">
      <c r="R3082" s="95">
        <f t="shared" ref="R3082:R3145" si="50">R3081+S3082</f>
        <v>1</v>
      </c>
      <c r="S3082" s="95">
        <f>IF(T3082="",0,IFERROR(IF(VLOOKUP(T3082,T$73:T3081,1,0)&gt;0,0,0),1))</f>
        <v>0</v>
      </c>
      <c r="T3082" s="107">
        <f>IF(DATOS!J3010=P$74,DATOS!C3010,"")</f>
        <v>0</v>
      </c>
    </row>
    <row r="3083" spans="18:20" x14ac:dyDescent="0.25">
      <c r="R3083" s="95">
        <f t="shared" si="50"/>
        <v>1</v>
      </c>
      <c r="S3083" s="95">
        <f>IF(T3083="",0,IFERROR(IF(VLOOKUP(T3083,T$73:T3082,1,0)&gt;0,0,0),1))</f>
        <v>0</v>
      </c>
      <c r="T3083" s="107">
        <f>IF(DATOS!J3011=P$74,DATOS!C3011,"")</f>
        <v>0</v>
      </c>
    </row>
    <row r="3084" spans="18:20" x14ac:dyDescent="0.25">
      <c r="R3084" s="95">
        <f t="shared" si="50"/>
        <v>1</v>
      </c>
      <c r="S3084" s="95">
        <f>IF(T3084="",0,IFERROR(IF(VLOOKUP(T3084,T$73:T3083,1,0)&gt;0,0,0),1))</f>
        <v>0</v>
      </c>
      <c r="T3084" s="107">
        <f>IF(DATOS!J3012=P$74,DATOS!C3012,"")</f>
        <v>0</v>
      </c>
    </row>
    <row r="3085" spans="18:20" x14ac:dyDescent="0.25">
      <c r="R3085" s="95">
        <f t="shared" si="50"/>
        <v>1</v>
      </c>
      <c r="S3085" s="95">
        <f>IF(T3085="",0,IFERROR(IF(VLOOKUP(T3085,T$73:T3084,1,0)&gt;0,0,0),1))</f>
        <v>0</v>
      </c>
      <c r="T3085" s="107">
        <f>IF(DATOS!J3013=P$74,DATOS!C3013,"")</f>
        <v>0</v>
      </c>
    </row>
    <row r="3086" spans="18:20" x14ac:dyDescent="0.25">
      <c r="R3086" s="95">
        <f t="shared" si="50"/>
        <v>1</v>
      </c>
      <c r="S3086" s="95">
        <f>IF(T3086="",0,IFERROR(IF(VLOOKUP(T3086,T$73:T3085,1,0)&gt;0,0,0),1))</f>
        <v>0</v>
      </c>
      <c r="T3086" s="107">
        <f>IF(DATOS!J3014=P$74,DATOS!C3014,"")</f>
        <v>0</v>
      </c>
    </row>
    <row r="3087" spans="18:20" x14ac:dyDescent="0.25">
      <c r="R3087" s="95">
        <f t="shared" si="50"/>
        <v>1</v>
      </c>
      <c r="S3087" s="95">
        <f>IF(T3087="",0,IFERROR(IF(VLOOKUP(T3087,T$73:T3086,1,0)&gt;0,0,0),1))</f>
        <v>0</v>
      </c>
      <c r="T3087" s="107">
        <f>IF(DATOS!J3015=P$74,DATOS!C3015,"")</f>
        <v>0</v>
      </c>
    </row>
    <row r="3088" spans="18:20" x14ac:dyDescent="0.25">
      <c r="R3088" s="95">
        <f t="shared" si="50"/>
        <v>1</v>
      </c>
      <c r="S3088" s="95">
        <f>IF(T3088="",0,IFERROR(IF(VLOOKUP(T3088,T$73:T3087,1,0)&gt;0,0,0),1))</f>
        <v>0</v>
      </c>
      <c r="T3088" s="107">
        <f>IF(DATOS!J3016=P$74,DATOS!C3016,"")</f>
        <v>0</v>
      </c>
    </row>
    <row r="3089" spans="18:20" x14ac:dyDescent="0.25">
      <c r="R3089" s="95">
        <f t="shared" si="50"/>
        <v>1</v>
      </c>
      <c r="S3089" s="95">
        <f>IF(T3089="",0,IFERROR(IF(VLOOKUP(T3089,T$73:T3088,1,0)&gt;0,0,0),1))</f>
        <v>0</v>
      </c>
      <c r="T3089" s="107">
        <f>IF(DATOS!J3017=P$74,DATOS!C3017,"")</f>
        <v>0</v>
      </c>
    </row>
    <row r="3090" spans="18:20" x14ac:dyDescent="0.25">
      <c r="R3090" s="95">
        <f t="shared" si="50"/>
        <v>1</v>
      </c>
      <c r="S3090" s="95">
        <f>IF(T3090="",0,IFERROR(IF(VLOOKUP(T3090,T$73:T3089,1,0)&gt;0,0,0),1))</f>
        <v>0</v>
      </c>
      <c r="T3090" s="107">
        <f>IF(DATOS!J3018=P$74,DATOS!C3018,"")</f>
        <v>0</v>
      </c>
    </row>
    <row r="3091" spans="18:20" x14ac:dyDescent="0.25">
      <c r="R3091" s="95">
        <f t="shared" si="50"/>
        <v>1</v>
      </c>
      <c r="S3091" s="95">
        <f>IF(T3091="",0,IFERROR(IF(VLOOKUP(T3091,T$73:T3090,1,0)&gt;0,0,0),1))</f>
        <v>0</v>
      </c>
      <c r="T3091" s="107">
        <f>IF(DATOS!J3019=P$74,DATOS!C3019,"")</f>
        <v>0</v>
      </c>
    </row>
    <row r="3092" spans="18:20" x14ac:dyDescent="0.25">
      <c r="R3092" s="95">
        <f t="shared" si="50"/>
        <v>1</v>
      </c>
      <c r="S3092" s="95">
        <f>IF(T3092="",0,IFERROR(IF(VLOOKUP(T3092,T$73:T3091,1,0)&gt;0,0,0),1))</f>
        <v>0</v>
      </c>
      <c r="T3092" s="107">
        <f>IF(DATOS!J3020=P$74,DATOS!C3020,"")</f>
        <v>0</v>
      </c>
    </row>
    <row r="3093" spans="18:20" x14ac:dyDescent="0.25">
      <c r="R3093" s="95">
        <f t="shared" si="50"/>
        <v>1</v>
      </c>
      <c r="S3093" s="95">
        <f>IF(T3093="",0,IFERROR(IF(VLOOKUP(T3093,T$73:T3092,1,0)&gt;0,0,0),1))</f>
        <v>0</v>
      </c>
      <c r="T3093" s="107">
        <f>IF(DATOS!J3021=P$74,DATOS!C3021,"")</f>
        <v>0</v>
      </c>
    </row>
    <row r="3094" spans="18:20" x14ac:dyDescent="0.25">
      <c r="R3094" s="95">
        <f t="shared" si="50"/>
        <v>1</v>
      </c>
      <c r="S3094" s="95">
        <f>IF(T3094="",0,IFERROR(IF(VLOOKUP(T3094,T$73:T3093,1,0)&gt;0,0,0),1))</f>
        <v>0</v>
      </c>
      <c r="T3094" s="107">
        <f>IF(DATOS!J3022=P$74,DATOS!C3022,"")</f>
        <v>0</v>
      </c>
    </row>
    <row r="3095" spans="18:20" x14ac:dyDescent="0.25">
      <c r="R3095" s="95">
        <f t="shared" si="50"/>
        <v>1</v>
      </c>
      <c r="S3095" s="95">
        <f>IF(T3095="",0,IFERROR(IF(VLOOKUP(T3095,T$73:T3094,1,0)&gt;0,0,0),1))</f>
        <v>0</v>
      </c>
      <c r="T3095" s="107">
        <f>IF(DATOS!J3023=P$74,DATOS!C3023,"")</f>
        <v>0</v>
      </c>
    </row>
    <row r="3096" spans="18:20" x14ac:dyDescent="0.25">
      <c r="R3096" s="95">
        <f t="shared" si="50"/>
        <v>1</v>
      </c>
      <c r="S3096" s="95">
        <f>IF(T3096="",0,IFERROR(IF(VLOOKUP(T3096,T$73:T3095,1,0)&gt;0,0,0),1))</f>
        <v>0</v>
      </c>
      <c r="T3096" s="107">
        <f>IF(DATOS!J3024=P$74,DATOS!C3024,"")</f>
        <v>0</v>
      </c>
    </row>
    <row r="3097" spans="18:20" x14ac:dyDescent="0.25">
      <c r="R3097" s="95">
        <f t="shared" si="50"/>
        <v>1</v>
      </c>
      <c r="S3097" s="95">
        <f>IF(T3097="",0,IFERROR(IF(VLOOKUP(T3097,T$73:T3096,1,0)&gt;0,0,0),1))</f>
        <v>0</v>
      </c>
      <c r="T3097" s="107">
        <f>IF(DATOS!J3025=P$74,DATOS!C3025,"")</f>
        <v>0</v>
      </c>
    </row>
    <row r="3098" spans="18:20" x14ac:dyDescent="0.25">
      <c r="R3098" s="95">
        <f t="shared" si="50"/>
        <v>1</v>
      </c>
      <c r="S3098" s="95">
        <f>IF(T3098="",0,IFERROR(IF(VLOOKUP(T3098,T$73:T3097,1,0)&gt;0,0,0),1))</f>
        <v>0</v>
      </c>
      <c r="T3098" s="107">
        <f>IF(DATOS!J3026=P$74,DATOS!C3026,"")</f>
        <v>0</v>
      </c>
    </row>
    <row r="3099" spans="18:20" x14ac:dyDescent="0.25">
      <c r="R3099" s="95">
        <f t="shared" si="50"/>
        <v>1</v>
      </c>
      <c r="S3099" s="95">
        <f>IF(T3099="",0,IFERROR(IF(VLOOKUP(T3099,T$73:T3098,1,0)&gt;0,0,0),1))</f>
        <v>0</v>
      </c>
      <c r="T3099" s="107">
        <f>IF(DATOS!J3027=P$74,DATOS!C3027,"")</f>
        <v>0</v>
      </c>
    </row>
    <row r="3100" spans="18:20" x14ac:dyDescent="0.25">
      <c r="R3100" s="95">
        <f t="shared" si="50"/>
        <v>1</v>
      </c>
      <c r="S3100" s="95">
        <f>IF(T3100="",0,IFERROR(IF(VLOOKUP(T3100,T$73:T3099,1,0)&gt;0,0,0),1))</f>
        <v>0</v>
      </c>
      <c r="T3100" s="107">
        <f>IF(DATOS!J3028=P$74,DATOS!C3028,"")</f>
        <v>0</v>
      </c>
    </row>
    <row r="3101" spans="18:20" x14ac:dyDescent="0.25">
      <c r="R3101" s="95">
        <f t="shared" si="50"/>
        <v>1</v>
      </c>
      <c r="S3101" s="95">
        <f>IF(T3101="",0,IFERROR(IF(VLOOKUP(T3101,T$73:T3100,1,0)&gt;0,0,0),1))</f>
        <v>0</v>
      </c>
      <c r="T3101" s="107">
        <f>IF(DATOS!J3029=P$74,DATOS!C3029,"")</f>
        <v>0</v>
      </c>
    </row>
    <row r="3102" spans="18:20" x14ac:dyDescent="0.25">
      <c r="R3102" s="95">
        <f t="shared" si="50"/>
        <v>1</v>
      </c>
      <c r="S3102" s="95">
        <f>IF(T3102="",0,IFERROR(IF(VLOOKUP(T3102,T$73:T3101,1,0)&gt;0,0,0),1))</f>
        <v>0</v>
      </c>
      <c r="T3102" s="107">
        <f>IF(DATOS!J3030=P$74,DATOS!C3030,"")</f>
        <v>0</v>
      </c>
    </row>
    <row r="3103" spans="18:20" x14ac:dyDescent="0.25">
      <c r="R3103" s="95">
        <f t="shared" si="50"/>
        <v>1</v>
      </c>
      <c r="S3103" s="95">
        <f>IF(T3103="",0,IFERROR(IF(VLOOKUP(T3103,T$73:T3102,1,0)&gt;0,0,0),1))</f>
        <v>0</v>
      </c>
      <c r="T3103" s="107">
        <f>IF(DATOS!J3031=P$74,DATOS!C3031,"")</f>
        <v>0</v>
      </c>
    </row>
    <row r="3104" spans="18:20" x14ac:dyDescent="0.25">
      <c r="R3104" s="95">
        <f t="shared" si="50"/>
        <v>1</v>
      </c>
      <c r="S3104" s="95">
        <f>IF(T3104="",0,IFERROR(IF(VLOOKUP(T3104,T$73:T3103,1,0)&gt;0,0,0),1))</f>
        <v>0</v>
      </c>
      <c r="T3104" s="107">
        <f>IF(DATOS!J3032=P$74,DATOS!C3032,"")</f>
        <v>0</v>
      </c>
    </row>
    <row r="3105" spans="18:20" x14ac:dyDescent="0.25">
      <c r="R3105" s="95">
        <f t="shared" si="50"/>
        <v>1</v>
      </c>
      <c r="S3105" s="95">
        <f>IF(T3105="",0,IFERROR(IF(VLOOKUP(T3105,T$73:T3104,1,0)&gt;0,0,0),1))</f>
        <v>0</v>
      </c>
      <c r="T3105" s="107">
        <f>IF(DATOS!J3033=P$74,DATOS!C3033,"")</f>
        <v>0</v>
      </c>
    </row>
    <row r="3106" spans="18:20" x14ac:dyDescent="0.25">
      <c r="R3106" s="95">
        <f t="shared" si="50"/>
        <v>1</v>
      </c>
      <c r="S3106" s="95">
        <f>IF(T3106="",0,IFERROR(IF(VLOOKUP(T3106,T$73:T3105,1,0)&gt;0,0,0),1))</f>
        <v>0</v>
      </c>
      <c r="T3106" s="107">
        <f>IF(DATOS!J3034=P$74,DATOS!C3034,"")</f>
        <v>0</v>
      </c>
    </row>
    <row r="3107" spans="18:20" x14ac:dyDescent="0.25">
      <c r="R3107" s="95">
        <f t="shared" si="50"/>
        <v>1</v>
      </c>
      <c r="S3107" s="95">
        <f>IF(T3107="",0,IFERROR(IF(VLOOKUP(T3107,T$73:T3106,1,0)&gt;0,0,0),1))</f>
        <v>0</v>
      </c>
      <c r="T3107" s="107">
        <f>IF(DATOS!J3035=P$74,DATOS!C3035,"")</f>
        <v>0</v>
      </c>
    </row>
    <row r="3108" spans="18:20" x14ac:dyDescent="0.25">
      <c r="R3108" s="95">
        <f t="shared" si="50"/>
        <v>1</v>
      </c>
      <c r="S3108" s="95">
        <f>IF(T3108="",0,IFERROR(IF(VLOOKUP(T3108,T$73:T3107,1,0)&gt;0,0,0),1))</f>
        <v>0</v>
      </c>
      <c r="T3108" s="107">
        <f>IF(DATOS!J3036=P$74,DATOS!C3036,"")</f>
        <v>0</v>
      </c>
    </row>
    <row r="3109" spans="18:20" x14ac:dyDescent="0.25">
      <c r="R3109" s="95">
        <f t="shared" si="50"/>
        <v>1</v>
      </c>
      <c r="S3109" s="95">
        <f>IF(T3109="",0,IFERROR(IF(VLOOKUP(T3109,T$73:T3108,1,0)&gt;0,0,0),1))</f>
        <v>0</v>
      </c>
      <c r="T3109" s="107">
        <f>IF(DATOS!J3037=P$74,DATOS!C3037,"")</f>
        <v>0</v>
      </c>
    </row>
    <row r="3110" spans="18:20" x14ac:dyDescent="0.25">
      <c r="R3110" s="95">
        <f t="shared" si="50"/>
        <v>1</v>
      </c>
      <c r="S3110" s="95">
        <f>IF(T3110="",0,IFERROR(IF(VLOOKUP(T3110,T$73:T3109,1,0)&gt;0,0,0),1))</f>
        <v>0</v>
      </c>
      <c r="T3110" s="107">
        <f>IF(DATOS!J3038=P$74,DATOS!C3038,"")</f>
        <v>0</v>
      </c>
    </row>
    <row r="3111" spans="18:20" x14ac:dyDescent="0.25">
      <c r="R3111" s="95">
        <f t="shared" si="50"/>
        <v>1</v>
      </c>
      <c r="S3111" s="95">
        <f>IF(T3111="",0,IFERROR(IF(VLOOKUP(T3111,T$73:T3110,1,0)&gt;0,0,0),1))</f>
        <v>0</v>
      </c>
      <c r="T3111" s="107">
        <f>IF(DATOS!J3039=P$74,DATOS!C3039,"")</f>
        <v>0</v>
      </c>
    </row>
    <row r="3112" spans="18:20" x14ac:dyDescent="0.25">
      <c r="R3112" s="95">
        <f t="shared" si="50"/>
        <v>1</v>
      </c>
      <c r="S3112" s="95">
        <f>IF(T3112="",0,IFERROR(IF(VLOOKUP(T3112,T$73:T3111,1,0)&gt;0,0,0),1))</f>
        <v>0</v>
      </c>
      <c r="T3112" s="107">
        <f>IF(DATOS!J3040=P$74,DATOS!C3040,"")</f>
        <v>0</v>
      </c>
    </row>
    <row r="3113" spans="18:20" x14ac:dyDescent="0.25">
      <c r="R3113" s="95">
        <f t="shared" si="50"/>
        <v>1</v>
      </c>
      <c r="S3113" s="95">
        <f>IF(T3113="",0,IFERROR(IF(VLOOKUP(T3113,T$73:T3112,1,0)&gt;0,0,0),1))</f>
        <v>0</v>
      </c>
      <c r="T3113" s="107">
        <f>IF(DATOS!J3041=P$74,DATOS!C3041,"")</f>
        <v>0</v>
      </c>
    </row>
    <row r="3114" spans="18:20" x14ac:dyDescent="0.25">
      <c r="R3114" s="95">
        <f t="shared" si="50"/>
        <v>1</v>
      </c>
      <c r="S3114" s="95">
        <f>IF(T3114="",0,IFERROR(IF(VLOOKUP(T3114,T$73:T3113,1,0)&gt;0,0,0),1))</f>
        <v>0</v>
      </c>
      <c r="T3114" s="107">
        <f>IF(DATOS!J3042=P$74,DATOS!C3042,"")</f>
        <v>0</v>
      </c>
    </row>
    <row r="3115" spans="18:20" x14ac:dyDescent="0.25">
      <c r="R3115" s="95">
        <f t="shared" si="50"/>
        <v>1</v>
      </c>
      <c r="S3115" s="95">
        <f>IF(T3115="",0,IFERROR(IF(VLOOKUP(T3115,T$73:T3114,1,0)&gt;0,0,0),1))</f>
        <v>0</v>
      </c>
      <c r="T3115" s="107">
        <f>IF(DATOS!J3043=P$74,DATOS!C3043,"")</f>
        <v>0</v>
      </c>
    </row>
    <row r="3116" spans="18:20" x14ac:dyDescent="0.25">
      <c r="R3116" s="95">
        <f t="shared" si="50"/>
        <v>1</v>
      </c>
      <c r="S3116" s="95">
        <f>IF(T3116="",0,IFERROR(IF(VLOOKUP(T3116,T$73:T3115,1,0)&gt;0,0,0),1))</f>
        <v>0</v>
      </c>
      <c r="T3116" s="107">
        <f>IF(DATOS!J3044=P$74,DATOS!C3044,"")</f>
        <v>0</v>
      </c>
    </row>
    <row r="3117" spans="18:20" x14ac:dyDescent="0.25">
      <c r="R3117" s="95">
        <f t="shared" si="50"/>
        <v>1</v>
      </c>
      <c r="S3117" s="95">
        <f>IF(T3117="",0,IFERROR(IF(VLOOKUP(T3117,T$73:T3116,1,0)&gt;0,0,0),1))</f>
        <v>0</v>
      </c>
      <c r="T3117" s="107">
        <f>IF(DATOS!J3045=P$74,DATOS!C3045,"")</f>
        <v>0</v>
      </c>
    </row>
    <row r="3118" spans="18:20" x14ac:dyDescent="0.25">
      <c r="R3118" s="95">
        <f t="shared" si="50"/>
        <v>1</v>
      </c>
      <c r="S3118" s="95">
        <f>IF(T3118="",0,IFERROR(IF(VLOOKUP(T3118,T$73:T3117,1,0)&gt;0,0,0),1))</f>
        <v>0</v>
      </c>
      <c r="T3118" s="107">
        <f>IF(DATOS!J3046=P$74,DATOS!C3046,"")</f>
        <v>0</v>
      </c>
    </row>
    <row r="3119" spans="18:20" x14ac:dyDescent="0.25">
      <c r="R3119" s="95">
        <f t="shared" si="50"/>
        <v>1</v>
      </c>
      <c r="S3119" s="95">
        <f>IF(T3119="",0,IFERROR(IF(VLOOKUP(T3119,T$73:T3118,1,0)&gt;0,0,0),1))</f>
        <v>0</v>
      </c>
      <c r="T3119" s="107">
        <f>IF(DATOS!J3047=P$74,DATOS!C3047,"")</f>
        <v>0</v>
      </c>
    </row>
    <row r="3120" spans="18:20" x14ac:dyDescent="0.25">
      <c r="R3120" s="95">
        <f t="shared" si="50"/>
        <v>1</v>
      </c>
      <c r="S3120" s="95">
        <f>IF(T3120="",0,IFERROR(IF(VLOOKUP(T3120,T$73:T3119,1,0)&gt;0,0,0),1))</f>
        <v>0</v>
      </c>
      <c r="T3120" s="107">
        <f>IF(DATOS!J3048=P$74,DATOS!C3048,"")</f>
        <v>0</v>
      </c>
    </row>
    <row r="3121" spans="18:20" x14ac:dyDescent="0.25">
      <c r="R3121" s="95">
        <f t="shared" si="50"/>
        <v>1</v>
      </c>
      <c r="S3121" s="95">
        <f>IF(T3121="",0,IFERROR(IF(VLOOKUP(T3121,T$73:T3120,1,0)&gt;0,0,0),1))</f>
        <v>0</v>
      </c>
      <c r="T3121" s="107">
        <f>IF(DATOS!J3049=P$74,DATOS!C3049,"")</f>
        <v>0</v>
      </c>
    </row>
    <row r="3122" spans="18:20" x14ac:dyDescent="0.25">
      <c r="R3122" s="95">
        <f t="shared" si="50"/>
        <v>1</v>
      </c>
      <c r="S3122" s="95">
        <f>IF(T3122="",0,IFERROR(IF(VLOOKUP(T3122,T$73:T3121,1,0)&gt;0,0,0),1))</f>
        <v>0</v>
      </c>
      <c r="T3122" s="107">
        <f>IF(DATOS!J3050=P$74,DATOS!C3050,"")</f>
        <v>0</v>
      </c>
    </row>
    <row r="3123" spans="18:20" x14ac:dyDescent="0.25">
      <c r="R3123" s="95">
        <f t="shared" si="50"/>
        <v>1</v>
      </c>
      <c r="S3123" s="95">
        <f>IF(T3123="",0,IFERROR(IF(VLOOKUP(T3123,T$73:T3122,1,0)&gt;0,0,0),1))</f>
        <v>0</v>
      </c>
      <c r="T3123" s="107">
        <f>IF(DATOS!J3051=P$74,DATOS!C3051,"")</f>
        <v>0</v>
      </c>
    </row>
    <row r="3124" spans="18:20" x14ac:dyDescent="0.25">
      <c r="R3124" s="95">
        <f t="shared" si="50"/>
        <v>1</v>
      </c>
      <c r="S3124" s="95">
        <f>IF(T3124="",0,IFERROR(IF(VLOOKUP(T3124,T$73:T3123,1,0)&gt;0,0,0),1))</f>
        <v>0</v>
      </c>
      <c r="T3124" s="107">
        <f>IF(DATOS!J3052=P$74,DATOS!C3052,"")</f>
        <v>0</v>
      </c>
    </row>
    <row r="3125" spans="18:20" x14ac:dyDescent="0.25">
      <c r="R3125" s="95">
        <f t="shared" si="50"/>
        <v>1</v>
      </c>
      <c r="S3125" s="95">
        <f>IF(T3125="",0,IFERROR(IF(VLOOKUP(T3125,T$73:T3124,1,0)&gt;0,0,0),1))</f>
        <v>0</v>
      </c>
      <c r="T3125" s="107">
        <f>IF(DATOS!J3053=P$74,DATOS!C3053,"")</f>
        <v>0</v>
      </c>
    </row>
    <row r="3126" spans="18:20" x14ac:dyDescent="0.25">
      <c r="R3126" s="95">
        <f t="shared" si="50"/>
        <v>1</v>
      </c>
      <c r="S3126" s="95">
        <f>IF(T3126="",0,IFERROR(IF(VLOOKUP(T3126,T$73:T3125,1,0)&gt;0,0,0),1))</f>
        <v>0</v>
      </c>
      <c r="T3126" s="107">
        <f>IF(DATOS!J3054=P$74,DATOS!C3054,"")</f>
        <v>0</v>
      </c>
    </row>
    <row r="3127" spans="18:20" x14ac:dyDescent="0.25">
      <c r="R3127" s="95">
        <f t="shared" si="50"/>
        <v>1</v>
      </c>
      <c r="S3127" s="95">
        <f>IF(T3127="",0,IFERROR(IF(VLOOKUP(T3127,T$73:T3126,1,0)&gt;0,0,0),1))</f>
        <v>0</v>
      </c>
      <c r="T3127" s="107">
        <f>IF(DATOS!J3055=P$74,DATOS!C3055,"")</f>
        <v>0</v>
      </c>
    </row>
    <row r="3128" spans="18:20" x14ac:dyDescent="0.25">
      <c r="R3128" s="95">
        <f t="shared" si="50"/>
        <v>1</v>
      </c>
      <c r="S3128" s="95">
        <f>IF(T3128="",0,IFERROR(IF(VLOOKUP(T3128,T$73:T3127,1,0)&gt;0,0,0),1))</f>
        <v>0</v>
      </c>
      <c r="T3128" s="107">
        <f>IF(DATOS!J3056=P$74,DATOS!C3056,"")</f>
        <v>0</v>
      </c>
    </row>
    <row r="3129" spans="18:20" x14ac:dyDescent="0.25">
      <c r="R3129" s="95">
        <f t="shared" si="50"/>
        <v>1</v>
      </c>
      <c r="S3129" s="95">
        <f>IF(T3129="",0,IFERROR(IF(VLOOKUP(T3129,T$73:T3128,1,0)&gt;0,0,0),1))</f>
        <v>0</v>
      </c>
      <c r="T3129" s="107">
        <f>IF(DATOS!J3057=P$74,DATOS!C3057,"")</f>
        <v>0</v>
      </c>
    </row>
    <row r="3130" spans="18:20" x14ac:dyDescent="0.25">
      <c r="R3130" s="95">
        <f t="shared" si="50"/>
        <v>1</v>
      </c>
      <c r="S3130" s="95">
        <f>IF(T3130="",0,IFERROR(IF(VLOOKUP(T3130,T$73:T3129,1,0)&gt;0,0,0),1))</f>
        <v>0</v>
      </c>
      <c r="T3130" s="107">
        <f>IF(DATOS!J3058=P$74,DATOS!C3058,"")</f>
        <v>0</v>
      </c>
    </row>
    <row r="3131" spans="18:20" x14ac:dyDescent="0.25">
      <c r="R3131" s="95">
        <f t="shared" si="50"/>
        <v>1</v>
      </c>
      <c r="S3131" s="95">
        <f>IF(T3131="",0,IFERROR(IF(VLOOKUP(T3131,T$73:T3130,1,0)&gt;0,0,0),1))</f>
        <v>0</v>
      </c>
      <c r="T3131" s="107">
        <f>IF(DATOS!J3059=P$74,DATOS!C3059,"")</f>
        <v>0</v>
      </c>
    </row>
    <row r="3132" spans="18:20" x14ac:dyDescent="0.25">
      <c r="R3132" s="95">
        <f t="shared" si="50"/>
        <v>1</v>
      </c>
      <c r="S3132" s="95">
        <f>IF(T3132="",0,IFERROR(IF(VLOOKUP(T3132,T$73:T3131,1,0)&gt;0,0,0),1))</f>
        <v>0</v>
      </c>
      <c r="T3132" s="107">
        <f>IF(DATOS!J3060=P$74,DATOS!C3060,"")</f>
        <v>0</v>
      </c>
    </row>
    <row r="3133" spans="18:20" x14ac:dyDescent="0.25">
      <c r="R3133" s="95">
        <f t="shared" si="50"/>
        <v>1</v>
      </c>
      <c r="S3133" s="95">
        <f>IF(T3133="",0,IFERROR(IF(VLOOKUP(T3133,T$73:T3132,1,0)&gt;0,0,0),1))</f>
        <v>0</v>
      </c>
      <c r="T3133" s="107">
        <f>IF(DATOS!J3061=P$74,DATOS!C3061,"")</f>
        <v>0</v>
      </c>
    </row>
    <row r="3134" spans="18:20" x14ac:dyDescent="0.25">
      <c r="R3134" s="95">
        <f t="shared" si="50"/>
        <v>1</v>
      </c>
      <c r="S3134" s="95">
        <f>IF(T3134="",0,IFERROR(IF(VLOOKUP(T3134,T$73:T3133,1,0)&gt;0,0,0),1))</f>
        <v>0</v>
      </c>
      <c r="T3134" s="107">
        <f>IF(DATOS!J3062=P$74,DATOS!C3062,"")</f>
        <v>0</v>
      </c>
    </row>
    <row r="3135" spans="18:20" x14ac:dyDescent="0.25">
      <c r="R3135" s="95">
        <f t="shared" si="50"/>
        <v>1</v>
      </c>
      <c r="S3135" s="95">
        <f>IF(T3135="",0,IFERROR(IF(VLOOKUP(T3135,T$73:T3134,1,0)&gt;0,0,0),1))</f>
        <v>0</v>
      </c>
      <c r="T3135" s="107">
        <f>IF(DATOS!J3063=P$74,DATOS!C3063,"")</f>
        <v>0</v>
      </c>
    </row>
    <row r="3136" spans="18:20" x14ac:dyDescent="0.25">
      <c r="R3136" s="95">
        <f t="shared" si="50"/>
        <v>1</v>
      </c>
      <c r="S3136" s="95">
        <f>IF(T3136="",0,IFERROR(IF(VLOOKUP(T3136,T$73:T3135,1,0)&gt;0,0,0),1))</f>
        <v>0</v>
      </c>
      <c r="T3136" s="107">
        <f>IF(DATOS!J3064=P$74,DATOS!C3064,"")</f>
        <v>0</v>
      </c>
    </row>
    <row r="3137" spans="18:20" x14ac:dyDescent="0.25">
      <c r="R3137" s="95">
        <f t="shared" si="50"/>
        <v>1</v>
      </c>
      <c r="S3137" s="95">
        <f>IF(T3137="",0,IFERROR(IF(VLOOKUP(T3137,T$73:T3136,1,0)&gt;0,0,0),1))</f>
        <v>0</v>
      </c>
      <c r="T3137" s="107">
        <f>IF(DATOS!J3065=P$74,DATOS!C3065,"")</f>
        <v>0</v>
      </c>
    </row>
    <row r="3138" spans="18:20" x14ac:dyDescent="0.25">
      <c r="R3138" s="95">
        <f t="shared" si="50"/>
        <v>1</v>
      </c>
      <c r="S3138" s="95">
        <f>IF(T3138="",0,IFERROR(IF(VLOOKUP(T3138,T$73:T3137,1,0)&gt;0,0,0),1))</f>
        <v>0</v>
      </c>
      <c r="T3138" s="107">
        <f>IF(DATOS!J3066=P$74,DATOS!C3066,"")</f>
        <v>0</v>
      </c>
    </row>
    <row r="3139" spans="18:20" x14ac:dyDescent="0.25">
      <c r="R3139" s="95">
        <f t="shared" si="50"/>
        <v>1</v>
      </c>
      <c r="S3139" s="95">
        <f>IF(T3139="",0,IFERROR(IF(VLOOKUP(T3139,T$73:T3138,1,0)&gt;0,0,0),1))</f>
        <v>0</v>
      </c>
      <c r="T3139" s="107">
        <f>IF(DATOS!J3067=P$74,DATOS!C3067,"")</f>
        <v>0</v>
      </c>
    </row>
    <row r="3140" spans="18:20" x14ac:dyDescent="0.25">
      <c r="R3140" s="95">
        <f t="shared" si="50"/>
        <v>1</v>
      </c>
      <c r="S3140" s="95">
        <f>IF(T3140="",0,IFERROR(IF(VLOOKUP(T3140,T$73:T3139,1,0)&gt;0,0,0),1))</f>
        <v>0</v>
      </c>
      <c r="T3140" s="107">
        <f>IF(DATOS!J3068=P$74,DATOS!C3068,"")</f>
        <v>0</v>
      </c>
    </row>
    <row r="3141" spans="18:20" x14ac:dyDescent="0.25">
      <c r="R3141" s="95">
        <f t="shared" si="50"/>
        <v>1</v>
      </c>
      <c r="S3141" s="95">
        <f>IF(T3141="",0,IFERROR(IF(VLOOKUP(T3141,T$73:T3140,1,0)&gt;0,0,0),1))</f>
        <v>0</v>
      </c>
      <c r="T3141" s="107">
        <f>IF(DATOS!J3069=P$74,DATOS!C3069,"")</f>
        <v>0</v>
      </c>
    </row>
    <row r="3142" spans="18:20" x14ac:dyDescent="0.25">
      <c r="R3142" s="95">
        <f t="shared" si="50"/>
        <v>1</v>
      </c>
      <c r="S3142" s="95">
        <f>IF(T3142="",0,IFERROR(IF(VLOOKUP(T3142,T$73:T3141,1,0)&gt;0,0,0),1))</f>
        <v>0</v>
      </c>
      <c r="T3142" s="107">
        <f>IF(DATOS!J3070=P$74,DATOS!C3070,"")</f>
        <v>0</v>
      </c>
    </row>
    <row r="3143" spans="18:20" x14ac:dyDescent="0.25">
      <c r="R3143" s="95">
        <f t="shared" si="50"/>
        <v>1</v>
      </c>
      <c r="S3143" s="95">
        <f>IF(T3143="",0,IFERROR(IF(VLOOKUP(T3143,T$73:T3142,1,0)&gt;0,0,0),1))</f>
        <v>0</v>
      </c>
      <c r="T3143" s="107">
        <f>IF(DATOS!J3071=P$74,DATOS!C3071,"")</f>
        <v>0</v>
      </c>
    </row>
    <row r="3144" spans="18:20" x14ac:dyDescent="0.25">
      <c r="R3144" s="95">
        <f t="shared" si="50"/>
        <v>1</v>
      </c>
      <c r="S3144" s="95">
        <f>IF(T3144="",0,IFERROR(IF(VLOOKUP(T3144,T$73:T3143,1,0)&gt;0,0,0),1))</f>
        <v>0</v>
      </c>
      <c r="T3144" s="107">
        <f>IF(DATOS!J3072=P$74,DATOS!C3072,"")</f>
        <v>0</v>
      </c>
    </row>
    <row r="3145" spans="18:20" x14ac:dyDescent="0.25">
      <c r="R3145" s="95">
        <f t="shared" si="50"/>
        <v>1</v>
      </c>
      <c r="S3145" s="95">
        <f>IF(T3145="",0,IFERROR(IF(VLOOKUP(T3145,T$73:T3144,1,0)&gt;0,0,0),1))</f>
        <v>0</v>
      </c>
      <c r="T3145" s="107">
        <f>IF(DATOS!J3073=P$74,DATOS!C3073,"")</f>
        <v>0</v>
      </c>
    </row>
    <row r="3146" spans="18:20" x14ac:dyDescent="0.25">
      <c r="R3146" s="95">
        <f t="shared" ref="R3146:R3209" si="51">R3145+S3146</f>
        <v>1</v>
      </c>
      <c r="S3146" s="95">
        <f>IF(T3146="",0,IFERROR(IF(VLOOKUP(T3146,T$73:T3145,1,0)&gt;0,0,0),1))</f>
        <v>0</v>
      </c>
      <c r="T3146" s="107">
        <f>IF(DATOS!J3074=P$74,DATOS!C3074,"")</f>
        <v>0</v>
      </c>
    </row>
    <row r="3147" spans="18:20" x14ac:dyDescent="0.25">
      <c r="R3147" s="95">
        <f t="shared" si="51"/>
        <v>1</v>
      </c>
      <c r="S3147" s="95">
        <f>IF(T3147="",0,IFERROR(IF(VLOOKUP(T3147,T$73:T3146,1,0)&gt;0,0,0),1))</f>
        <v>0</v>
      </c>
      <c r="T3147" s="107">
        <f>IF(DATOS!J3075=P$74,DATOS!C3075,"")</f>
        <v>0</v>
      </c>
    </row>
    <row r="3148" spans="18:20" x14ac:dyDescent="0.25">
      <c r="R3148" s="95">
        <f t="shared" si="51"/>
        <v>1</v>
      </c>
      <c r="S3148" s="95">
        <f>IF(T3148="",0,IFERROR(IF(VLOOKUP(T3148,T$73:T3147,1,0)&gt;0,0,0),1))</f>
        <v>0</v>
      </c>
      <c r="T3148" s="107">
        <f>IF(DATOS!J3076=P$74,DATOS!C3076,"")</f>
        <v>0</v>
      </c>
    </row>
    <row r="3149" spans="18:20" x14ac:dyDescent="0.25">
      <c r="R3149" s="95">
        <f t="shared" si="51"/>
        <v>1</v>
      </c>
      <c r="S3149" s="95">
        <f>IF(T3149="",0,IFERROR(IF(VLOOKUP(T3149,T$73:T3148,1,0)&gt;0,0,0),1))</f>
        <v>0</v>
      </c>
      <c r="T3149" s="107">
        <f>IF(DATOS!J3077=P$74,DATOS!C3077,"")</f>
        <v>0</v>
      </c>
    </row>
    <row r="3150" spans="18:20" x14ac:dyDescent="0.25">
      <c r="R3150" s="95">
        <f t="shared" si="51"/>
        <v>1</v>
      </c>
      <c r="S3150" s="95">
        <f>IF(T3150="",0,IFERROR(IF(VLOOKUP(T3150,T$73:T3149,1,0)&gt;0,0,0),1))</f>
        <v>0</v>
      </c>
      <c r="T3150" s="107">
        <f>IF(DATOS!J3078=P$74,DATOS!C3078,"")</f>
        <v>0</v>
      </c>
    </row>
    <row r="3151" spans="18:20" x14ac:dyDescent="0.25">
      <c r="R3151" s="95">
        <f t="shared" si="51"/>
        <v>1</v>
      </c>
      <c r="S3151" s="95">
        <f>IF(T3151="",0,IFERROR(IF(VLOOKUP(T3151,T$73:T3150,1,0)&gt;0,0,0),1))</f>
        <v>0</v>
      </c>
      <c r="T3151" s="107">
        <f>IF(DATOS!J3079=P$74,DATOS!C3079,"")</f>
        <v>0</v>
      </c>
    </row>
    <row r="3152" spans="18:20" x14ac:dyDescent="0.25">
      <c r="R3152" s="95">
        <f t="shared" si="51"/>
        <v>1</v>
      </c>
      <c r="S3152" s="95">
        <f>IF(T3152="",0,IFERROR(IF(VLOOKUP(T3152,T$73:T3151,1,0)&gt;0,0,0),1))</f>
        <v>0</v>
      </c>
      <c r="T3152" s="107">
        <f>IF(DATOS!J3080=P$74,DATOS!C3080,"")</f>
        <v>0</v>
      </c>
    </row>
    <row r="3153" spans="18:20" x14ac:dyDescent="0.25">
      <c r="R3153" s="95">
        <f t="shared" si="51"/>
        <v>1</v>
      </c>
      <c r="S3153" s="95">
        <f>IF(T3153="",0,IFERROR(IF(VLOOKUP(T3153,T$73:T3152,1,0)&gt;0,0,0),1))</f>
        <v>0</v>
      </c>
      <c r="T3153" s="107">
        <f>IF(DATOS!J3081=P$74,DATOS!C3081,"")</f>
        <v>0</v>
      </c>
    </row>
    <row r="3154" spans="18:20" x14ac:dyDescent="0.25">
      <c r="R3154" s="95">
        <f t="shared" si="51"/>
        <v>1</v>
      </c>
      <c r="S3154" s="95">
        <f>IF(T3154="",0,IFERROR(IF(VLOOKUP(T3154,T$73:T3153,1,0)&gt;0,0,0),1))</f>
        <v>0</v>
      </c>
      <c r="T3154" s="107">
        <f>IF(DATOS!J3082=P$74,DATOS!C3082,"")</f>
        <v>0</v>
      </c>
    </row>
    <row r="3155" spans="18:20" x14ac:dyDescent="0.25">
      <c r="R3155" s="95">
        <f t="shared" si="51"/>
        <v>1</v>
      </c>
      <c r="S3155" s="95">
        <f>IF(T3155="",0,IFERROR(IF(VLOOKUP(T3155,T$73:T3154,1,0)&gt;0,0,0),1))</f>
        <v>0</v>
      </c>
      <c r="T3155" s="107">
        <f>IF(DATOS!J3083=P$74,DATOS!C3083,"")</f>
        <v>0</v>
      </c>
    </row>
    <row r="3156" spans="18:20" x14ac:dyDescent="0.25">
      <c r="R3156" s="95">
        <f t="shared" si="51"/>
        <v>1</v>
      </c>
      <c r="S3156" s="95">
        <f>IF(T3156="",0,IFERROR(IF(VLOOKUP(T3156,T$73:T3155,1,0)&gt;0,0,0),1))</f>
        <v>0</v>
      </c>
      <c r="T3156" s="107">
        <f>IF(DATOS!J3084=P$74,DATOS!C3084,"")</f>
        <v>0</v>
      </c>
    </row>
    <row r="3157" spans="18:20" x14ac:dyDescent="0.25">
      <c r="R3157" s="95">
        <f t="shared" si="51"/>
        <v>1</v>
      </c>
      <c r="S3157" s="95">
        <f>IF(T3157="",0,IFERROR(IF(VLOOKUP(T3157,T$73:T3156,1,0)&gt;0,0,0),1))</f>
        <v>0</v>
      </c>
      <c r="T3157" s="107">
        <f>IF(DATOS!J3085=P$74,DATOS!C3085,"")</f>
        <v>0</v>
      </c>
    </row>
    <row r="3158" spans="18:20" x14ac:dyDescent="0.25">
      <c r="R3158" s="95">
        <f t="shared" si="51"/>
        <v>1</v>
      </c>
      <c r="S3158" s="95">
        <f>IF(T3158="",0,IFERROR(IF(VLOOKUP(T3158,T$73:T3157,1,0)&gt;0,0,0),1))</f>
        <v>0</v>
      </c>
      <c r="T3158" s="107">
        <f>IF(DATOS!J3086=P$74,DATOS!C3086,"")</f>
        <v>0</v>
      </c>
    </row>
    <row r="3159" spans="18:20" x14ac:dyDescent="0.25">
      <c r="R3159" s="95">
        <f t="shared" si="51"/>
        <v>1</v>
      </c>
      <c r="S3159" s="95">
        <f>IF(T3159="",0,IFERROR(IF(VLOOKUP(T3159,T$73:T3158,1,0)&gt;0,0,0),1))</f>
        <v>0</v>
      </c>
      <c r="T3159" s="107">
        <f>IF(DATOS!J3087=P$74,DATOS!C3087,"")</f>
        <v>0</v>
      </c>
    </row>
    <row r="3160" spans="18:20" x14ac:dyDescent="0.25">
      <c r="R3160" s="95">
        <f t="shared" si="51"/>
        <v>1</v>
      </c>
      <c r="S3160" s="95">
        <f>IF(T3160="",0,IFERROR(IF(VLOOKUP(T3160,T$73:T3159,1,0)&gt;0,0,0),1))</f>
        <v>0</v>
      </c>
      <c r="T3160" s="107">
        <f>IF(DATOS!J3088=P$74,DATOS!C3088,"")</f>
        <v>0</v>
      </c>
    </row>
    <row r="3161" spans="18:20" x14ac:dyDescent="0.25">
      <c r="R3161" s="95">
        <f t="shared" si="51"/>
        <v>1</v>
      </c>
      <c r="S3161" s="95">
        <f>IF(T3161="",0,IFERROR(IF(VLOOKUP(T3161,T$73:T3160,1,0)&gt;0,0,0),1))</f>
        <v>0</v>
      </c>
      <c r="T3161" s="107">
        <f>IF(DATOS!J3089=P$74,DATOS!C3089,"")</f>
        <v>0</v>
      </c>
    </row>
    <row r="3162" spans="18:20" x14ac:dyDescent="0.25">
      <c r="R3162" s="95">
        <f t="shared" si="51"/>
        <v>1</v>
      </c>
      <c r="S3162" s="95">
        <f>IF(T3162="",0,IFERROR(IF(VLOOKUP(T3162,T$73:T3161,1,0)&gt;0,0,0),1))</f>
        <v>0</v>
      </c>
      <c r="T3162" s="107">
        <f>IF(DATOS!J3090=P$74,DATOS!C3090,"")</f>
        <v>0</v>
      </c>
    </row>
    <row r="3163" spans="18:20" x14ac:dyDescent="0.25">
      <c r="R3163" s="95">
        <f t="shared" si="51"/>
        <v>1</v>
      </c>
      <c r="S3163" s="95">
        <f>IF(T3163="",0,IFERROR(IF(VLOOKUP(T3163,T$73:T3162,1,0)&gt;0,0,0),1))</f>
        <v>0</v>
      </c>
      <c r="T3163" s="107">
        <f>IF(DATOS!J3091=P$74,DATOS!C3091,"")</f>
        <v>0</v>
      </c>
    </row>
    <row r="3164" spans="18:20" x14ac:dyDescent="0.25">
      <c r="R3164" s="95">
        <f t="shared" si="51"/>
        <v>1</v>
      </c>
      <c r="S3164" s="95">
        <f>IF(T3164="",0,IFERROR(IF(VLOOKUP(T3164,T$73:T3163,1,0)&gt;0,0,0),1))</f>
        <v>0</v>
      </c>
      <c r="T3164" s="107">
        <f>IF(DATOS!J3092=P$74,DATOS!C3092,"")</f>
        <v>0</v>
      </c>
    </row>
    <row r="3165" spans="18:20" x14ac:dyDescent="0.25">
      <c r="R3165" s="95">
        <f t="shared" si="51"/>
        <v>1</v>
      </c>
      <c r="S3165" s="95">
        <f>IF(T3165="",0,IFERROR(IF(VLOOKUP(T3165,T$73:T3164,1,0)&gt;0,0,0),1))</f>
        <v>0</v>
      </c>
      <c r="T3165" s="107">
        <f>IF(DATOS!J3093=P$74,DATOS!C3093,"")</f>
        <v>0</v>
      </c>
    </row>
    <row r="3166" spans="18:20" x14ac:dyDescent="0.25">
      <c r="R3166" s="95">
        <f t="shared" si="51"/>
        <v>1</v>
      </c>
      <c r="S3166" s="95">
        <f>IF(T3166="",0,IFERROR(IF(VLOOKUP(T3166,T$73:T3165,1,0)&gt;0,0,0),1))</f>
        <v>0</v>
      </c>
      <c r="T3166" s="107">
        <f>IF(DATOS!J3094=P$74,DATOS!C3094,"")</f>
        <v>0</v>
      </c>
    </row>
    <row r="3167" spans="18:20" x14ac:dyDescent="0.25">
      <c r="R3167" s="95">
        <f t="shared" si="51"/>
        <v>1</v>
      </c>
      <c r="S3167" s="95">
        <f>IF(T3167="",0,IFERROR(IF(VLOOKUP(T3167,T$73:T3166,1,0)&gt;0,0,0),1))</f>
        <v>0</v>
      </c>
      <c r="T3167" s="107">
        <f>IF(DATOS!J3095=P$74,DATOS!C3095,"")</f>
        <v>0</v>
      </c>
    </row>
    <row r="3168" spans="18:20" x14ac:dyDescent="0.25">
      <c r="R3168" s="95">
        <f t="shared" si="51"/>
        <v>1</v>
      </c>
      <c r="S3168" s="95">
        <f>IF(T3168="",0,IFERROR(IF(VLOOKUP(T3168,T$73:T3167,1,0)&gt;0,0,0),1))</f>
        <v>0</v>
      </c>
      <c r="T3168" s="107">
        <f>IF(DATOS!J3096=P$74,DATOS!C3096,"")</f>
        <v>0</v>
      </c>
    </row>
    <row r="3169" spans="18:20" x14ac:dyDescent="0.25">
      <c r="R3169" s="95">
        <f t="shared" si="51"/>
        <v>1</v>
      </c>
      <c r="S3169" s="95">
        <f>IF(T3169="",0,IFERROR(IF(VLOOKUP(T3169,T$73:T3168,1,0)&gt;0,0,0),1))</f>
        <v>0</v>
      </c>
      <c r="T3169" s="107">
        <f>IF(DATOS!J3097=P$74,DATOS!C3097,"")</f>
        <v>0</v>
      </c>
    </row>
    <row r="3170" spans="18:20" x14ac:dyDescent="0.25">
      <c r="R3170" s="95">
        <f t="shared" si="51"/>
        <v>1</v>
      </c>
      <c r="S3170" s="95">
        <f>IF(T3170="",0,IFERROR(IF(VLOOKUP(T3170,T$73:T3169,1,0)&gt;0,0,0),1))</f>
        <v>0</v>
      </c>
      <c r="T3170" s="107">
        <f>IF(DATOS!J3098=P$74,DATOS!C3098,"")</f>
        <v>0</v>
      </c>
    </row>
    <row r="3171" spans="18:20" x14ac:dyDescent="0.25">
      <c r="R3171" s="95">
        <f t="shared" si="51"/>
        <v>1</v>
      </c>
      <c r="S3171" s="95">
        <f>IF(T3171="",0,IFERROR(IF(VLOOKUP(T3171,T$73:T3170,1,0)&gt;0,0,0),1))</f>
        <v>0</v>
      </c>
      <c r="T3171" s="107">
        <f>IF(DATOS!J3099=P$74,DATOS!C3099,"")</f>
        <v>0</v>
      </c>
    </row>
    <row r="3172" spans="18:20" x14ac:dyDescent="0.25">
      <c r="R3172" s="95">
        <f t="shared" si="51"/>
        <v>1</v>
      </c>
      <c r="S3172" s="95">
        <f>IF(T3172="",0,IFERROR(IF(VLOOKUP(T3172,T$73:T3171,1,0)&gt;0,0,0),1))</f>
        <v>0</v>
      </c>
      <c r="T3172" s="107">
        <f>IF(DATOS!J3100=P$74,DATOS!C3100,"")</f>
        <v>0</v>
      </c>
    </row>
    <row r="3173" spans="18:20" x14ac:dyDescent="0.25">
      <c r="R3173" s="95">
        <f t="shared" si="51"/>
        <v>1</v>
      </c>
      <c r="S3173" s="95">
        <f>IF(T3173="",0,IFERROR(IF(VLOOKUP(T3173,T$73:T3172,1,0)&gt;0,0,0),1))</f>
        <v>0</v>
      </c>
      <c r="T3173" s="107">
        <f>IF(DATOS!J3101=P$74,DATOS!C3101,"")</f>
        <v>0</v>
      </c>
    </row>
    <row r="3174" spans="18:20" x14ac:dyDescent="0.25">
      <c r="R3174" s="95">
        <f t="shared" si="51"/>
        <v>1</v>
      </c>
      <c r="S3174" s="95">
        <f>IF(T3174="",0,IFERROR(IF(VLOOKUP(T3174,T$73:T3173,1,0)&gt;0,0,0),1))</f>
        <v>0</v>
      </c>
      <c r="T3174" s="107">
        <f>IF(DATOS!J3102=P$74,DATOS!C3102,"")</f>
        <v>0</v>
      </c>
    </row>
    <row r="3175" spans="18:20" x14ac:dyDescent="0.25">
      <c r="R3175" s="95">
        <f t="shared" si="51"/>
        <v>1</v>
      </c>
      <c r="S3175" s="95">
        <f>IF(T3175="",0,IFERROR(IF(VLOOKUP(T3175,T$73:T3174,1,0)&gt;0,0,0),1))</f>
        <v>0</v>
      </c>
      <c r="T3175" s="107">
        <f>IF(DATOS!J3103=P$74,DATOS!C3103,"")</f>
        <v>0</v>
      </c>
    </row>
    <row r="3176" spans="18:20" x14ac:dyDescent="0.25">
      <c r="R3176" s="95">
        <f t="shared" si="51"/>
        <v>1</v>
      </c>
      <c r="S3176" s="95">
        <f>IF(T3176="",0,IFERROR(IF(VLOOKUP(T3176,T$73:T3175,1,0)&gt;0,0,0),1))</f>
        <v>0</v>
      </c>
      <c r="T3176" s="107">
        <f>IF(DATOS!J3104=P$74,DATOS!C3104,"")</f>
        <v>0</v>
      </c>
    </row>
    <row r="3177" spans="18:20" x14ac:dyDescent="0.25">
      <c r="R3177" s="95">
        <f t="shared" si="51"/>
        <v>1</v>
      </c>
      <c r="S3177" s="95">
        <f>IF(T3177="",0,IFERROR(IF(VLOOKUP(T3177,T$73:T3176,1,0)&gt;0,0,0),1))</f>
        <v>0</v>
      </c>
      <c r="T3177" s="107">
        <f>IF(DATOS!J3105=P$74,DATOS!C3105,"")</f>
        <v>0</v>
      </c>
    </row>
    <row r="3178" spans="18:20" x14ac:dyDescent="0.25">
      <c r="R3178" s="95">
        <f t="shared" si="51"/>
        <v>1</v>
      </c>
      <c r="S3178" s="95">
        <f>IF(T3178="",0,IFERROR(IF(VLOOKUP(T3178,T$73:T3177,1,0)&gt;0,0,0),1))</f>
        <v>0</v>
      </c>
      <c r="T3178" s="107">
        <f>IF(DATOS!J3106=P$74,DATOS!C3106,"")</f>
        <v>0</v>
      </c>
    </row>
    <row r="3179" spans="18:20" x14ac:dyDescent="0.25">
      <c r="R3179" s="95">
        <f t="shared" si="51"/>
        <v>1</v>
      </c>
      <c r="S3179" s="95">
        <f>IF(T3179="",0,IFERROR(IF(VLOOKUP(T3179,T$73:T3178,1,0)&gt;0,0,0),1))</f>
        <v>0</v>
      </c>
      <c r="T3179" s="107">
        <f>IF(DATOS!J3107=P$74,DATOS!C3107,"")</f>
        <v>0</v>
      </c>
    </row>
    <row r="3180" spans="18:20" x14ac:dyDescent="0.25">
      <c r="R3180" s="95">
        <f t="shared" si="51"/>
        <v>1</v>
      </c>
      <c r="S3180" s="95">
        <f>IF(T3180="",0,IFERROR(IF(VLOOKUP(T3180,T$73:T3179,1,0)&gt;0,0,0),1))</f>
        <v>0</v>
      </c>
      <c r="T3180" s="107">
        <f>IF(DATOS!J3108=P$74,DATOS!C3108,"")</f>
        <v>0</v>
      </c>
    </row>
    <row r="3181" spans="18:20" x14ac:dyDescent="0.25">
      <c r="R3181" s="95">
        <f t="shared" si="51"/>
        <v>1</v>
      </c>
      <c r="S3181" s="95">
        <f>IF(T3181="",0,IFERROR(IF(VLOOKUP(T3181,T$73:T3180,1,0)&gt;0,0,0),1))</f>
        <v>0</v>
      </c>
      <c r="T3181" s="107">
        <f>IF(DATOS!J3109=P$74,DATOS!C3109,"")</f>
        <v>0</v>
      </c>
    </row>
    <row r="3182" spans="18:20" x14ac:dyDescent="0.25">
      <c r="R3182" s="95">
        <f t="shared" si="51"/>
        <v>1</v>
      </c>
      <c r="S3182" s="95">
        <f>IF(T3182="",0,IFERROR(IF(VLOOKUP(T3182,T$73:T3181,1,0)&gt;0,0,0),1))</f>
        <v>0</v>
      </c>
      <c r="T3182" s="107">
        <f>IF(DATOS!J3110=P$74,DATOS!C3110,"")</f>
        <v>0</v>
      </c>
    </row>
    <row r="3183" spans="18:20" x14ac:dyDescent="0.25">
      <c r="R3183" s="95">
        <f t="shared" si="51"/>
        <v>1</v>
      </c>
      <c r="S3183" s="95">
        <f>IF(T3183="",0,IFERROR(IF(VLOOKUP(T3183,T$73:T3182,1,0)&gt;0,0,0),1))</f>
        <v>0</v>
      </c>
      <c r="T3183" s="107">
        <f>IF(DATOS!J3111=P$74,DATOS!C3111,"")</f>
        <v>0</v>
      </c>
    </row>
    <row r="3184" spans="18:20" x14ac:dyDescent="0.25">
      <c r="R3184" s="95">
        <f t="shared" si="51"/>
        <v>1</v>
      </c>
      <c r="S3184" s="95">
        <f>IF(T3184="",0,IFERROR(IF(VLOOKUP(T3184,T$73:T3183,1,0)&gt;0,0,0),1))</f>
        <v>0</v>
      </c>
      <c r="T3184" s="107">
        <f>IF(DATOS!J3112=P$74,DATOS!C3112,"")</f>
        <v>0</v>
      </c>
    </row>
    <row r="3185" spans="18:20" x14ac:dyDescent="0.25">
      <c r="R3185" s="95">
        <f t="shared" si="51"/>
        <v>1</v>
      </c>
      <c r="S3185" s="95">
        <f>IF(T3185="",0,IFERROR(IF(VLOOKUP(T3185,T$73:T3184,1,0)&gt;0,0,0),1))</f>
        <v>0</v>
      </c>
      <c r="T3185" s="107">
        <f>IF(DATOS!J3113=P$74,DATOS!C3113,"")</f>
        <v>0</v>
      </c>
    </row>
    <row r="3186" spans="18:20" x14ac:dyDescent="0.25">
      <c r="R3186" s="95">
        <f t="shared" si="51"/>
        <v>1</v>
      </c>
      <c r="S3186" s="95">
        <f>IF(T3186="",0,IFERROR(IF(VLOOKUP(T3186,T$73:T3185,1,0)&gt;0,0,0),1))</f>
        <v>0</v>
      </c>
      <c r="T3186" s="107">
        <f>IF(DATOS!J3114=P$74,DATOS!C3114,"")</f>
        <v>0</v>
      </c>
    </row>
    <row r="3187" spans="18:20" x14ac:dyDescent="0.25">
      <c r="R3187" s="95">
        <f t="shared" si="51"/>
        <v>1</v>
      </c>
      <c r="S3187" s="95">
        <f>IF(T3187="",0,IFERROR(IF(VLOOKUP(T3187,T$73:T3186,1,0)&gt;0,0,0),1))</f>
        <v>0</v>
      </c>
      <c r="T3187" s="107">
        <f>IF(DATOS!J3115=P$74,DATOS!C3115,"")</f>
        <v>0</v>
      </c>
    </row>
    <row r="3188" spans="18:20" x14ac:dyDescent="0.25">
      <c r="R3188" s="95">
        <f t="shared" si="51"/>
        <v>1</v>
      </c>
      <c r="S3188" s="95">
        <f>IF(T3188="",0,IFERROR(IF(VLOOKUP(T3188,T$73:T3187,1,0)&gt;0,0,0),1))</f>
        <v>0</v>
      </c>
      <c r="T3188" s="107">
        <f>IF(DATOS!J3116=P$74,DATOS!C3116,"")</f>
        <v>0</v>
      </c>
    </row>
    <row r="3189" spans="18:20" x14ac:dyDescent="0.25">
      <c r="R3189" s="95">
        <f t="shared" si="51"/>
        <v>1</v>
      </c>
      <c r="S3189" s="95">
        <f>IF(T3189="",0,IFERROR(IF(VLOOKUP(T3189,T$73:T3188,1,0)&gt;0,0,0),1))</f>
        <v>0</v>
      </c>
      <c r="T3189" s="107">
        <f>IF(DATOS!J3117=P$74,DATOS!C3117,"")</f>
        <v>0</v>
      </c>
    </row>
    <row r="3190" spans="18:20" x14ac:dyDescent="0.25">
      <c r="R3190" s="95">
        <f t="shared" si="51"/>
        <v>1</v>
      </c>
      <c r="S3190" s="95">
        <f>IF(T3190="",0,IFERROR(IF(VLOOKUP(T3190,T$73:T3189,1,0)&gt;0,0,0),1))</f>
        <v>0</v>
      </c>
      <c r="T3190" s="107">
        <f>IF(DATOS!J3118=P$74,DATOS!C3118,"")</f>
        <v>0</v>
      </c>
    </row>
    <row r="3191" spans="18:20" x14ac:dyDescent="0.25">
      <c r="R3191" s="95">
        <f t="shared" si="51"/>
        <v>1</v>
      </c>
      <c r="S3191" s="95">
        <f>IF(T3191="",0,IFERROR(IF(VLOOKUP(T3191,T$73:T3190,1,0)&gt;0,0,0),1))</f>
        <v>0</v>
      </c>
      <c r="T3191" s="107">
        <f>IF(DATOS!J3119=P$74,DATOS!C3119,"")</f>
        <v>0</v>
      </c>
    </row>
    <row r="3192" spans="18:20" x14ac:dyDescent="0.25">
      <c r="R3192" s="95">
        <f t="shared" si="51"/>
        <v>1</v>
      </c>
      <c r="S3192" s="95">
        <f>IF(T3192="",0,IFERROR(IF(VLOOKUP(T3192,T$73:T3191,1,0)&gt;0,0,0),1))</f>
        <v>0</v>
      </c>
      <c r="T3192" s="107">
        <f>IF(DATOS!J3120=P$74,DATOS!C3120,"")</f>
        <v>0</v>
      </c>
    </row>
    <row r="3193" spans="18:20" x14ac:dyDescent="0.25">
      <c r="R3193" s="95">
        <f t="shared" si="51"/>
        <v>1</v>
      </c>
      <c r="S3193" s="95">
        <f>IF(T3193="",0,IFERROR(IF(VLOOKUP(T3193,T$73:T3192,1,0)&gt;0,0,0),1))</f>
        <v>0</v>
      </c>
      <c r="T3193" s="107">
        <f>IF(DATOS!J3121=P$74,DATOS!C3121,"")</f>
        <v>0</v>
      </c>
    </row>
    <row r="3194" spans="18:20" x14ac:dyDescent="0.25">
      <c r="R3194" s="95">
        <f t="shared" si="51"/>
        <v>1</v>
      </c>
      <c r="S3194" s="95">
        <f>IF(T3194="",0,IFERROR(IF(VLOOKUP(T3194,T$73:T3193,1,0)&gt;0,0,0),1))</f>
        <v>0</v>
      </c>
      <c r="T3194" s="107">
        <f>IF(DATOS!J3122=P$74,DATOS!C3122,"")</f>
        <v>0</v>
      </c>
    </row>
    <row r="3195" spans="18:20" x14ac:dyDescent="0.25">
      <c r="R3195" s="95">
        <f t="shared" si="51"/>
        <v>1</v>
      </c>
      <c r="S3195" s="95">
        <f>IF(T3195="",0,IFERROR(IF(VLOOKUP(T3195,T$73:T3194,1,0)&gt;0,0,0),1))</f>
        <v>0</v>
      </c>
      <c r="T3195" s="107">
        <f>IF(DATOS!J3123=P$74,DATOS!C3123,"")</f>
        <v>0</v>
      </c>
    </row>
    <row r="3196" spans="18:20" x14ac:dyDescent="0.25">
      <c r="R3196" s="95">
        <f t="shared" si="51"/>
        <v>1</v>
      </c>
      <c r="S3196" s="95">
        <f>IF(T3196="",0,IFERROR(IF(VLOOKUP(T3196,T$73:T3195,1,0)&gt;0,0,0),1))</f>
        <v>0</v>
      </c>
      <c r="T3196" s="107">
        <f>IF(DATOS!J3124=P$74,DATOS!C3124,"")</f>
        <v>0</v>
      </c>
    </row>
    <row r="3197" spans="18:20" x14ac:dyDescent="0.25">
      <c r="R3197" s="95">
        <f t="shared" si="51"/>
        <v>1</v>
      </c>
      <c r="S3197" s="95">
        <f>IF(T3197="",0,IFERROR(IF(VLOOKUP(T3197,T$73:T3196,1,0)&gt;0,0,0),1))</f>
        <v>0</v>
      </c>
      <c r="T3197" s="107">
        <f>IF(DATOS!J3125=P$74,DATOS!C3125,"")</f>
        <v>0</v>
      </c>
    </row>
    <row r="3198" spans="18:20" x14ac:dyDescent="0.25">
      <c r="R3198" s="95">
        <f t="shared" si="51"/>
        <v>1</v>
      </c>
      <c r="S3198" s="95">
        <f>IF(T3198="",0,IFERROR(IF(VLOOKUP(T3198,T$73:T3197,1,0)&gt;0,0,0),1))</f>
        <v>0</v>
      </c>
      <c r="T3198" s="107">
        <f>IF(DATOS!J3126=P$74,DATOS!C3126,"")</f>
        <v>0</v>
      </c>
    </row>
    <row r="3199" spans="18:20" x14ac:dyDescent="0.25">
      <c r="R3199" s="95">
        <f t="shared" si="51"/>
        <v>1</v>
      </c>
      <c r="S3199" s="95">
        <f>IF(T3199="",0,IFERROR(IF(VLOOKUP(T3199,T$73:T3198,1,0)&gt;0,0,0),1))</f>
        <v>0</v>
      </c>
      <c r="T3199" s="107">
        <f>IF(DATOS!J3127=P$74,DATOS!C3127,"")</f>
        <v>0</v>
      </c>
    </row>
    <row r="3200" spans="18:20" x14ac:dyDescent="0.25">
      <c r="R3200" s="95">
        <f t="shared" si="51"/>
        <v>1</v>
      </c>
      <c r="S3200" s="95">
        <f>IF(T3200="",0,IFERROR(IF(VLOOKUP(T3200,T$73:T3199,1,0)&gt;0,0,0),1))</f>
        <v>0</v>
      </c>
      <c r="T3200" s="107">
        <f>IF(DATOS!J3128=P$74,DATOS!C3128,"")</f>
        <v>0</v>
      </c>
    </row>
    <row r="3201" spans="18:20" x14ac:dyDescent="0.25">
      <c r="R3201" s="95">
        <f t="shared" si="51"/>
        <v>1</v>
      </c>
      <c r="S3201" s="95">
        <f>IF(T3201="",0,IFERROR(IF(VLOOKUP(T3201,T$73:T3200,1,0)&gt;0,0,0),1))</f>
        <v>0</v>
      </c>
      <c r="T3201" s="107">
        <f>IF(DATOS!J3129=P$74,DATOS!C3129,"")</f>
        <v>0</v>
      </c>
    </row>
    <row r="3202" spans="18:20" x14ac:dyDescent="0.25">
      <c r="R3202" s="95">
        <f t="shared" si="51"/>
        <v>1</v>
      </c>
      <c r="S3202" s="95">
        <f>IF(T3202="",0,IFERROR(IF(VLOOKUP(T3202,T$73:T3201,1,0)&gt;0,0,0),1))</f>
        <v>0</v>
      </c>
      <c r="T3202" s="107">
        <f>IF(DATOS!J3130=P$74,DATOS!C3130,"")</f>
        <v>0</v>
      </c>
    </row>
    <row r="3203" spans="18:20" x14ac:dyDescent="0.25">
      <c r="R3203" s="95">
        <f t="shared" si="51"/>
        <v>1</v>
      </c>
      <c r="S3203" s="95">
        <f>IF(T3203="",0,IFERROR(IF(VLOOKUP(T3203,T$73:T3202,1,0)&gt;0,0,0),1))</f>
        <v>0</v>
      </c>
      <c r="T3203" s="107">
        <f>IF(DATOS!J3131=P$74,DATOS!C3131,"")</f>
        <v>0</v>
      </c>
    </row>
    <row r="3204" spans="18:20" x14ac:dyDescent="0.25">
      <c r="R3204" s="95">
        <f t="shared" si="51"/>
        <v>1</v>
      </c>
      <c r="S3204" s="95">
        <f>IF(T3204="",0,IFERROR(IF(VLOOKUP(T3204,T$73:T3203,1,0)&gt;0,0,0),1))</f>
        <v>0</v>
      </c>
      <c r="T3204" s="107">
        <f>IF(DATOS!J3132=P$74,DATOS!C3132,"")</f>
        <v>0</v>
      </c>
    </row>
    <row r="3205" spans="18:20" x14ac:dyDescent="0.25">
      <c r="R3205" s="95">
        <f t="shared" si="51"/>
        <v>1</v>
      </c>
      <c r="S3205" s="95">
        <f>IF(T3205="",0,IFERROR(IF(VLOOKUP(T3205,T$73:T3204,1,0)&gt;0,0,0),1))</f>
        <v>0</v>
      </c>
      <c r="T3205" s="107">
        <f>IF(DATOS!J3133=P$74,DATOS!C3133,"")</f>
        <v>0</v>
      </c>
    </row>
    <row r="3206" spans="18:20" x14ac:dyDescent="0.25">
      <c r="R3206" s="95">
        <f t="shared" si="51"/>
        <v>1</v>
      </c>
      <c r="S3206" s="95">
        <f>IF(T3206="",0,IFERROR(IF(VLOOKUP(T3206,T$73:T3205,1,0)&gt;0,0,0),1))</f>
        <v>0</v>
      </c>
      <c r="T3206" s="107">
        <f>IF(DATOS!J3134=P$74,DATOS!C3134,"")</f>
        <v>0</v>
      </c>
    </row>
    <row r="3207" spans="18:20" x14ac:dyDescent="0.25">
      <c r="R3207" s="95">
        <f t="shared" si="51"/>
        <v>1</v>
      </c>
      <c r="S3207" s="95">
        <f>IF(T3207="",0,IFERROR(IF(VLOOKUP(T3207,T$73:T3206,1,0)&gt;0,0,0),1))</f>
        <v>0</v>
      </c>
      <c r="T3207" s="107">
        <f>IF(DATOS!J3135=P$74,DATOS!C3135,"")</f>
        <v>0</v>
      </c>
    </row>
    <row r="3208" spans="18:20" x14ac:dyDescent="0.25">
      <c r="R3208" s="95">
        <f t="shared" si="51"/>
        <v>1</v>
      </c>
      <c r="S3208" s="95">
        <f>IF(T3208="",0,IFERROR(IF(VLOOKUP(T3208,T$73:T3207,1,0)&gt;0,0,0),1))</f>
        <v>0</v>
      </c>
      <c r="T3208" s="107">
        <f>IF(DATOS!J3136=P$74,DATOS!C3136,"")</f>
        <v>0</v>
      </c>
    </row>
    <row r="3209" spans="18:20" x14ac:dyDescent="0.25">
      <c r="R3209" s="95">
        <f t="shared" si="51"/>
        <v>1</v>
      </c>
      <c r="S3209" s="95">
        <f>IF(T3209="",0,IFERROR(IF(VLOOKUP(T3209,T$73:T3208,1,0)&gt;0,0,0),1))</f>
        <v>0</v>
      </c>
      <c r="T3209" s="107">
        <f>IF(DATOS!J3137=P$74,DATOS!C3137,"")</f>
        <v>0</v>
      </c>
    </row>
    <row r="3210" spans="18:20" x14ac:dyDescent="0.25">
      <c r="R3210" s="95">
        <f t="shared" ref="R3210:R3273" si="52">R3209+S3210</f>
        <v>1</v>
      </c>
      <c r="S3210" s="95">
        <f>IF(T3210="",0,IFERROR(IF(VLOOKUP(T3210,T$73:T3209,1,0)&gt;0,0,0),1))</f>
        <v>0</v>
      </c>
      <c r="T3210" s="107">
        <f>IF(DATOS!J3138=P$74,DATOS!C3138,"")</f>
        <v>0</v>
      </c>
    </row>
    <row r="3211" spans="18:20" x14ac:dyDescent="0.25">
      <c r="R3211" s="95">
        <f t="shared" si="52"/>
        <v>1</v>
      </c>
      <c r="S3211" s="95">
        <f>IF(T3211="",0,IFERROR(IF(VLOOKUP(T3211,T$73:T3210,1,0)&gt;0,0,0),1))</f>
        <v>0</v>
      </c>
      <c r="T3211" s="107">
        <f>IF(DATOS!J3139=P$74,DATOS!C3139,"")</f>
        <v>0</v>
      </c>
    </row>
    <row r="3212" spans="18:20" x14ac:dyDescent="0.25">
      <c r="R3212" s="95">
        <f t="shared" si="52"/>
        <v>1</v>
      </c>
      <c r="S3212" s="95">
        <f>IF(T3212="",0,IFERROR(IF(VLOOKUP(T3212,T$73:T3211,1,0)&gt;0,0,0),1))</f>
        <v>0</v>
      </c>
      <c r="T3212" s="107">
        <f>IF(DATOS!J3140=P$74,DATOS!C3140,"")</f>
        <v>0</v>
      </c>
    </row>
    <row r="3213" spans="18:20" x14ac:dyDescent="0.25">
      <c r="R3213" s="95">
        <f t="shared" si="52"/>
        <v>1</v>
      </c>
      <c r="S3213" s="95">
        <f>IF(T3213="",0,IFERROR(IF(VLOOKUP(T3213,T$73:T3212,1,0)&gt;0,0,0),1))</f>
        <v>0</v>
      </c>
      <c r="T3213" s="107">
        <f>IF(DATOS!J3141=P$74,DATOS!C3141,"")</f>
        <v>0</v>
      </c>
    </row>
    <row r="3214" spans="18:20" x14ac:dyDescent="0.25">
      <c r="R3214" s="95">
        <f t="shared" si="52"/>
        <v>1</v>
      </c>
      <c r="S3214" s="95">
        <f>IF(T3214="",0,IFERROR(IF(VLOOKUP(T3214,T$73:T3213,1,0)&gt;0,0,0),1))</f>
        <v>0</v>
      </c>
      <c r="T3214" s="107">
        <f>IF(DATOS!J3142=P$74,DATOS!C3142,"")</f>
        <v>0</v>
      </c>
    </row>
    <row r="3215" spans="18:20" x14ac:dyDescent="0.25">
      <c r="R3215" s="95">
        <f t="shared" si="52"/>
        <v>1</v>
      </c>
      <c r="S3215" s="95">
        <f>IF(T3215="",0,IFERROR(IF(VLOOKUP(T3215,T$73:T3214,1,0)&gt;0,0,0),1))</f>
        <v>0</v>
      </c>
      <c r="T3215" s="107">
        <f>IF(DATOS!J3143=P$74,DATOS!C3143,"")</f>
        <v>0</v>
      </c>
    </row>
    <row r="3216" spans="18:20" x14ac:dyDescent="0.25">
      <c r="R3216" s="95">
        <f t="shared" si="52"/>
        <v>1</v>
      </c>
      <c r="S3216" s="95">
        <f>IF(T3216="",0,IFERROR(IF(VLOOKUP(T3216,T$73:T3215,1,0)&gt;0,0,0),1))</f>
        <v>0</v>
      </c>
      <c r="T3216" s="107">
        <f>IF(DATOS!J3144=P$74,DATOS!C3144,"")</f>
        <v>0</v>
      </c>
    </row>
    <row r="3217" spans="18:20" x14ac:dyDescent="0.25">
      <c r="R3217" s="95">
        <f t="shared" si="52"/>
        <v>1</v>
      </c>
      <c r="S3217" s="95">
        <f>IF(T3217="",0,IFERROR(IF(VLOOKUP(T3217,T$73:T3216,1,0)&gt;0,0,0),1))</f>
        <v>0</v>
      </c>
      <c r="T3217" s="107">
        <f>IF(DATOS!J3145=P$74,DATOS!C3145,"")</f>
        <v>0</v>
      </c>
    </row>
    <row r="3218" spans="18:20" x14ac:dyDescent="0.25">
      <c r="R3218" s="95">
        <f t="shared" si="52"/>
        <v>1</v>
      </c>
      <c r="S3218" s="95">
        <f>IF(T3218="",0,IFERROR(IF(VLOOKUP(T3218,T$73:T3217,1,0)&gt;0,0,0),1))</f>
        <v>0</v>
      </c>
      <c r="T3218" s="107">
        <f>IF(DATOS!J3146=P$74,DATOS!C3146,"")</f>
        <v>0</v>
      </c>
    </row>
    <row r="3219" spans="18:20" x14ac:dyDescent="0.25">
      <c r="R3219" s="95">
        <f t="shared" si="52"/>
        <v>1</v>
      </c>
      <c r="S3219" s="95">
        <f>IF(T3219="",0,IFERROR(IF(VLOOKUP(T3219,T$73:T3218,1,0)&gt;0,0,0),1))</f>
        <v>0</v>
      </c>
      <c r="T3219" s="107">
        <f>IF(DATOS!J3147=P$74,DATOS!C3147,"")</f>
        <v>0</v>
      </c>
    </row>
    <row r="3220" spans="18:20" x14ac:dyDescent="0.25">
      <c r="R3220" s="95">
        <f t="shared" si="52"/>
        <v>1</v>
      </c>
      <c r="S3220" s="95">
        <f>IF(T3220="",0,IFERROR(IF(VLOOKUP(T3220,T$73:T3219,1,0)&gt;0,0,0),1))</f>
        <v>0</v>
      </c>
      <c r="T3220" s="107">
        <f>IF(DATOS!J3148=P$74,DATOS!C3148,"")</f>
        <v>0</v>
      </c>
    </row>
    <row r="3221" spans="18:20" x14ac:dyDescent="0.25">
      <c r="R3221" s="95">
        <f t="shared" si="52"/>
        <v>1</v>
      </c>
      <c r="S3221" s="95">
        <f>IF(T3221="",0,IFERROR(IF(VLOOKUP(T3221,T$73:T3220,1,0)&gt;0,0,0),1))</f>
        <v>0</v>
      </c>
      <c r="T3221" s="107">
        <f>IF(DATOS!J3149=P$74,DATOS!C3149,"")</f>
        <v>0</v>
      </c>
    </row>
    <row r="3222" spans="18:20" x14ac:dyDescent="0.25">
      <c r="R3222" s="95">
        <f t="shared" si="52"/>
        <v>1</v>
      </c>
      <c r="S3222" s="95">
        <f>IF(T3222="",0,IFERROR(IF(VLOOKUP(T3222,T$73:T3221,1,0)&gt;0,0,0),1))</f>
        <v>0</v>
      </c>
      <c r="T3222" s="107">
        <f>IF(DATOS!J3150=P$74,DATOS!C3150,"")</f>
        <v>0</v>
      </c>
    </row>
    <row r="3223" spans="18:20" x14ac:dyDescent="0.25">
      <c r="R3223" s="95">
        <f t="shared" si="52"/>
        <v>1</v>
      </c>
      <c r="S3223" s="95">
        <f>IF(T3223="",0,IFERROR(IF(VLOOKUP(T3223,T$73:T3222,1,0)&gt;0,0,0),1))</f>
        <v>0</v>
      </c>
      <c r="T3223" s="107">
        <f>IF(DATOS!J3151=P$74,DATOS!C3151,"")</f>
        <v>0</v>
      </c>
    </row>
    <row r="3224" spans="18:20" x14ac:dyDescent="0.25">
      <c r="R3224" s="95">
        <f t="shared" si="52"/>
        <v>1</v>
      </c>
      <c r="S3224" s="95">
        <f>IF(T3224="",0,IFERROR(IF(VLOOKUP(T3224,T$73:T3223,1,0)&gt;0,0,0),1))</f>
        <v>0</v>
      </c>
      <c r="T3224" s="107">
        <f>IF(DATOS!J3152=P$74,DATOS!C3152,"")</f>
        <v>0</v>
      </c>
    </row>
    <row r="3225" spans="18:20" x14ac:dyDescent="0.25">
      <c r="R3225" s="95">
        <f t="shared" si="52"/>
        <v>1</v>
      </c>
      <c r="S3225" s="95">
        <f>IF(T3225="",0,IFERROR(IF(VLOOKUP(T3225,T$73:T3224,1,0)&gt;0,0,0),1))</f>
        <v>0</v>
      </c>
      <c r="T3225" s="107">
        <f>IF(DATOS!J3153=P$74,DATOS!C3153,"")</f>
        <v>0</v>
      </c>
    </row>
    <row r="3226" spans="18:20" x14ac:dyDescent="0.25">
      <c r="R3226" s="95">
        <f t="shared" si="52"/>
        <v>1</v>
      </c>
      <c r="S3226" s="95">
        <f>IF(T3226="",0,IFERROR(IF(VLOOKUP(T3226,T$73:T3225,1,0)&gt;0,0,0),1))</f>
        <v>0</v>
      </c>
      <c r="T3226" s="107">
        <f>IF(DATOS!J3154=P$74,DATOS!C3154,"")</f>
        <v>0</v>
      </c>
    </row>
    <row r="3227" spans="18:20" x14ac:dyDescent="0.25">
      <c r="R3227" s="95">
        <f t="shared" si="52"/>
        <v>1</v>
      </c>
      <c r="S3227" s="95">
        <f>IF(T3227="",0,IFERROR(IF(VLOOKUP(T3227,T$73:T3226,1,0)&gt;0,0,0),1))</f>
        <v>0</v>
      </c>
      <c r="T3227" s="107">
        <f>IF(DATOS!J3155=P$74,DATOS!C3155,"")</f>
        <v>0</v>
      </c>
    </row>
    <row r="3228" spans="18:20" x14ac:dyDescent="0.25">
      <c r="R3228" s="95">
        <f t="shared" si="52"/>
        <v>1</v>
      </c>
      <c r="S3228" s="95">
        <f>IF(T3228="",0,IFERROR(IF(VLOOKUP(T3228,T$73:T3227,1,0)&gt;0,0,0),1))</f>
        <v>0</v>
      </c>
      <c r="T3228" s="107">
        <f>IF(DATOS!J3156=P$74,DATOS!C3156,"")</f>
        <v>0</v>
      </c>
    </row>
    <row r="3229" spans="18:20" x14ac:dyDescent="0.25">
      <c r="R3229" s="95">
        <f t="shared" si="52"/>
        <v>1</v>
      </c>
      <c r="S3229" s="95">
        <f>IF(T3229="",0,IFERROR(IF(VLOOKUP(T3229,T$73:T3228,1,0)&gt;0,0,0),1))</f>
        <v>0</v>
      </c>
      <c r="T3229" s="107">
        <f>IF(DATOS!J3157=P$74,DATOS!C3157,"")</f>
        <v>0</v>
      </c>
    </row>
    <row r="3230" spans="18:20" x14ac:dyDescent="0.25">
      <c r="R3230" s="95">
        <f t="shared" si="52"/>
        <v>1</v>
      </c>
      <c r="S3230" s="95">
        <f>IF(T3230="",0,IFERROR(IF(VLOOKUP(T3230,T$73:T3229,1,0)&gt;0,0,0),1))</f>
        <v>0</v>
      </c>
      <c r="T3230" s="107">
        <f>IF(DATOS!J3158=P$74,DATOS!C3158,"")</f>
        <v>0</v>
      </c>
    </row>
    <row r="3231" spans="18:20" x14ac:dyDescent="0.25">
      <c r="R3231" s="95">
        <f t="shared" si="52"/>
        <v>1</v>
      </c>
      <c r="S3231" s="95">
        <f>IF(T3231="",0,IFERROR(IF(VLOOKUP(T3231,T$73:T3230,1,0)&gt;0,0,0),1))</f>
        <v>0</v>
      </c>
      <c r="T3231" s="107">
        <f>IF(DATOS!J3159=P$74,DATOS!C3159,"")</f>
        <v>0</v>
      </c>
    </row>
    <row r="3232" spans="18:20" x14ac:dyDescent="0.25">
      <c r="R3232" s="95">
        <f t="shared" si="52"/>
        <v>1</v>
      </c>
      <c r="S3232" s="95">
        <f>IF(T3232="",0,IFERROR(IF(VLOOKUP(T3232,T$73:T3231,1,0)&gt;0,0,0),1))</f>
        <v>0</v>
      </c>
      <c r="T3232" s="107">
        <f>IF(DATOS!J3160=P$74,DATOS!C3160,"")</f>
        <v>0</v>
      </c>
    </row>
    <row r="3233" spans="18:20" x14ac:dyDescent="0.25">
      <c r="R3233" s="95">
        <f t="shared" si="52"/>
        <v>1</v>
      </c>
      <c r="S3233" s="95">
        <f>IF(T3233="",0,IFERROR(IF(VLOOKUP(T3233,T$73:T3232,1,0)&gt;0,0,0),1))</f>
        <v>0</v>
      </c>
      <c r="T3233" s="107">
        <f>IF(DATOS!J3161=P$74,DATOS!C3161,"")</f>
        <v>0</v>
      </c>
    </row>
    <row r="3234" spans="18:20" x14ac:dyDescent="0.25">
      <c r="R3234" s="95">
        <f t="shared" si="52"/>
        <v>1</v>
      </c>
      <c r="S3234" s="95">
        <f>IF(T3234="",0,IFERROR(IF(VLOOKUP(T3234,T$73:T3233,1,0)&gt;0,0,0),1))</f>
        <v>0</v>
      </c>
      <c r="T3234" s="107">
        <f>IF(DATOS!J3162=P$74,DATOS!C3162,"")</f>
        <v>0</v>
      </c>
    </row>
    <row r="3235" spans="18:20" x14ac:dyDescent="0.25">
      <c r="R3235" s="95">
        <f t="shared" si="52"/>
        <v>1</v>
      </c>
      <c r="S3235" s="95">
        <f>IF(T3235="",0,IFERROR(IF(VLOOKUP(T3235,T$73:T3234,1,0)&gt;0,0,0),1))</f>
        <v>0</v>
      </c>
      <c r="T3235" s="107">
        <f>IF(DATOS!J3163=P$74,DATOS!C3163,"")</f>
        <v>0</v>
      </c>
    </row>
    <row r="3236" spans="18:20" x14ac:dyDescent="0.25">
      <c r="R3236" s="95">
        <f t="shared" si="52"/>
        <v>1</v>
      </c>
      <c r="S3236" s="95">
        <f>IF(T3236="",0,IFERROR(IF(VLOOKUP(T3236,T$73:T3235,1,0)&gt;0,0,0),1))</f>
        <v>0</v>
      </c>
      <c r="T3236" s="107">
        <f>IF(DATOS!J3164=P$74,DATOS!C3164,"")</f>
        <v>0</v>
      </c>
    </row>
    <row r="3237" spans="18:20" x14ac:dyDescent="0.25">
      <c r="R3237" s="95">
        <f t="shared" si="52"/>
        <v>1</v>
      </c>
      <c r="S3237" s="95">
        <f>IF(T3237="",0,IFERROR(IF(VLOOKUP(T3237,T$73:T3236,1,0)&gt;0,0,0),1))</f>
        <v>0</v>
      </c>
      <c r="T3237" s="107">
        <f>IF(DATOS!J3165=P$74,DATOS!C3165,"")</f>
        <v>0</v>
      </c>
    </row>
    <row r="3238" spans="18:20" x14ac:dyDescent="0.25">
      <c r="R3238" s="95">
        <f t="shared" si="52"/>
        <v>1</v>
      </c>
      <c r="S3238" s="95">
        <f>IF(T3238="",0,IFERROR(IF(VLOOKUP(T3238,T$73:T3237,1,0)&gt;0,0,0),1))</f>
        <v>0</v>
      </c>
      <c r="T3238" s="107">
        <f>IF(DATOS!J3166=P$74,DATOS!C3166,"")</f>
        <v>0</v>
      </c>
    </row>
    <row r="3239" spans="18:20" x14ac:dyDescent="0.25">
      <c r="R3239" s="95">
        <f t="shared" si="52"/>
        <v>1</v>
      </c>
      <c r="S3239" s="95">
        <f>IF(T3239="",0,IFERROR(IF(VLOOKUP(T3239,T$73:T3238,1,0)&gt;0,0,0),1))</f>
        <v>0</v>
      </c>
      <c r="T3239" s="107">
        <f>IF(DATOS!J3167=P$74,DATOS!C3167,"")</f>
        <v>0</v>
      </c>
    </row>
    <row r="3240" spans="18:20" x14ac:dyDescent="0.25">
      <c r="R3240" s="95">
        <f t="shared" si="52"/>
        <v>1</v>
      </c>
      <c r="S3240" s="95">
        <f>IF(T3240="",0,IFERROR(IF(VLOOKUP(T3240,T$73:T3239,1,0)&gt;0,0,0),1))</f>
        <v>0</v>
      </c>
      <c r="T3240" s="107">
        <f>IF(DATOS!J3168=P$74,DATOS!C3168,"")</f>
        <v>0</v>
      </c>
    </row>
    <row r="3241" spans="18:20" x14ac:dyDescent="0.25">
      <c r="R3241" s="95">
        <f t="shared" si="52"/>
        <v>1</v>
      </c>
      <c r="S3241" s="95">
        <f>IF(T3241="",0,IFERROR(IF(VLOOKUP(T3241,T$73:T3240,1,0)&gt;0,0,0),1))</f>
        <v>0</v>
      </c>
      <c r="T3241" s="107">
        <f>IF(DATOS!J3169=P$74,DATOS!C3169,"")</f>
        <v>0</v>
      </c>
    </row>
    <row r="3242" spans="18:20" x14ac:dyDescent="0.25">
      <c r="R3242" s="95">
        <f t="shared" si="52"/>
        <v>1</v>
      </c>
      <c r="S3242" s="95">
        <f>IF(T3242="",0,IFERROR(IF(VLOOKUP(T3242,T$73:T3241,1,0)&gt;0,0,0),1))</f>
        <v>0</v>
      </c>
      <c r="T3242" s="107">
        <f>IF(DATOS!J3170=P$74,DATOS!C3170,"")</f>
        <v>0</v>
      </c>
    </row>
    <row r="3243" spans="18:20" x14ac:dyDescent="0.25">
      <c r="R3243" s="95">
        <f t="shared" si="52"/>
        <v>1</v>
      </c>
      <c r="S3243" s="95">
        <f>IF(T3243="",0,IFERROR(IF(VLOOKUP(T3243,T$73:T3242,1,0)&gt;0,0,0),1))</f>
        <v>0</v>
      </c>
      <c r="T3243" s="107">
        <f>IF(DATOS!J3171=P$74,DATOS!C3171,"")</f>
        <v>0</v>
      </c>
    </row>
    <row r="3244" spans="18:20" x14ac:dyDescent="0.25">
      <c r="R3244" s="95">
        <f t="shared" si="52"/>
        <v>1</v>
      </c>
      <c r="S3244" s="95">
        <f>IF(T3244="",0,IFERROR(IF(VLOOKUP(T3244,T$73:T3243,1,0)&gt;0,0,0),1))</f>
        <v>0</v>
      </c>
      <c r="T3244" s="107">
        <f>IF(DATOS!J3172=P$74,DATOS!C3172,"")</f>
        <v>0</v>
      </c>
    </row>
    <row r="3245" spans="18:20" x14ac:dyDescent="0.25">
      <c r="R3245" s="95">
        <f t="shared" si="52"/>
        <v>1</v>
      </c>
      <c r="S3245" s="95">
        <f>IF(T3245="",0,IFERROR(IF(VLOOKUP(T3245,T$73:T3244,1,0)&gt;0,0,0),1))</f>
        <v>0</v>
      </c>
      <c r="T3245" s="107">
        <f>IF(DATOS!J3173=P$74,DATOS!C3173,"")</f>
        <v>0</v>
      </c>
    </row>
    <row r="3246" spans="18:20" x14ac:dyDescent="0.25">
      <c r="R3246" s="95">
        <f t="shared" si="52"/>
        <v>1</v>
      </c>
      <c r="S3246" s="95">
        <f>IF(T3246="",0,IFERROR(IF(VLOOKUP(T3246,T$73:T3245,1,0)&gt;0,0,0),1))</f>
        <v>0</v>
      </c>
      <c r="T3246" s="107">
        <f>IF(DATOS!J3174=P$74,DATOS!C3174,"")</f>
        <v>0</v>
      </c>
    </row>
    <row r="3247" spans="18:20" x14ac:dyDescent="0.25">
      <c r="R3247" s="95">
        <f t="shared" si="52"/>
        <v>1</v>
      </c>
      <c r="S3247" s="95">
        <f>IF(T3247="",0,IFERROR(IF(VLOOKUP(T3247,T$73:T3246,1,0)&gt;0,0,0),1))</f>
        <v>0</v>
      </c>
      <c r="T3247" s="107">
        <f>IF(DATOS!J3175=P$74,DATOS!C3175,"")</f>
        <v>0</v>
      </c>
    </row>
    <row r="3248" spans="18:20" x14ac:dyDescent="0.25">
      <c r="R3248" s="95">
        <f t="shared" si="52"/>
        <v>1</v>
      </c>
      <c r="S3248" s="95">
        <f>IF(T3248="",0,IFERROR(IF(VLOOKUP(T3248,T$73:T3247,1,0)&gt;0,0,0),1))</f>
        <v>0</v>
      </c>
      <c r="T3248" s="107">
        <f>IF(DATOS!J3176=P$74,DATOS!C3176,"")</f>
        <v>0</v>
      </c>
    </row>
    <row r="3249" spans="18:20" x14ac:dyDescent="0.25">
      <c r="R3249" s="95">
        <f t="shared" si="52"/>
        <v>1</v>
      </c>
      <c r="S3249" s="95">
        <f>IF(T3249="",0,IFERROR(IF(VLOOKUP(T3249,T$73:T3248,1,0)&gt;0,0,0),1))</f>
        <v>0</v>
      </c>
      <c r="T3249" s="107">
        <f>IF(DATOS!J3177=P$74,DATOS!C3177,"")</f>
        <v>0</v>
      </c>
    </row>
    <row r="3250" spans="18:20" x14ac:dyDescent="0.25">
      <c r="R3250" s="95">
        <f t="shared" si="52"/>
        <v>1</v>
      </c>
      <c r="S3250" s="95">
        <f>IF(T3250="",0,IFERROR(IF(VLOOKUP(T3250,T$73:T3249,1,0)&gt;0,0,0),1))</f>
        <v>0</v>
      </c>
      <c r="T3250" s="107">
        <f>IF(DATOS!J3178=P$74,DATOS!C3178,"")</f>
        <v>0</v>
      </c>
    </row>
    <row r="3251" spans="18:20" x14ac:dyDescent="0.25">
      <c r="R3251" s="95">
        <f t="shared" si="52"/>
        <v>1</v>
      </c>
      <c r="S3251" s="95">
        <f>IF(T3251="",0,IFERROR(IF(VLOOKUP(T3251,T$73:T3250,1,0)&gt;0,0,0),1))</f>
        <v>0</v>
      </c>
      <c r="T3251" s="107">
        <f>IF(DATOS!J3179=P$74,DATOS!C3179,"")</f>
        <v>0</v>
      </c>
    </row>
    <row r="3252" spans="18:20" x14ac:dyDescent="0.25">
      <c r="R3252" s="95">
        <f t="shared" si="52"/>
        <v>1</v>
      </c>
      <c r="S3252" s="95">
        <f>IF(T3252="",0,IFERROR(IF(VLOOKUP(T3252,T$73:T3251,1,0)&gt;0,0,0),1))</f>
        <v>0</v>
      </c>
      <c r="T3252" s="107">
        <f>IF(DATOS!J3180=P$74,DATOS!C3180,"")</f>
        <v>0</v>
      </c>
    </row>
    <row r="3253" spans="18:20" x14ac:dyDescent="0.25">
      <c r="R3253" s="95">
        <f t="shared" si="52"/>
        <v>1</v>
      </c>
      <c r="S3253" s="95">
        <f>IF(T3253="",0,IFERROR(IF(VLOOKUP(T3253,T$73:T3252,1,0)&gt;0,0,0),1))</f>
        <v>0</v>
      </c>
      <c r="T3253" s="107">
        <f>IF(DATOS!J3181=P$74,DATOS!C3181,"")</f>
        <v>0</v>
      </c>
    </row>
    <row r="3254" spans="18:20" x14ac:dyDescent="0.25">
      <c r="R3254" s="95">
        <f t="shared" si="52"/>
        <v>1</v>
      </c>
      <c r="S3254" s="95">
        <f>IF(T3254="",0,IFERROR(IF(VLOOKUP(T3254,T$73:T3253,1,0)&gt;0,0,0),1))</f>
        <v>0</v>
      </c>
      <c r="T3254" s="107">
        <f>IF(DATOS!J3182=P$74,DATOS!C3182,"")</f>
        <v>0</v>
      </c>
    </row>
    <row r="3255" spans="18:20" x14ac:dyDescent="0.25">
      <c r="R3255" s="95">
        <f t="shared" si="52"/>
        <v>1</v>
      </c>
      <c r="S3255" s="95">
        <f>IF(T3255="",0,IFERROR(IF(VLOOKUP(T3255,T$73:T3254,1,0)&gt;0,0,0),1))</f>
        <v>0</v>
      </c>
      <c r="T3255" s="107">
        <f>IF(DATOS!J3183=P$74,DATOS!C3183,"")</f>
        <v>0</v>
      </c>
    </row>
    <row r="3256" spans="18:20" x14ac:dyDescent="0.25">
      <c r="R3256" s="95">
        <f t="shared" si="52"/>
        <v>1</v>
      </c>
      <c r="S3256" s="95">
        <f>IF(T3256="",0,IFERROR(IF(VLOOKUP(T3256,T$73:T3255,1,0)&gt;0,0,0),1))</f>
        <v>0</v>
      </c>
      <c r="T3256" s="107">
        <f>IF(DATOS!J3184=P$74,DATOS!C3184,"")</f>
        <v>0</v>
      </c>
    </row>
    <row r="3257" spans="18:20" x14ac:dyDescent="0.25">
      <c r="R3257" s="95">
        <f t="shared" si="52"/>
        <v>1</v>
      </c>
      <c r="S3257" s="95">
        <f>IF(T3257="",0,IFERROR(IF(VLOOKUP(T3257,T$73:T3256,1,0)&gt;0,0,0),1))</f>
        <v>0</v>
      </c>
      <c r="T3257" s="107">
        <f>IF(DATOS!J3185=P$74,DATOS!C3185,"")</f>
        <v>0</v>
      </c>
    </row>
    <row r="3258" spans="18:20" x14ac:dyDescent="0.25">
      <c r="R3258" s="95">
        <f t="shared" si="52"/>
        <v>1</v>
      </c>
      <c r="S3258" s="95">
        <f>IF(T3258="",0,IFERROR(IF(VLOOKUP(T3258,T$73:T3257,1,0)&gt;0,0,0),1))</f>
        <v>0</v>
      </c>
      <c r="T3258" s="107">
        <f>IF(DATOS!J3186=P$74,DATOS!C3186,"")</f>
        <v>0</v>
      </c>
    </row>
    <row r="3259" spans="18:20" x14ac:dyDescent="0.25">
      <c r="R3259" s="95">
        <f t="shared" si="52"/>
        <v>1</v>
      </c>
      <c r="S3259" s="95">
        <f>IF(T3259="",0,IFERROR(IF(VLOOKUP(T3259,T$73:T3258,1,0)&gt;0,0,0),1))</f>
        <v>0</v>
      </c>
      <c r="T3259" s="107">
        <f>IF(DATOS!J3187=P$74,DATOS!C3187,"")</f>
        <v>0</v>
      </c>
    </row>
    <row r="3260" spans="18:20" x14ac:dyDescent="0.25">
      <c r="R3260" s="95">
        <f t="shared" si="52"/>
        <v>1</v>
      </c>
      <c r="S3260" s="95">
        <f>IF(T3260="",0,IFERROR(IF(VLOOKUP(T3260,T$73:T3259,1,0)&gt;0,0,0),1))</f>
        <v>0</v>
      </c>
      <c r="T3260" s="107">
        <f>IF(DATOS!J3188=P$74,DATOS!C3188,"")</f>
        <v>0</v>
      </c>
    </row>
    <row r="3261" spans="18:20" x14ac:dyDescent="0.25">
      <c r="R3261" s="95">
        <f t="shared" si="52"/>
        <v>1</v>
      </c>
      <c r="S3261" s="95">
        <f>IF(T3261="",0,IFERROR(IF(VLOOKUP(T3261,T$73:T3260,1,0)&gt;0,0,0),1))</f>
        <v>0</v>
      </c>
      <c r="T3261" s="107">
        <f>IF(DATOS!J3189=P$74,DATOS!C3189,"")</f>
        <v>0</v>
      </c>
    </row>
    <row r="3262" spans="18:20" x14ac:dyDescent="0.25">
      <c r="R3262" s="95">
        <f t="shared" si="52"/>
        <v>1</v>
      </c>
      <c r="S3262" s="95">
        <f>IF(T3262="",0,IFERROR(IF(VLOOKUP(T3262,T$73:T3261,1,0)&gt;0,0,0),1))</f>
        <v>0</v>
      </c>
      <c r="T3262" s="107">
        <f>IF(DATOS!J3190=P$74,DATOS!C3190,"")</f>
        <v>0</v>
      </c>
    </row>
    <row r="3263" spans="18:20" x14ac:dyDescent="0.25">
      <c r="R3263" s="95">
        <f t="shared" si="52"/>
        <v>1</v>
      </c>
      <c r="S3263" s="95">
        <f>IF(T3263="",0,IFERROR(IF(VLOOKUP(T3263,T$73:T3262,1,0)&gt;0,0,0),1))</f>
        <v>0</v>
      </c>
      <c r="T3263" s="107">
        <f>IF(DATOS!J3191=P$74,DATOS!C3191,"")</f>
        <v>0</v>
      </c>
    </row>
    <row r="3264" spans="18:20" x14ac:dyDescent="0.25">
      <c r="R3264" s="95">
        <f t="shared" si="52"/>
        <v>1</v>
      </c>
      <c r="S3264" s="95">
        <f>IF(T3264="",0,IFERROR(IF(VLOOKUP(T3264,T$73:T3263,1,0)&gt;0,0,0),1))</f>
        <v>0</v>
      </c>
      <c r="T3264" s="107">
        <f>IF(DATOS!J3192=P$74,DATOS!C3192,"")</f>
        <v>0</v>
      </c>
    </row>
    <row r="3265" spans="18:20" x14ac:dyDescent="0.25">
      <c r="R3265" s="95">
        <f t="shared" si="52"/>
        <v>1</v>
      </c>
      <c r="S3265" s="95">
        <f>IF(T3265="",0,IFERROR(IF(VLOOKUP(T3265,T$73:T3264,1,0)&gt;0,0,0),1))</f>
        <v>0</v>
      </c>
      <c r="T3265" s="107">
        <f>IF(DATOS!J3193=P$74,DATOS!C3193,"")</f>
        <v>0</v>
      </c>
    </row>
    <row r="3266" spans="18:20" x14ac:dyDescent="0.25">
      <c r="R3266" s="95">
        <f t="shared" si="52"/>
        <v>1</v>
      </c>
      <c r="S3266" s="95">
        <f>IF(T3266="",0,IFERROR(IF(VLOOKUP(T3266,T$73:T3265,1,0)&gt;0,0,0),1))</f>
        <v>0</v>
      </c>
      <c r="T3266" s="107">
        <f>IF(DATOS!J3194=P$74,DATOS!C3194,"")</f>
        <v>0</v>
      </c>
    </row>
    <row r="3267" spans="18:20" x14ac:dyDescent="0.25">
      <c r="R3267" s="95">
        <f t="shared" si="52"/>
        <v>1</v>
      </c>
      <c r="S3267" s="95">
        <f>IF(T3267="",0,IFERROR(IF(VLOOKUP(T3267,T$73:T3266,1,0)&gt;0,0,0),1))</f>
        <v>0</v>
      </c>
      <c r="T3267" s="107">
        <f>IF(DATOS!J3195=P$74,DATOS!C3195,"")</f>
        <v>0</v>
      </c>
    </row>
    <row r="3268" spans="18:20" x14ac:dyDescent="0.25">
      <c r="R3268" s="95">
        <f t="shared" si="52"/>
        <v>1</v>
      </c>
      <c r="S3268" s="95">
        <f>IF(T3268="",0,IFERROR(IF(VLOOKUP(T3268,T$73:T3267,1,0)&gt;0,0,0),1))</f>
        <v>0</v>
      </c>
      <c r="T3268" s="107">
        <f>IF(DATOS!J3196=P$74,DATOS!C3196,"")</f>
        <v>0</v>
      </c>
    </row>
    <row r="3269" spans="18:20" x14ac:dyDescent="0.25">
      <c r="R3269" s="95">
        <f t="shared" si="52"/>
        <v>1</v>
      </c>
      <c r="S3269" s="95">
        <f>IF(T3269="",0,IFERROR(IF(VLOOKUP(T3269,T$73:T3268,1,0)&gt;0,0,0),1))</f>
        <v>0</v>
      </c>
      <c r="T3269" s="107">
        <f>IF(DATOS!J3197=P$74,DATOS!C3197,"")</f>
        <v>0</v>
      </c>
    </row>
    <row r="3270" spans="18:20" x14ac:dyDescent="0.25">
      <c r="R3270" s="95">
        <f t="shared" si="52"/>
        <v>1</v>
      </c>
      <c r="S3270" s="95">
        <f>IF(T3270="",0,IFERROR(IF(VLOOKUP(T3270,T$73:T3269,1,0)&gt;0,0,0),1))</f>
        <v>0</v>
      </c>
      <c r="T3270" s="107">
        <f>IF(DATOS!J3198=P$74,DATOS!C3198,"")</f>
        <v>0</v>
      </c>
    </row>
    <row r="3271" spans="18:20" x14ac:dyDescent="0.25">
      <c r="R3271" s="95">
        <f t="shared" si="52"/>
        <v>1</v>
      </c>
      <c r="S3271" s="95">
        <f>IF(T3271="",0,IFERROR(IF(VLOOKUP(T3271,T$73:T3270,1,0)&gt;0,0,0),1))</f>
        <v>0</v>
      </c>
      <c r="T3271" s="107">
        <f>IF(DATOS!J3199=P$74,DATOS!C3199,"")</f>
        <v>0</v>
      </c>
    </row>
    <row r="3272" spans="18:20" x14ac:dyDescent="0.25">
      <c r="R3272" s="95">
        <f t="shared" si="52"/>
        <v>1</v>
      </c>
      <c r="S3272" s="95">
        <f>IF(T3272="",0,IFERROR(IF(VLOOKUP(T3272,T$73:T3271,1,0)&gt;0,0,0),1))</f>
        <v>0</v>
      </c>
      <c r="T3272" s="107">
        <f>IF(DATOS!J3200=P$74,DATOS!C3200,"")</f>
        <v>0</v>
      </c>
    </row>
    <row r="3273" spans="18:20" x14ac:dyDescent="0.25">
      <c r="R3273" s="95">
        <f t="shared" si="52"/>
        <v>1</v>
      </c>
      <c r="S3273" s="95">
        <f>IF(T3273="",0,IFERROR(IF(VLOOKUP(T3273,T$73:T3272,1,0)&gt;0,0,0),1))</f>
        <v>0</v>
      </c>
      <c r="T3273" s="107">
        <f>IF(DATOS!J3201=P$74,DATOS!C3201,"")</f>
        <v>0</v>
      </c>
    </row>
    <row r="3274" spans="18:20" x14ac:dyDescent="0.25">
      <c r="R3274" s="95">
        <f t="shared" ref="R3274:R3337" si="53">R3273+S3274</f>
        <v>1</v>
      </c>
      <c r="S3274" s="95">
        <f>IF(T3274="",0,IFERROR(IF(VLOOKUP(T3274,T$73:T3273,1,0)&gt;0,0,0),1))</f>
        <v>0</v>
      </c>
      <c r="T3274" s="107">
        <f>IF(DATOS!J3202=P$74,DATOS!C3202,"")</f>
        <v>0</v>
      </c>
    </row>
    <row r="3275" spans="18:20" x14ac:dyDescent="0.25">
      <c r="R3275" s="95">
        <f t="shared" si="53"/>
        <v>1</v>
      </c>
      <c r="S3275" s="95">
        <f>IF(T3275="",0,IFERROR(IF(VLOOKUP(T3275,T$73:T3274,1,0)&gt;0,0,0),1))</f>
        <v>0</v>
      </c>
      <c r="T3275" s="107">
        <f>IF(DATOS!J3203=P$74,DATOS!C3203,"")</f>
        <v>0</v>
      </c>
    </row>
    <row r="3276" spans="18:20" x14ac:dyDescent="0.25">
      <c r="R3276" s="95">
        <f t="shared" si="53"/>
        <v>1</v>
      </c>
      <c r="S3276" s="95">
        <f>IF(T3276="",0,IFERROR(IF(VLOOKUP(T3276,T$73:T3275,1,0)&gt;0,0,0),1))</f>
        <v>0</v>
      </c>
      <c r="T3276" s="107">
        <f>IF(DATOS!J3204=P$74,DATOS!C3204,"")</f>
        <v>0</v>
      </c>
    </row>
    <row r="3277" spans="18:20" x14ac:dyDescent="0.25">
      <c r="R3277" s="95">
        <f t="shared" si="53"/>
        <v>1</v>
      </c>
      <c r="S3277" s="95">
        <f>IF(T3277="",0,IFERROR(IF(VLOOKUP(T3277,T$73:T3276,1,0)&gt;0,0,0),1))</f>
        <v>0</v>
      </c>
      <c r="T3277" s="107">
        <f>IF(DATOS!J3205=P$74,DATOS!C3205,"")</f>
        <v>0</v>
      </c>
    </row>
    <row r="3278" spans="18:20" x14ac:dyDescent="0.25">
      <c r="R3278" s="95">
        <f t="shared" si="53"/>
        <v>1</v>
      </c>
      <c r="S3278" s="95">
        <f>IF(T3278="",0,IFERROR(IF(VLOOKUP(T3278,T$73:T3277,1,0)&gt;0,0,0),1))</f>
        <v>0</v>
      </c>
      <c r="T3278" s="107">
        <f>IF(DATOS!J3206=P$74,DATOS!C3206,"")</f>
        <v>0</v>
      </c>
    </row>
    <row r="3279" spans="18:20" x14ac:dyDescent="0.25">
      <c r="R3279" s="95">
        <f t="shared" si="53"/>
        <v>1</v>
      </c>
      <c r="S3279" s="95">
        <f>IF(T3279="",0,IFERROR(IF(VLOOKUP(T3279,T$73:T3278,1,0)&gt;0,0,0),1))</f>
        <v>0</v>
      </c>
      <c r="T3279" s="107">
        <f>IF(DATOS!J3207=P$74,DATOS!C3207,"")</f>
        <v>0</v>
      </c>
    </row>
    <row r="3280" spans="18:20" x14ac:dyDescent="0.25">
      <c r="R3280" s="95">
        <f t="shared" si="53"/>
        <v>1</v>
      </c>
      <c r="S3280" s="95">
        <f>IF(T3280="",0,IFERROR(IF(VLOOKUP(T3280,T$73:T3279,1,0)&gt;0,0,0),1))</f>
        <v>0</v>
      </c>
      <c r="T3280" s="107">
        <f>IF(DATOS!J3208=P$74,DATOS!C3208,"")</f>
        <v>0</v>
      </c>
    </row>
    <row r="3281" spans="18:20" x14ac:dyDescent="0.25">
      <c r="R3281" s="95">
        <f t="shared" si="53"/>
        <v>1</v>
      </c>
      <c r="S3281" s="95">
        <f>IF(T3281="",0,IFERROR(IF(VLOOKUP(T3281,T$73:T3280,1,0)&gt;0,0,0),1))</f>
        <v>0</v>
      </c>
      <c r="T3281" s="107">
        <f>IF(DATOS!J3209=P$74,DATOS!C3209,"")</f>
        <v>0</v>
      </c>
    </row>
    <row r="3282" spans="18:20" x14ac:dyDescent="0.25">
      <c r="R3282" s="95">
        <f t="shared" si="53"/>
        <v>1</v>
      </c>
      <c r="S3282" s="95">
        <f>IF(T3282="",0,IFERROR(IF(VLOOKUP(T3282,T$73:T3281,1,0)&gt;0,0,0),1))</f>
        <v>0</v>
      </c>
      <c r="T3282" s="107">
        <f>IF(DATOS!J3210=P$74,DATOS!C3210,"")</f>
        <v>0</v>
      </c>
    </row>
    <row r="3283" spans="18:20" x14ac:dyDescent="0.25">
      <c r="R3283" s="95">
        <f t="shared" si="53"/>
        <v>1</v>
      </c>
      <c r="S3283" s="95">
        <f>IF(T3283="",0,IFERROR(IF(VLOOKUP(T3283,T$73:T3282,1,0)&gt;0,0,0),1))</f>
        <v>0</v>
      </c>
      <c r="T3283" s="107">
        <f>IF(DATOS!J3211=P$74,DATOS!C3211,"")</f>
        <v>0</v>
      </c>
    </row>
    <row r="3284" spans="18:20" x14ac:dyDescent="0.25">
      <c r="R3284" s="95">
        <f t="shared" si="53"/>
        <v>1</v>
      </c>
      <c r="S3284" s="95">
        <f>IF(T3284="",0,IFERROR(IF(VLOOKUP(T3284,T$73:T3283,1,0)&gt;0,0,0),1))</f>
        <v>0</v>
      </c>
      <c r="T3284" s="107">
        <f>IF(DATOS!J3212=P$74,DATOS!C3212,"")</f>
        <v>0</v>
      </c>
    </row>
    <row r="3285" spans="18:20" x14ac:dyDescent="0.25">
      <c r="R3285" s="95">
        <f t="shared" si="53"/>
        <v>1</v>
      </c>
      <c r="S3285" s="95">
        <f>IF(T3285="",0,IFERROR(IF(VLOOKUP(T3285,T$73:T3284,1,0)&gt;0,0,0),1))</f>
        <v>0</v>
      </c>
      <c r="T3285" s="107">
        <f>IF(DATOS!J3213=P$74,DATOS!C3213,"")</f>
        <v>0</v>
      </c>
    </row>
    <row r="3286" spans="18:20" x14ac:dyDescent="0.25">
      <c r="R3286" s="95">
        <f t="shared" si="53"/>
        <v>1</v>
      </c>
      <c r="S3286" s="95">
        <f>IF(T3286="",0,IFERROR(IF(VLOOKUP(T3286,T$73:T3285,1,0)&gt;0,0,0),1))</f>
        <v>0</v>
      </c>
      <c r="T3286" s="107">
        <f>IF(DATOS!J3214=P$74,DATOS!C3214,"")</f>
        <v>0</v>
      </c>
    </row>
    <row r="3287" spans="18:20" x14ac:dyDescent="0.25">
      <c r="R3287" s="95">
        <f t="shared" si="53"/>
        <v>1</v>
      </c>
      <c r="S3287" s="95">
        <f>IF(T3287="",0,IFERROR(IF(VLOOKUP(T3287,T$73:T3286,1,0)&gt;0,0,0),1))</f>
        <v>0</v>
      </c>
      <c r="T3287" s="107">
        <f>IF(DATOS!J3215=P$74,DATOS!C3215,"")</f>
        <v>0</v>
      </c>
    </row>
    <row r="3288" spans="18:20" x14ac:dyDescent="0.25">
      <c r="R3288" s="95">
        <f t="shared" si="53"/>
        <v>1</v>
      </c>
      <c r="S3288" s="95">
        <f>IF(T3288="",0,IFERROR(IF(VLOOKUP(T3288,T$73:T3287,1,0)&gt;0,0,0),1))</f>
        <v>0</v>
      </c>
      <c r="T3288" s="107">
        <f>IF(DATOS!J3216=P$74,DATOS!C3216,"")</f>
        <v>0</v>
      </c>
    </row>
    <row r="3289" spans="18:20" x14ac:dyDescent="0.25">
      <c r="R3289" s="95">
        <f t="shared" si="53"/>
        <v>1</v>
      </c>
      <c r="S3289" s="95">
        <f>IF(T3289="",0,IFERROR(IF(VLOOKUP(T3289,T$73:T3288,1,0)&gt;0,0,0),1))</f>
        <v>0</v>
      </c>
      <c r="T3289" s="107">
        <f>IF(DATOS!J3217=P$74,DATOS!C3217,"")</f>
        <v>0</v>
      </c>
    </row>
    <row r="3290" spans="18:20" x14ac:dyDescent="0.25">
      <c r="R3290" s="95">
        <f t="shared" si="53"/>
        <v>1</v>
      </c>
      <c r="S3290" s="95">
        <f>IF(T3290="",0,IFERROR(IF(VLOOKUP(T3290,T$73:T3289,1,0)&gt;0,0,0),1))</f>
        <v>0</v>
      </c>
      <c r="T3290" s="107">
        <f>IF(DATOS!J3218=P$74,DATOS!C3218,"")</f>
        <v>0</v>
      </c>
    </row>
    <row r="3291" spans="18:20" x14ac:dyDescent="0.25">
      <c r="R3291" s="95">
        <f t="shared" si="53"/>
        <v>1</v>
      </c>
      <c r="S3291" s="95">
        <f>IF(T3291="",0,IFERROR(IF(VLOOKUP(T3291,T$73:T3290,1,0)&gt;0,0,0),1))</f>
        <v>0</v>
      </c>
      <c r="T3291" s="107">
        <f>IF(DATOS!J3219=P$74,DATOS!C3219,"")</f>
        <v>0</v>
      </c>
    </row>
    <row r="3292" spans="18:20" x14ac:dyDescent="0.25">
      <c r="R3292" s="95">
        <f t="shared" si="53"/>
        <v>1</v>
      </c>
      <c r="S3292" s="95">
        <f>IF(T3292="",0,IFERROR(IF(VLOOKUP(T3292,T$73:T3291,1,0)&gt;0,0,0),1))</f>
        <v>0</v>
      </c>
      <c r="T3292" s="107">
        <f>IF(DATOS!J3220=P$74,DATOS!C3220,"")</f>
        <v>0</v>
      </c>
    </row>
    <row r="3293" spans="18:20" x14ac:dyDescent="0.25">
      <c r="R3293" s="95">
        <f t="shared" si="53"/>
        <v>1</v>
      </c>
      <c r="S3293" s="95">
        <f>IF(T3293="",0,IFERROR(IF(VLOOKUP(T3293,T$73:T3292,1,0)&gt;0,0,0),1))</f>
        <v>0</v>
      </c>
      <c r="T3293" s="107">
        <f>IF(DATOS!J3221=P$74,DATOS!C3221,"")</f>
        <v>0</v>
      </c>
    </row>
    <row r="3294" spans="18:20" x14ac:dyDescent="0.25">
      <c r="R3294" s="95">
        <f t="shared" si="53"/>
        <v>1</v>
      </c>
      <c r="S3294" s="95">
        <f>IF(T3294="",0,IFERROR(IF(VLOOKUP(T3294,T$73:T3293,1,0)&gt;0,0,0),1))</f>
        <v>0</v>
      </c>
      <c r="T3294" s="107">
        <f>IF(DATOS!J3222=P$74,DATOS!C3222,"")</f>
        <v>0</v>
      </c>
    </row>
    <row r="3295" spans="18:20" x14ac:dyDescent="0.25">
      <c r="R3295" s="95">
        <f t="shared" si="53"/>
        <v>1</v>
      </c>
      <c r="S3295" s="95">
        <f>IF(T3295="",0,IFERROR(IF(VLOOKUP(T3295,T$73:T3294,1,0)&gt;0,0,0),1))</f>
        <v>0</v>
      </c>
      <c r="T3295" s="107">
        <f>IF(DATOS!J3223=P$74,DATOS!C3223,"")</f>
        <v>0</v>
      </c>
    </row>
    <row r="3296" spans="18:20" x14ac:dyDescent="0.25">
      <c r="R3296" s="95">
        <f t="shared" si="53"/>
        <v>1</v>
      </c>
      <c r="S3296" s="95">
        <f>IF(T3296="",0,IFERROR(IF(VLOOKUP(T3296,T$73:T3295,1,0)&gt;0,0,0),1))</f>
        <v>0</v>
      </c>
      <c r="T3296" s="107">
        <f>IF(DATOS!J3224=P$74,DATOS!C3224,"")</f>
        <v>0</v>
      </c>
    </row>
    <row r="3297" spans="18:20" x14ac:dyDescent="0.25">
      <c r="R3297" s="95">
        <f t="shared" si="53"/>
        <v>1</v>
      </c>
      <c r="S3297" s="95">
        <f>IF(T3297="",0,IFERROR(IF(VLOOKUP(T3297,T$73:T3296,1,0)&gt;0,0,0),1))</f>
        <v>0</v>
      </c>
      <c r="T3297" s="107">
        <f>IF(DATOS!J3225=P$74,DATOS!C3225,"")</f>
        <v>0</v>
      </c>
    </row>
    <row r="3298" spans="18:20" x14ac:dyDescent="0.25">
      <c r="R3298" s="95">
        <f t="shared" si="53"/>
        <v>1</v>
      </c>
      <c r="S3298" s="95">
        <f>IF(T3298="",0,IFERROR(IF(VLOOKUP(T3298,T$73:T3297,1,0)&gt;0,0,0),1))</f>
        <v>0</v>
      </c>
      <c r="T3298" s="107">
        <f>IF(DATOS!J3226=P$74,DATOS!C3226,"")</f>
        <v>0</v>
      </c>
    </row>
    <row r="3299" spans="18:20" x14ac:dyDescent="0.25">
      <c r="R3299" s="95">
        <f t="shared" si="53"/>
        <v>1</v>
      </c>
      <c r="S3299" s="95">
        <f>IF(T3299="",0,IFERROR(IF(VLOOKUP(T3299,T$73:T3298,1,0)&gt;0,0,0),1))</f>
        <v>0</v>
      </c>
      <c r="T3299" s="107">
        <f>IF(DATOS!J3227=P$74,DATOS!C3227,"")</f>
        <v>0</v>
      </c>
    </row>
    <row r="3300" spans="18:20" x14ac:dyDescent="0.25">
      <c r="R3300" s="95">
        <f t="shared" si="53"/>
        <v>1</v>
      </c>
      <c r="S3300" s="95">
        <f>IF(T3300="",0,IFERROR(IF(VLOOKUP(T3300,T$73:T3299,1,0)&gt;0,0,0),1))</f>
        <v>0</v>
      </c>
      <c r="T3300" s="107">
        <f>IF(DATOS!J3228=P$74,DATOS!C3228,"")</f>
        <v>0</v>
      </c>
    </row>
    <row r="3301" spans="18:20" x14ac:dyDescent="0.25">
      <c r="R3301" s="95">
        <f t="shared" si="53"/>
        <v>1</v>
      </c>
      <c r="S3301" s="95">
        <f>IF(T3301="",0,IFERROR(IF(VLOOKUP(T3301,T$73:T3300,1,0)&gt;0,0,0),1))</f>
        <v>0</v>
      </c>
      <c r="T3301" s="107">
        <f>IF(DATOS!J3229=P$74,DATOS!C3229,"")</f>
        <v>0</v>
      </c>
    </row>
    <row r="3302" spans="18:20" x14ac:dyDescent="0.25">
      <c r="R3302" s="95">
        <f t="shared" si="53"/>
        <v>1</v>
      </c>
      <c r="S3302" s="95">
        <f>IF(T3302="",0,IFERROR(IF(VLOOKUP(T3302,T$73:T3301,1,0)&gt;0,0,0),1))</f>
        <v>0</v>
      </c>
      <c r="T3302" s="107">
        <f>IF(DATOS!J3230=P$74,DATOS!C3230,"")</f>
        <v>0</v>
      </c>
    </row>
    <row r="3303" spans="18:20" x14ac:dyDescent="0.25">
      <c r="R3303" s="95">
        <f t="shared" si="53"/>
        <v>1</v>
      </c>
      <c r="S3303" s="95">
        <f>IF(T3303="",0,IFERROR(IF(VLOOKUP(T3303,T$73:T3302,1,0)&gt;0,0,0),1))</f>
        <v>0</v>
      </c>
      <c r="T3303" s="107">
        <f>IF(DATOS!J3231=P$74,DATOS!C3231,"")</f>
        <v>0</v>
      </c>
    </row>
    <row r="3304" spans="18:20" x14ac:dyDescent="0.25">
      <c r="R3304" s="95">
        <f t="shared" si="53"/>
        <v>1</v>
      </c>
      <c r="S3304" s="95">
        <f>IF(T3304="",0,IFERROR(IF(VLOOKUP(T3304,T$73:T3303,1,0)&gt;0,0,0),1))</f>
        <v>0</v>
      </c>
      <c r="T3304" s="107">
        <f>IF(DATOS!J3232=P$74,DATOS!C3232,"")</f>
        <v>0</v>
      </c>
    </row>
    <row r="3305" spans="18:20" x14ac:dyDescent="0.25">
      <c r="R3305" s="95">
        <f t="shared" si="53"/>
        <v>1</v>
      </c>
      <c r="S3305" s="95">
        <f>IF(T3305="",0,IFERROR(IF(VLOOKUP(T3305,T$73:T3304,1,0)&gt;0,0,0),1))</f>
        <v>0</v>
      </c>
      <c r="T3305" s="107">
        <f>IF(DATOS!J3233=P$74,DATOS!C3233,"")</f>
        <v>0</v>
      </c>
    </row>
    <row r="3306" spans="18:20" x14ac:dyDescent="0.25">
      <c r="R3306" s="95">
        <f t="shared" si="53"/>
        <v>1</v>
      </c>
      <c r="S3306" s="95">
        <f>IF(T3306="",0,IFERROR(IF(VLOOKUP(T3306,T$73:T3305,1,0)&gt;0,0,0),1))</f>
        <v>0</v>
      </c>
      <c r="T3306" s="107">
        <f>IF(DATOS!J3234=P$74,DATOS!C3234,"")</f>
        <v>0</v>
      </c>
    </row>
    <row r="3307" spans="18:20" x14ac:dyDescent="0.25">
      <c r="R3307" s="95">
        <f t="shared" si="53"/>
        <v>1</v>
      </c>
      <c r="S3307" s="95">
        <f>IF(T3307="",0,IFERROR(IF(VLOOKUP(T3307,T$73:T3306,1,0)&gt;0,0,0),1))</f>
        <v>0</v>
      </c>
      <c r="T3307" s="107">
        <f>IF(DATOS!J3235=P$74,DATOS!C3235,"")</f>
        <v>0</v>
      </c>
    </row>
    <row r="3308" spans="18:20" x14ac:dyDescent="0.25">
      <c r="R3308" s="95">
        <f t="shared" si="53"/>
        <v>1</v>
      </c>
      <c r="S3308" s="95">
        <f>IF(T3308="",0,IFERROR(IF(VLOOKUP(T3308,T$73:T3307,1,0)&gt;0,0,0),1))</f>
        <v>0</v>
      </c>
      <c r="T3308" s="107">
        <f>IF(DATOS!J3236=P$74,DATOS!C3236,"")</f>
        <v>0</v>
      </c>
    </row>
    <row r="3309" spans="18:20" x14ac:dyDescent="0.25">
      <c r="R3309" s="95">
        <f t="shared" si="53"/>
        <v>1</v>
      </c>
      <c r="S3309" s="95">
        <f>IF(T3309="",0,IFERROR(IF(VLOOKUP(T3309,T$73:T3308,1,0)&gt;0,0,0),1))</f>
        <v>0</v>
      </c>
      <c r="T3309" s="107">
        <f>IF(DATOS!J3237=P$74,DATOS!C3237,"")</f>
        <v>0</v>
      </c>
    </row>
    <row r="3310" spans="18:20" x14ac:dyDescent="0.25">
      <c r="R3310" s="95">
        <f t="shared" si="53"/>
        <v>1</v>
      </c>
      <c r="S3310" s="95">
        <f>IF(T3310="",0,IFERROR(IF(VLOOKUP(T3310,T$73:T3309,1,0)&gt;0,0,0),1))</f>
        <v>0</v>
      </c>
      <c r="T3310" s="107">
        <f>IF(DATOS!J3238=P$74,DATOS!C3238,"")</f>
        <v>0</v>
      </c>
    </row>
    <row r="3311" spans="18:20" x14ac:dyDescent="0.25">
      <c r="R3311" s="95">
        <f t="shared" si="53"/>
        <v>1</v>
      </c>
      <c r="S3311" s="95">
        <f>IF(T3311="",0,IFERROR(IF(VLOOKUP(T3311,T$73:T3310,1,0)&gt;0,0,0),1))</f>
        <v>0</v>
      </c>
      <c r="T3311" s="107">
        <f>IF(DATOS!J3239=P$74,DATOS!C3239,"")</f>
        <v>0</v>
      </c>
    </row>
    <row r="3312" spans="18:20" x14ac:dyDescent="0.25">
      <c r="R3312" s="95">
        <f t="shared" si="53"/>
        <v>1</v>
      </c>
      <c r="S3312" s="95">
        <f>IF(T3312="",0,IFERROR(IF(VLOOKUP(T3312,T$73:T3311,1,0)&gt;0,0,0),1))</f>
        <v>0</v>
      </c>
      <c r="T3312" s="107">
        <f>IF(DATOS!J3240=P$74,DATOS!C3240,"")</f>
        <v>0</v>
      </c>
    </row>
    <row r="3313" spans="18:20" x14ac:dyDescent="0.25">
      <c r="R3313" s="95">
        <f t="shared" si="53"/>
        <v>1</v>
      </c>
      <c r="S3313" s="95">
        <f>IF(T3313="",0,IFERROR(IF(VLOOKUP(T3313,T$73:T3312,1,0)&gt;0,0,0),1))</f>
        <v>0</v>
      </c>
      <c r="T3313" s="107">
        <f>IF(DATOS!J3241=P$74,DATOS!C3241,"")</f>
        <v>0</v>
      </c>
    </row>
    <row r="3314" spans="18:20" x14ac:dyDescent="0.25">
      <c r="R3314" s="95">
        <f t="shared" si="53"/>
        <v>1</v>
      </c>
      <c r="S3314" s="95">
        <f>IF(T3314="",0,IFERROR(IF(VLOOKUP(T3314,T$73:T3313,1,0)&gt;0,0,0),1))</f>
        <v>0</v>
      </c>
      <c r="T3314" s="107">
        <f>IF(DATOS!J3242=P$74,DATOS!C3242,"")</f>
        <v>0</v>
      </c>
    </row>
    <row r="3315" spans="18:20" x14ac:dyDescent="0.25">
      <c r="R3315" s="95">
        <f t="shared" si="53"/>
        <v>1</v>
      </c>
      <c r="S3315" s="95">
        <f>IF(T3315="",0,IFERROR(IF(VLOOKUP(T3315,T$73:T3314,1,0)&gt;0,0,0),1))</f>
        <v>0</v>
      </c>
      <c r="T3315" s="107">
        <f>IF(DATOS!J3243=P$74,DATOS!C3243,"")</f>
        <v>0</v>
      </c>
    </row>
    <row r="3316" spans="18:20" x14ac:dyDescent="0.25">
      <c r="R3316" s="95">
        <f t="shared" si="53"/>
        <v>1</v>
      </c>
      <c r="S3316" s="95">
        <f>IF(T3316="",0,IFERROR(IF(VLOOKUP(T3316,T$73:T3315,1,0)&gt;0,0,0),1))</f>
        <v>0</v>
      </c>
      <c r="T3316" s="107">
        <f>IF(DATOS!J3244=P$74,DATOS!C3244,"")</f>
        <v>0</v>
      </c>
    </row>
    <row r="3317" spans="18:20" x14ac:dyDescent="0.25">
      <c r="R3317" s="95">
        <f t="shared" si="53"/>
        <v>1</v>
      </c>
      <c r="S3317" s="95">
        <f>IF(T3317="",0,IFERROR(IF(VLOOKUP(T3317,T$73:T3316,1,0)&gt;0,0,0),1))</f>
        <v>0</v>
      </c>
      <c r="T3317" s="107">
        <f>IF(DATOS!J3245=P$74,DATOS!C3245,"")</f>
        <v>0</v>
      </c>
    </row>
    <row r="3318" spans="18:20" x14ac:dyDescent="0.25">
      <c r="R3318" s="95">
        <f t="shared" si="53"/>
        <v>1</v>
      </c>
      <c r="S3318" s="95">
        <f>IF(T3318="",0,IFERROR(IF(VLOOKUP(T3318,T$73:T3317,1,0)&gt;0,0,0),1))</f>
        <v>0</v>
      </c>
      <c r="T3318" s="107">
        <f>IF(DATOS!J3246=P$74,DATOS!C3246,"")</f>
        <v>0</v>
      </c>
    </row>
    <row r="3319" spans="18:20" x14ac:dyDescent="0.25">
      <c r="R3319" s="95">
        <f t="shared" si="53"/>
        <v>1</v>
      </c>
      <c r="S3319" s="95">
        <f>IF(T3319="",0,IFERROR(IF(VLOOKUP(T3319,T$73:T3318,1,0)&gt;0,0,0),1))</f>
        <v>0</v>
      </c>
      <c r="T3319" s="107">
        <f>IF(DATOS!J3247=P$74,DATOS!C3247,"")</f>
        <v>0</v>
      </c>
    </row>
    <row r="3320" spans="18:20" x14ac:dyDescent="0.25">
      <c r="R3320" s="95">
        <f t="shared" si="53"/>
        <v>1</v>
      </c>
      <c r="S3320" s="95">
        <f>IF(T3320="",0,IFERROR(IF(VLOOKUP(T3320,T$73:T3319,1,0)&gt;0,0,0),1))</f>
        <v>0</v>
      </c>
      <c r="T3320" s="107">
        <f>IF(DATOS!J3248=P$74,DATOS!C3248,"")</f>
        <v>0</v>
      </c>
    </row>
    <row r="3321" spans="18:20" x14ac:dyDescent="0.25">
      <c r="R3321" s="95">
        <f t="shared" si="53"/>
        <v>1</v>
      </c>
      <c r="S3321" s="95">
        <f>IF(T3321="",0,IFERROR(IF(VLOOKUP(T3321,T$73:T3320,1,0)&gt;0,0,0),1))</f>
        <v>0</v>
      </c>
      <c r="T3321" s="107">
        <f>IF(DATOS!J3249=P$74,DATOS!C3249,"")</f>
        <v>0</v>
      </c>
    </row>
    <row r="3322" spans="18:20" x14ac:dyDescent="0.25">
      <c r="R3322" s="95">
        <f t="shared" si="53"/>
        <v>1</v>
      </c>
      <c r="S3322" s="95">
        <f>IF(T3322="",0,IFERROR(IF(VLOOKUP(T3322,T$73:T3321,1,0)&gt;0,0,0),1))</f>
        <v>0</v>
      </c>
      <c r="T3322" s="107">
        <f>IF(DATOS!J3250=P$74,DATOS!C3250,"")</f>
        <v>0</v>
      </c>
    </row>
    <row r="3323" spans="18:20" x14ac:dyDescent="0.25">
      <c r="R3323" s="95">
        <f t="shared" si="53"/>
        <v>1</v>
      </c>
      <c r="S3323" s="95">
        <f>IF(T3323="",0,IFERROR(IF(VLOOKUP(T3323,T$73:T3322,1,0)&gt;0,0,0),1))</f>
        <v>0</v>
      </c>
      <c r="T3323" s="107">
        <f>IF(DATOS!J3251=P$74,DATOS!C3251,"")</f>
        <v>0</v>
      </c>
    </row>
    <row r="3324" spans="18:20" x14ac:dyDescent="0.25">
      <c r="R3324" s="95">
        <f t="shared" si="53"/>
        <v>1</v>
      </c>
      <c r="S3324" s="95">
        <f>IF(T3324="",0,IFERROR(IF(VLOOKUP(T3324,T$73:T3323,1,0)&gt;0,0,0),1))</f>
        <v>0</v>
      </c>
      <c r="T3324" s="107">
        <f>IF(DATOS!J3252=P$74,DATOS!C3252,"")</f>
        <v>0</v>
      </c>
    </row>
    <row r="3325" spans="18:20" x14ac:dyDescent="0.25">
      <c r="R3325" s="95">
        <f t="shared" si="53"/>
        <v>1</v>
      </c>
      <c r="S3325" s="95">
        <f>IF(T3325="",0,IFERROR(IF(VLOOKUP(T3325,T$73:T3324,1,0)&gt;0,0,0),1))</f>
        <v>0</v>
      </c>
      <c r="T3325" s="107">
        <f>IF(DATOS!J3253=P$74,DATOS!C3253,"")</f>
        <v>0</v>
      </c>
    </row>
    <row r="3326" spans="18:20" x14ac:dyDescent="0.25">
      <c r="R3326" s="95">
        <f t="shared" si="53"/>
        <v>1</v>
      </c>
      <c r="S3326" s="95">
        <f>IF(T3326="",0,IFERROR(IF(VLOOKUP(T3326,T$73:T3325,1,0)&gt;0,0,0),1))</f>
        <v>0</v>
      </c>
      <c r="T3326" s="107">
        <f>IF(DATOS!J3254=P$74,DATOS!C3254,"")</f>
        <v>0</v>
      </c>
    </row>
    <row r="3327" spans="18:20" x14ac:dyDescent="0.25">
      <c r="R3327" s="95">
        <f t="shared" si="53"/>
        <v>1</v>
      </c>
      <c r="S3327" s="95">
        <f>IF(T3327="",0,IFERROR(IF(VLOOKUP(T3327,T$73:T3326,1,0)&gt;0,0,0),1))</f>
        <v>0</v>
      </c>
      <c r="T3327" s="107">
        <f>IF(DATOS!J3255=P$74,DATOS!C3255,"")</f>
        <v>0</v>
      </c>
    </row>
    <row r="3328" spans="18:20" x14ac:dyDescent="0.25">
      <c r="R3328" s="95">
        <f t="shared" si="53"/>
        <v>1</v>
      </c>
      <c r="S3328" s="95">
        <f>IF(T3328="",0,IFERROR(IF(VLOOKUP(T3328,T$73:T3327,1,0)&gt;0,0,0),1))</f>
        <v>0</v>
      </c>
      <c r="T3328" s="107">
        <f>IF(DATOS!J3256=P$74,DATOS!C3256,"")</f>
        <v>0</v>
      </c>
    </row>
    <row r="3329" spans="18:20" x14ac:dyDescent="0.25">
      <c r="R3329" s="95">
        <f t="shared" si="53"/>
        <v>1</v>
      </c>
      <c r="S3329" s="95">
        <f>IF(T3329="",0,IFERROR(IF(VLOOKUP(T3329,T$73:T3328,1,0)&gt;0,0,0),1))</f>
        <v>0</v>
      </c>
      <c r="T3329" s="107">
        <f>IF(DATOS!J3257=P$74,DATOS!C3257,"")</f>
        <v>0</v>
      </c>
    </row>
    <row r="3330" spans="18:20" x14ac:dyDescent="0.25">
      <c r="R3330" s="95">
        <f t="shared" si="53"/>
        <v>1</v>
      </c>
      <c r="S3330" s="95">
        <f>IF(T3330="",0,IFERROR(IF(VLOOKUP(T3330,T$73:T3329,1,0)&gt;0,0,0),1))</f>
        <v>0</v>
      </c>
      <c r="T3330" s="107">
        <f>IF(DATOS!J3258=P$74,DATOS!C3258,"")</f>
        <v>0</v>
      </c>
    </row>
    <row r="3331" spans="18:20" x14ac:dyDescent="0.25">
      <c r="R3331" s="95">
        <f t="shared" si="53"/>
        <v>1</v>
      </c>
      <c r="S3331" s="95">
        <f>IF(T3331="",0,IFERROR(IF(VLOOKUP(T3331,T$73:T3330,1,0)&gt;0,0,0),1))</f>
        <v>0</v>
      </c>
      <c r="T3331" s="107">
        <f>IF(DATOS!J3259=P$74,DATOS!C3259,"")</f>
        <v>0</v>
      </c>
    </row>
    <row r="3332" spans="18:20" x14ac:dyDescent="0.25">
      <c r="R3332" s="95">
        <f t="shared" si="53"/>
        <v>1</v>
      </c>
      <c r="S3332" s="95">
        <f>IF(T3332="",0,IFERROR(IF(VLOOKUP(T3332,T$73:T3331,1,0)&gt;0,0,0),1))</f>
        <v>0</v>
      </c>
      <c r="T3332" s="107">
        <f>IF(DATOS!J3260=P$74,DATOS!C3260,"")</f>
        <v>0</v>
      </c>
    </row>
    <row r="3333" spans="18:20" x14ac:dyDescent="0.25">
      <c r="R3333" s="95">
        <f t="shared" si="53"/>
        <v>1</v>
      </c>
      <c r="S3333" s="95">
        <f>IF(T3333="",0,IFERROR(IF(VLOOKUP(T3333,T$73:T3332,1,0)&gt;0,0,0),1))</f>
        <v>0</v>
      </c>
      <c r="T3333" s="107">
        <f>IF(DATOS!J3261=P$74,DATOS!C3261,"")</f>
        <v>0</v>
      </c>
    </row>
    <row r="3334" spans="18:20" x14ac:dyDescent="0.25">
      <c r="R3334" s="95">
        <f t="shared" si="53"/>
        <v>1</v>
      </c>
      <c r="S3334" s="95">
        <f>IF(T3334="",0,IFERROR(IF(VLOOKUP(T3334,T$73:T3333,1,0)&gt;0,0,0),1))</f>
        <v>0</v>
      </c>
      <c r="T3334" s="107">
        <f>IF(DATOS!J3262=P$74,DATOS!C3262,"")</f>
        <v>0</v>
      </c>
    </row>
    <row r="3335" spans="18:20" x14ac:dyDescent="0.25">
      <c r="R3335" s="95">
        <f t="shared" si="53"/>
        <v>1</v>
      </c>
      <c r="S3335" s="95">
        <f>IF(T3335="",0,IFERROR(IF(VLOOKUP(T3335,T$73:T3334,1,0)&gt;0,0,0),1))</f>
        <v>0</v>
      </c>
      <c r="T3335" s="107">
        <f>IF(DATOS!J3263=P$74,DATOS!C3263,"")</f>
        <v>0</v>
      </c>
    </row>
    <row r="3336" spans="18:20" x14ac:dyDescent="0.25">
      <c r="R3336" s="95">
        <f t="shared" si="53"/>
        <v>1</v>
      </c>
      <c r="S3336" s="95">
        <f>IF(T3336="",0,IFERROR(IF(VLOOKUP(T3336,T$73:T3335,1,0)&gt;0,0,0),1))</f>
        <v>0</v>
      </c>
      <c r="T3336" s="107">
        <f>IF(DATOS!J3264=P$74,DATOS!C3264,"")</f>
        <v>0</v>
      </c>
    </row>
    <row r="3337" spans="18:20" x14ac:dyDescent="0.25">
      <c r="R3337" s="95">
        <f t="shared" si="53"/>
        <v>1</v>
      </c>
      <c r="S3337" s="95">
        <f>IF(T3337="",0,IFERROR(IF(VLOOKUP(T3337,T$73:T3336,1,0)&gt;0,0,0),1))</f>
        <v>0</v>
      </c>
      <c r="T3337" s="107">
        <f>IF(DATOS!J3265=P$74,DATOS!C3265,"")</f>
        <v>0</v>
      </c>
    </row>
    <row r="3338" spans="18:20" x14ac:dyDescent="0.25">
      <c r="R3338" s="95">
        <f t="shared" ref="R3338:R3401" si="54">R3337+S3338</f>
        <v>1</v>
      </c>
      <c r="S3338" s="95">
        <f>IF(T3338="",0,IFERROR(IF(VLOOKUP(T3338,T$73:T3337,1,0)&gt;0,0,0),1))</f>
        <v>0</v>
      </c>
      <c r="T3338" s="107">
        <f>IF(DATOS!J3266=P$74,DATOS!C3266,"")</f>
        <v>0</v>
      </c>
    </row>
    <row r="3339" spans="18:20" x14ac:dyDescent="0.25">
      <c r="R3339" s="95">
        <f t="shared" si="54"/>
        <v>1</v>
      </c>
      <c r="S3339" s="95">
        <f>IF(T3339="",0,IFERROR(IF(VLOOKUP(T3339,T$73:T3338,1,0)&gt;0,0,0),1))</f>
        <v>0</v>
      </c>
      <c r="T3339" s="107">
        <f>IF(DATOS!J3267=P$74,DATOS!C3267,"")</f>
        <v>0</v>
      </c>
    </row>
    <row r="3340" spans="18:20" x14ac:dyDescent="0.25">
      <c r="R3340" s="95">
        <f t="shared" si="54"/>
        <v>1</v>
      </c>
      <c r="S3340" s="95">
        <f>IF(T3340="",0,IFERROR(IF(VLOOKUP(T3340,T$73:T3339,1,0)&gt;0,0,0),1))</f>
        <v>0</v>
      </c>
      <c r="T3340" s="107">
        <f>IF(DATOS!J3268=P$74,DATOS!C3268,"")</f>
        <v>0</v>
      </c>
    </row>
    <row r="3341" spans="18:20" x14ac:dyDescent="0.25">
      <c r="R3341" s="95">
        <f t="shared" si="54"/>
        <v>1</v>
      </c>
      <c r="S3341" s="95">
        <f>IF(T3341="",0,IFERROR(IF(VLOOKUP(T3341,T$73:T3340,1,0)&gt;0,0,0),1))</f>
        <v>0</v>
      </c>
      <c r="T3341" s="107">
        <f>IF(DATOS!J3269=P$74,DATOS!C3269,"")</f>
        <v>0</v>
      </c>
    </row>
    <row r="3342" spans="18:20" x14ac:dyDescent="0.25">
      <c r="R3342" s="95">
        <f t="shared" si="54"/>
        <v>1</v>
      </c>
      <c r="S3342" s="95">
        <f>IF(T3342="",0,IFERROR(IF(VLOOKUP(T3342,T$73:T3341,1,0)&gt;0,0,0),1))</f>
        <v>0</v>
      </c>
      <c r="T3342" s="107">
        <f>IF(DATOS!J3270=P$74,DATOS!C3270,"")</f>
        <v>0</v>
      </c>
    </row>
    <row r="3343" spans="18:20" x14ac:dyDescent="0.25">
      <c r="R3343" s="95">
        <f t="shared" si="54"/>
        <v>1</v>
      </c>
      <c r="S3343" s="95">
        <f>IF(T3343="",0,IFERROR(IF(VLOOKUP(T3343,T$73:T3342,1,0)&gt;0,0,0),1))</f>
        <v>0</v>
      </c>
      <c r="T3343" s="107">
        <f>IF(DATOS!J3271=P$74,DATOS!C3271,"")</f>
        <v>0</v>
      </c>
    </row>
    <row r="3344" spans="18:20" x14ac:dyDescent="0.25">
      <c r="R3344" s="95">
        <f t="shared" si="54"/>
        <v>1</v>
      </c>
      <c r="S3344" s="95">
        <f>IF(T3344="",0,IFERROR(IF(VLOOKUP(T3344,T$73:T3343,1,0)&gt;0,0,0),1))</f>
        <v>0</v>
      </c>
      <c r="T3344" s="107">
        <f>IF(DATOS!J3272=P$74,DATOS!C3272,"")</f>
        <v>0</v>
      </c>
    </row>
    <row r="3345" spans="18:20" x14ac:dyDescent="0.25">
      <c r="R3345" s="95">
        <f t="shared" si="54"/>
        <v>1</v>
      </c>
      <c r="S3345" s="95">
        <f>IF(T3345="",0,IFERROR(IF(VLOOKUP(T3345,T$73:T3344,1,0)&gt;0,0,0),1))</f>
        <v>0</v>
      </c>
      <c r="T3345" s="107">
        <f>IF(DATOS!J3273=P$74,DATOS!C3273,"")</f>
        <v>0</v>
      </c>
    </row>
    <row r="3346" spans="18:20" x14ac:dyDescent="0.25">
      <c r="R3346" s="95">
        <f t="shared" si="54"/>
        <v>1</v>
      </c>
      <c r="S3346" s="95">
        <f>IF(T3346="",0,IFERROR(IF(VLOOKUP(T3346,T$73:T3345,1,0)&gt;0,0,0),1))</f>
        <v>0</v>
      </c>
      <c r="T3346" s="107">
        <f>IF(DATOS!J3274=P$74,DATOS!C3274,"")</f>
        <v>0</v>
      </c>
    </row>
    <row r="3347" spans="18:20" x14ac:dyDescent="0.25">
      <c r="R3347" s="95">
        <f t="shared" si="54"/>
        <v>1</v>
      </c>
      <c r="S3347" s="95">
        <f>IF(T3347="",0,IFERROR(IF(VLOOKUP(T3347,T$73:T3346,1,0)&gt;0,0,0),1))</f>
        <v>0</v>
      </c>
      <c r="T3347" s="107">
        <f>IF(DATOS!J3275=P$74,DATOS!C3275,"")</f>
        <v>0</v>
      </c>
    </row>
    <row r="3348" spans="18:20" x14ac:dyDescent="0.25">
      <c r="R3348" s="95">
        <f t="shared" si="54"/>
        <v>1</v>
      </c>
      <c r="S3348" s="95">
        <f>IF(T3348="",0,IFERROR(IF(VLOOKUP(T3348,T$73:T3347,1,0)&gt;0,0,0),1))</f>
        <v>0</v>
      </c>
      <c r="T3348" s="107">
        <f>IF(DATOS!J3276=P$74,DATOS!C3276,"")</f>
        <v>0</v>
      </c>
    </row>
    <row r="3349" spans="18:20" x14ac:dyDescent="0.25">
      <c r="R3349" s="95">
        <f t="shared" si="54"/>
        <v>1</v>
      </c>
      <c r="S3349" s="95">
        <f>IF(T3349="",0,IFERROR(IF(VLOOKUP(T3349,T$73:T3348,1,0)&gt;0,0,0),1))</f>
        <v>0</v>
      </c>
      <c r="T3349" s="107">
        <f>IF(DATOS!J3277=P$74,DATOS!C3277,"")</f>
        <v>0</v>
      </c>
    </row>
    <row r="3350" spans="18:20" x14ac:dyDescent="0.25">
      <c r="R3350" s="95">
        <f t="shared" si="54"/>
        <v>1</v>
      </c>
      <c r="S3350" s="95">
        <f>IF(T3350="",0,IFERROR(IF(VLOOKUP(T3350,T$73:T3349,1,0)&gt;0,0,0),1))</f>
        <v>0</v>
      </c>
      <c r="T3350" s="107">
        <f>IF(DATOS!J3278=P$74,DATOS!C3278,"")</f>
        <v>0</v>
      </c>
    </row>
    <row r="3351" spans="18:20" x14ac:dyDescent="0.25">
      <c r="R3351" s="95">
        <f t="shared" si="54"/>
        <v>1</v>
      </c>
      <c r="S3351" s="95">
        <f>IF(T3351="",0,IFERROR(IF(VLOOKUP(T3351,T$73:T3350,1,0)&gt;0,0,0),1))</f>
        <v>0</v>
      </c>
      <c r="T3351" s="107">
        <f>IF(DATOS!J3279=P$74,DATOS!C3279,"")</f>
        <v>0</v>
      </c>
    </row>
    <row r="3352" spans="18:20" x14ac:dyDescent="0.25">
      <c r="R3352" s="95">
        <f t="shared" si="54"/>
        <v>1</v>
      </c>
      <c r="S3352" s="95">
        <f>IF(T3352="",0,IFERROR(IF(VLOOKUP(T3352,T$73:T3351,1,0)&gt;0,0,0),1))</f>
        <v>0</v>
      </c>
      <c r="T3352" s="107">
        <f>IF(DATOS!J3280=P$74,DATOS!C3280,"")</f>
        <v>0</v>
      </c>
    </row>
    <row r="3353" spans="18:20" x14ac:dyDescent="0.25">
      <c r="R3353" s="95">
        <f t="shared" si="54"/>
        <v>1</v>
      </c>
      <c r="S3353" s="95">
        <f>IF(T3353="",0,IFERROR(IF(VLOOKUP(T3353,T$73:T3352,1,0)&gt;0,0,0),1))</f>
        <v>0</v>
      </c>
      <c r="T3353" s="107">
        <f>IF(DATOS!J3281=P$74,DATOS!C3281,"")</f>
        <v>0</v>
      </c>
    </row>
    <row r="3354" spans="18:20" x14ac:dyDescent="0.25">
      <c r="R3354" s="95">
        <f t="shared" si="54"/>
        <v>1</v>
      </c>
      <c r="S3354" s="95">
        <f>IF(T3354="",0,IFERROR(IF(VLOOKUP(T3354,T$73:T3353,1,0)&gt;0,0,0),1))</f>
        <v>0</v>
      </c>
      <c r="T3354" s="107">
        <f>IF(DATOS!J3282=P$74,DATOS!C3282,"")</f>
        <v>0</v>
      </c>
    </row>
    <row r="3355" spans="18:20" x14ac:dyDescent="0.25">
      <c r="R3355" s="95">
        <f t="shared" si="54"/>
        <v>1</v>
      </c>
      <c r="S3355" s="95">
        <f>IF(T3355="",0,IFERROR(IF(VLOOKUP(T3355,T$73:T3354,1,0)&gt;0,0,0),1))</f>
        <v>0</v>
      </c>
      <c r="T3355" s="107">
        <f>IF(DATOS!J3283=P$74,DATOS!C3283,"")</f>
        <v>0</v>
      </c>
    </row>
    <row r="3356" spans="18:20" x14ac:dyDescent="0.25">
      <c r="R3356" s="95">
        <f t="shared" si="54"/>
        <v>1</v>
      </c>
      <c r="S3356" s="95">
        <f>IF(T3356="",0,IFERROR(IF(VLOOKUP(T3356,T$73:T3355,1,0)&gt;0,0,0),1))</f>
        <v>0</v>
      </c>
      <c r="T3356" s="107">
        <f>IF(DATOS!J3284=P$74,DATOS!C3284,"")</f>
        <v>0</v>
      </c>
    </row>
    <row r="3357" spans="18:20" x14ac:dyDescent="0.25">
      <c r="R3357" s="95">
        <f t="shared" si="54"/>
        <v>1</v>
      </c>
      <c r="S3357" s="95">
        <f>IF(T3357="",0,IFERROR(IF(VLOOKUP(T3357,T$73:T3356,1,0)&gt;0,0,0),1))</f>
        <v>0</v>
      </c>
      <c r="T3357" s="107">
        <f>IF(DATOS!J3285=P$74,DATOS!C3285,"")</f>
        <v>0</v>
      </c>
    </row>
    <row r="3358" spans="18:20" x14ac:dyDescent="0.25">
      <c r="R3358" s="95">
        <f t="shared" si="54"/>
        <v>1</v>
      </c>
      <c r="S3358" s="95">
        <f>IF(T3358="",0,IFERROR(IF(VLOOKUP(T3358,T$73:T3357,1,0)&gt;0,0,0),1))</f>
        <v>0</v>
      </c>
      <c r="T3358" s="107">
        <f>IF(DATOS!J3286=P$74,DATOS!C3286,"")</f>
        <v>0</v>
      </c>
    </row>
    <row r="3359" spans="18:20" x14ac:dyDescent="0.25">
      <c r="R3359" s="95">
        <f t="shared" si="54"/>
        <v>1</v>
      </c>
      <c r="S3359" s="95">
        <f>IF(T3359="",0,IFERROR(IF(VLOOKUP(T3359,T$73:T3358,1,0)&gt;0,0,0),1))</f>
        <v>0</v>
      </c>
      <c r="T3359" s="107">
        <f>IF(DATOS!J3287=P$74,DATOS!C3287,"")</f>
        <v>0</v>
      </c>
    </row>
    <row r="3360" spans="18:20" x14ac:dyDescent="0.25">
      <c r="R3360" s="95">
        <f t="shared" si="54"/>
        <v>1</v>
      </c>
      <c r="S3360" s="95">
        <f>IF(T3360="",0,IFERROR(IF(VLOOKUP(T3360,T$73:T3359,1,0)&gt;0,0,0),1))</f>
        <v>0</v>
      </c>
      <c r="T3360" s="107">
        <f>IF(DATOS!J3288=P$74,DATOS!C3288,"")</f>
        <v>0</v>
      </c>
    </row>
    <row r="3361" spans="18:20" x14ac:dyDescent="0.25">
      <c r="R3361" s="95">
        <f t="shared" si="54"/>
        <v>1</v>
      </c>
      <c r="S3361" s="95">
        <f>IF(T3361="",0,IFERROR(IF(VLOOKUP(T3361,T$73:T3360,1,0)&gt;0,0,0),1))</f>
        <v>0</v>
      </c>
      <c r="T3361" s="107">
        <f>IF(DATOS!J3289=P$74,DATOS!C3289,"")</f>
        <v>0</v>
      </c>
    </row>
    <row r="3362" spans="18:20" x14ac:dyDescent="0.25">
      <c r="R3362" s="95">
        <f t="shared" si="54"/>
        <v>1</v>
      </c>
      <c r="S3362" s="95">
        <f>IF(T3362="",0,IFERROR(IF(VLOOKUP(T3362,T$73:T3361,1,0)&gt;0,0,0),1))</f>
        <v>0</v>
      </c>
      <c r="T3362" s="107">
        <f>IF(DATOS!J3290=P$74,DATOS!C3290,"")</f>
        <v>0</v>
      </c>
    </row>
    <row r="3363" spans="18:20" x14ac:dyDescent="0.25">
      <c r="R3363" s="95">
        <f t="shared" si="54"/>
        <v>1</v>
      </c>
      <c r="S3363" s="95">
        <f>IF(T3363="",0,IFERROR(IF(VLOOKUP(T3363,T$73:T3362,1,0)&gt;0,0,0),1))</f>
        <v>0</v>
      </c>
      <c r="T3363" s="107">
        <f>IF(DATOS!J3291=P$74,DATOS!C3291,"")</f>
        <v>0</v>
      </c>
    </row>
    <row r="3364" spans="18:20" x14ac:dyDescent="0.25">
      <c r="R3364" s="95">
        <f t="shared" si="54"/>
        <v>1</v>
      </c>
      <c r="S3364" s="95">
        <f>IF(T3364="",0,IFERROR(IF(VLOOKUP(T3364,T$73:T3363,1,0)&gt;0,0,0),1))</f>
        <v>0</v>
      </c>
      <c r="T3364" s="107">
        <f>IF(DATOS!J3292=P$74,DATOS!C3292,"")</f>
        <v>0</v>
      </c>
    </row>
    <row r="3365" spans="18:20" x14ac:dyDescent="0.25">
      <c r="R3365" s="95">
        <f t="shared" si="54"/>
        <v>1</v>
      </c>
      <c r="S3365" s="95">
        <f>IF(T3365="",0,IFERROR(IF(VLOOKUP(T3365,T$73:T3364,1,0)&gt;0,0,0),1))</f>
        <v>0</v>
      </c>
      <c r="T3365" s="107">
        <f>IF(DATOS!J3293=P$74,DATOS!C3293,"")</f>
        <v>0</v>
      </c>
    </row>
    <row r="3366" spans="18:20" x14ac:dyDescent="0.25">
      <c r="R3366" s="95">
        <f t="shared" si="54"/>
        <v>1</v>
      </c>
      <c r="S3366" s="95">
        <f>IF(T3366="",0,IFERROR(IF(VLOOKUP(T3366,T$73:T3365,1,0)&gt;0,0,0),1))</f>
        <v>0</v>
      </c>
      <c r="T3366" s="107">
        <f>IF(DATOS!J3294=P$74,DATOS!C3294,"")</f>
        <v>0</v>
      </c>
    </row>
    <row r="3367" spans="18:20" x14ac:dyDescent="0.25">
      <c r="R3367" s="95">
        <f t="shared" si="54"/>
        <v>1</v>
      </c>
      <c r="S3367" s="95">
        <f>IF(T3367="",0,IFERROR(IF(VLOOKUP(T3367,T$73:T3366,1,0)&gt;0,0,0),1))</f>
        <v>0</v>
      </c>
      <c r="T3367" s="107">
        <f>IF(DATOS!J3295=P$74,DATOS!C3295,"")</f>
        <v>0</v>
      </c>
    </row>
    <row r="3368" spans="18:20" x14ac:dyDescent="0.25">
      <c r="R3368" s="95">
        <f t="shared" si="54"/>
        <v>1</v>
      </c>
      <c r="S3368" s="95">
        <f>IF(T3368="",0,IFERROR(IF(VLOOKUP(T3368,T$73:T3367,1,0)&gt;0,0,0),1))</f>
        <v>0</v>
      </c>
      <c r="T3368" s="107">
        <f>IF(DATOS!J3296=P$74,DATOS!C3296,"")</f>
        <v>0</v>
      </c>
    </row>
    <row r="3369" spans="18:20" x14ac:dyDescent="0.25">
      <c r="R3369" s="95">
        <f t="shared" si="54"/>
        <v>1</v>
      </c>
      <c r="S3369" s="95">
        <f>IF(T3369="",0,IFERROR(IF(VLOOKUP(T3369,T$73:T3368,1,0)&gt;0,0,0),1))</f>
        <v>0</v>
      </c>
      <c r="T3369" s="107">
        <f>IF(DATOS!J3297=P$74,DATOS!C3297,"")</f>
        <v>0</v>
      </c>
    </row>
    <row r="3370" spans="18:20" x14ac:dyDescent="0.25">
      <c r="R3370" s="95">
        <f t="shared" si="54"/>
        <v>1</v>
      </c>
      <c r="S3370" s="95">
        <f>IF(T3370="",0,IFERROR(IF(VLOOKUP(T3370,T$73:T3369,1,0)&gt;0,0,0),1))</f>
        <v>0</v>
      </c>
      <c r="T3370" s="107">
        <f>IF(DATOS!J3298=P$74,DATOS!C3298,"")</f>
        <v>0</v>
      </c>
    </row>
    <row r="3371" spans="18:20" x14ac:dyDescent="0.25">
      <c r="R3371" s="95">
        <f t="shared" si="54"/>
        <v>1</v>
      </c>
      <c r="S3371" s="95">
        <f>IF(T3371="",0,IFERROR(IF(VLOOKUP(T3371,T$73:T3370,1,0)&gt;0,0,0),1))</f>
        <v>0</v>
      </c>
      <c r="T3371" s="107">
        <f>IF(DATOS!J3299=P$74,DATOS!C3299,"")</f>
        <v>0</v>
      </c>
    </row>
    <row r="3372" spans="18:20" x14ac:dyDescent="0.25">
      <c r="R3372" s="95">
        <f t="shared" si="54"/>
        <v>1</v>
      </c>
      <c r="S3372" s="95">
        <f>IF(T3372="",0,IFERROR(IF(VLOOKUP(T3372,T$73:T3371,1,0)&gt;0,0,0),1))</f>
        <v>0</v>
      </c>
      <c r="T3372" s="107">
        <f>IF(DATOS!J3300=P$74,DATOS!C3300,"")</f>
        <v>0</v>
      </c>
    </row>
    <row r="3373" spans="18:20" x14ac:dyDescent="0.25">
      <c r="R3373" s="95">
        <f t="shared" si="54"/>
        <v>1</v>
      </c>
      <c r="S3373" s="95">
        <f>IF(T3373="",0,IFERROR(IF(VLOOKUP(T3373,T$73:T3372,1,0)&gt;0,0,0),1))</f>
        <v>0</v>
      </c>
      <c r="T3373" s="107">
        <f>IF(DATOS!J3301=P$74,DATOS!C3301,"")</f>
        <v>0</v>
      </c>
    </row>
    <row r="3374" spans="18:20" x14ac:dyDescent="0.25">
      <c r="R3374" s="95">
        <f t="shared" si="54"/>
        <v>1</v>
      </c>
      <c r="S3374" s="95">
        <f>IF(T3374="",0,IFERROR(IF(VLOOKUP(T3374,T$73:T3373,1,0)&gt;0,0,0),1))</f>
        <v>0</v>
      </c>
      <c r="T3374" s="107">
        <f>IF(DATOS!J3302=P$74,DATOS!C3302,"")</f>
        <v>0</v>
      </c>
    </row>
    <row r="3375" spans="18:20" x14ac:dyDescent="0.25">
      <c r="R3375" s="95">
        <f t="shared" si="54"/>
        <v>1</v>
      </c>
      <c r="S3375" s="95">
        <f>IF(T3375="",0,IFERROR(IF(VLOOKUP(T3375,T$73:T3374,1,0)&gt;0,0,0),1))</f>
        <v>0</v>
      </c>
      <c r="T3375" s="107">
        <f>IF(DATOS!J3303=P$74,DATOS!C3303,"")</f>
        <v>0</v>
      </c>
    </row>
    <row r="3376" spans="18:20" x14ac:dyDescent="0.25">
      <c r="R3376" s="95">
        <f t="shared" si="54"/>
        <v>1</v>
      </c>
      <c r="S3376" s="95">
        <f>IF(T3376="",0,IFERROR(IF(VLOOKUP(T3376,T$73:T3375,1,0)&gt;0,0,0),1))</f>
        <v>0</v>
      </c>
      <c r="T3376" s="107">
        <f>IF(DATOS!J3304=P$74,DATOS!C3304,"")</f>
        <v>0</v>
      </c>
    </row>
    <row r="3377" spans="18:20" x14ac:dyDescent="0.25">
      <c r="R3377" s="95">
        <f t="shared" si="54"/>
        <v>1</v>
      </c>
      <c r="S3377" s="95">
        <f>IF(T3377="",0,IFERROR(IF(VLOOKUP(T3377,T$73:T3376,1,0)&gt;0,0,0),1))</f>
        <v>0</v>
      </c>
      <c r="T3377" s="107">
        <f>IF(DATOS!J3305=P$74,DATOS!C3305,"")</f>
        <v>0</v>
      </c>
    </row>
    <row r="3378" spans="18:20" x14ac:dyDescent="0.25">
      <c r="R3378" s="95">
        <f t="shared" si="54"/>
        <v>1</v>
      </c>
      <c r="S3378" s="95">
        <f>IF(T3378="",0,IFERROR(IF(VLOOKUP(T3378,T$73:T3377,1,0)&gt;0,0,0),1))</f>
        <v>0</v>
      </c>
      <c r="T3378" s="107">
        <f>IF(DATOS!J3306=P$74,DATOS!C3306,"")</f>
        <v>0</v>
      </c>
    </row>
    <row r="3379" spans="18:20" x14ac:dyDescent="0.25">
      <c r="R3379" s="95">
        <f t="shared" si="54"/>
        <v>1</v>
      </c>
      <c r="S3379" s="95">
        <f>IF(T3379="",0,IFERROR(IF(VLOOKUP(T3379,T$73:T3378,1,0)&gt;0,0,0),1))</f>
        <v>0</v>
      </c>
      <c r="T3379" s="107">
        <f>IF(DATOS!J3307=P$74,DATOS!C3307,"")</f>
        <v>0</v>
      </c>
    </row>
    <row r="3380" spans="18:20" x14ac:dyDescent="0.25">
      <c r="R3380" s="95">
        <f t="shared" si="54"/>
        <v>1</v>
      </c>
      <c r="S3380" s="95">
        <f>IF(T3380="",0,IFERROR(IF(VLOOKUP(T3380,T$73:T3379,1,0)&gt;0,0,0),1))</f>
        <v>0</v>
      </c>
      <c r="T3380" s="107">
        <f>IF(DATOS!J3308=P$74,DATOS!C3308,"")</f>
        <v>0</v>
      </c>
    </row>
    <row r="3381" spans="18:20" x14ac:dyDescent="0.25">
      <c r="R3381" s="95">
        <f t="shared" si="54"/>
        <v>1</v>
      </c>
      <c r="S3381" s="95">
        <f>IF(T3381="",0,IFERROR(IF(VLOOKUP(T3381,T$73:T3380,1,0)&gt;0,0,0),1))</f>
        <v>0</v>
      </c>
      <c r="T3381" s="107">
        <f>IF(DATOS!J3309=P$74,DATOS!C3309,"")</f>
        <v>0</v>
      </c>
    </row>
    <row r="3382" spans="18:20" x14ac:dyDescent="0.25">
      <c r="R3382" s="95">
        <f t="shared" si="54"/>
        <v>1</v>
      </c>
      <c r="S3382" s="95">
        <f>IF(T3382="",0,IFERROR(IF(VLOOKUP(T3382,T$73:T3381,1,0)&gt;0,0,0),1))</f>
        <v>0</v>
      </c>
      <c r="T3382" s="107">
        <f>IF(DATOS!J3310=P$74,DATOS!C3310,"")</f>
        <v>0</v>
      </c>
    </row>
    <row r="3383" spans="18:20" x14ac:dyDescent="0.25">
      <c r="R3383" s="95">
        <f t="shared" si="54"/>
        <v>1</v>
      </c>
      <c r="S3383" s="95">
        <f>IF(T3383="",0,IFERROR(IF(VLOOKUP(T3383,T$73:T3382,1,0)&gt;0,0,0),1))</f>
        <v>0</v>
      </c>
      <c r="T3383" s="107">
        <f>IF(DATOS!J3311=P$74,DATOS!C3311,"")</f>
        <v>0</v>
      </c>
    </row>
    <row r="3384" spans="18:20" x14ac:dyDescent="0.25">
      <c r="R3384" s="95">
        <f t="shared" si="54"/>
        <v>1</v>
      </c>
      <c r="S3384" s="95">
        <f>IF(T3384="",0,IFERROR(IF(VLOOKUP(T3384,T$73:T3383,1,0)&gt;0,0,0),1))</f>
        <v>0</v>
      </c>
      <c r="T3384" s="107">
        <f>IF(DATOS!J3312=P$74,DATOS!C3312,"")</f>
        <v>0</v>
      </c>
    </row>
    <row r="3385" spans="18:20" x14ac:dyDescent="0.25">
      <c r="R3385" s="95">
        <f t="shared" si="54"/>
        <v>1</v>
      </c>
      <c r="S3385" s="95">
        <f>IF(T3385="",0,IFERROR(IF(VLOOKUP(T3385,T$73:T3384,1,0)&gt;0,0,0),1))</f>
        <v>0</v>
      </c>
      <c r="T3385" s="107">
        <f>IF(DATOS!J3313=P$74,DATOS!C3313,"")</f>
        <v>0</v>
      </c>
    </row>
    <row r="3386" spans="18:20" x14ac:dyDescent="0.25">
      <c r="R3386" s="95">
        <f t="shared" si="54"/>
        <v>1</v>
      </c>
      <c r="S3386" s="95">
        <f>IF(T3386="",0,IFERROR(IF(VLOOKUP(T3386,T$73:T3385,1,0)&gt;0,0,0),1))</f>
        <v>0</v>
      </c>
      <c r="T3386" s="107">
        <f>IF(DATOS!J3314=P$74,DATOS!C3314,"")</f>
        <v>0</v>
      </c>
    </row>
    <row r="3387" spans="18:20" x14ac:dyDescent="0.25">
      <c r="R3387" s="95">
        <f t="shared" si="54"/>
        <v>1</v>
      </c>
      <c r="S3387" s="95">
        <f>IF(T3387="",0,IFERROR(IF(VLOOKUP(T3387,T$73:T3386,1,0)&gt;0,0,0),1))</f>
        <v>0</v>
      </c>
      <c r="T3387" s="107">
        <f>IF(DATOS!J3315=P$74,DATOS!C3315,"")</f>
        <v>0</v>
      </c>
    </row>
    <row r="3388" spans="18:20" x14ac:dyDescent="0.25">
      <c r="R3388" s="95">
        <f t="shared" si="54"/>
        <v>1</v>
      </c>
      <c r="S3388" s="95">
        <f>IF(T3388="",0,IFERROR(IF(VLOOKUP(T3388,T$73:T3387,1,0)&gt;0,0,0),1))</f>
        <v>0</v>
      </c>
      <c r="T3388" s="107">
        <f>IF(DATOS!J3316=P$74,DATOS!C3316,"")</f>
        <v>0</v>
      </c>
    </row>
    <row r="3389" spans="18:20" x14ac:dyDescent="0.25">
      <c r="R3389" s="95">
        <f t="shared" si="54"/>
        <v>1</v>
      </c>
      <c r="S3389" s="95">
        <f>IF(T3389="",0,IFERROR(IF(VLOOKUP(T3389,T$73:T3388,1,0)&gt;0,0,0),1))</f>
        <v>0</v>
      </c>
      <c r="T3389" s="107">
        <f>IF(DATOS!J3317=P$74,DATOS!C3317,"")</f>
        <v>0</v>
      </c>
    </row>
    <row r="3390" spans="18:20" x14ac:dyDescent="0.25">
      <c r="R3390" s="95">
        <f t="shared" si="54"/>
        <v>1</v>
      </c>
      <c r="S3390" s="95">
        <f>IF(T3390="",0,IFERROR(IF(VLOOKUP(T3390,T$73:T3389,1,0)&gt;0,0,0),1))</f>
        <v>0</v>
      </c>
      <c r="T3390" s="107">
        <f>IF(DATOS!J3318=P$74,DATOS!C3318,"")</f>
        <v>0</v>
      </c>
    </row>
    <row r="3391" spans="18:20" x14ac:dyDescent="0.25">
      <c r="R3391" s="95">
        <f t="shared" si="54"/>
        <v>1</v>
      </c>
      <c r="S3391" s="95">
        <f>IF(T3391="",0,IFERROR(IF(VLOOKUP(T3391,T$73:T3390,1,0)&gt;0,0,0),1))</f>
        <v>0</v>
      </c>
      <c r="T3391" s="107">
        <f>IF(DATOS!J3319=P$74,DATOS!C3319,"")</f>
        <v>0</v>
      </c>
    </row>
    <row r="3392" spans="18:20" x14ac:dyDescent="0.25">
      <c r="R3392" s="95">
        <f t="shared" si="54"/>
        <v>1</v>
      </c>
      <c r="S3392" s="95">
        <f>IF(T3392="",0,IFERROR(IF(VLOOKUP(T3392,T$73:T3391,1,0)&gt;0,0,0),1))</f>
        <v>0</v>
      </c>
      <c r="T3392" s="107">
        <f>IF(DATOS!J3320=P$74,DATOS!C3320,"")</f>
        <v>0</v>
      </c>
    </row>
    <row r="3393" spans="18:20" x14ac:dyDescent="0.25">
      <c r="R3393" s="95">
        <f t="shared" si="54"/>
        <v>1</v>
      </c>
      <c r="S3393" s="95">
        <f>IF(T3393="",0,IFERROR(IF(VLOOKUP(T3393,T$73:T3392,1,0)&gt;0,0,0),1))</f>
        <v>0</v>
      </c>
      <c r="T3393" s="107">
        <f>IF(DATOS!J3321=P$74,DATOS!C3321,"")</f>
        <v>0</v>
      </c>
    </row>
    <row r="3394" spans="18:20" x14ac:dyDescent="0.25">
      <c r="R3394" s="95">
        <f t="shared" si="54"/>
        <v>1</v>
      </c>
      <c r="S3394" s="95">
        <f>IF(T3394="",0,IFERROR(IF(VLOOKUP(T3394,T$73:T3393,1,0)&gt;0,0,0),1))</f>
        <v>0</v>
      </c>
      <c r="T3394" s="107">
        <f>IF(DATOS!J3322=P$74,DATOS!C3322,"")</f>
        <v>0</v>
      </c>
    </row>
    <row r="3395" spans="18:20" x14ac:dyDescent="0.25">
      <c r="R3395" s="95">
        <f t="shared" si="54"/>
        <v>1</v>
      </c>
      <c r="S3395" s="95">
        <f>IF(T3395="",0,IFERROR(IF(VLOOKUP(T3395,T$73:T3394,1,0)&gt;0,0,0),1))</f>
        <v>0</v>
      </c>
      <c r="T3395" s="107">
        <f>IF(DATOS!J3323=P$74,DATOS!C3323,"")</f>
        <v>0</v>
      </c>
    </row>
    <row r="3396" spans="18:20" x14ac:dyDescent="0.25">
      <c r="R3396" s="95">
        <f t="shared" si="54"/>
        <v>1</v>
      </c>
      <c r="S3396" s="95">
        <f>IF(T3396="",0,IFERROR(IF(VLOOKUP(T3396,T$73:T3395,1,0)&gt;0,0,0),1))</f>
        <v>0</v>
      </c>
      <c r="T3396" s="107">
        <f>IF(DATOS!J3324=P$74,DATOS!C3324,"")</f>
        <v>0</v>
      </c>
    </row>
    <row r="3397" spans="18:20" x14ac:dyDescent="0.25">
      <c r="R3397" s="95">
        <f t="shared" si="54"/>
        <v>1</v>
      </c>
      <c r="S3397" s="95">
        <f>IF(T3397="",0,IFERROR(IF(VLOOKUP(T3397,T$73:T3396,1,0)&gt;0,0,0),1))</f>
        <v>0</v>
      </c>
      <c r="T3397" s="107">
        <f>IF(DATOS!J3325=P$74,DATOS!C3325,"")</f>
        <v>0</v>
      </c>
    </row>
    <row r="3398" spans="18:20" x14ac:dyDescent="0.25">
      <c r="R3398" s="95">
        <f t="shared" si="54"/>
        <v>1</v>
      </c>
      <c r="S3398" s="95">
        <f>IF(T3398="",0,IFERROR(IF(VLOOKUP(T3398,T$73:T3397,1,0)&gt;0,0,0),1))</f>
        <v>0</v>
      </c>
      <c r="T3398" s="107">
        <f>IF(DATOS!J3326=P$74,DATOS!C3326,"")</f>
        <v>0</v>
      </c>
    </row>
    <row r="3399" spans="18:20" x14ac:dyDescent="0.25">
      <c r="R3399" s="95">
        <f t="shared" si="54"/>
        <v>1</v>
      </c>
      <c r="S3399" s="95">
        <f>IF(T3399="",0,IFERROR(IF(VLOOKUP(T3399,T$73:T3398,1,0)&gt;0,0,0),1))</f>
        <v>0</v>
      </c>
      <c r="T3399" s="107">
        <f>IF(DATOS!J3327=P$74,DATOS!C3327,"")</f>
        <v>0</v>
      </c>
    </row>
    <row r="3400" spans="18:20" x14ac:dyDescent="0.25">
      <c r="R3400" s="95">
        <f t="shared" si="54"/>
        <v>1</v>
      </c>
      <c r="S3400" s="95">
        <f>IF(T3400="",0,IFERROR(IF(VLOOKUP(T3400,T$73:T3399,1,0)&gt;0,0,0),1))</f>
        <v>0</v>
      </c>
      <c r="T3400" s="107">
        <f>IF(DATOS!J3328=P$74,DATOS!C3328,"")</f>
        <v>0</v>
      </c>
    </row>
    <row r="3401" spans="18:20" x14ac:dyDescent="0.25">
      <c r="R3401" s="95">
        <f t="shared" si="54"/>
        <v>1</v>
      </c>
      <c r="S3401" s="95">
        <f>IF(T3401="",0,IFERROR(IF(VLOOKUP(T3401,T$73:T3400,1,0)&gt;0,0,0),1))</f>
        <v>0</v>
      </c>
      <c r="T3401" s="107">
        <f>IF(DATOS!J3329=P$74,DATOS!C3329,"")</f>
        <v>0</v>
      </c>
    </row>
    <row r="3402" spans="18:20" x14ac:dyDescent="0.25">
      <c r="R3402" s="95">
        <f>R3401+S3402</f>
        <v>1</v>
      </c>
      <c r="S3402" s="95">
        <f>IF(T3402="",0,IFERROR(IF(VLOOKUP(T3402,T$73:T3401,1,0)&gt;0,0,0),1))</f>
        <v>0</v>
      </c>
      <c r="T3402" s="107">
        <f>IF(DATOS!J3330=P$74,DATOS!C3330,"")</f>
        <v>0</v>
      </c>
    </row>
    <row r="3403" spans="18:20" x14ac:dyDescent="0.25">
      <c r="R3403" s="95">
        <f>R3402+S3403</f>
        <v>1</v>
      </c>
      <c r="S3403" s="95">
        <f>IF(T3403="",0,IFERROR(IF(VLOOKUP(T3403,T$73:T3402,1,0)&gt;0,0,0),1))</f>
        <v>0</v>
      </c>
      <c r="T3403" s="107">
        <f>IF(DATOS!J3331=P$74,DATOS!C3331,"")</f>
        <v>0</v>
      </c>
    </row>
    <row r="3404" spans="18:20" x14ac:dyDescent="0.25">
      <c r="R3404" s="95">
        <f>R3403+S3404</f>
        <v>1</v>
      </c>
      <c r="S3404" s="95">
        <f>IF(T3404="",0,IFERROR(IF(VLOOKUP(T3404,T$73:T3403,1,0)&gt;0,0,0),1))</f>
        <v>0</v>
      </c>
      <c r="T3404" s="107">
        <f>IF(DATOS!J3332=P$74,DATOS!C3332,"")</f>
        <v>0</v>
      </c>
    </row>
    <row r="3405" spans="18:20" x14ac:dyDescent="0.25">
      <c r="R3405" s="95">
        <f>R3404+S3405</f>
        <v>1</v>
      </c>
      <c r="S3405" s="95">
        <f>IF(T3405="",0,IFERROR(IF(VLOOKUP(T3405,T$73:T3404,1,0)&gt;0,0,0),1))</f>
        <v>0</v>
      </c>
      <c r="T3405" s="107">
        <f>IF(DATOS!J3333=P$74,DATOS!C3333,"")</f>
        <v>0</v>
      </c>
    </row>
    <row r="3406" spans="18:20" x14ac:dyDescent="0.25">
      <c r="R3406" s="95">
        <f>R3405+S3406</f>
        <v>1</v>
      </c>
      <c r="S3406" s="95">
        <f>IF(T3406="",0,IFERROR(IF(VLOOKUP(T3406,T$73:T3405,1,0)&gt;0,0,0),1))</f>
        <v>0</v>
      </c>
      <c r="T3406" s="107">
        <f>IF(DATOS!J3334=P$74,DATOS!C3334,"")</f>
        <v>0</v>
      </c>
    </row>
    <row r="3407" spans="18:20" x14ac:dyDescent="0.25">
      <c r="T3407" s="95" t="str">
        <f>IF(DATOS!J3335=P$74,P$74,"")</f>
        <v/>
      </c>
    </row>
    <row r="3408" spans="18:20" x14ac:dyDescent="0.25">
      <c r="T3408" s="95" t="str">
        <f>IF(DATOS!J3336=P$74,P$74,"")</f>
        <v/>
      </c>
    </row>
    <row r="3409" spans="20:20" x14ac:dyDescent="0.25">
      <c r="T3409" s="95" t="str">
        <f>IF(DATOS!J3337=P$74,P$74,"")</f>
        <v/>
      </c>
    </row>
    <row r="3410" spans="20:20" x14ac:dyDescent="0.25">
      <c r="T3410" s="95" t="str">
        <f>IF(DATOS!J3338=P$74,P$74,"")</f>
        <v/>
      </c>
    </row>
    <row r="3411" spans="20:20" x14ac:dyDescent="0.25">
      <c r="T3411" s="95" t="str">
        <f>IF(DATOS!J3339=P$74,P$74,"")</f>
        <v/>
      </c>
    </row>
    <row r="3412" spans="20:20" x14ac:dyDescent="0.25">
      <c r="T3412" s="95" t="str">
        <f>IF(DATOS!J3340=P$74,P$74,"")</f>
        <v/>
      </c>
    </row>
    <row r="3413" spans="20:20" x14ac:dyDescent="0.25">
      <c r="T3413" s="95" t="str">
        <f>IF(DATOS!J3341=P$74,P$74,"")</f>
        <v/>
      </c>
    </row>
    <row r="3414" spans="20:20" x14ac:dyDescent="0.25">
      <c r="T3414" s="95" t="str">
        <f>IF(DATOS!J3342=P$74,P$74,"")</f>
        <v/>
      </c>
    </row>
  </sheetData>
  <sheetProtection sort="0" autoFilter="0" pivotTables="0"/>
  <mergeCells count="49">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3:L3"/>
    <mergeCell ref="B5:L5"/>
    <mergeCell ref="B6:L6"/>
    <mergeCell ref="B7:L7"/>
    <mergeCell ref="B11:L13"/>
    <mergeCell ref="J24:L24"/>
    <mergeCell ref="C23:F23"/>
    <mergeCell ref="C24:F24"/>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2" priority="1">
      <formula>$B$22=""</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19</xdr:row>
                <xdr:rowOff>0</xdr:rowOff>
              </from>
              <to>
                <xdr:col>6</xdr:col>
                <xdr:colOff>66675</xdr:colOff>
                <xdr:row>20</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E3" sqref="E3"/>
    </sheetView>
  </sheetViews>
  <sheetFormatPr baseColWidth="10" defaultRowHeight="14.25" x14ac:dyDescent="0.25"/>
  <cols>
    <col min="1" max="2" width="11.42578125" style="160" hidden="1" customWidth="1"/>
    <col min="3" max="3" width="23.28515625" style="160" hidden="1" customWidth="1"/>
    <col min="4" max="4" width="7.5703125" style="162" customWidth="1"/>
    <col min="5" max="5" width="2.28515625" style="162" customWidth="1"/>
    <col min="6" max="6" width="5.7109375" style="160" customWidth="1"/>
    <col min="7" max="7" width="1.42578125" style="162" customWidth="1"/>
    <col min="8" max="8" width="2.28515625" style="160" customWidth="1"/>
    <col min="9" max="10" width="7.7109375" style="160" customWidth="1"/>
    <col min="11" max="11" width="2" style="160" customWidth="1"/>
    <col min="12" max="12" width="3.85546875" style="160" customWidth="1"/>
    <col min="13" max="13" width="6.28515625" style="160" customWidth="1"/>
    <col min="14" max="14" width="6.5703125" style="160" customWidth="1"/>
    <col min="15" max="15" width="11.28515625" style="160" customWidth="1"/>
    <col min="16" max="16" width="10.42578125" style="160" customWidth="1"/>
    <col min="17" max="17" width="3.85546875" style="160" customWidth="1"/>
    <col min="18" max="18" width="7" style="160" customWidth="1"/>
    <col min="19" max="19" width="10.140625" style="160" customWidth="1"/>
    <col min="20" max="20" width="11.85546875" style="160" customWidth="1"/>
    <col min="21" max="21" width="11.42578125" style="160" customWidth="1"/>
    <col min="22" max="22" width="14.28515625" style="160" hidden="1" customWidth="1"/>
    <col min="23" max="24" width="11.42578125" style="160" hidden="1" customWidth="1"/>
    <col min="25" max="25" width="14.42578125" style="160" hidden="1" customWidth="1"/>
    <col min="26" max="28" width="11.42578125" style="160" hidden="1" customWidth="1"/>
    <col min="29" max="29" width="18.7109375" style="160" hidden="1" customWidth="1"/>
    <col min="30" max="34" width="11.42578125" style="160" hidden="1" customWidth="1"/>
    <col min="35" max="35" width="8.85546875" style="160" hidden="1" customWidth="1"/>
    <col min="36" max="36" width="36.28515625" style="160" hidden="1" customWidth="1"/>
    <col min="37" max="47" width="11.42578125" style="160" hidden="1" customWidth="1"/>
    <col min="48" max="49" width="11.42578125" style="160" customWidth="1"/>
    <col min="50" max="59" width="11.42578125" style="160" hidden="1" customWidth="1"/>
    <col min="60" max="60" width="24.5703125" style="160" hidden="1" customWidth="1"/>
    <col min="61" max="61" width="12.28515625" style="160" hidden="1" customWidth="1"/>
    <col min="62" max="64" width="11.42578125" style="160" hidden="1" customWidth="1"/>
    <col min="65" max="103" width="11.42578125" style="160" customWidth="1"/>
    <col min="104" max="16384" width="11.42578125" style="160"/>
  </cols>
  <sheetData>
    <row r="1" spans="1:43" hidden="1" x14ac:dyDescent="0.25">
      <c r="A1" s="160">
        <v>2</v>
      </c>
      <c r="B1" s="161" t="s">
        <v>10456</v>
      </c>
      <c r="C1" s="160" t="s">
        <v>10457</v>
      </c>
    </row>
    <row r="2" spans="1:43" ht="26.25" customHeight="1" x14ac:dyDescent="0.25">
      <c r="B2" s="161"/>
      <c r="D2" s="160"/>
      <c r="E2" s="160"/>
      <c r="G2" s="160"/>
      <c r="P2" s="163"/>
      <c r="Q2" s="163"/>
      <c r="R2" s="163"/>
      <c r="S2" s="163"/>
      <c r="T2" s="163"/>
      <c r="U2" s="164"/>
      <c r="V2" s="164"/>
      <c r="W2" s="164"/>
      <c r="X2" s="164"/>
      <c r="AM2" s="160" t="s">
        <v>10556</v>
      </c>
    </row>
    <row r="3" spans="1:43" ht="16.5" customHeight="1" x14ac:dyDescent="0.25">
      <c r="D3" s="160"/>
      <c r="E3" s="160"/>
      <c r="G3" s="160"/>
      <c r="U3" s="164"/>
      <c r="V3" s="164"/>
      <c r="W3" s="164"/>
      <c r="X3" s="164"/>
    </row>
    <row r="4" spans="1:43" ht="57.75" customHeight="1" x14ac:dyDescent="0.25">
      <c r="C4" s="165"/>
      <c r="D4" s="160"/>
      <c r="E4" s="160"/>
      <c r="G4" s="160"/>
      <c r="P4" s="262" t="str">
        <f>"Representación Estatal en "&amp; PROPER(ESTADO)</f>
        <v>Representación Estatal en Nuevo León</v>
      </c>
      <c r="Q4" s="262"/>
      <c r="R4" s="262"/>
      <c r="S4" s="262"/>
      <c r="T4" s="262"/>
      <c r="U4" s="164"/>
      <c r="V4" s="164"/>
      <c r="W4" s="164"/>
      <c r="X4" s="164"/>
    </row>
    <row r="5" spans="1:43" ht="15" customHeight="1" x14ac:dyDescent="0.25">
      <c r="C5" s="165"/>
      <c r="H5" s="263" t="s">
        <v>10549</v>
      </c>
      <c r="I5" s="263"/>
      <c r="J5" s="263"/>
      <c r="K5" s="263"/>
      <c r="L5" s="263"/>
      <c r="M5" s="263"/>
      <c r="N5" s="263"/>
      <c r="O5" s="263"/>
      <c r="P5" s="263"/>
      <c r="Q5" s="263"/>
      <c r="R5" s="263"/>
      <c r="S5" s="263"/>
      <c r="T5" s="263"/>
      <c r="U5" s="164"/>
      <c r="V5" s="164"/>
      <c r="W5" s="164"/>
      <c r="X5" s="164"/>
    </row>
    <row r="6" spans="1:43" ht="15" customHeight="1" x14ac:dyDescent="0.25">
      <c r="C6" s="165"/>
      <c r="D6" s="266" t="s">
        <v>10438</v>
      </c>
      <c r="E6" s="266"/>
      <c r="F6" s="266"/>
      <c r="G6" s="266"/>
      <c r="H6" s="266"/>
      <c r="I6" s="266"/>
      <c r="J6" s="266"/>
      <c r="K6" s="266"/>
      <c r="L6" s="266"/>
      <c r="M6" s="266"/>
      <c r="N6" s="266"/>
      <c r="O6" s="266"/>
      <c r="P6" s="266"/>
      <c r="Q6" s="266"/>
      <c r="R6" s="266"/>
      <c r="S6" s="266"/>
      <c r="T6" s="266"/>
      <c r="U6" s="164"/>
      <c r="V6" s="164"/>
      <c r="W6" s="164"/>
      <c r="X6" s="164"/>
    </row>
    <row r="7" spans="1:43" ht="15" customHeight="1" x14ac:dyDescent="0.25">
      <c r="C7" s="165"/>
      <c r="D7" s="267" t="str">
        <f ca="1">PROPER(CADER)&amp;", Estado de "&amp;PROPER(ESTADO)&amp;" a "&amp;AL13&amp;" de "&amp;AL14&amp;" de "&amp;AL15</f>
        <v>Linares, Estado de Nuevo León a 26 de noviembre de 2024</v>
      </c>
      <c r="E7" s="267"/>
      <c r="F7" s="267"/>
      <c r="G7" s="267"/>
      <c r="H7" s="267"/>
      <c r="I7" s="267"/>
      <c r="J7" s="267"/>
      <c r="K7" s="267"/>
      <c r="L7" s="267"/>
      <c r="M7" s="267"/>
      <c r="N7" s="267"/>
      <c r="O7" s="267"/>
      <c r="P7" s="267"/>
      <c r="Q7" s="267"/>
      <c r="R7" s="267"/>
      <c r="S7" s="267"/>
      <c r="T7" s="267"/>
      <c r="U7" s="164"/>
      <c r="V7" s="164"/>
      <c r="W7" s="164"/>
      <c r="X7" s="164"/>
    </row>
    <row r="8" spans="1:43" ht="26.45" customHeight="1" x14ac:dyDescent="0.25">
      <c r="C8" s="165"/>
      <c r="D8" s="166" t="str">
        <f>UPPER(ENCARGADO_DE_LA_VENTANILLA)</f>
        <v>C ABIEL FERNANDO PERALES MARIN</v>
      </c>
      <c r="E8" s="160"/>
      <c r="G8" s="160"/>
      <c r="R8" s="160" t="s">
        <v>10484</v>
      </c>
      <c r="U8" s="165"/>
      <c r="V8" s="167"/>
      <c r="W8" s="167" t="s">
        <v>157</v>
      </c>
      <c r="X8" s="167"/>
      <c r="AQ8" s="160" t="str">
        <f>IFERROR(IF(VLOOKUP(VALUE(#REF!),AC:AC,1,0)=0,"si","si"),"no")</f>
        <v>no</v>
      </c>
    </row>
    <row r="9" spans="1:43" ht="15" customHeight="1" x14ac:dyDescent="0.25">
      <c r="C9" s="165"/>
      <c r="D9" s="166" t="s">
        <v>10439</v>
      </c>
      <c r="E9" s="160"/>
      <c r="G9" s="160"/>
      <c r="U9" s="168"/>
      <c r="V9" s="165"/>
    </row>
    <row r="10" spans="1:43" ht="15" customHeight="1" x14ac:dyDescent="0.25">
      <c r="C10" s="165"/>
      <c r="D10" s="166" t="s">
        <v>10440</v>
      </c>
      <c r="E10" s="160"/>
      <c r="G10" s="169"/>
      <c r="H10" s="169"/>
      <c r="I10" s="169"/>
      <c r="J10" s="162"/>
      <c r="K10" s="162"/>
      <c r="L10" s="162"/>
      <c r="S10" s="170"/>
      <c r="T10" s="162"/>
      <c r="U10" s="171"/>
    </row>
    <row r="11" spans="1:43" ht="15" customHeight="1" x14ac:dyDescent="0.25">
      <c r="C11" s="172"/>
      <c r="D11" s="264" t="s">
        <v>10482</v>
      </c>
      <c r="E11" s="264"/>
      <c r="F11" s="264"/>
      <c r="G11" s="264"/>
      <c r="H11" s="264"/>
      <c r="I11" s="173"/>
    </row>
    <row r="12" spans="1:43" ht="7.5" customHeight="1" x14ac:dyDescent="0.25">
      <c r="D12" s="160"/>
      <c r="E12" s="160"/>
      <c r="G12" s="160"/>
      <c r="AK12" s="174"/>
      <c r="AL12" s="175"/>
      <c r="AM12" s="174"/>
    </row>
    <row r="13" spans="1:43" x14ac:dyDescent="0.25">
      <c r="D13" s="268" t="s">
        <v>10564</v>
      </c>
      <c r="E13" s="268"/>
      <c r="F13" s="268"/>
      <c r="G13" s="268"/>
      <c r="H13" s="268"/>
      <c r="I13" s="268"/>
      <c r="J13" s="268"/>
      <c r="K13" s="268"/>
      <c r="L13" s="268"/>
      <c r="M13" s="268"/>
      <c r="N13" s="268"/>
      <c r="O13" s="268"/>
      <c r="P13" s="268"/>
      <c r="Q13" s="268"/>
      <c r="R13" s="268"/>
      <c r="S13" s="268"/>
      <c r="T13" s="268"/>
      <c r="AK13" s="174"/>
      <c r="AL13" s="176">
        <f ca="1">DAY(TODAY())</f>
        <v>26</v>
      </c>
      <c r="AM13" s="174"/>
    </row>
    <row r="14" spans="1:43" ht="79.5" customHeight="1" x14ac:dyDescent="0.25">
      <c r="D14" s="268"/>
      <c r="E14" s="268"/>
      <c r="F14" s="268"/>
      <c r="G14" s="268"/>
      <c r="H14" s="268"/>
      <c r="I14" s="268"/>
      <c r="J14" s="268"/>
      <c r="K14" s="268"/>
      <c r="L14" s="268"/>
      <c r="M14" s="268"/>
      <c r="N14" s="268"/>
      <c r="O14" s="268"/>
      <c r="P14" s="268"/>
      <c r="Q14" s="268"/>
      <c r="R14" s="268"/>
      <c r="S14" s="268"/>
      <c r="T14" s="268"/>
      <c r="U14" s="170"/>
      <c r="AK14" s="174"/>
      <c r="AL14" s="176" t="str">
        <f ca="1">VLOOKUP(MONTH(TODAY()),AK17:AL28,2,0)</f>
        <v>noviembre</v>
      </c>
      <c r="AM14" s="174"/>
    </row>
    <row r="15" spans="1:43" ht="11.45" customHeight="1" x14ac:dyDescent="0.25">
      <c r="D15" s="164"/>
      <c r="E15" s="164"/>
      <c r="G15" s="160"/>
      <c r="P15" s="169"/>
      <c r="Q15" s="169"/>
      <c r="R15" s="169"/>
      <c r="S15" s="169"/>
      <c r="V15" s="161"/>
      <c r="AK15" s="174"/>
      <c r="AL15" s="174">
        <f ca="1">YEAR(TODAY())</f>
        <v>2024</v>
      </c>
      <c r="AM15" s="174"/>
    </row>
    <row r="16" spans="1:43" ht="15.75" customHeight="1" x14ac:dyDescent="0.25">
      <c r="D16" s="269" t="s">
        <v>10441</v>
      </c>
      <c r="E16" s="269"/>
      <c r="F16" s="269"/>
      <c r="G16" s="269"/>
      <c r="H16" s="269"/>
      <c r="I16" s="269"/>
      <c r="J16" s="269"/>
      <c r="K16" s="269"/>
      <c r="L16" s="269"/>
      <c r="M16" s="269"/>
      <c r="N16" s="269"/>
      <c r="O16" s="269"/>
      <c r="P16" s="269"/>
      <c r="Q16" s="269"/>
      <c r="R16" s="269"/>
      <c r="S16" s="269"/>
      <c r="T16" s="269"/>
      <c r="U16" s="161"/>
      <c r="V16" s="161"/>
      <c r="AJ16" s="174"/>
      <c r="AK16" s="174"/>
      <c r="AL16" s="174"/>
      <c r="AM16" s="174"/>
    </row>
    <row r="17" spans="4:58" x14ac:dyDescent="0.25">
      <c r="D17" s="177"/>
      <c r="E17" s="177"/>
      <c r="F17" s="174"/>
      <c r="G17" s="178"/>
      <c r="H17" s="174"/>
      <c r="I17" s="174"/>
      <c r="J17" s="174"/>
      <c r="K17" s="174"/>
      <c r="L17" s="174"/>
      <c r="M17" s="179"/>
      <c r="N17" s="179"/>
      <c r="O17" s="174"/>
      <c r="P17" s="174"/>
      <c r="Q17" s="174"/>
      <c r="R17" s="174"/>
      <c r="S17" s="174"/>
      <c r="T17" s="174"/>
      <c r="U17" s="174"/>
      <c r="V17" s="174"/>
      <c r="W17" s="174"/>
      <c r="X17" s="174"/>
      <c r="AJ17" s="174"/>
      <c r="AK17" s="174">
        <v>1</v>
      </c>
      <c r="AL17" s="174" t="s">
        <v>182</v>
      </c>
      <c r="AM17" s="174"/>
    </row>
    <row r="18" spans="4:58" x14ac:dyDescent="0.25">
      <c r="D18" s="289" t="s">
        <v>10458</v>
      </c>
      <c r="E18" s="289"/>
      <c r="F18" s="289"/>
      <c r="G18" s="289"/>
      <c r="H18" s="271" t="s">
        <v>157</v>
      </c>
      <c r="I18" s="271"/>
      <c r="J18" s="271"/>
      <c r="K18" s="271"/>
      <c r="L18" s="271"/>
      <c r="M18" s="271"/>
      <c r="N18" s="271"/>
      <c r="O18" s="180">
        <f>IFERROR(IF(VLOOKUP(VALUE(H18),Y40:Y82,1,0)=1,"",""),1)</f>
        <v>1</v>
      </c>
      <c r="P18" s="289" t="e">
        <f>HYPERLINK("#"&amp;"DATOS!C"&amp;MATCH(VALUE(carp),DATOS!B:B,0),"PEUA:")</f>
        <v>#VALUE!</v>
      </c>
      <c r="Q18" s="289"/>
      <c r="R18" s="271" t="str">
        <f>AL31</f>
        <v/>
      </c>
      <c r="S18" s="271"/>
      <c r="T18" s="271"/>
      <c r="U18" s="181"/>
      <c r="V18" s="181"/>
      <c r="AJ18" s="174"/>
      <c r="AK18" s="174">
        <v>2</v>
      </c>
      <c r="AL18" s="174" t="s">
        <v>183</v>
      </c>
      <c r="AM18" s="174"/>
    </row>
    <row r="19" spans="4:58" x14ac:dyDescent="0.25">
      <c r="D19" s="282" t="s">
        <v>10459</v>
      </c>
      <c r="E19" s="282"/>
      <c r="F19" s="282"/>
      <c r="G19" s="282"/>
      <c r="H19" s="270" t="str">
        <f>AL29</f>
        <v/>
      </c>
      <c r="I19" s="270"/>
      <c r="J19" s="270"/>
      <c r="K19" s="270"/>
      <c r="L19" s="270"/>
      <c r="M19" s="270"/>
      <c r="N19" s="270"/>
      <c r="O19" s="174"/>
      <c r="P19" s="289" t="str">
        <f>"RUTA/CUENTA:"</f>
        <v>RUTA/CUENTA:</v>
      </c>
      <c r="Q19" s="289"/>
      <c r="R19" s="270" t="str">
        <f>AL33</f>
        <v/>
      </c>
      <c r="S19" s="270"/>
      <c r="T19" s="270"/>
      <c r="AJ19" s="174"/>
      <c r="AK19" s="174">
        <v>3</v>
      </c>
      <c r="AL19" s="174" t="s">
        <v>184</v>
      </c>
      <c r="AM19" s="174"/>
    </row>
    <row r="20" spans="4:58" x14ac:dyDescent="0.25">
      <c r="D20" s="178"/>
      <c r="E20" s="178"/>
      <c r="F20" s="174"/>
      <c r="G20" s="178"/>
      <c r="H20" s="174"/>
      <c r="I20" s="174"/>
      <c r="J20" s="174"/>
      <c r="K20" s="174"/>
      <c r="L20" s="174"/>
      <c r="M20" s="174"/>
      <c r="N20" s="174"/>
      <c r="O20" s="174"/>
      <c r="P20" s="174"/>
      <c r="Q20" s="174"/>
      <c r="R20" s="174"/>
      <c r="S20" s="174"/>
      <c r="T20" s="174"/>
      <c r="U20" s="161"/>
      <c r="V20" s="161"/>
      <c r="AJ20" s="174"/>
      <c r="AK20" s="174">
        <v>4</v>
      </c>
      <c r="AL20" s="174" t="s">
        <v>185</v>
      </c>
      <c r="AM20" s="174"/>
    </row>
    <row r="21" spans="4:58" ht="15" customHeight="1" x14ac:dyDescent="0.25">
      <c r="D21" s="282" t="s">
        <v>10460</v>
      </c>
      <c r="E21" s="282"/>
      <c r="F21" s="282"/>
      <c r="G21" s="282"/>
      <c r="H21" s="282"/>
      <c r="I21" s="282"/>
      <c r="J21" s="282"/>
      <c r="K21" s="282"/>
      <c r="L21" s="282"/>
      <c r="M21" s="271" t="str">
        <f>V21</f>
        <v/>
      </c>
      <c r="N21" s="272"/>
      <c r="O21" s="272"/>
      <c r="P21" s="272"/>
      <c r="Q21" s="272"/>
      <c r="R21" s="272"/>
      <c r="S21" s="272"/>
      <c r="T21" s="272"/>
      <c r="U21" s="161"/>
      <c r="V21" s="161" t="str">
        <f>PROPER(AL35)</f>
        <v/>
      </c>
      <c r="AJ21" s="174"/>
      <c r="AK21" s="174">
        <v>5</v>
      </c>
      <c r="AL21" s="174" t="s">
        <v>186</v>
      </c>
      <c r="AM21" s="174"/>
    </row>
    <row r="22" spans="4:58" x14ac:dyDescent="0.25">
      <c r="D22" s="282" t="s">
        <v>10461</v>
      </c>
      <c r="E22" s="282"/>
      <c r="F22" s="282"/>
      <c r="G22" s="282"/>
      <c r="H22" s="282"/>
      <c r="I22" s="282"/>
      <c r="J22" s="282"/>
      <c r="K22" s="282"/>
      <c r="L22" s="282"/>
      <c r="M22" s="282"/>
      <c r="N22" s="288" t="str">
        <f>V22</f>
        <v/>
      </c>
      <c r="O22" s="270"/>
      <c r="P22" s="270"/>
      <c r="Q22" s="270"/>
      <c r="R22" s="270"/>
      <c r="S22" s="270"/>
      <c r="T22" s="270"/>
      <c r="U22" s="161"/>
      <c r="V22" s="161" t="str">
        <f>IF(AL46=0,"",PROPER(AL46))</f>
        <v/>
      </c>
      <c r="AJ22" s="174"/>
      <c r="AK22" s="174">
        <v>6</v>
      </c>
      <c r="AL22" s="174" t="s">
        <v>187</v>
      </c>
      <c r="AM22" s="174"/>
    </row>
    <row r="23" spans="4:58" x14ac:dyDescent="0.25">
      <c r="D23" s="182" t="s">
        <v>10462</v>
      </c>
      <c r="E23" s="182"/>
      <c r="F23" s="182"/>
      <c r="G23" s="182"/>
      <c r="H23" s="183"/>
      <c r="I23" s="271" t="str">
        <f>V23</f>
        <v/>
      </c>
      <c r="J23" s="271"/>
      <c r="K23" s="271"/>
      <c r="L23" s="271"/>
      <c r="M23" s="271"/>
      <c r="N23" s="271"/>
      <c r="O23" s="271"/>
      <c r="P23" s="271"/>
      <c r="Q23" s="271"/>
      <c r="R23" s="271"/>
      <c r="S23" s="271"/>
      <c r="T23" s="271"/>
      <c r="V23" s="161" t="str">
        <f>PROPER(AL36)</f>
        <v/>
      </c>
      <c r="AJ23" s="174"/>
      <c r="AK23" s="174">
        <v>7</v>
      </c>
      <c r="AL23" s="174" t="s">
        <v>188</v>
      </c>
      <c r="AM23" s="174"/>
    </row>
    <row r="24" spans="4:58" x14ac:dyDescent="0.25">
      <c r="D24" s="282" t="s">
        <v>10463</v>
      </c>
      <c r="E24" s="282"/>
      <c r="F24" s="271" t="str">
        <f>V24</f>
        <v/>
      </c>
      <c r="G24" s="272"/>
      <c r="H24" s="272"/>
      <c r="I24" s="272"/>
      <c r="J24" s="272"/>
      <c r="K24" s="272"/>
      <c r="L24" s="272"/>
      <c r="M24" s="272"/>
      <c r="N24" s="272"/>
      <c r="O24" s="174"/>
      <c r="P24" s="184" t="s">
        <v>10468</v>
      </c>
      <c r="Q24" s="288" t="str">
        <f>V25</f>
        <v/>
      </c>
      <c r="R24" s="270"/>
      <c r="S24" s="270"/>
      <c r="T24" s="270"/>
      <c r="U24" s="161"/>
      <c r="V24" s="161" t="str">
        <f>PROPER(AL38)</f>
        <v/>
      </c>
      <c r="AJ24" s="174"/>
      <c r="AK24" s="174">
        <v>8</v>
      </c>
      <c r="AL24" s="174" t="s">
        <v>189</v>
      </c>
      <c r="AM24" s="174"/>
    </row>
    <row r="25" spans="4:58" ht="15" customHeight="1" x14ac:dyDescent="0.25">
      <c r="D25" s="282" t="s">
        <v>10464</v>
      </c>
      <c r="E25" s="282"/>
      <c r="F25" s="282"/>
      <c r="G25" s="282"/>
      <c r="H25" s="282"/>
      <c r="I25" s="282"/>
      <c r="J25" s="270" t="str">
        <f>AL39</f>
        <v/>
      </c>
      <c r="K25" s="270"/>
      <c r="L25" s="270"/>
      <c r="M25" s="270"/>
      <c r="N25" s="270"/>
      <c r="O25" s="174"/>
      <c r="P25" s="185" t="s">
        <v>10469</v>
      </c>
      <c r="Q25" s="277" t="str">
        <f>IF(AL40=0,"",AL40)</f>
        <v/>
      </c>
      <c r="R25" s="277"/>
      <c r="S25" s="277"/>
      <c r="T25" s="277"/>
      <c r="U25" s="161"/>
      <c r="V25" s="161" t="str">
        <f>PROPER(AL37)</f>
        <v/>
      </c>
      <c r="AJ25" s="174"/>
      <c r="AK25" s="174">
        <v>9</v>
      </c>
      <c r="AL25" s="174" t="s">
        <v>191</v>
      </c>
      <c r="AM25" s="174"/>
    </row>
    <row r="26" spans="4:58" ht="15" customHeight="1" x14ac:dyDescent="0.25">
      <c r="D26" s="281" t="s">
        <v>10465</v>
      </c>
      <c r="E26" s="281"/>
      <c r="F26" s="281"/>
      <c r="G26" s="281"/>
      <c r="H26" s="281"/>
      <c r="I26" s="281"/>
      <c r="J26" s="281"/>
      <c r="K26" s="270" t="str">
        <f>AL44</f>
        <v/>
      </c>
      <c r="L26" s="270"/>
      <c r="M26" s="270"/>
      <c r="N26" s="270"/>
      <c r="O26" s="174"/>
      <c r="P26" s="290" t="s">
        <v>10470</v>
      </c>
      <c r="Q26" s="290"/>
      <c r="R26" s="290"/>
      <c r="S26" s="290"/>
      <c r="T26" s="200" t="str">
        <f>V26</f>
        <v/>
      </c>
      <c r="V26" s="161" t="str">
        <f>IF(AL45=0,"",AL45)</f>
        <v/>
      </c>
      <c r="AJ26" s="174"/>
      <c r="AK26" s="174">
        <v>10</v>
      </c>
      <c r="AL26" s="174" t="s">
        <v>190</v>
      </c>
      <c r="AM26" s="174"/>
      <c r="BE26" s="160">
        <v>1</v>
      </c>
      <c r="BF26" s="160" t="s">
        <v>182</v>
      </c>
    </row>
    <row r="27" spans="4:58" x14ac:dyDescent="0.25">
      <c r="D27" s="186" t="s">
        <v>10466</v>
      </c>
      <c r="E27" s="284" t="str">
        <f>AL41</f>
        <v/>
      </c>
      <c r="F27" s="284"/>
      <c r="G27" s="284"/>
      <c r="H27" s="284"/>
      <c r="I27" s="284"/>
      <c r="J27" s="290" t="s">
        <v>10467</v>
      </c>
      <c r="K27" s="290"/>
      <c r="L27" s="275" t="str">
        <f>AL42</f>
        <v/>
      </c>
      <c r="M27" s="275"/>
      <c r="N27" s="275"/>
      <c r="O27" s="179"/>
      <c r="P27" s="291" t="s">
        <v>10551</v>
      </c>
      <c r="Q27" s="291"/>
      <c r="R27" s="291"/>
      <c r="S27" s="276" t="str">
        <f>AL43</f>
        <v/>
      </c>
      <c r="T27" s="277"/>
      <c r="U27" s="161"/>
      <c r="V27" s="161" t="str">
        <f>IF(AL32=0,"",AL32&amp;" HP")</f>
        <v xml:space="preserve"> HP</v>
      </c>
      <c r="AJ27" s="174"/>
      <c r="AK27" s="174">
        <v>11</v>
      </c>
      <c r="AL27" s="174" t="s">
        <v>192</v>
      </c>
      <c r="AM27" s="174"/>
      <c r="BE27" s="160">
        <v>2</v>
      </c>
      <c r="BF27" s="160" t="s">
        <v>183</v>
      </c>
    </row>
    <row r="28" spans="4:58" ht="15" customHeight="1" x14ac:dyDescent="0.25">
      <c r="D28" s="160"/>
      <c r="E28" s="160"/>
      <c r="G28" s="160"/>
      <c r="J28" s="179"/>
      <c r="K28" s="179"/>
      <c r="L28" s="179"/>
      <c r="V28" s="161" t="e">
        <f>INDEX(DATOS!B:B,MATCH(VALUE(H18),DATOS!C:C,0),1)</f>
        <v>#VALUE!</v>
      </c>
      <c r="W28" s="160" t="str">
        <f>IFERROR(ROW(INDEX(DATOS!B:B, MATCH(carp, DATOS!B:B, 0))),"")</f>
        <v/>
      </c>
      <c r="AJ28" s="174"/>
      <c r="AK28" s="174">
        <v>12</v>
      </c>
      <c r="AL28" s="174" t="s">
        <v>193</v>
      </c>
      <c r="AM28" s="174"/>
      <c r="BE28" s="160">
        <v>3</v>
      </c>
      <c r="BF28" s="160" t="s">
        <v>184</v>
      </c>
    </row>
    <row r="29" spans="4:58" x14ac:dyDescent="0.25">
      <c r="D29" s="269" t="s">
        <v>10442</v>
      </c>
      <c r="E29" s="269"/>
      <c r="F29" s="269"/>
      <c r="G29" s="269"/>
      <c r="H29" s="269"/>
      <c r="I29" s="269"/>
      <c r="J29" s="269"/>
      <c r="K29" s="269"/>
      <c r="L29" s="269"/>
      <c r="M29" s="269"/>
      <c r="N29" s="269"/>
      <c r="O29" s="269"/>
      <c r="P29" s="269"/>
      <c r="Q29" s="269"/>
      <c r="R29" s="269"/>
      <c r="S29" s="269"/>
      <c r="T29" s="269"/>
      <c r="U29" s="161"/>
      <c r="V29" s="161"/>
      <c r="AJ29" s="174"/>
      <c r="AK29" s="174"/>
      <c r="AL29" s="174" t="str">
        <f>IFERROR(IF(INDEX(DATOS!E:E,MATCH(VALUE(REINSCRIPCION!H18),DATOS!C:C,0),1)=0,"",INDEX(DATOS!E:E,MATCH(VALUE(REINSCRIPCION!H18),DATOS!C:C,0),1)),"")</f>
        <v/>
      </c>
      <c r="AM29" s="174"/>
      <c r="BE29" s="160">
        <v>4</v>
      </c>
      <c r="BF29" s="160" t="s">
        <v>185</v>
      </c>
    </row>
    <row r="30" spans="4:58" ht="15" hidden="1" customHeight="1" x14ac:dyDescent="0.25">
      <c r="D30" s="160"/>
      <c r="E30" s="160"/>
      <c r="G30" s="160"/>
      <c r="M30" s="162"/>
      <c r="N30" s="162"/>
      <c r="O30" s="187"/>
      <c r="P30" s="187"/>
      <c r="Q30" s="187"/>
      <c r="R30" s="187"/>
      <c r="S30" s="187"/>
      <c r="T30" s="187"/>
      <c r="U30" s="161"/>
      <c r="V30" s="161"/>
      <c r="AJ30" s="174"/>
      <c r="AK30" s="174"/>
      <c r="AL30" s="174" t="str">
        <f>IFERROR(IF(INDEX(DATOS!D:D,MATCH(VALUE(REINSCRIPCION!H18),DATOS!C:C,0),1)=0,"",INDEX(DATOS!D:D,MATCH(VALUE(REINSCRIPCION!H18),DATOS!C:C,0),1)),"")</f>
        <v/>
      </c>
      <c r="AM30" s="174"/>
      <c r="BE30" s="160">
        <v>5</v>
      </c>
      <c r="BF30" s="160" t="s">
        <v>186</v>
      </c>
    </row>
    <row r="31" spans="4:58" ht="15" customHeight="1" x14ac:dyDescent="0.25">
      <c r="D31" s="188" t="s">
        <v>10552</v>
      </c>
      <c r="E31" s="188"/>
      <c r="F31" s="188"/>
      <c r="G31" s="188"/>
      <c r="H31" s="183"/>
      <c r="I31" s="176" t="str">
        <f>AK35</f>
        <v/>
      </c>
      <c r="O31" s="187"/>
      <c r="P31" s="187"/>
      <c r="Q31" s="187"/>
      <c r="R31" s="187"/>
      <c r="S31" s="187"/>
      <c r="T31" s="187"/>
      <c r="U31" s="161"/>
      <c r="V31" s="161"/>
      <c r="AJ31" s="174"/>
      <c r="AK31" s="174"/>
      <c r="AL31" s="174" t="str">
        <f>IFERROR(IF(INDEX(DATOS!H:H,MATCH(VALUE(REINSCRIPCION!H18),DATOS!C:C,0),1)=0,"",INDEX(DATOS!H:H,MATCH(VALUE(REINSCRIPCION!H18),DATOS!C:C,0),1)),"")</f>
        <v/>
      </c>
      <c r="AM31" s="174"/>
      <c r="BE31" s="160">
        <v>6</v>
      </c>
      <c r="BF31" s="160" t="s">
        <v>187</v>
      </c>
    </row>
    <row r="32" spans="4:58" x14ac:dyDescent="0.25">
      <c r="D32" s="174"/>
      <c r="E32" s="174"/>
      <c r="F32" s="174"/>
      <c r="G32" s="174"/>
      <c r="O32" s="187"/>
      <c r="P32" s="187"/>
      <c r="Q32" s="187"/>
      <c r="R32" s="187"/>
      <c r="S32" s="187"/>
      <c r="T32" s="187"/>
      <c r="U32" s="189"/>
      <c r="V32" s="189"/>
      <c r="W32" s="189"/>
      <c r="X32" s="189"/>
      <c r="AJ32" s="174"/>
      <c r="AK32" s="174"/>
      <c r="AL32" s="174" t="str">
        <f>IFERROR(INDEX(DATOS!Y:Y,MATCH(VALUE(REINSCRIPCION!H18),DATOS!C:C,0),1),"")</f>
        <v/>
      </c>
      <c r="AM32" s="190" t="str">
        <f>IF(AL32="","",(AL32*0.746*365*24)*0.75+438)</f>
        <v/>
      </c>
      <c r="BE32" s="160">
        <v>7</v>
      </c>
      <c r="BF32" s="160" t="s">
        <v>188</v>
      </c>
    </row>
    <row r="33" spans="4:58" x14ac:dyDescent="0.25">
      <c r="D33" s="287" t="str">
        <f>AK34</f>
        <v/>
      </c>
      <c r="E33" s="287"/>
      <c r="F33" s="287"/>
      <c r="G33" s="287"/>
      <c r="H33" s="287"/>
      <c r="I33" s="287"/>
      <c r="J33" s="287"/>
      <c r="K33" s="287"/>
      <c r="L33" s="287"/>
      <c r="M33" s="287"/>
      <c r="N33" s="287"/>
      <c r="O33" s="287"/>
      <c r="P33" s="287"/>
      <c r="Q33" s="287"/>
      <c r="R33" s="287"/>
      <c r="S33" s="287"/>
      <c r="T33" s="287"/>
      <c r="AJ33" s="174"/>
      <c r="AK33" s="174"/>
      <c r="AL33" s="174" t="str">
        <f>IFERROR(IF(INDEX(DATOS!D:D,MATCH(VALUE(REINSCRIPCION!H18),DATOS!C:C,0),1)=0,"",INDEX(DATOS!D:D,MATCH(VALUE(REINSCRIPCION!H18),DATOS!C:C,0),1)),"")</f>
        <v/>
      </c>
      <c r="AM33" s="174"/>
      <c r="BE33" s="160">
        <v>8</v>
      </c>
      <c r="BF33" s="160" t="s">
        <v>189</v>
      </c>
    </row>
    <row r="34" spans="4:58" x14ac:dyDescent="0.25">
      <c r="D34" s="287"/>
      <c r="E34" s="287"/>
      <c r="F34" s="287"/>
      <c r="G34" s="287"/>
      <c r="H34" s="287"/>
      <c r="I34" s="287"/>
      <c r="J34" s="287"/>
      <c r="K34" s="287"/>
      <c r="L34" s="287"/>
      <c r="M34" s="287"/>
      <c r="N34" s="287"/>
      <c r="O34" s="287"/>
      <c r="P34" s="287"/>
      <c r="Q34" s="287"/>
      <c r="R34" s="287"/>
      <c r="S34" s="287"/>
      <c r="T34" s="287"/>
      <c r="U34" s="161"/>
      <c r="V34" s="161"/>
      <c r="AJ34" s="161"/>
      <c r="AK34" s="160" t="str">
        <f>IFERROR(IF(INDEX(DATOS!AU:AU,MATCH(VALUE(REINSCRIPCION!H18),DATOS!C:C,0),1)="","",INDEX(DATOS!AU:AU,MATCH(VALUE(REINSCRIPCION!H18),DATOS!C:C,0),1)),"")</f>
        <v/>
      </c>
      <c r="AL34" s="174" t="str">
        <f>IFERROR(INDEX(DATOS!U:U,MATCH(VALUE(REINSCRIPCION!H18),DATOS!C:C,0),1)&amp; " Has.","")</f>
        <v/>
      </c>
      <c r="BE34" s="160">
        <v>9</v>
      </c>
      <c r="BF34" s="160" t="s">
        <v>191</v>
      </c>
    </row>
    <row r="35" spans="4:58" ht="15" customHeight="1" x14ac:dyDescent="0.25">
      <c r="D35" s="287"/>
      <c r="E35" s="287"/>
      <c r="F35" s="287"/>
      <c r="G35" s="287"/>
      <c r="H35" s="287"/>
      <c r="I35" s="287"/>
      <c r="J35" s="287"/>
      <c r="K35" s="287"/>
      <c r="L35" s="287"/>
      <c r="M35" s="287"/>
      <c r="N35" s="287"/>
      <c r="O35" s="287"/>
      <c r="P35" s="287"/>
      <c r="Q35" s="287"/>
      <c r="R35" s="287"/>
      <c r="S35" s="287"/>
      <c r="T35" s="287"/>
      <c r="U35" s="161"/>
      <c r="V35" s="161"/>
      <c r="AK35" s="160" t="str">
        <f>IFERROR(IF(INDEX(DATOS!X:X,MATCH(VALUE(REINSCRIPCION!H18),DATOS!C:C,0),1)="","",INDEX(DATOS!X:X,MATCH(VALUE(REINSCRIPCION!H18),DATOS!C:C,0),1)),"")</f>
        <v/>
      </c>
      <c r="AL35" s="160" t="str">
        <f>IFERROR(INDEX(DATOS!K:K,MATCH(VALUE(REINSCRIPCION!H18),DATOS!C:C,0),1),"")</f>
        <v/>
      </c>
      <c r="BE35" s="160">
        <v>10</v>
      </c>
      <c r="BF35" s="160" t="s">
        <v>190</v>
      </c>
    </row>
    <row r="36" spans="4:58" ht="49.5" customHeight="1" x14ac:dyDescent="0.25">
      <c r="D36" s="287"/>
      <c r="E36" s="287"/>
      <c r="F36" s="287"/>
      <c r="G36" s="287"/>
      <c r="H36" s="287"/>
      <c r="I36" s="287"/>
      <c r="J36" s="287"/>
      <c r="K36" s="287"/>
      <c r="L36" s="287"/>
      <c r="M36" s="287"/>
      <c r="N36" s="287"/>
      <c r="O36" s="287"/>
      <c r="P36" s="287"/>
      <c r="Q36" s="287"/>
      <c r="R36" s="287"/>
      <c r="S36" s="287"/>
      <c r="T36" s="287"/>
      <c r="U36" s="161"/>
      <c r="V36" s="161"/>
      <c r="AK36" s="160" t="str">
        <f>IFERROR(IF(INDEX(DATOS!AG:AG,MATCH(VALUE(REINSCRIPCION!H18),DATOS!C:C,0),1)=0,"",INDEX(DATOS!AG:AG,MATCH(VALUE(REINSCRIPCION!H18),DATOS!C:C,0),1)),"")</f>
        <v/>
      </c>
      <c r="AL36" s="160" t="str">
        <f>IFERROR(INDEX(DATOS!T:T,MATCH(VALUE(REINSCRIPCION!H18),DATOS!C:C,0),1),"")</f>
        <v/>
      </c>
      <c r="BE36" s="160">
        <v>11</v>
      </c>
      <c r="BF36" s="160" t="s">
        <v>192</v>
      </c>
    </row>
    <row r="37" spans="4:58" ht="8.25" customHeight="1" x14ac:dyDescent="0.25">
      <c r="D37" s="160"/>
      <c r="E37" s="160"/>
      <c r="G37" s="160"/>
      <c r="U37" s="161"/>
      <c r="V37" s="161"/>
      <c r="AA37" s="160">
        <v>0</v>
      </c>
      <c r="AC37" s="160" t="s">
        <v>106</v>
      </c>
      <c r="AK37" s="160" t="str">
        <f>IFERROR(IF(INDEX(DATOS!AH:AH,MATCH(VALUE(REINSCRIPCION!H18),DATOS!C:C,0),1)=0,"",INDEX(DATOS!AH:AH,MATCH(VALUE(REINSCRIPCION!H18),DATOS!C:C,0),1)),"")</f>
        <v/>
      </c>
      <c r="AL37" s="160" t="str">
        <f>IFERROR(INDEX(DATOS!R:R,MATCH(VALUE(REINSCRIPCION!H18),DATOS!C:C,0),1),"")</f>
        <v/>
      </c>
      <c r="BE37" s="160">
        <v>12</v>
      </c>
      <c r="BF37" s="160" t="s">
        <v>193</v>
      </c>
    </row>
    <row r="38" spans="4:58" ht="15" customHeight="1" x14ac:dyDescent="0.25">
      <c r="D38" s="283" t="s">
        <v>10553</v>
      </c>
      <c r="E38" s="283"/>
      <c r="F38" s="283"/>
      <c r="G38" s="271" t="str">
        <f>V27</f>
        <v xml:space="preserve"> HP</v>
      </c>
      <c r="H38" s="271"/>
      <c r="I38" s="271"/>
      <c r="J38" s="174"/>
      <c r="K38" s="174"/>
      <c r="L38" s="174"/>
      <c r="M38" s="174"/>
      <c r="U38" s="161"/>
      <c r="V38" s="161"/>
      <c r="AA38" s="160">
        <f t="shared" ref="AA38:AA101" si="0">AA37+AB38</f>
        <v>1</v>
      </c>
      <c r="AB38" s="160">
        <f>IF(AC38="",0,1)</f>
        <v>1</v>
      </c>
      <c r="AC38" s="161">
        <f>IF(DATOS!J2=Y$39,DATOS!C2,"")</f>
        <v>0</v>
      </c>
      <c r="AL38" s="160" t="str">
        <f>IFERROR(INDEX(DATOS!S:S,MATCH(VALUE(REINSCRIPCION!H18),DATOS!C:C,0),1),"")</f>
        <v/>
      </c>
    </row>
    <row r="39" spans="4:58" ht="15" customHeight="1" x14ac:dyDescent="0.25">
      <c r="D39" s="191" t="str">
        <f>"Cuota energética calculada:  "&amp;IF(G38="","",AM32&amp;" Kw/h")</f>
        <v>Cuota energética calculada:   Kw/h</v>
      </c>
      <c r="E39" s="191"/>
      <c r="F39" s="191"/>
      <c r="G39" s="191"/>
      <c r="H39" s="191"/>
      <c r="I39" s="191"/>
      <c r="J39" s="192"/>
      <c r="K39" s="192"/>
      <c r="L39" s="192"/>
      <c r="M39" s="192"/>
      <c r="U39" s="161"/>
      <c r="V39" s="161"/>
      <c r="Y39" s="160" t="str">
        <f>D49</f>
        <v/>
      </c>
      <c r="AA39" s="160">
        <f t="shared" si="0"/>
        <v>1</v>
      </c>
      <c r="AB39" s="160">
        <f>IF(AC39="",0,IFERROR(IF(VLOOKUP(AC39,AC$38:AC38,1,0)&gt;0,0,0),1))</f>
        <v>0</v>
      </c>
      <c r="AC39" s="161">
        <f>IF(DATOS!J3=Y$39,DATOS!C3,"")</f>
        <v>0</v>
      </c>
      <c r="AL39" s="160" t="str">
        <f>IF(OR(AM40=1,AM40=2,AM40=3,AM40=4),IFERROR(IF(INDEX(DATOS!BE:BE,MATCH(VALUE(REINSCRIPCION!H18),DATOS!C:C,0),1)=0,"",INDEX(DATOS!BE:BE,MATCH(VALUE(REINSCRIPCION!H18),DATOS!C:C,0),1)),""),"")</f>
        <v/>
      </c>
    </row>
    <row r="40" spans="4:58" x14ac:dyDescent="0.25">
      <c r="D40" s="174"/>
      <c r="E40" s="160"/>
      <c r="G40" s="160"/>
      <c r="U40" s="161"/>
      <c r="V40" s="161"/>
      <c r="X40" s="160">
        <v>1</v>
      </c>
      <c r="Y40" s="161">
        <f t="shared" ref="Y40:Y103" si="1">IFERROR(VLOOKUP(X40,AA$38:AC$3370,3,0),"")</f>
        <v>0</v>
      </c>
      <c r="AA40" s="160">
        <f>AA39+AB40</f>
        <v>1</v>
      </c>
      <c r="AB40" s="160">
        <f>IF(AC40="",0,IFERROR(IF(VLOOKUP(AC40,AC$38:AC39,1,0)&gt;0,0,0),1))</f>
        <v>0</v>
      </c>
      <c r="AC40" s="161">
        <f>IF(DATOS!J4=Y$39,DATOS!C4,"")</f>
        <v>0</v>
      </c>
      <c r="AL40" s="160" t="str">
        <f>IF(OR(AM40=1,AM40=2,AM40=3,AM40=4),IFERROR(INDEX(DATOS!BF:BF,MATCH(VALUE(REINSCRIPCION!H18),DATOS!C:C,0),1),""),"")</f>
        <v/>
      </c>
      <c r="AM40" s="160" t="str">
        <f>IFERROR(INDEX(DATOS!BB:BB,MATCH(VALUE(REINSCRIPCION!H18),DATOS!C:C,0),1),"")</f>
        <v/>
      </c>
      <c r="AN40" s="160" t="str">
        <f>IFERROR(INDEX(DATOS!BI:BI,MATCH(VALUE(REINSCRIPCION!H18),DATOS!C:C,0),1),"")</f>
        <v/>
      </c>
    </row>
    <row r="41" spans="4:58" ht="15" customHeight="1" x14ac:dyDescent="0.25">
      <c r="D41" s="160" t="s">
        <v>10443</v>
      </c>
      <c r="E41" s="160"/>
      <c r="G41" s="160"/>
      <c r="U41" s="161"/>
      <c r="V41" s="161"/>
      <c r="X41" s="160">
        <v>2</v>
      </c>
      <c r="Y41" s="161" t="str">
        <f t="shared" si="1"/>
        <v/>
      </c>
      <c r="AA41" s="160">
        <f t="shared" si="0"/>
        <v>1</v>
      </c>
      <c r="AB41" s="160">
        <f>IF(AC41="",0,IFERROR(IF(VLOOKUP(AC41,AC$38:AC40,1,0)&gt;0,0,0),1))</f>
        <v>0</v>
      </c>
      <c r="AC41" s="161">
        <f>IF(DATOS!J5=Y$39,DATOS!C5,"")</f>
        <v>0</v>
      </c>
      <c r="AL41" s="160" t="str">
        <f>IFERROR(IF(INDEX(DATOS!BG:BG,MATCH(VALUE(REINSCRIPCION!H18),DATOS!C:C,0),1)=0,"",INDEX(DATOS!BG:BG,MATCH(VALUE(REINSCRIPCION!H18),DATOS!C:C,0),1)),"")</f>
        <v/>
      </c>
    </row>
    <row r="42" spans="4:58" x14ac:dyDescent="0.25">
      <c r="D42" s="193" t="s">
        <v>10471</v>
      </c>
      <c r="E42" s="194"/>
      <c r="F42" s="194"/>
      <c r="G42" s="194"/>
      <c r="H42" s="194"/>
      <c r="I42" s="194"/>
      <c r="J42" s="194"/>
      <c r="K42" s="174"/>
      <c r="L42" s="174"/>
      <c r="M42" s="174"/>
      <c r="N42" s="174"/>
      <c r="O42" s="174"/>
      <c r="P42" s="193" t="s">
        <v>10472</v>
      </c>
      <c r="Q42" s="194"/>
      <c r="R42" s="194"/>
      <c r="S42" s="194"/>
      <c r="T42" s="194"/>
      <c r="U42" s="161"/>
      <c r="V42" s="161"/>
      <c r="X42" s="160">
        <v>3</v>
      </c>
      <c r="Y42" s="161" t="str">
        <f t="shared" si="1"/>
        <v/>
      </c>
      <c r="AA42" s="160">
        <f t="shared" si="0"/>
        <v>1</v>
      </c>
      <c r="AB42" s="160">
        <f>IF(AC42="",0,IFERROR(IF(VLOOKUP(AC42,AC$38:AC41,1,0)&gt;0,0,0),1))</f>
        <v>0</v>
      </c>
      <c r="AC42" s="161">
        <f>IF(DATOS!J6=Y$39,DATOS!C6,"")</f>
        <v>0</v>
      </c>
      <c r="AH42" s="161"/>
      <c r="AL42" s="160" t="str">
        <f>IFERROR(IF(INDEX(DATOS!BH:BH,MATCH(VALUE(REINSCRIPCION!H18),DATOS!C:C,0),1)=0,"",INDEX(DATOS!BH:BH,MATCH(VALUE(REINSCRIPCION!H18),DATOS!C:C,0),1)),"")</f>
        <v/>
      </c>
    </row>
    <row r="43" spans="4:58" x14ac:dyDescent="0.25">
      <c r="D43" s="278" t="str">
        <f>AK36</f>
        <v/>
      </c>
      <c r="E43" s="279"/>
      <c r="F43" s="279"/>
      <c r="G43" s="279"/>
      <c r="H43" s="279"/>
      <c r="I43" s="279"/>
      <c r="J43" s="280"/>
      <c r="P43" s="278" t="str">
        <f>AK37</f>
        <v/>
      </c>
      <c r="Q43" s="279"/>
      <c r="R43" s="279"/>
      <c r="S43" s="279"/>
      <c r="T43" s="280"/>
      <c r="U43" s="161"/>
      <c r="V43" s="161"/>
      <c r="X43" s="160">
        <v>4</v>
      </c>
      <c r="Y43" s="161" t="str">
        <f t="shared" si="1"/>
        <v/>
      </c>
      <c r="AA43" s="160">
        <f t="shared" si="0"/>
        <v>1</v>
      </c>
      <c r="AB43" s="160">
        <f>IF(AC43="",0,IFERROR(IF(VLOOKUP(AC43,AC$38:AC42,1,0)&gt;0,0,0),1))</f>
        <v>0</v>
      </c>
      <c r="AC43" s="161">
        <f>IF(DATOS!J7=Y$39,DATOS!C7,"")</f>
        <v>0</v>
      </c>
      <c r="AL43" s="160" t="str">
        <f>IFERROR(INDEX(DATOS!F:F,MATCH(VALUE(REINSCRIPCION!H18),DATOS!C:C,0),1),"")</f>
        <v/>
      </c>
    </row>
    <row r="44" spans="4:58" x14ac:dyDescent="0.25">
      <c r="D44" s="183" t="s">
        <v>10444</v>
      </c>
      <c r="E44" s="183"/>
      <c r="F44" s="162"/>
      <c r="H44" s="162"/>
      <c r="I44" s="162"/>
      <c r="Q44" s="162"/>
      <c r="S44" s="162"/>
      <c r="U44" s="161"/>
      <c r="V44" s="161"/>
      <c r="X44" s="160">
        <v>5</v>
      </c>
      <c r="Y44" s="161" t="str">
        <f t="shared" si="1"/>
        <v/>
      </c>
      <c r="AA44" s="160">
        <f t="shared" si="0"/>
        <v>1</v>
      </c>
      <c r="AB44" s="160">
        <f>IF(AC44="",0,IFERROR(IF(VLOOKUP(AC44,AC$38:AC43,1,0)&gt;0,0,0),1))</f>
        <v>0</v>
      </c>
      <c r="AC44" s="161">
        <f>IF(DATOS!J8=Y$39,DATOS!C8,"")</f>
        <v>0</v>
      </c>
      <c r="AL44" s="160" t="str">
        <f>IFERROR(INDEX(DATOS!V:V,MATCH(VALUE(REINSCRIPCION!H18),DATOS!C:C,0),1)&amp;" Has.","")</f>
        <v/>
      </c>
    </row>
    <row r="45" spans="4:58" x14ac:dyDescent="0.25">
      <c r="D45" s="160"/>
      <c r="E45" s="160"/>
      <c r="F45" s="187"/>
      <c r="G45" s="187"/>
      <c r="H45" s="187"/>
      <c r="I45" s="187"/>
      <c r="Q45" s="162"/>
      <c r="S45" s="162"/>
      <c r="U45" s="161"/>
      <c r="V45" s="161"/>
      <c r="X45" s="160">
        <v>6</v>
      </c>
      <c r="Y45" s="161" t="str">
        <f t="shared" si="1"/>
        <v/>
      </c>
      <c r="AA45" s="160">
        <f t="shared" si="0"/>
        <v>1</v>
      </c>
      <c r="AB45" s="160">
        <f>IF(AC45="",0,IFERROR(IF(VLOOKUP(AC45,AC$38:AC44,1,0)&gt;0,0,0),1))</f>
        <v>0</v>
      </c>
      <c r="AC45" s="161">
        <f>IF(DATOS!J9=Y$39,DATOS!C9,"")</f>
        <v>0</v>
      </c>
      <c r="AL45" s="160" t="str">
        <f>IFERROR(INDEX(DATOS!O:O,MATCH(VALUE(REINSCRIPCION!H18),DATOS!C:C,0),1),"")</f>
        <v/>
      </c>
    </row>
    <row r="46" spans="4:58" ht="15" customHeight="1" x14ac:dyDescent="0.25">
      <c r="D46" s="264" t="s">
        <v>10445</v>
      </c>
      <c r="E46" s="264"/>
      <c r="F46" s="264"/>
      <c r="G46" s="264"/>
      <c r="H46" s="264"/>
      <c r="I46" s="264"/>
      <c r="J46" s="264"/>
      <c r="K46" s="183"/>
      <c r="L46" s="183"/>
      <c r="P46" s="285" t="s">
        <v>10590</v>
      </c>
      <c r="Q46" s="285"/>
      <c r="R46" s="285"/>
      <c r="S46" s="285"/>
      <c r="T46" s="285"/>
      <c r="U46" s="201"/>
      <c r="V46" s="161"/>
      <c r="X46" s="160">
        <v>7</v>
      </c>
      <c r="Y46" s="161" t="str">
        <f t="shared" si="1"/>
        <v/>
      </c>
      <c r="AA46" s="160">
        <f t="shared" si="0"/>
        <v>1</v>
      </c>
      <c r="AB46" s="160">
        <f>IF(AC46="",0,IFERROR(IF(VLOOKUP(AC46,AC$38:AC45,1,0)&gt;0,0,0),1))</f>
        <v>0</v>
      </c>
      <c r="AC46" s="161">
        <f>IF(DATOS!J10=Y$39,DATOS!C10,"")</f>
        <v>0</v>
      </c>
      <c r="AL46" s="160"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73"/>
      <c r="I47" s="273"/>
      <c r="J47" s="273"/>
      <c r="K47" s="273"/>
      <c r="L47" s="273"/>
      <c r="M47" s="273"/>
      <c r="V47" s="161"/>
      <c r="X47" s="160">
        <v>8</v>
      </c>
      <c r="Y47" s="161" t="str">
        <f t="shared" si="1"/>
        <v/>
      </c>
      <c r="AA47" s="160">
        <f t="shared" si="0"/>
        <v>1</v>
      </c>
      <c r="AB47" s="160">
        <f>IF(AC47="",0,IFERROR(IF(VLOOKUP(AC47,AC$38:AC46,1,0)&gt;0,0,0),1))</f>
        <v>0</v>
      </c>
      <c r="AC47" s="161">
        <f>IF(DATOS!J11=Y$39,DATOS!C11,"")</f>
        <v>0</v>
      </c>
    </row>
    <row r="48" spans="4:58" ht="20.100000000000001" customHeight="1" x14ac:dyDescent="0.25">
      <c r="D48" s="195"/>
      <c r="E48" s="195"/>
      <c r="F48" s="196"/>
      <c r="G48" s="195"/>
      <c r="H48" s="196"/>
      <c r="I48" s="196"/>
      <c r="J48" s="196"/>
      <c r="K48" s="196"/>
      <c r="L48" s="196"/>
      <c r="M48" s="196"/>
      <c r="N48" s="196"/>
      <c r="P48" s="196"/>
      <c r="Q48" s="196"/>
      <c r="R48" s="196"/>
      <c r="S48" s="196"/>
      <c r="T48" s="196"/>
      <c r="U48" s="161"/>
      <c r="V48" s="161"/>
      <c r="X48" s="160">
        <v>9</v>
      </c>
      <c r="Y48" s="161" t="str">
        <f t="shared" si="1"/>
        <v/>
      </c>
      <c r="AA48" s="160">
        <f t="shared" si="0"/>
        <v>1</v>
      </c>
      <c r="AB48" s="160">
        <f>IF(AC48="",0,IFERROR(IF(VLOOKUP(AC48,AC$38:AC47,1,0)&gt;0,0,0),1))</f>
        <v>0</v>
      </c>
      <c r="AC48" s="161">
        <f>IF(DATOS!J12=Y$39,DATOS!C12,"")</f>
        <v>0</v>
      </c>
      <c r="AM48" s="187"/>
      <c r="AN48" s="286"/>
      <c r="AO48" s="286"/>
      <c r="AP48" s="286"/>
      <c r="AS48" s="180" t="str">
        <f>IFERROR(IF(INDEX(DATOS!AF:AF,MATCH(#REF!,DATOS!J:J,0),1)=0,"",INDEX(DATOS!AF:AF,MATCH(#REF!,DATOS!J:J,0),1)),"")</f>
        <v/>
      </c>
    </row>
    <row r="49" spans="1:48" ht="15" customHeight="1" x14ac:dyDescent="0.25">
      <c r="D49" s="274" t="s">
        <v>157</v>
      </c>
      <c r="E49" s="274"/>
      <c r="F49" s="274"/>
      <c r="G49" s="274"/>
      <c r="H49" s="274"/>
      <c r="I49" s="274"/>
      <c r="J49" s="274"/>
      <c r="K49" s="274"/>
      <c r="L49" s="274"/>
      <c r="M49" s="274"/>
      <c r="N49" s="274"/>
      <c r="O49" s="166"/>
      <c r="P49" s="285" t="str">
        <f>UPPER(TRABAJADOR)</f>
        <v>ING. JUAN CARLOS FLORES VILLARREAL</v>
      </c>
      <c r="Q49" s="285"/>
      <c r="R49" s="285"/>
      <c r="S49" s="285"/>
      <c r="T49" s="285"/>
      <c r="U49" s="265"/>
      <c r="V49" s="265"/>
      <c r="X49" s="160">
        <v>10</v>
      </c>
      <c r="Y49" s="161" t="str">
        <f t="shared" si="1"/>
        <v/>
      </c>
      <c r="AA49" s="160">
        <f t="shared" si="0"/>
        <v>1</v>
      </c>
      <c r="AB49" s="160">
        <f>IF(AC49="",0,IFERROR(IF(VLOOKUP(AC49,AC$38:AC48,1,0)&gt;0,0,0),1))</f>
        <v>0</v>
      </c>
      <c r="AC49" s="161">
        <f>IF(DATOS!J13=Y$39,DATOS!C13,"")</f>
        <v>0</v>
      </c>
      <c r="AM49" s="187"/>
      <c r="AN49" s="286"/>
      <c r="AO49" s="286"/>
      <c r="AP49" s="286"/>
      <c r="AS49" s="180" t="str">
        <f>IFERROR(IF(INDEX(DATOS!AD:AD,MATCH(#REF!,DATOS!J:J,0),1)=0,"",INDEX(DATOS!AD:AD,MATCH(#REF!,DATOS!J:J,0),1)),"")</f>
        <v/>
      </c>
    </row>
    <row r="50" spans="1:48" ht="25.7" customHeight="1" x14ac:dyDescent="0.25">
      <c r="X50" s="160">
        <v>11</v>
      </c>
      <c r="Y50" s="161" t="str">
        <f t="shared" si="1"/>
        <v/>
      </c>
      <c r="AA50" s="160">
        <f t="shared" si="0"/>
        <v>1</v>
      </c>
      <c r="AB50" s="160">
        <f>IF(AC50="",0,IFERROR(IF(VLOOKUP(AC50,AC$38:AC49,1,0)&gt;0,0,0),1))</f>
        <v>0</v>
      </c>
      <c r="AC50" s="161">
        <f>IF(DATOS!J14=Y$39,DATOS!C14,"")</f>
        <v>0</v>
      </c>
      <c r="AM50" s="286"/>
      <c r="AN50" s="286"/>
      <c r="AO50" s="286"/>
      <c r="AP50" s="286"/>
      <c r="AS50" s="180" t="str">
        <f>IFERROR(IF(LEN(INDEX(DATOS!M:M,MATCH(VALUE(H18),DATOS!C:C,0),1))&gt;6,INDEX(DATOS!M:M,MATCH(VALUE(H18),DATOS!C:C,0),1),""),"")</f>
        <v/>
      </c>
    </row>
    <row r="51" spans="1:48" x14ac:dyDescent="0.25">
      <c r="A51" s="174"/>
      <c r="B51" s="174"/>
      <c r="C51" s="174"/>
      <c r="D51" s="178"/>
      <c r="E51" s="178"/>
      <c r="F51" s="174"/>
      <c r="G51" s="178"/>
      <c r="H51" s="174"/>
      <c r="I51" s="174"/>
      <c r="J51" s="174"/>
      <c r="K51" s="174"/>
      <c r="L51" s="174"/>
      <c r="M51" s="174"/>
      <c r="N51" s="174"/>
      <c r="O51" s="174"/>
      <c r="P51" s="174"/>
      <c r="Q51" s="174"/>
      <c r="R51" s="174"/>
      <c r="S51" s="174"/>
      <c r="T51" s="174"/>
      <c r="X51" s="174">
        <v>12</v>
      </c>
      <c r="Y51" s="179" t="str">
        <f t="shared" si="1"/>
        <v/>
      </c>
      <c r="Z51" s="174"/>
      <c r="AA51" s="174">
        <f t="shared" si="0"/>
        <v>1</v>
      </c>
      <c r="AB51" s="174">
        <f>IF(AC51="",0,IFERROR(IF(VLOOKUP(AC51,AC$38:AC50,1,0)&gt;0,0,0),1))</f>
        <v>0</v>
      </c>
      <c r="AC51" s="179">
        <f>IF(DATOS!J15=Y$39,DATOS!C15,"")</f>
        <v>0</v>
      </c>
      <c r="AD51" s="174"/>
      <c r="AE51" s="174"/>
      <c r="AF51" s="174"/>
    </row>
    <row r="52" spans="1:48" x14ac:dyDescent="0.25">
      <c r="A52" s="174"/>
      <c r="B52" s="174"/>
      <c r="C52" s="174"/>
      <c r="D52" s="174"/>
      <c r="E52" s="174"/>
      <c r="F52" s="174"/>
      <c r="G52" s="174"/>
      <c r="H52" s="174"/>
      <c r="I52" s="174"/>
      <c r="J52" s="174"/>
      <c r="K52" s="174"/>
      <c r="L52" s="174"/>
      <c r="M52" s="174"/>
      <c r="N52" s="174"/>
      <c r="O52" s="174"/>
      <c r="P52" s="174"/>
      <c r="Q52" s="174"/>
      <c r="R52" s="174"/>
      <c r="S52" s="174"/>
      <c r="T52" s="174"/>
      <c r="U52" s="180" t="s">
        <v>10451</v>
      </c>
      <c r="V52" s="180" t="s">
        <v>10455</v>
      </c>
      <c r="W52" s="180"/>
      <c r="X52" s="174">
        <v>13</v>
      </c>
      <c r="Y52" s="179" t="str">
        <f t="shared" si="1"/>
        <v/>
      </c>
      <c r="Z52" s="174"/>
      <c r="AA52" s="174">
        <f t="shared" si="0"/>
        <v>1</v>
      </c>
      <c r="AB52" s="174">
        <f>IF(AC52="",0,IFERROR(IF(VLOOKUP(AC52,AC$38:AC51,1,0)&gt;0,0,0),1))</f>
        <v>0</v>
      </c>
      <c r="AC52" s="179">
        <f>IF(DATOS!J16=Y$39,DATOS!C16,"")</f>
        <v>0</v>
      </c>
      <c r="AD52" s="174"/>
      <c r="AE52" s="174"/>
      <c r="AF52" s="174"/>
      <c r="AG52" s="180"/>
      <c r="AH52" s="180"/>
      <c r="AI52" s="180"/>
      <c r="AJ52" s="180"/>
    </row>
    <row r="53" spans="1:48" x14ac:dyDescent="0.25">
      <c r="A53" s="174"/>
      <c r="B53" s="174"/>
      <c r="C53" s="174"/>
      <c r="D53" s="179"/>
      <c r="E53" s="174"/>
      <c r="F53" s="174"/>
      <c r="G53" s="174"/>
      <c r="H53" s="174"/>
      <c r="I53" s="174"/>
      <c r="J53" s="174"/>
      <c r="K53" s="174"/>
      <c r="L53" s="174"/>
      <c r="M53" s="174"/>
      <c r="N53" s="174"/>
      <c r="O53" s="174"/>
      <c r="P53" s="174"/>
      <c r="Q53" s="174"/>
      <c r="R53" s="174"/>
      <c r="S53" s="174"/>
      <c r="T53" s="174"/>
      <c r="U53" s="180" t="str">
        <f>D43</f>
        <v/>
      </c>
      <c r="V53" s="180" t="str">
        <f>P43</f>
        <v/>
      </c>
      <c r="W53" s="180"/>
      <c r="X53" s="174">
        <v>14</v>
      </c>
      <c r="Y53" s="179" t="str">
        <f t="shared" si="1"/>
        <v/>
      </c>
      <c r="Z53" s="174"/>
      <c r="AA53" s="174">
        <f t="shared" si="0"/>
        <v>1</v>
      </c>
      <c r="AB53" s="174">
        <f>IF(AC53="",0,IFERROR(IF(VLOOKUP(AC53,AC$38:AC52,1,0)&gt;0,0,0),1))</f>
        <v>0</v>
      </c>
      <c r="AC53" s="179">
        <f>IF(DATOS!J17=Y$39,DATOS!C17,"")</f>
        <v>0</v>
      </c>
      <c r="AD53" s="174"/>
      <c r="AE53" s="174"/>
      <c r="AF53" s="174"/>
      <c r="AG53" s="180"/>
      <c r="AH53" s="180"/>
      <c r="AI53" s="180"/>
      <c r="AJ53" s="180"/>
    </row>
    <row r="54" spans="1:48" x14ac:dyDescent="0.25">
      <c r="A54" s="174"/>
      <c r="B54" s="174"/>
      <c r="C54" s="174"/>
      <c r="M54" s="174"/>
      <c r="N54" s="174"/>
      <c r="O54" s="174"/>
      <c r="P54" s="174"/>
      <c r="Q54" s="174"/>
      <c r="R54" s="174"/>
      <c r="S54" s="174"/>
      <c r="T54" s="174"/>
      <c r="U54" s="174"/>
      <c r="V54" s="174"/>
      <c r="W54" s="174"/>
      <c r="X54" s="174">
        <v>15</v>
      </c>
      <c r="Y54" s="179" t="str">
        <f t="shared" si="1"/>
        <v/>
      </c>
      <c r="Z54" s="174"/>
      <c r="AA54" s="174">
        <f t="shared" si="0"/>
        <v>1</v>
      </c>
      <c r="AB54" s="174">
        <f>IF(AC54="",0,IFERROR(IF(VLOOKUP(AC54,AC$38:AC53,1,0)&gt;0,0,0),1))</f>
        <v>0</v>
      </c>
      <c r="AC54" s="179">
        <f>IF(DATOS!J18=Y$39,DATOS!C18,"")</f>
        <v>0</v>
      </c>
      <c r="AD54" s="174"/>
      <c r="AE54" s="174"/>
      <c r="AF54" s="174"/>
      <c r="AG54" s="180"/>
      <c r="AH54" s="180"/>
      <c r="AI54" s="180"/>
      <c r="AJ54" s="180"/>
      <c r="AL54" s="178"/>
      <c r="AM54" s="174"/>
      <c r="AN54" s="178"/>
      <c r="AO54" s="174"/>
      <c r="AP54" s="174"/>
      <c r="AQ54" s="174"/>
      <c r="AR54" s="174"/>
      <c r="AS54" s="174"/>
      <c r="AT54" s="174"/>
      <c r="AU54" s="174"/>
      <c r="AV54" s="174"/>
    </row>
    <row r="55" spans="1:48" x14ac:dyDescent="0.25">
      <c r="A55" s="197"/>
      <c r="B55" s="174"/>
      <c r="C55" s="174"/>
      <c r="M55" s="174"/>
      <c r="N55" s="174"/>
      <c r="O55" s="174"/>
      <c r="P55" s="174"/>
      <c r="Q55" s="174"/>
      <c r="R55" s="174"/>
      <c r="S55" s="174"/>
      <c r="T55" s="174"/>
      <c r="U55" s="174"/>
      <c r="V55" s="174"/>
      <c r="W55" s="174"/>
      <c r="X55" s="174">
        <v>16</v>
      </c>
      <c r="Y55" s="179" t="str">
        <f t="shared" si="1"/>
        <v/>
      </c>
      <c r="Z55" s="174"/>
      <c r="AA55" s="174">
        <f t="shared" si="0"/>
        <v>1</v>
      </c>
      <c r="AB55" s="174">
        <f>IF(AC55="",0,IFERROR(IF(VLOOKUP(AC55,AC$38:AC54,1,0)&gt;0,0,0),1))</f>
        <v>0</v>
      </c>
      <c r="AC55" s="179">
        <f>IF(DATOS!J19=Y$39,DATOS!C19,"")</f>
        <v>0</v>
      </c>
      <c r="AD55" s="174"/>
      <c r="AE55" s="174"/>
      <c r="AF55" s="174"/>
      <c r="AG55" s="180"/>
      <c r="AH55" s="180"/>
      <c r="AI55" s="180"/>
      <c r="AJ55" s="180"/>
      <c r="AL55" s="178"/>
      <c r="AM55" s="174"/>
      <c r="AN55" s="178"/>
      <c r="AO55" s="174"/>
      <c r="AP55" s="174"/>
      <c r="AQ55" s="174"/>
      <c r="AR55" s="174"/>
      <c r="AS55" s="174"/>
      <c r="AT55" s="174"/>
      <c r="AU55" s="174"/>
      <c r="AV55" s="174"/>
    </row>
    <row r="56" spans="1:48" x14ac:dyDescent="0.25">
      <c r="M56" s="174"/>
      <c r="N56" s="174"/>
      <c r="O56" s="174"/>
      <c r="P56" s="174"/>
      <c r="Q56" s="174"/>
      <c r="R56" s="174"/>
      <c r="S56" s="174"/>
      <c r="T56" s="174"/>
      <c r="U56" s="174"/>
      <c r="V56" s="174"/>
      <c r="W56" s="174"/>
      <c r="X56" s="174">
        <v>17</v>
      </c>
      <c r="Y56" s="179" t="str">
        <f t="shared" si="1"/>
        <v/>
      </c>
      <c r="Z56" s="174"/>
      <c r="AA56" s="174">
        <f t="shared" si="0"/>
        <v>1</v>
      </c>
      <c r="AB56" s="174">
        <f>IF(AC56="",0,IFERROR(IF(VLOOKUP(AC56,AC$38:AC55,1,0)&gt;0,0,0),1))</f>
        <v>0</v>
      </c>
      <c r="AC56" s="179">
        <f>IF(DATOS!J20=Y$39,DATOS!C20,"")</f>
        <v>0</v>
      </c>
      <c r="AD56" s="174"/>
      <c r="AE56" s="174"/>
      <c r="AF56" s="174"/>
      <c r="AG56" s="180"/>
      <c r="AH56" s="180"/>
      <c r="AI56" s="180"/>
      <c r="AJ56" s="180"/>
    </row>
    <row r="57" spans="1:48" x14ac:dyDescent="0.25">
      <c r="D57" s="178"/>
      <c r="E57" s="178"/>
      <c r="F57" s="174"/>
      <c r="G57" s="178"/>
      <c r="H57" s="174"/>
      <c r="I57" s="174"/>
      <c r="J57" s="174"/>
      <c r="K57" s="174"/>
      <c r="L57" s="174"/>
      <c r="M57" s="174"/>
      <c r="N57" s="174"/>
      <c r="O57" s="174"/>
      <c r="P57" s="174"/>
      <c r="Q57" s="174"/>
      <c r="R57" s="174"/>
      <c r="S57" s="174"/>
      <c r="T57" s="174"/>
      <c r="U57" s="174"/>
      <c r="V57" s="174"/>
      <c r="W57" s="174"/>
      <c r="X57" s="174">
        <v>18</v>
      </c>
      <c r="Y57" s="179" t="str">
        <f t="shared" si="1"/>
        <v/>
      </c>
      <c r="Z57" s="174"/>
      <c r="AA57" s="174">
        <f t="shared" si="0"/>
        <v>1</v>
      </c>
      <c r="AB57" s="174">
        <f>IF(AC57="",0,IFERROR(IF(VLOOKUP(AC57,AC$38:AC56,1,0)&gt;0,0,0),1))</f>
        <v>0</v>
      </c>
      <c r="AC57" s="179">
        <f>IF(DATOS!J21=Y$39,DATOS!C21,"")</f>
        <v>0</v>
      </c>
      <c r="AD57" s="174"/>
      <c r="AE57" s="174"/>
      <c r="AF57" s="174"/>
      <c r="AG57" s="180"/>
      <c r="AH57" s="180"/>
      <c r="AI57" s="180"/>
      <c r="AJ57" s="180"/>
    </row>
    <row r="58" spans="1:48" x14ac:dyDescent="0.25">
      <c r="D58" s="178"/>
      <c r="E58" s="178"/>
      <c r="F58" s="174"/>
      <c r="G58" s="178"/>
      <c r="H58" s="178"/>
      <c r="I58" s="178"/>
      <c r="J58" s="174"/>
      <c r="K58" s="174"/>
      <c r="L58" s="174"/>
      <c r="M58" s="174"/>
      <c r="N58" s="174"/>
      <c r="O58" s="174"/>
      <c r="P58" s="174"/>
      <c r="Q58" s="174"/>
      <c r="R58" s="174"/>
      <c r="S58" s="174"/>
      <c r="T58" s="174"/>
      <c r="U58" s="174"/>
      <c r="V58" s="174"/>
      <c r="W58" s="174"/>
      <c r="X58" s="174">
        <v>19</v>
      </c>
      <c r="Y58" s="179" t="str">
        <f t="shared" si="1"/>
        <v/>
      </c>
      <c r="Z58" s="174"/>
      <c r="AA58" s="174">
        <f t="shared" si="0"/>
        <v>1</v>
      </c>
      <c r="AB58" s="174">
        <f>IF(AC58="",0,IFERROR(IF(VLOOKUP(AC58,AC$38:AC57,1,0)&gt;0,0,0),1))</f>
        <v>0</v>
      </c>
      <c r="AC58" s="179">
        <f>IF(DATOS!J22=Y$39,DATOS!C22,"")</f>
        <v>0</v>
      </c>
      <c r="AD58" s="174"/>
      <c r="AE58" s="174"/>
      <c r="AF58" s="174"/>
      <c r="AS58" s="174"/>
      <c r="AT58" s="174"/>
    </row>
    <row r="59" spans="1:48" x14ac:dyDescent="0.25">
      <c r="D59" s="198"/>
      <c r="E59" s="292"/>
      <c r="F59" s="292"/>
      <c r="G59" s="292"/>
      <c r="H59" s="178"/>
      <c r="I59" s="178"/>
      <c r="J59" s="174"/>
      <c r="K59" s="292"/>
      <c r="L59" s="292"/>
      <c r="M59" s="292"/>
      <c r="N59" s="292"/>
      <c r="O59" s="199"/>
      <c r="P59" s="293"/>
      <c r="Q59" s="293"/>
      <c r="R59" s="293"/>
      <c r="S59" s="174"/>
      <c r="T59" s="174" t="str">
        <f t="shared" ref="T59:T88" si="2">IF(H59="","","S/n")</f>
        <v/>
      </c>
      <c r="U59" s="174"/>
      <c r="V59" s="174"/>
      <c r="W59" s="174"/>
      <c r="X59" s="174">
        <v>20</v>
      </c>
      <c r="Y59" s="179" t="str">
        <f t="shared" si="1"/>
        <v/>
      </c>
      <c r="Z59" s="174"/>
      <c r="AA59" s="174">
        <f t="shared" si="0"/>
        <v>1</v>
      </c>
      <c r="AB59" s="174">
        <f>IF(AC59="",0,IFERROR(IF(VLOOKUP(AC59,AC$38:AC58,1,0)&gt;0,0,0),1))</f>
        <v>0</v>
      </c>
      <c r="AC59" s="179">
        <f>IF(DATOS!J23=Y$39,DATOS!C23,"")</f>
        <v>0</v>
      </c>
      <c r="AD59" s="174"/>
      <c r="AE59" s="174"/>
      <c r="AF59" s="174"/>
      <c r="AS59" s="174"/>
      <c r="AT59" s="174"/>
    </row>
    <row r="60" spans="1:48" x14ac:dyDescent="0.25">
      <c r="D60" s="198"/>
      <c r="E60" s="292"/>
      <c r="F60" s="292"/>
      <c r="G60" s="292"/>
      <c r="H60" s="178"/>
      <c r="I60" s="178"/>
      <c r="J60" s="174"/>
      <c r="K60" s="292"/>
      <c r="L60" s="292"/>
      <c r="M60" s="292"/>
      <c r="N60" s="292"/>
      <c r="O60" s="199"/>
      <c r="P60" s="293"/>
      <c r="Q60" s="293"/>
      <c r="R60" s="293"/>
      <c r="S60" s="174"/>
      <c r="T60" s="174" t="str">
        <f t="shared" si="2"/>
        <v/>
      </c>
      <c r="U60" s="174"/>
      <c r="V60" s="174"/>
      <c r="W60" s="174"/>
      <c r="X60" s="174">
        <v>21</v>
      </c>
      <c r="Y60" s="179" t="str">
        <f t="shared" si="1"/>
        <v/>
      </c>
      <c r="Z60" s="174"/>
      <c r="AA60" s="174">
        <f t="shared" si="0"/>
        <v>1</v>
      </c>
      <c r="AB60" s="174">
        <f>IF(AC60="",0,IFERROR(IF(VLOOKUP(AC60,AC$38:AC59,1,0)&gt;0,0,0),1))</f>
        <v>0</v>
      </c>
      <c r="AC60" s="179">
        <f>IF(DATOS!J24=Y$39,DATOS!C24,"")</f>
        <v>0</v>
      </c>
      <c r="AD60" s="174"/>
      <c r="AE60" s="174"/>
      <c r="AF60" s="174"/>
      <c r="AS60" s="174"/>
      <c r="AT60" s="174"/>
    </row>
    <row r="61" spans="1:48" x14ac:dyDescent="0.25">
      <c r="D61" s="198"/>
      <c r="E61" s="292"/>
      <c r="F61" s="292"/>
      <c r="G61" s="292"/>
      <c r="H61" s="178"/>
      <c r="I61" s="178"/>
      <c r="J61" s="174"/>
      <c r="K61" s="292"/>
      <c r="L61" s="292"/>
      <c r="M61" s="292"/>
      <c r="N61" s="292"/>
      <c r="O61" s="199"/>
      <c r="P61" s="293"/>
      <c r="Q61" s="293"/>
      <c r="R61" s="293"/>
      <c r="S61" s="174"/>
      <c r="T61" s="174" t="str">
        <f t="shared" si="2"/>
        <v/>
      </c>
      <c r="U61" s="174"/>
      <c r="V61" s="174"/>
      <c r="W61" s="174"/>
      <c r="X61" s="174">
        <v>22</v>
      </c>
      <c r="Y61" s="161" t="str">
        <f t="shared" si="1"/>
        <v/>
      </c>
      <c r="AA61" s="160">
        <f t="shared" si="0"/>
        <v>1</v>
      </c>
      <c r="AB61" s="160">
        <f>IF(AC61="",0,IFERROR(IF(VLOOKUP(AC61,AC$38:AC60,1,0)&gt;0,0,0),1))</f>
        <v>0</v>
      </c>
      <c r="AC61" s="161">
        <f>IF(DATOS!J25=Y$39,DATOS!C25,"")</f>
        <v>0</v>
      </c>
      <c r="AS61" s="174"/>
      <c r="AT61" s="174"/>
    </row>
    <row r="62" spans="1:48" x14ac:dyDescent="0.25">
      <c r="D62" s="198"/>
      <c r="E62" s="292"/>
      <c r="F62" s="292"/>
      <c r="G62" s="292"/>
      <c r="H62" s="178"/>
      <c r="I62" s="178"/>
      <c r="J62" s="174"/>
      <c r="K62" s="292"/>
      <c r="L62" s="292"/>
      <c r="M62" s="292"/>
      <c r="N62" s="292"/>
      <c r="O62" s="199"/>
      <c r="P62" s="293"/>
      <c r="Q62" s="293"/>
      <c r="R62" s="293"/>
      <c r="S62" s="174"/>
      <c r="T62" s="174" t="str">
        <f t="shared" si="2"/>
        <v/>
      </c>
      <c r="X62" s="160">
        <v>23</v>
      </c>
      <c r="Y62" s="161" t="str">
        <f t="shared" si="1"/>
        <v/>
      </c>
      <c r="AA62" s="160">
        <f t="shared" si="0"/>
        <v>1</v>
      </c>
      <c r="AB62" s="160">
        <f>IF(AC62="",0,IFERROR(IF(VLOOKUP(AC62,AC$38:AC61,1,0)&gt;0,0,0),1))</f>
        <v>0</v>
      </c>
      <c r="AC62" s="161">
        <f>IF(DATOS!J26=Y$39,DATOS!C26,"")</f>
        <v>0</v>
      </c>
      <c r="AS62" s="174"/>
      <c r="AT62" s="174"/>
    </row>
    <row r="63" spans="1:48" x14ac:dyDescent="0.25">
      <c r="D63" s="198"/>
      <c r="E63" s="292"/>
      <c r="F63" s="292"/>
      <c r="G63" s="292"/>
      <c r="H63" s="178"/>
      <c r="I63" s="178"/>
      <c r="J63" s="174"/>
      <c r="K63" s="292"/>
      <c r="L63" s="292"/>
      <c r="M63" s="292"/>
      <c r="N63" s="292"/>
      <c r="O63" s="199"/>
      <c r="P63" s="293"/>
      <c r="Q63" s="293"/>
      <c r="R63" s="293"/>
      <c r="S63" s="174"/>
      <c r="T63" s="174" t="str">
        <f t="shared" si="2"/>
        <v/>
      </c>
      <c r="X63" s="160">
        <v>24</v>
      </c>
      <c r="Y63" s="161" t="str">
        <f t="shared" si="1"/>
        <v/>
      </c>
      <c r="AA63" s="160">
        <f t="shared" si="0"/>
        <v>1</v>
      </c>
      <c r="AB63" s="160">
        <f>IF(AC63="",0,IFERROR(IF(VLOOKUP(AC63,AC$38:AC62,1,0)&gt;0,0,0),1))</f>
        <v>0</v>
      </c>
      <c r="AC63" s="161">
        <f>IF(DATOS!J27=Y$39,DATOS!C27,"")</f>
        <v>0</v>
      </c>
      <c r="AS63" s="174"/>
      <c r="AT63" s="174"/>
    </row>
    <row r="64" spans="1:48" x14ac:dyDescent="0.25">
      <c r="D64" s="198"/>
      <c r="E64" s="292"/>
      <c r="F64" s="292"/>
      <c r="G64" s="292"/>
      <c r="H64" s="178"/>
      <c r="I64" s="178"/>
      <c r="J64" s="174"/>
      <c r="K64" s="292"/>
      <c r="L64" s="292"/>
      <c r="M64" s="292"/>
      <c r="N64" s="292"/>
      <c r="O64" s="199"/>
      <c r="P64" s="293"/>
      <c r="Q64" s="293"/>
      <c r="R64" s="293"/>
      <c r="S64" s="174"/>
      <c r="T64" s="174" t="str">
        <f t="shared" si="2"/>
        <v/>
      </c>
      <c r="X64" s="160">
        <v>25</v>
      </c>
      <c r="Y64" s="161" t="str">
        <f t="shared" si="1"/>
        <v/>
      </c>
      <c r="AA64" s="160">
        <f t="shared" si="0"/>
        <v>1</v>
      </c>
      <c r="AB64" s="160">
        <f>IF(AC64="",0,IFERROR(IF(VLOOKUP(AC64,AC$38:AC63,1,0)&gt;0,0,0),1))</f>
        <v>0</v>
      </c>
      <c r="AC64" s="161">
        <f>IF(DATOS!J28=Y$39,DATOS!C28,"")</f>
        <v>0</v>
      </c>
      <c r="AS64" s="174"/>
      <c r="AT64" s="174"/>
    </row>
    <row r="65" spans="4:73" x14ac:dyDescent="0.25">
      <c r="D65" s="198"/>
      <c r="E65" s="292"/>
      <c r="F65" s="292"/>
      <c r="G65" s="292"/>
      <c r="H65" s="178"/>
      <c r="I65" s="178"/>
      <c r="J65" s="174"/>
      <c r="K65" s="292"/>
      <c r="L65" s="292"/>
      <c r="M65" s="292"/>
      <c r="N65" s="292"/>
      <c r="O65" s="199"/>
      <c r="P65" s="293"/>
      <c r="Q65" s="293"/>
      <c r="R65" s="293"/>
      <c r="S65" s="174"/>
      <c r="T65" s="174" t="str">
        <f t="shared" si="2"/>
        <v/>
      </c>
      <c r="U65" s="174"/>
      <c r="V65" s="174"/>
      <c r="W65" s="174"/>
      <c r="X65" s="174">
        <v>26</v>
      </c>
      <c r="Y65" s="161" t="str">
        <f t="shared" si="1"/>
        <v/>
      </c>
      <c r="AA65" s="160">
        <f t="shared" si="0"/>
        <v>1</v>
      </c>
      <c r="AB65" s="160">
        <f>IF(AC65="",0,IFERROR(IF(VLOOKUP(AC65,AC$38:AC64,1,0)&gt;0,0,0),1))</f>
        <v>0</v>
      </c>
      <c r="AC65" s="161">
        <f>IF(DATOS!J29=Y$39,DATOS!C29,"")</f>
        <v>0</v>
      </c>
      <c r="AS65" s="174"/>
      <c r="AT65" s="174"/>
    </row>
    <row r="66" spans="4:73" x14ac:dyDescent="0.25">
      <c r="D66" s="198"/>
      <c r="E66" s="292"/>
      <c r="F66" s="292"/>
      <c r="G66" s="292"/>
      <c r="H66" s="178"/>
      <c r="I66" s="178"/>
      <c r="J66" s="174"/>
      <c r="K66" s="292"/>
      <c r="L66" s="292"/>
      <c r="M66" s="292"/>
      <c r="N66" s="292"/>
      <c r="O66" s="199"/>
      <c r="P66" s="293"/>
      <c r="Q66" s="293"/>
      <c r="R66" s="293"/>
      <c r="S66" s="174"/>
      <c r="T66" s="174" t="str">
        <f t="shared" si="2"/>
        <v/>
      </c>
      <c r="U66" s="174"/>
      <c r="V66" s="174"/>
      <c r="W66" s="174"/>
      <c r="X66" s="174">
        <v>27</v>
      </c>
      <c r="Y66" s="161" t="str">
        <f t="shared" si="1"/>
        <v/>
      </c>
      <c r="AA66" s="160">
        <f t="shared" si="0"/>
        <v>1</v>
      </c>
      <c r="AB66" s="160">
        <f>IF(AC66="",0,IFERROR(IF(VLOOKUP(AC66,AC$38:AC65,1,0)&gt;0,0,0),1))</f>
        <v>0</v>
      </c>
      <c r="AC66" s="161">
        <f>IF(DATOS!J30=Y$39,DATOS!C30,"")</f>
        <v>0</v>
      </c>
      <c r="AR66" s="174"/>
      <c r="AS66" s="174"/>
      <c r="AT66" s="174"/>
      <c r="AU66" s="174"/>
      <c r="AV66" s="174"/>
      <c r="AW66" s="174"/>
      <c r="AX66" s="174"/>
      <c r="AY66" s="174"/>
      <c r="AZ66" s="174"/>
      <c r="BA66" s="174"/>
      <c r="BB66" s="174"/>
      <c r="BC66" s="174"/>
      <c r="BD66" s="174"/>
      <c r="BE66" s="174"/>
      <c r="BF66" s="174"/>
      <c r="BG66" s="174"/>
      <c r="BH66" s="174"/>
      <c r="BI66" s="174"/>
      <c r="BJ66" s="174"/>
      <c r="BK66" s="174"/>
      <c r="BL66" s="174"/>
      <c r="BM66" s="174"/>
      <c r="BN66" s="174"/>
      <c r="BO66" s="174"/>
      <c r="BP66" s="174"/>
      <c r="BQ66" s="174"/>
      <c r="BR66" s="174"/>
      <c r="BS66" s="174"/>
      <c r="BT66" s="174"/>
      <c r="BU66" s="174"/>
    </row>
    <row r="67" spans="4:73" x14ac:dyDescent="0.25">
      <c r="D67" s="198"/>
      <c r="E67" s="292"/>
      <c r="F67" s="292"/>
      <c r="G67" s="292"/>
      <c r="H67" s="178"/>
      <c r="I67" s="178"/>
      <c r="J67" s="174"/>
      <c r="K67" s="292"/>
      <c r="L67" s="292"/>
      <c r="M67" s="292"/>
      <c r="N67" s="292"/>
      <c r="O67" s="199"/>
      <c r="P67" s="293"/>
      <c r="Q67" s="293"/>
      <c r="R67" s="293"/>
      <c r="S67" s="174"/>
      <c r="T67" s="174" t="str">
        <f t="shared" si="2"/>
        <v/>
      </c>
      <c r="U67" s="174"/>
      <c r="V67" s="174"/>
      <c r="W67" s="174"/>
      <c r="X67" s="174">
        <v>28</v>
      </c>
      <c r="Y67" s="161" t="str">
        <f t="shared" si="1"/>
        <v/>
      </c>
      <c r="AA67" s="160">
        <f t="shared" si="0"/>
        <v>1</v>
      </c>
      <c r="AB67" s="160">
        <f>IF(AC67="",0,IFERROR(IF(VLOOKUP(AC67,AC$38:AC66,1,0)&gt;0,0,0),1))</f>
        <v>0</v>
      </c>
      <c r="AC67" s="161">
        <f>IF(DATOS!J31=Y$39,DATOS!C31,"")</f>
        <v>0</v>
      </c>
      <c r="AR67" s="174"/>
      <c r="AS67" s="174"/>
      <c r="AT67" s="174"/>
      <c r="AU67" s="174"/>
      <c r="AV67" s="174"/>
      <c r="AW67" s="174"/>
      <c r="AX67" s="174"/>
      <c r="AY67" s="174"/>
      <c r="AZ67" s="174"/>
      <c r="BA67" s="174"/>
      <c r="BB67" s="174"/>
      <c r="BC67" s="174"/>
      <c r="BD67" s="174"/>
      <c r="BE67" s="174"/>
      <c r="BF67" s="174"/>
      <c r="BG67" s="174"/>
      <c r="BH67" s="174"/>
      <c r="BI67" s="174"/>
      <c r="BJ67" s="174"/>
      <c r="BK67" s="174"/>
      <c r="BL67" s="174"/>
      <c r="BM67" s="174"/>
      <c r="BN67" s="174"/>
      <c r="BO67" s="174"/>
      <c r="BP67" s="174"/>
      <c r="BQ67" s="174"/>
      <c r="BR67" s="174"/>
      <c r="BS67" s="174"/>
      <c r="BT67" s="174"/>
      <c r="BU67" s="174"/>
    </row>
    <row r="68" spans="4:73" x14ac:dyDescent="0.25">
      <c r="D68" s="198"/>
      <c r="E68" s="292"/>
      <c r="F68" s="292"/>
      <c r="G68" s="292"/>
      <c r="H68" s="178"/>
      <c r="I68" s="178"/>
      <c r="J68" s="174"/>
      <c r="K68" s="292"/>
      <c r="L68" s="292"/>
      <c r="M68" s="292"/>
      <c r="N68" s="292"/>
      <c r="O68" s="199"/>
      <c r="P68" s="293"/>
      <c r="Q68" s="293"/>
      <c r="R68" s="293"/>
      <c r="S68" s="174"/>
      <c r="T68" s="174" t="str">
        <f t="shared" si="2"/>
        <v/>
      </c>
      <c r="U68" s="174"/>
      <c r="V68" s="174"/>
      <c r="W68" s="174"/>
      <c r="X68" s="174">
        <v>29</v>
      </c>
      <c r="Y68" s="161" t="str">
        <f t="shared" si="1"/>
        <v/>
      </c>
      <c r="AA68" s="160">
        <f t="shared" si="0"/>
        <v>1</v>
      </c>
      <c r="AB68" s="160">
        <f>IF(AC68="",0,IFERROR(IF(VLOOKUP(AC68,AC$38:AC67,1,0)&gt;0,0,0),1))</f>
        <v>0</v>
      </c>
      <c r="AC68" s="161">
        <f>IF(DATOS!J32=Y$39,DATOS!C32,"")</f>
        <v>0</v>
      </c>
      <c r="AR68" s="174"/>
      <c r="AS68" s="174"/>
      <c r="AT68" s="174"/>
      <c r="AU68" s="174"/>
      <c r="AV68" s="174"/>
      <c r="AW68" s="174"/>
      <c r="AX68" s="174"/>
      <c r="AY68" s="174"/>
      <c r="AZ68" s="174"/>
      <c r="BA68" s="174"/>
      <c r="BB68" s="174"/>
      <c r="BC68" s="174"/>
      <c r="BD68" s="174"/>
      <c r="BE68" s="174"/>
      <c r="BF68" s="174"/>
      <c r="BG68" s="174"/>
      <c r="BH68" s="174"/>
      <c r="BI68" s="174"/>
      <c r="BJ68" s="174"/>
      <c r="BK68" s="174"/>
      <c r="BL68" s="174"/>
      <c r="BM68" s="174"/>
      <c r="BN68" s="174"/>
      <c r="BO68" s="174"/>
      <c r="BP68" s="174"/>
      <c r="BQ68" s="174"/>
      <c r="BR68" s="174"/>
      <c r="BS68" s="174"/>
      <c r="BT68" s="174"/>
      <c r="BU68" s="174"/>
    </row>
    <row r="69" spans="4:73" x14ac:dyDescent="0.25">
      <c r="D69" s="198"/>
      <c r="E69" s="292"/>
      <c r="F69" s="292"/>
      <c r="G69" s="292"/>
      <c r="H69" s="178"/>
      <c r="I69" s="178"/>
      <c r="J69" s="174"/>
      <c r="K69" s="292"/>
      <c r="L69" s="292"/>
      <c r="M69" s="292"/>
      <c r="N69" s="292"/>
      <c r="O69" s="199"/>
      <c r="P69" s="293"/>
      <c r="Q69" s="293"/>
      <c r="R69" s="293"/>
      <c r="S69" s="174"/>
      <c r="T69" s="174" t="str">
        <f t="shared" si="2"/>
        <v/>
      </c>
      <c r="U69" s="174"/>
      <c r="V69" s="174"/>
      <c r="W69" s="174"/>
      <c r="X69" s="174">
        <v>30</v>
      </c>
      <c r="Y69" s="161" t="str">
        <f t="shared" si="1"/>
        <v/>
      </c>
      <c r="AA69" s="160">
        <f t="shared" si="0"/>
        <v>1</v>
      </c>
      <c r="AB69" s="160">
        <f>IF(AC69="",0,IFERROR(IF(VLOOKUP(AC69,AC$38:AC68,1,0)&gt;0,0,0),1))</f>
        <v>0</v>
      </c>
      <c r="AC69" s="161">
        <f>IF(DATOS!J33=Y$39,DATOS!C33,"")</f>
        <v>0</v>
      </c>
      <c r="AR69" s="174"/>
      <c r="AS69" s="174"/>
      <c r="AT69" s="174"/>
      <c r="AU69" s="174"/>
      <c r="AV69" s="174"/>
      <c r="AW69" s="174"/>
      <c r="AX69" s="174"/>
      <c r="AY69" s="174"/>
      <c r="AZ69" s="174"/>
      <c r="BA69" s="174"/>
      <c r="BB69" s="174"/>
      <c r="BC69" s="174"/>
      <c r="BD69" s="174"/>
      <c r="BE69" s="174"/>
      <c r="BF69" s="174"/>
      <c r="BG69" s="174"/>
      <c r="BH69" s="174"/>
      <c r="BI69" s="174"/>
      <c r="BJ69" s="174"/>
      <c r="BK69" s="174"/>
      <c r="BL69" s="174"/>
      <c r="BM69" s="174"/>
      <c r="BN69" s="174"/>
      <c r="BO69" s="174"/>
      <c r="BP69" s="174"/>
      <c r="BQ69" s="174"/>
      <c r="BR69" s="174"/>
      <c r="BS69" s="174"/>
      <c r="BT69" s="174"/>
      <c r="BU69" s="174"/>
    </row>
    <row r="70" spans="4:73" x14ac:dyDescent="0.25">
      <c r="D70" s="198"/>
      <c r="E70" s="292"/>
      <c r="F70" s="292"/>
      <c r="G70" s="292"/>
      <c r="H70" s="178"/>
      <c r="I70" s="178"/>
      <c r="J70" s="174"/>
      <c r="K70" s="292"/>
      <c r="L70" s="292"/>
      <c r="M70" s="292"/>
      <c r="N70" s="292"/>
      <c r="O70" s="199"/>
      <c r="P70" s="293"/>
      <c r="Q70" s="293"/>
      <c r="R70" s="293"/>
      <c r="S70" s="174"/>
      <c r="T70" s="174" t="str">
        <f t="shared" si="2"/>
        <v/>
      </c>
      <c r="U70" s="174"/>
      <c r="V70" s="174"/>
      <c r="W70" s="174"/>
      <c r="X70" s="174">
        <v>31</v>
      </c>
      <c r="Y70" s="161" t="str">
        <f t="shared" si="1"/>
        <v/>
      </c>
      <c r="AA70" s="160">
        <f t="shared" si="0"/>
        <v>1</v>
      </c>
      <c r="AB70" s="160">
        <f>IF(AC70="",0,IFERROR(IF(VLOOKUP(AC70,AC$38:AC69,1,0)&gt;0,0,0),1))</f>
        <v>0</v>
      </c>
      <c r="AC70" s="161">
        <f>IF(DATOS!J34=Y$39,DATOS!C34,"")</f>
        <v>0</v>
      </c>
      <c r="AR70" s="174"/>
      <c r="AS70" s="174"/>
      <c r="AT70" s="174"/>
      <c r="AU70" s="174"/>
      <c r="AV70" s="174"/>
      <c r="AW70" s="174"/>
      <c r="AX70" s="174"/>
      <c r="AY70" s="174"/>
      <c r="AZ70" s="174"/>
      <c r="BA70" s="174"/>
      <c r="BB70" s="174"/>
      <c r="BC70" s="174"/>
      <c r="BD70" s="174"/>
      <c r="BE70" s="174"/>
      <c r="BF70" s="174"/>
      <c r="BG70" s="174"/>
      <c r="BH70" s="174"/>
      <c r="BI70" s="174"/>
      <c r="BJ70" s="174"/>
      <c r="BK70" s="174"/>
      <c r="BL70" s="174"/>
      <c r="BM70" s="174"/>
      <c r="BN70" s="174"/>
      <c r="BO70" s="174"/>
      <c r="BP70" s="174"/>
      <c r="BQ70" s="174"/>
      <c r="BR70" s="174"/>
      <c r="BS70" s="174"/>
      <c r="BT70" s="174"/>
      <c r="BU70" s="174"/>
    </row>
    <row r="71" spans="4:73" x14ac:dyDescent="0.25">
      <c r="D71" s="198"/>
      <c r="E71" s="292"/>
      <c r="F71" s="292"/>
      <c r="G71" s="292"/>
      <c r="H71" s="178"/>
      <c r="I71" s="178"/>
      <c r="J71" s="174"/>
      <c r="K71" s="292"/>
      <c r="L71" s="292"/>
      <c r="M71" s="292"/>
      <c r="N71" s="292"/>
      <c r="O71" s="199"/>
      <c r="P71" s="293"/>
      <c r="Q71" s="293"/>
      <c r="R71" s="293"/>
      <c r="S71" s="174"/>
      <c r="T71" s="174" t="str">
        <f t="shared" si="2"/>
        <v/>
      </c>
      <c r="U71" s="174"/>
      <c r="V71" s="174"/>
      <c r="W71" s="174"/>
      <c r="X71" s="174">
        <v>32</v>
      </c>
      <c r="Y71" s="161" t="str">
        <f t="shared" si="1"/>
        <v/>
      </c>
      <c r="AA71" s="160">
        <f t="shared" si="0"/>
        <v>1</v>
      </c>
      <c r="AB71" s="160">
        <f>IF(AC71="",0,IFERROR(IF(VLOOKUP(AC71,AC$38:AC70,1,0)&gt;0,0,0),1))</f>
        <v>0</v>
      </c>
      <c r="AC71" s="161">
        <f>IF(DATOS!J35=Y$39,DATOS!C35,"")</f>
        <v>0</v>
      </c>
      <c r="AR71" s="174"/>
      <c r="AS71" s="174"/>
      <c r="AT71" s="174"/>
      <c r="AU71" s="174"/>
      <c r="AV71" s="174"/>
      <c r="AW71" s="174"/>
      <c r="AX71" s="174"/>
      <c r="AY71" s="174"/>
      <c r="AZ71" s="174"/>
      <c r="BA71" s="174"/>
      <c r="BB71" s="174"/>
      <c r="BC71" s="174"/>
      <c r="BD71" s="174"/>
      <c r="BE71" s="174"/>
      <c r="BF71" s="174"/>
      <c r="BG71" s="174"/>
      <c r="BH71" s="174"/>
      <c r="BI71" s="174"/>
      <c r="BJ71" s="174"/>
      <c r="BK71" s="174"/>
      <c r="BL71" s="174"/>
      <c r="BM71" s="174"/>
      <c r="BN71" s="174"/>
      <c r="BO71" s="174"/>
      <c r="BP71" s="174"/>
      <c r="BQ71" s="174"/>
      <c r="BR71" s="174"/>
      <c r="BS71" s="174"/>
      <c r="BT71" s="174"/>
      <c r="BU71" s="174"/>
    </row>
    <row r="72" spans="4:73" x14ac:dyDescent="0.25">
      <c r="D72" s="198"/>
      <c r="E72" s="292"/>
      <c r="F72" s="292"/>
      <c r="G72" s="292"/>
      <c r="H72" s="178"/>
      <c r="I72" s="178"/>
      <c r="J72" s="174"/>
      <c r="K72" s="292"/>
      <c r="L72" s="292"/>
      <c r="M72" s="292"/>
      <c r="N72" s="292"/>
      <c r="O72" s="199"/>
      <c r="P72" s="293"/>
      <c r="Q72" s="293"/>
      <c r="R72" s="293"/>
      <c r="S72" s="174"/>
      <c r="T72" s="174" t="str">
        <f t="shared" si="2"/>
        <v/>
      </c>
      <c r="U72" s="174"/>
      <c r="V72" s="174"/>
      <c r="W72" s="174"/>
      <c r="X72" s="174">
        <v>33</v>
      </c>
      <c r="Y72" s="161" t="str">
        <f t="shared" si="1"/>
        <v/>
      </c>
      <c r="AA72" s="160">
        <f t="shared" si="0"/>
        <v>1</v>
      </c>
      <c r="AB72" s="160">
        <f>IF(AC72="",0,IFERROR(IF(VLOOKUP(AC72,AC$38:AC71,1,0)&gt;0,0,0),1))</f>
        <v>0</v>
      </c>
      <c r="AC72" s="161">
        <f>IF(DATOS!J36=Y$39,DATOS!C36,"")</f>
        <v>0</v>
      </c>
      <c r="AR72" s="174"/>
      <c r="AS72" s="174"/>
      <c r="AT72" s="174"/>
      <c r="AU72" s="174"/>
      <c r="AV72" s="174"/>
      <c r="AW72" s="174"/>
      <c r="AX72" s="174"/>
      <c r="AY72" s="174"/>
      <c r="AZ72" s="174"/>
      <c r="BA72" s="174"/>
      <c r="BB72" s="174"/>
      <c r="BC72" s="174"/>
      <c r="BD72" s="174"/>
      <c r="BE72" s="174"/>
      <c r="BF72" s="174"/>
      <c r="BG72" s="174"/>
      <c r="BH72" s="174"/>
      <c r="BI72" s="174"/>
      <c r="BJ72" s="174"/>
      <c r="BK72" s="174"/>
      <c r="BL72" s="174"/>
      <c r="BM72" s="174"/>
      <c r="BN72" s="174"/>
      <c r="BO72" s="174"/>
      <c r="BP72" s="174"/>
      <c r="BQ72" s="174"/>
      <c r="BR72" s="174"/>
      <c r="BS72" s="174"/>
      <c r="BT72" s="174"/>
      <c r="BU72" s="174"/>
    </row>
    <row r="73" spans="4:73" x14ac:dyDescent="0.25">
      <c r="D73" s="198"/>
      <c r="E73" s="292"/>
      <c r="F73" s="292"/>
      <c r="G73" s="292"/>
      <c r="H73" s="178"/>
      <c r="I73" s="178"/>
      <c r="J73" s="174"/>
      <c r="K73" s="292"/>
      <c r="L73" s="292"/>
      <c r="M73" s="292"/>
      <c r="N73" s="292"/>
      <c r="O73" s="199"/>
      <c r="P73" s="293"/>
      <c r="Q73" s="293"/>
      <c r="R73" s="293"/>
      <c r="S73" s="174"/>
      <c r="T73" s="174" t="str">
        <f t="shared" si="2"/>
        <v/>
      </c>
      <c r="U73" s="174"/>
      <c r="V73" s="174"/>
      <c r="W73" s="174"/>
      <c r="X73" s="174">
        <v>34</v>
      </c>
      <c r="Y73" s="161" t="str">
        <f t="shared" si="1"/>
        <v/>
      </c>
      <c r="AA73" s="160">
        <f t="shared" si="0"/>
        <v>1</v>
      </c>
      <c r="AB73" s="160">
        <f>IF(AC73="",0,IFERROR(IF(VLOOKUP(AC73,AC$38:AC72,1,0)&gt;0,0,0),1))</f>
        <v>0</v>
      </c>
      <c r="AC73" s="161">
        <f>IF(DATOS!J37=Y$39,DATOS!C37,"")</f>
        <v>0</v>
      </c>
      <c r="AR73" s="174"/>
      <c r="AS73" s="174"/>
      <c r="AT73" s="174"/>
      <c r="AU73" s="174"/>
      <c r="AV73" s="174"/>
      <c r="AW73" s="174"/>
      <c r="AX73" s="174"/>
      <c r="AY73" s="174"/>
      <c r="AZ73" s="174"/>
      <c r="BA73" s="174"/>
      <c r="BB73" s="174"/>
      <c r="BC73" s="174"/>
      <c r="BD73" s="174"/>
      <c r="BE73" s="174"/>
      <c r="BF73" s="174"/>
      <c r="BG73" s="174"/>
      <c r="BH73" s="174"/>
      <c r="BI73" s="174"/>
      <c r="BJ73" s="174"/>
      <c r="BK73" s="174"/>
      <c r="BL73" s="174"/>
      <c r="BM73" s="174"/>
      <c r="BN73" s="174"/>
      <c r="BO73" s="174"/>
      <c r="BP73" s="174"/>
      <c r="BQ73" s="174"/>
      <c r="BR73" s="174"/>
      <c r="BS73" s="174"/>
      <c r="BT73" s="174"/>
      <c r="BU73" s="174"/>
    </row>
    <row r="74" spans="4:73" x14ac:dyDescent="0.25">
      <c r="D74" s="198"/>
      <c r="E74" s="292"/>
      <c r="F74" s="292"/>
      <c r="G74" s="292"/>
      <c r="H74" s="178"/>
      <c r="I74" s="178"/>
      <c r="J74" s="174"/>
      <c r="K74" s="292"/>
      <c r="L74" s="292"/>
      <c r="M74" s="292"/>
      <c r="N74" s="292"/>
      <c r="O74" s="199"/>
      <c r="P74" s="293"/>
      <c r="Q74" s="293"/>
      <c r="R74" s="293"/>
      <c r="S74" s="174"/>
      <c r="T74" s="174" t="str">
        <f t="shared" si="2"/>
        <v/>
      </c>
      <c r="U74" s="174"/>
      <c r="V74" s="174"/>
      <c r="W74" s="174"/>
      <c r="X74" s="174">
        <v>35</v>
      </c>
      <c r="Y74" s="161" t="str">
        <f t="shared" si="1"/>
        <v/>
      </c>
      <c r="AA74" s="160">
        <f t="shared" si="0"/>
        <v>1</v>
      </c>
      <c r="AB74" s="160">
        <f>IF(AC74="",0,IFERROR(IF(VLOOKUP(AC74,AC$38:AC73,1,0)&gt;0,0,0),1))</f>
        <v>0</v>
      </c>
      <c r="AC74" s="161">
        <f>IF(DATOS!J38=Y$39,DATOS!C38,"")</f>
        <v>0</v>
      </c>
      <c r="AR74" s="174"/>
      <c r="AS74" s="174"/>
      <c r="AT74" s="174"/>
      <c r="AU74" s="174"/>
      <c r="AV74" s="174"/>
      <c r="AW74" s="174"/>
      <c r="AX74" s="174"/>
      <c r="AY74" s="174"/>
      <c r="AZ74" s="174"/>
      <c r="BA74" s="174"/>
      <c r="BB74" s="174"/>
      <c r="BC74" s="174"/>
      <c r="BD74" s="174"/>
      <c r="BE74" s="174"/>
      <c r="BF74" s="174"/>
      <c r="BG74" s="174"/>
      <c r="BH74" s="174"/>
      <c r="BI74" s="174"/>
      <c r="BJ74" s="174"/>
      <c r="BK74" s="174"/>
      <c r="BL74" s="174"/>
      <c r="BM74" s="174"/>
      <c r="BN74" s="174"/>
      <c r="BO74" s="174"/>
      <c r="BP74" s="174"/>
      <c r="BQ74" s="174"/>
      <c r="BR74" s="174"/>
      <c r="BS74" s="174"/>
      <c r="BT74" s="174"/>
      <c r="BU74" s="174"/>
    </row>
    <row r="75" spans="4:73" x14ac:dyDescent="0.25">
      <c r="D75" s="198"/>
      <c r="E75" s="292"/>
      <c r="F75" s="292"/>
      <c r="G75" s="292"/>
      <c r="H75" s="178"/>
      <c r="I75" s="178"/>
      <c r="J75" s="174"/>
      <c r="K75" s="292"/>
      <c r="L75" s="292"/>
      <c r="M75" s="292"/>
      <c r="N75" s="292"/>
      <c r="O75" s="199"/>
      <c r="P75" s="293"/>
      <c r="Q75" s="293"/>
      <c r="R75" s="293"/>
      <c r="S75" s="174"/>
      <c r="T75" s="174" t="str">
        <f t="shared" si="2"/>
        <v/>
      </c>
      <c r="U75" s="174"/>
      <c r="V75" s="174"/>
      <c r="W75" s="174"/>
      <c r="X75" s="174">
        <v>36</v>
      </c>
      <c r="Y75" s="161" t="str">
        <f t="shared" si="1"/>
        <v/>
      </c>
      <c r="AA75" s="160">
        <f t="shared" si="0"/>
        <v>1</v>
      </c>
      <c r="AB75" s="160">
        <f>IF(AC75="",0,IFERROR(IF(VLOOKUP(AC75,AC$38:AC74,1,0)&gt;0,0,0),1))</f>
        <v>0</v>
      </c>
      <c r="AC75" s="161">
        <f>IF(DATOS!J39=Y$39,DATOS!C39,"")</f>
        <v>0</v>
      </c>
      <c r="AR75" s="174"/>
      <c r="AS75" s="174"/>
      <c r="AT75" s="174"/>
      <c r="AU75" s="174"/>
      <c r="AV75" s="174"/>
      <c r="AW75" s="174"/>
      <c r="AX75" s="174"/>
      <c r="AY75" s="174"/>
      <c r="AZ75" s="174"/>
      <c r="BA75" s="174"/>
      <c r="BB75" s="174"/>
      <c r="BC75" s="174"/>
      <c r="BD75" s="174"/>
      <c r="BE75" s="174"/>
      <c r="BF75" s="174"/>
      <c r="BG75" s="174"/>
      <c r="BH75" s="174"/>
      <c r="BI75" s="174"/>
      <c r="BJ75" s="174"/>
      <c r="BK75" s="174"/>
      <c r="BL75" s="174"/>
      <c r="BM75" s="174"/>
      <c r="BN75" s="174"/>
      <c r="BO75" s="174"/>
      <c r="BP75" s="174"/>
      <c r="BQ75" s="174"/>
      <c r="BR75" s="174"/>
      <c r="BS75" s="174"/>
      <c r="BT75" s="174"/>
      <c r="BU75" s="174"/>
    </row>
    <row r="76" spans="4:73" x14ac:dyDescent="0.25">
      <c r="D76" s="198"/>
      <c r="E76" s="292"/>
      <c r="F76" s="292"/>
      <c r="G76" s="292"/>
      <c r="H76" s="178"/>
      <c r="I76" s="178"/>
      <c r="J76" s="174"/>
      <c r="K76" s="292"/>
      <c r="L76" s="292"/>
      <c r="M76" s="292"/>
      <c r="N76" s="292"/>
      <c r="O76" s="199"/>
      <c r="P76" s="293"/>
      <c r="Q76" s="293"/>
      <c r="R76" s="293"/>
      <c r="S76" s="174"/>
      <c r="T76" s="174" t="str">
        <f t="shared" si="2"/>
        <v/>
      </c>
      <c r="U76" s="174"/>
      <c r="V76" s="174"/>
      <c r="W76" s="174"/>
      <c r="X76" s="174">
        <v>37</v>
      </c>
      <c r="Y76" s="161" t="str">
        <f t="shared" si="1"/>
        <v/>
      </c>
      <c r="AA76" s="160">
        <f t="shared" si="0"/>
        <v>1</v>
      </c>
      <c r="AB76" s="160">
        <f>IF(AC76="",0,IFERROR(IF(VLOOKUP(AC76,AC$38:AC75,1,0)&gt;0,0,0),1))</f>
        <v>0</v>
      </c>
      <c r="AC76" s="161">
        <f>IF(DATOS!J40=Y$39,DATOS!C40,"")</f>
        <v>0</v>
      </c>
      <c r="AR76" s="174"/>
      <c r="AS76" s="174"/>
      <c r="AT76" s="174"/>
      <c r="AU76" s="174"/>
      <c r="AV76" s="174"/>
      <c r="AW76" s="174"/>
      <c r="AX76" s="174"/>
      <c r="AY76" s="174"/>
      <c r="AZ76" s="174"/>
      <c r="BA76" s="174"/>
      <c r="BB76" s="174"/>
      <c r="BC76" s="174"/>
      <c r="BD76" s="174"/>
      <c r="BE76" s="174"/>
      <c r="BF76" s="174"/>
      <c r="BG76" s="174"/>
      <c r="BH76" s="174"/>
      <c r="BI76" s="174"/>
      <c r="BJ76" s="174"/>
      <c r="BK76" s="174"/>
      <c r="BL76" s="174"/>
      <c r="BM76" s="174"/>
      <c r="BN76" s="174"/>
      <c r="BO76" s="174"/>
      <c r="BP76" s="174"/>
      <c r="BQ76" s="174"/>
      <c r="BR76" s="174"/>
      <c r="BS76" s="174"/>
      <c r="BT76" s="174"/>
      <c r="BU76" s="174"/>
    </row>
    <row r="77" spans="4:73" x14ac:dyDescent="0.25">
      <c r="D77" s="198"/>
      <c r="E77" s="292"/>
      <c r="F77" s="292"/>
      <c r="G77" s="292"/>
      <c r="H77" s="178"/>
      <c r="I77" s="178"/>
      <c r="J77" s="174"/>
      <c r="K77" s="292"/>
      <c r="L77" s="292"/>
      <c r="M77" s="292"/>
      <c r="N77" s="292"/>
      <c r="O77" s="199"/>
      <c r="P77" s="293"/>
      <c r="Q77" s="293"/>
      <c r="R77" s="293"/>
      <c r="S77" s="174"/>
      <c r="T77" s="174" t="str">
        <f t="shared" si="2"/>
        <v/>
      </c>
      <c r="U77" s="174"/>
      <c r="V77" s="174"/>
      <c r="W77" s="174"/>
      <c r="X77" s="174">
        <v>38</v>
      </c>
      <c r="Y77" s="161" t="str">
        <f t="shared" si="1"/>
        <v/>
      </c>
      <c r="AA77" s="160">
        <f t="shared" si="0"/>
        <v>1</v>
      </c>
      <c r="AB77" s="160">
        <f>IF(AC77="",0,IFERROR(IF(VLOOKUP(AC77,AC$38:AC76,1,0)&gt;0,0,0),1))</f>
        <v>0</v>
      </c>
      <c r="AC77" s="161">
        <f>IF(DATOS!J41=Y$39,DATOS!C41,"")</f>
        <v>0</v>
      </c>
      <c r="AR77" s="174"/>
      <c r="AS77" s="174"/>
      <c r="AT77" s="174"/>
      <c r="AU77" s="174"/>
      <c r="AV77" s="174"/>
      <c r="AW77" s="174"/>
      <c r="AX77" s="174"/>
      <c r="AY77" s="174"/>
      <c r="AZ77" s="174"/>
      <c r="BA77" s="174"/>
      <c r="BB77" s="174"/>
      <c r="BC77" s="174"/>
      <c r="BD77" s="174"/>
      <c r="BE77" s="174"/>
      <c r="BF77" s="174"/>
      <c r="BG77" s="174"/>
      <c r="BH77" s="174"/>
      <c r="BI77" s="174"/>
      <c r="BJ77" s="174"/>
      <c r="BK77" s="174"/>
      <c r="BL77" s="174"/>
      <c r="BM77" s="174"/>
      <c r="BN77" s="174"/>
      <c r="BO77" s="174"/>
      <c r="BP77" s="174"/>
      <c r="BQ77" s="174"/>
      <c r="BR77" s="174"/>
      <c r="BS77" s="174"/>
      <c r="BT77" s="174"/>
      <c r="BU77" s="174"/>
    </row>
    <row r="78" spans="4:73" x14ac:dyDescent="0.25">
      <c r="D78" s="198"/>
      <c r="E78" s="292"/>
      <c r="F78" s="292"/>
      <c r="G78" s="292"/>
      <c r="H78" s="178"/>
      <c r="I78" s="178"/>
      <c r="J78" s="174"/>
      <c r="K78" s="292"/>
      <c r="L78" s="292"/>
      <c r="M78" s="292"/>
      <c r="N78" s="292"/>
      <c r="O78" s="199"/>
      <c r="P78" s="293"/>
      <c r="Q78" s="293"/>
      <c r="R78" s="293"/>
      <c r="S78" s="174"/>
      <c r="T78" s="174" t="str">
        <f t="shared" si="2"/>
        <v/>
      </c>
      <c r="U78" s="174"/>
      <c r="V78" s="174"/>
      <c r="W78" s="174"/>
      <c r="X78" s="174">
        <v>39</v>
      </c>
      <c r="Y78" s="161" t="str">
        <f t="shared" si="1"/>
        <v/>
      </c>
      <c r="AA78" s="160">
        <f t="shared" si="0"/>
        <v>1</v>
      </c>
      <c r="AB78" s="160">
        <f>IF(AC78="",0,IFERROR(IF(VLOOKUP(AC78,AC$38:AC77,1,0)&gt;0,0,0),1))</f>
        <v>0</v>
      </c>
      <c r="AC78" s="161">
        <f>IF(DATOS!J42=Y$39,DATOS!C42,"")</f>
        <v>0</v>
      </c>
      <c r="AR78" s="174"/>
      <c r="AS78" s="174"/>
      <c r="AT78" s="174"/>
      <c r="AU78" s="174"/>
      <c r="AV78" s="174"/>
      <c r="AW78" s="174"/>
      <c r="AX78" s="174"/>
      <c r="AY78" s="174"/>
      <c r="AZ78" s="174"/>
      <c r="BA78" s="174"/>
      <c r="BB78" s="174"/>
      <c r="BC78" s="174"/>
      <c r="BD78" s="174"/>
      <c r="BE78" s="174"/>
      <c r="BF78" s="174"/>
      <c r="BG78" s="174"/>
      <c r="BH78" s="174"/>
      <c r="BI78" s="174"/>
      <c r="BJ78" s="174"/>
      <c r="BK78" s="174"/>
      <c r="BL78" s="174"/>
      <c r="BM78" s="174"/>
      <c r="BN78" s="174"/>
      <c r="BO78" s="174"/>
      <c r="BP78" s="174"/>
      <c r="BQ78" s="174"/>
      <c r="BR78" s="174"/>
      <c r="BS78" s="174"/>
      <c r="BT78" s="174"/>
      <c r="BU78" s="174"/>
    </row>
    <row r="79" spans="4:73" x14ac:dyDescent="0.25">
      <c r="D79" s="198"/>
      <c r="E79" s="292"/>
      <c r="F79" s="292"/>
      <c r="G79" s="292"/>
      <c r="H79" s="178"/>
      <c r="I79" s="178"/>
      <c r="J79" s="174"/>
      <c r="K79" s="292"/>
      <c r="L79" s="292"/>
      <c r="M79" s="292"/>
      <c r="N79" s="292"/>
      <c r="O79" s="199"/>
      <c r="P79" s="293"/>
      <c r="Q79" s="293"/>
      <c r="R79" s="293"/>
      <c r="S79" s="174"/>
      <c r="T79" s="174" t="str">
        <f t="shared" si="2"/>
        <v/>
      </c>
      <c r="U79" s="174"/>
      <c r="V79" s="174"/>
      <c r="W79" s="174"/>
      <c r="X79" s="174">
        <v>40</v>
      </c>
      <c r="Y79" s="161" t="str">
        <f t="shared" si="1"/>
        <v/>
      </c>
      <c r="AA79" s="160">
        <f t="shared" si="0"/>
        <v>1</v>
      </c>
      <c r="AB79" s="160">
        <f>IF(AC79="",0,IFERROR(IF(VLOOKUP(AC79,AC$38:AC78,1,0)&gt;0,0,0),1))</f>
        <v>0</v>
      </c>
      <c r="AC79" s="161">
        <f>IF(DATOS!J43=Y$39,DATOS!C43,"")</f>
        <v>0</v>
      </c>
      <c r="AR79" s="174"/>
      <c r="AS79" s="174"/>
      <c r="AT79" s="174"/>
      <c r="AU79" s="174"/>
      <c r="AV79" s="174"/>
      <c r="AW79" s="174"/>
      <c r="AX79" s="174"/>
      <c r="AY79" s="174"/>
      <c r="AZ79" s="174"/>
      <c r="BA79" s="174"/>
      <c r="BB79" s="174"/>
      <c r="BC79" s="174"/>
      <c r="BD79" s="174"/>
      <c r="BE79" s="174"/>
      <c r="BF79" s="174"/>
      <c r="BG79" s="174"/>
      <c r="BH79" s="174"/>
      <c r="BI79" s="174"/>
      <c r="BJ79" s="174"/>
      <c r="BK79" s="174"/>
      <c r="BL79" s="174"/>
      <c r="BM79" s="174"/>
      <c r="BN79" s="174"/>
      <c r="BO79" s="174"/>
      <c r="BP79" s="174"/>
      <c r="BQ79" s="174"/>
      <c r="BR79" s="174"/>
      <c r="BS79" s="174"/>
      <c r="BT79" s="174"/>
      <c r="BU79" s="174"/>
    </row>
    <row r="80" spans="4:73" x14ac:dyDescent="0.25">
      <c r="D80" s="178"/>
      <c r="E80" s="292"/>
      <c r="F80" s="292"/>
      <c r="G80" s="292"/>
      <c r="H80" s="178"/>
      <c r="I80" s="178"/>
      <c r="J80" s="174"/>
      <c r="K80" s="292"/>
      <c r="L80" s="292"/>
      <c r="M80" s="292"/>
      <c r="N80" s="292"/>
      <c r="O80" s="199"/>
      <c r="P80" s="293"/>
      <c r="Q80" s="293"/>
      <c r="R80" s="293"/>
      <c r="S80" s="174"/>
      <c r="T80" s="174" t="str">
        <f t="shared" si="2"/>
        <v/>
      </c>
      <c r="U80" s="174"/>
      <c r="V80" s="174"/>
      <c r="W80" s="174"/>
      <c r="X80" s="174">
        <v>41</v>
      </c>
      <c r="Y80" s="161" t="str">
        <f t="shared" ref="Y80:Y85" si="3">IFERROR(VLOOKUP(X80,AA$38:AC$3370,3,0),"")</f>
        <v/>
      </c>
      <c r="AA80" s="160">
        <f t="shared" ref="AA80:AA85" si="4">AA79+AB80</f>
        <v>1</v>
      </c>
      <c r="AB80" s="160">
        <f>IF(AC80="",0,IFERROR(IF(VLOOKUP(AC80,AC$38:AC79,1,0)&gt;0,0,0),1))</f>
        <v>0</v>
      </c>
      <c r="AC80" s="161">
        <f>IF(DATOS!J44=Y$39,DATOS!C44,"")</f>
        <v>0</v>
      </c>
      <c r="AR80" s="174"/>
      <c r="AS80" s="174"/>
      <c r="AT80" s="174"/>
      <c r="AU80" s="174"/>
      <c r="AV80" s="174"/>
      <c r="AW80" s="174"/>
      <c r="AX80" s="174"/>
      <c r="AY80" s="174"/>
      <c r="AZ80" s="174"/>
      <c r="BA80" s="174"/>
      <c r="BB80" s="174"/>
      <c r="BC80" s="174"/>
      <c r="BD80" s="174"/>
      <c r="BE80" s="174"/>
      <c r="BF80" s="174"/>
      <c r="BG80" s="174"/>
      <c r="BH80" s="174"/>
      <c r="BI80" s="174"/>
      <c r="BJ80" s="174"/>
      <c r="BK80" s="174"/>
      <c r="BL80" s="174"/>
      <c r="BM80" s="174"/>
      <c r="BN80" s="174"/>
      <c r="BO80" s="174"/>
      <c r="BP80" s="174"/>
      <c r="BQ80" s="174"/>
      <c r="BR80" s="174"/>
      <c r="BS80" s="174"/>
      <c r="BT80" s="174"/>
      <c r="BU80" s="174"/>
    </row>
    <row r="81" spans="4:73" x14ac:dyDescent="0.25">
      <c r="D81" s="178"/>
      <c r="E81" s="292"/>
      <c r="F81" s="292"/>
      <c r="G81" s="292"/>
      <c r="H81" s="178"/>
      <c r="I81" s="178"/>
      <c r="J81" s="174"/>
      <c r="K81" s="292"/>
      <c r="L81" s="292"/>
      <c r="M81" s="292"/>
      <c r="N81" s="292"/>
      <c r="O81" s="199"/>
      <c r="P81" s="293"/>
      <c r="Q81" s="293"/>
      <c r="R81" s="293"/>
      <c r="S81" s="174"/>
      <c r="T81" s="174" t="str">
        <f t="shared" si="2"/>
        <v/>
      </c>
      <c r="U81" s="174"/>
      <c r="V81" s="174"/>
      <c r="W81" s="174"/>
      <c r="X81" s="174">
        <v>42</v>
      </c>
      <c r="Y81" s="161" t="str">
        <f t="shared" si="3"/>
        <v/>
      </c>
      <c r="AA81" s="160">
        <f t="shared" si="4"/>
        <v>1</v>
      </c>
      <c r="AB81" s="160">
        <f>IF(AC81="",0,IFERROR(IF(VLOOKUP(AC81,AC$38:AC80,1,0)&gt;0,0,0),1))</f>
        <v>0</v>
      </c>
      <c r="AC81" s="161">
        <f>IF(DATOS!J45=Y$39,DATOS!C45,"")</f>
        <v>0</v>
      </c>
      <c r="AR81" s="174"/>
      <c r="AS81" s="174"/>
      <c r="AT81" s="174"/>
      <c r="AU81" s="174"/>
      <c r="AV81" s="174"/>
      <c r="AW81" s="174"/>
      <c r="AX81" s="174"/>
      <c r="AY81" s="174"/>
      <c r="AZ81" s="174"/>
      <c r="BA81" s="174"/>
      <c r="BB81" s="174"/>
      <c r="BC81" s="174"/>
      <c r="BD81" s="174"/>
      <c r="BE81" s="174"/>
      <c r="BF81" s="174"/>
      <c r="BG81" s="174"/>
      <c r="BH81" s="174"/>
      <c r="BI81" s="174"/>
      <c r="BJ81" s="174"/>
      <c r="BK81" s="174"/>
      <c r="BL81" s="174"/>
      <c r="BM81" s="174"/>
      <c r="BN81" s="174"/>
      <c r="BO81" s="174"/>
      <c r="BP81" s="174"/>
      <c r="BQ81" s="174"/>
      <c r="BR81" s="174"/>
      <c r="BS81" s="174"/>
      <c r="BT81" s="174"/>
      <c r="BU81" s="174"/>
    </row>
    <row r="82" spans="4:73" x14ac:dyDescent="0.25">
      <c r="D82" s="178"/>
      <c r="E82" s="292"/>
      <c r="F82" s="292"/>
      <c r="G82" s="292"/>
      <c r="H82" s="178"/>
      <c r="I82" s="178"/>
      <c r="J82" s="174"/>
      <c r="K82" s="292"/>
      <c r="L82" s="292"/>
      <c r="M82" s="292"/>
      <c r="N82" s="292"/>
      <c r="O82" s="199"/>
      <c r="P82" s="293"/>
      <c r="Q82" s="293"/>
      <c r="R82" s="293"/>
      <c r="S82" s="174"/>
      <c r="T82" s="174" t="str">
        <f t="shared" si="2"/>
        <v/>
      </c>
      <c r="U82" s="174"/>
      <c r="V82" s="174"/>
      <c r="W82" s="174"/>
      <c r="X82" s="174">
        <v>43</v>
      </c>
      <c r="Y82" s="161" t="str">
        <f t="shared" si="3"/>
        <v/>
      </c>
      <c r="AA82" s="160">
        <f t="shared" si="4"/>
        <v>1</v>
      </c>
      <c r="AB82" s="160">
        <f>IF(AC82="",0,IFERROR(IF(VLOOKUP(AC82,AC$38:AC81,1,0)&gt;0,0,0),1))</f>
        <v>0</v>
      </c>
      <c r="AC82" s="161">
        <f>IF(DATOS!J46=Y$39,DATOS!C46,"")</f>
        <v>0</v>
      </c>
      <c r="AR82" s="174"/>
      <c r="AS82" s="174"/>
      <c r="AT82" s="174"/>
      <c r="AU82" s="174"/>
      <c r="AV82" s="174"/>
      <c r="AW82" s="174"/>
      <c r="AX82" s="174"/>
      <c r="AY82" s="174"/>
      <c r="AZ82" s="174"/>
      <c r="BA82" s="174"/>
      <c r="BB82" s="174"/>
      <c r="BC82" s="174"/>
      <c r="BD82" s="174"/>
      <c r="BE82" s="174"/>
      <c r="BF82" s="174"/>
      <c r="BG82" s="174"/>
      <c r="BH82" s="174"/>
      <c r="BI82" s="174"/>
      <c r="BJ82" s="174"/>
      <c r="BK82" s="174"/>
      <c r="BL82" s="174"/>
      <c r="BM82" s="174"/>
      <c r="BN82" s="174"/>
      <c r="BO82" s="174"/>
      <c r="BP82" s="174"/>
      <c r="BQ82" s="174"/>
      <c r="BR82" s="174"/>
      <c r="BS82" s="174"/>
      <c r="BT82" s="174"/>
      <c r="BU82" s="174"/>
    </row>
    <row r="83" spans="4:73" x14ac:dyDescent="0.25">
      <c r="D83" s="178"/>
      <c r="E83" s="292"/>
      <c r="F83" s="292"/>
      <c r="G83" s="292"/>
      <c r="H83" s="178"/>
      <c r="I83" s="178"/>
      <c r="J83" s="174"/>
      <c r="K83" s="292"/>
      <c r="L83" s="292"/>
      <c r="M83" s="292"/>
      <c r="N83" s="292"/>
      <c r="O83" s="199"/>
      <c r="P83" s="293"/>
      <c r="Q83" s="293"/>
      <c r="R83" s="293"/>
      <c r="S83" s="174"/>
      <c r="T83" s="174" t="str">
        <f t="shared" si="2"/>
        <v/>
      </c>
      <c r="U83" s="174"/>
      <c r="V83" s="174"/>
      <c r="W83" s="174"/>
      <c r="X83" s="174">
        <v>44</v>
      </c>
      <c r="Y83" s="161" t="str">
        <f t="shared" si="3"/>
        <v/>
      </c>
      <c r="AA83" s="160">
        <f t="shared" si="4"/>
        <v>1</v>
      </c>
      <c r="AB83" s="160">
        <f>IF(AC83="",0,IFERROR(IF(VLOOKUP(AC83,AC$38:AC82,1,0)&gt;0,0,0),1))</f>
        <v>0</v>
      </c>
      <c r="AC83" s="161">
        <f>IF(DATOS!J47=Y$39,DATOS!C47,"")</f>
        <v>0</v>
      </c>
      <c r="AR83" s="174"/>
      <c r="AS83" s="174"/>
      <c r="AT83" s="174"/>
      <c r="AU83" s="174"/>
      <c r="AV83" s="174"/>
      <c r="AW83" s="174"/>
      <c r="AX83" s="174"/>
      <c r="AY83" s="174"/>
      <c r="AZ83" s="174"/>
      <c r="BA83" s="174"/>
      <c r="BB83" s="174"/>
      <c r="BC83" s="174"/>
      <c r="BD83" s="174"/>
      <c r="BE83" s="174"/>
      <c r="BF83" s="174"/>
      <c r="BG83" s="174"/>
      <c r="BH83" s="174"/>
      <c r="BI83" s="174"/>
      <c r="BJ83" s="174"/>
      <c r="BK83" s="174"/>
      <c r="BL83" s="174"/>
      <c r="BM83" s="174"/>
      <c r="BN83" s="174"/>
      <c r="BO83" s="174"/>
      <c r="BP83" s="174"/>
      <c r="BQ83" s="174"/>
      <c r="BR83" s="174"/>
      <c r="BS83" s="174"/>
      <c r="BT83" s="174"/>
      <c r="BU83" s="174"/>
    </row>
    <row r="84" spans="4:73" x14ac:dyDescent="0.25">
      <c r="D84" s="178"/>
      <c r="E84" s="292"/>
      <c r="F84" s="292"/>
      <c r="G84" s="292"/>
      <c r="H84" s="178"/>
      <c r="I84" s="178"/>
      <c r="J84" s="174"/>
      <c r="K84" s="292"/>
      <c r="L84" s="292"/>
      <c r="M84" s="292"/>
      <c r="N84" s="292"/>
      <c r="O84" s="199"/>
      <c r="P84" s="293"/>
      <c r="Q84" s="293"/>
      <c r="R84" s="293"/>
      <c r="S84" s="174"/>
      <c r="T84" s="174" t="str">
        <f t="shared" si="2"/>
        <v/>
      </c>
      <c r="U84" s="174"/>
      <c r="V84" s="174"/>
      <c r="W84" s="174"/>
      <c r="X84" s="174">
        <v>45</v>
      </c>
      <c r="Y84" s="161" t="str">
        <f t="shared" si="3"/>
        <v/>
      </c>
      <c r="AA84" s="160">
        <f t="shared" si="4"/>
        <v>1</v>
      </c>
      <c r="AB84" s="160">
        <f>IF(AC84="",0,IFERROR(IF(VLOOKUP(AC84,AC$38:AC83,1,0)&gt;0,0,0),1))</f>
        <v>0</v>
      </c>
      <c r="AC84" s="161">
        <f>IF(DATOS!J48=Y$39,DATOS!C48,"")</f>
        <v>0</v>
      </c>
      <c r="AR84" s="174"/>
      <c r="AS84" s="174"/>
      <c r="AT84" s="174"/>
      <c r="AU84" s="174"/>
      <c r="AV84" s="174"/>
      <c r="AW84" s="174"/>
      <c r="AX84" s="174"/>
      <c r="AY84" s="174"/>
      <c r="AZ84" s="174"/>
      <c r="BA84" s="174"/>
      <c r="BB84" s="174"/>
      <c r="BC84" s="174"/>
      <c r="BD84" s="174"/>
      <c r="BE84" s="174"/>
      <c r="BF84" s="174"/>
      <c r="BG84" s="174"/>
      <c r="BH84" s="174"/>
      <c r="BI84" s="174"/>
      <c r="BJ84" s="174"/>
      <c r="BK84" s="174"/>
      <c r="BL84" s="174"/>
      <c r="BM84" s="174"/>
      <c r="BN84" s="174"/>
      <c r="BO84" s="174"/>
      <c r="BP84" s="174"/>
      <c r="BQ84" s="174"/>
      <c r="BR84" s="174"/>
      <c r="BS84" s="174"/>
      <c r="BT84" s="174"/>
      <c r="BU84" s="174"/>
    </row>
    <row r="85" spans="4:73" x14ac:dyDescent="0.25">
      <c r="D85" s="178"/>
      <c r="E85" s="292"/>
      <c r="F85" s="292"/>
      <c r="G85" s="292"/>
      <c r="H85" s="178"/>
      <c r="I85" s="178"/>
      <c r="J85" s="174"/>
      <c r="K85" s="292"/>
      <c r="L85" s="292"/>
      <c r="M85" s="292"/>
      <c r="N85" s="292"/>
      <c r="O85" s="199"/>
      <c r="P85" s="293"/>
      <c r="Q85" s="293"/>
      <c r="R85" s="293"/>
      <c r="S85" s="174"/>
      <c r="T85" s="174" t="str">
        <f t="shared" si="2"/>
        <v/>
      </c>
      <c r="U85" s="174"/>
      <c r="V85" s="174"/>
      <c r="W85" s="174"/>
      <c r="X85" s="174">
        <v>46</v>
      </c>
      <c r="Y85" s="161" t="str">
        <f t="shared" si="3"/>
        <v/>
      </c>
      <c r="AA85" s="160">
        <f t="shared" si="4"/>
        <v>1</v>
      </c>
      <c r="AB85" s="160">
        <f>IF(AC85="",0,IFERROR(IF(VLOOKUP(AC85,AC$38:AC84,1,0)&gt;0,0,0),1))</f>
        <v>0</v>
      </c>
      <c r="AC85" s="161">
        <f>IF(DATOS!J49=Y$39,DATOS!C49,"")</f>
        <v>0</v>
      </c>
      <c r="AR85" s="174"/>
      <c r="AS85" s="174"/>
      <c r="AT85" s="174"/>
      <c r="AU85" s="174"/>
      <c r="AV85" s="174"/>
      <c r="AW85" s="174"/>
      <c r="AX85" s="174"/>
      <c r="AY85" s="174"/>
      <c r="AZ85" s="174"/>
      <c r="BA85" s="174"/>
      <c r="BB85" s="174"/>
      <c r="BC85" s="174"/>
      <c r="BD85" s="174"/>
      <c r="BE85" s="174"/>
      <c r="BF85" s="174"/>
      <c r="BG85" s="174"/>
      <c r="BH85" s="174"/>
      <c r="BI85" s="174"/>
      <c r="BJ85" s="174"/>
      <c r="BK85" s="174"/>
      <c r="BL85" s="174"/>
      <c r="BM85" s="174"/>
      <c r="BN85" s="174"/>
      <c r="BO85" s="174"/>
      <c r="BP85" s="174"/>
      <c r="BQ85" s="174"/>
      <c r="BR85" s="174"/>
      <c r="BS85" s="174"/>
      <c r="BT85" s="174"/>
      <c r="BU85" s="174"/>
    </row>
    <row r="86" spans="4:73" x14ac:dyDescent="0.25">
      <c r="D86" s="178"/>
      <c r="E86" s="292"/>
      <c r="F86" s="292"/>
      <c r="G86" s="292"/>
      <c r="H86" s="178"/>
      <c r="I86" s="178"/>
      <c r="J86" s="174"/>
      <c r="K86" s="292"/>
      <c r="L86" s="292"/>
      <c r="M86" s="292"/>
      <c r="N86" s="292"/>
      <c r="O86" s="199"/>
      <c r="P86" s="293"/>
      <c r="Q86" s="293"/>
      <c r="R86" s="293"/>
      <c r="S86" s="174"/>
      <c r="T86" s="174" t="str">
        <f t="shared" si="2"/>
        <v/>
      </c>
      <c r="U86" s="174"/>
      <c r="V86" s="174"/>
      <c r="W86" s="174"/>
      <c r="X86" s="174">
        <v>47</v>
      </c>
      <c r="Y86" s="161" t="str">
        <f>IFERROR(VLOOKUP(X86,AA$38:AC$3370,3,0),"")</f>
        <v/>
      </c>
      <c r="AA86" s="160">
        <f>AA85+AB86</f>
        <v>1</v>
      </c>
      <c r="AB86" s="160">
        <f>IF(AC86="",0,IFERROR(IF(VLOOKUP(AC86,AC$38:AC85,1,0)&gt;0,0,0),1))</f>
        <v>0</v>
      </c>
      <c r="AC86" s="161">
        <f>IF(DATOS!J50=Y$39,DATOS!C50,"")</f>
        <v>0</v>
      </c>
      <c r="AR86" s="174"/>
      <c r="AS86" s="174"/>
      <c r="AT86" s="174"/>
      <c r="AU86" s="174"/>
      <c r="AV86" s="174"/>
      <c r="AW86" s="174"/>
      <c r="AX86" s="174"/>
      <c r="AY86" s="174"/>
      <c r="AZ86" s="174"/>
      <c r="BA86" s="174"/>
      <c r="BB86" s="174"/>
      <c r="BC86" s="174"/>
      <c r="BD86" s="174"/>
      <c r="BE86" s="174"/>
      <c r="BF86" s="174"/>
      <c r="BG86" s="174"/>
      <c r="BH86" s="174"/>
      <c r="BI86" s="174"/>
      <c r="BJ86" s="174"/>
      <c r="BK86" s="174"/>
      <c r="BL86" s="174"/>
      <c r="BM86" s="174"/>
      <c r="BN86" s="174"/>
      <c r="BO86" s="174"/>
      <c r="BP86" s="174"/>
      <c r="BQ86" s="174"/>
      <c r="BR86" s="174"/>
      <c r="BS86" s="174"/>
      <c r="BT86" s="174"/>
      <c r="BU86" s="174"/>
    </row>
    <row r="87" spans="4:73" x14ac:dyDescent="0.25">
      <c r="D87" s="178"/>
      <c r="E87" s="292"/>
      <c r="F87" s="292"/>
      <c r="G87" s="292"/>
      <c r="H87" s="178"/>
      <c r="I87" s="178"/>
      <c r="J87" s="174"/>
      <c r="K87" s="292"/>
      <c r="L87" s="292"/>
      <c r="M87" s="292"/>
      <c r="N87" s="292"/>
      <c r="O87" s="199"/>
      <c r="P87" s="293"/>
      <c r="Q87" s="293"/>
      <c r="R87" s="293"/>
      <c r="S87" s="174"/>
      <c r="T87" s="174" t="str">
        <f t="shared" si="2"/>
        <v/>
      </c>
      <c r="U87" s="174"/>
      <c r="V87" s="174"/>
      <c r="W87" s="174"/>
      <c r="X87" s="174">
        <v>48</v>
      </c>
      <c r="Y87" s="161" t="str">
        <f>IFERROR(VLOOKUP(X87,AA$38:AC$3370,3,0),"")</f>
        <v/>
      </c>
      <c r="AA87" s="160">
        <f>AA86+AB87</f>
        <v>1</v>
      </c>
      <c r="AB87" s="160">
        <f>IF(AC87="",0,IFERROR(IF(VLOOKUP(AC87,AC$38:AC86,1,0)&gt;0,0,0),1))</f>
        <v>0</v>
      </c>
      <c r="AC87" s="161">
        <f>IF(DATOS!J51=Y$39,DATOS!C51,"")</f>
        <v>0</v>
      </c>
      <c r="AR87" s="174"/>
      <c r="AS87" s="174"/>
      <c r="AT87" s="174"/>
      <c r="AU87" s="174"/>
      <c r="AV87" s="174"/>
      <c r="AW87" s="174"/>
      <c r="AX87" s="174"/>
      <c r="AY87" s="174"/>
      <c r="AZ87" s="174"/>
      <c r="BA87" s="174"/>
      <c r="BB87" s="174"/>
      <c r="BC87" s="174"/>
      <c r="BD87" s="174"/>
      <c r="BE87" s="174"/>
      <c r="BF87" s="174"/>
      <c r="BG87" s="174"/>
      <c r="BH87" s="174"/>
      <c r="BI87" s="174"/>
      <c r="BJ87" s="174"/>
      <c r="BK87" s="174"/>
      <c r="BL87" s="174"/>
      <c r="BM87" s="174"/>
      <c r="BN87" s="174"/>
      <c r="BO87" s="174"/>
      <c r="BP87" s="174"/>
      <c r="BQ87" s="174"/>
      <c r="BR87" s="174"/>
      <c r="BS87" s="174"/>
      <c r="BT87" s="174"/>
      <c r="BU87" s="174"/>
    </row>
    <row r="88" spans="4:73" x14ac:dyDescent="0.25">
      <c r="D88" s="178"/>
      <c r="E88" s="292"/>
      <c r="F88" s="292"/>
      <c r="G88" s="292"/>
      <c r="H88" s="178"/>
      <c r="I88" s="178"/>
      <c r="J88" s="174"/>
      <c r="K88" s="292"/>
      <c r="L88" s="292"/>
      <c r="M88" s="292"/>
      <c r="N88" s="292"/>
      <c r="O88" s="199"/>
      <c r="P88" s="293"/>
      <c r="Q88" s="293"/>
      <c r="R88" s="293"/>
      <c r="S88" s="174"/>
      <c r="T88" s="174" t="str">
        <f t="shared" si="2"/>
        <v/>
      </c>
      <c r="U88" s="174"/>
      <c r="V88" s="174"/>
      <c r="W88" s="174"/>
      <c r="X88" s="174">
        <v>49</v>
      </c>
      <c r="Y88" s="161" t="str">
        <f>IFERROR(VLOOKUP(X88,AA$38:AC$3370,3,0),"")</f>
        <v/>
      </c>
      <c r="AA88" s="160">
        <f>AA87+AB88</f>
        <v>1</v>
      </c>
      <c r="AB88" s="160">
        <f>IF(AC88="",0,IFERROR(IF(VLOOKUP(AC88,AC$38:AC87,1,0)&gt;0,0,0),1))</f>
        <v>0</v>
      </c>
      <c r="AC88" s="161">
        <f>IF(DATOS!J52=Y$39,DATOS!C52,"")</f>
        <v>0</v>
      </c>
      <c r="AR88" s="174"/>
      <c r="AS88" s="174"/>
      <c r="AT88" s="174"/>
      <c r="AU88" s="174"/>
      <c r="AV88" s="174"/>
      <c r="AW88" s="174"/>
      <c r="AX88" s="174"/>
      <c r="AY88" s="174"/>
      <c r="AZ88" s="174"/>
      <c r="BA88" s="174"/>
      <c r="BB88" s="174"/>
      <c r="BC88" s="174"/>
      <c r="BD88" s="174"/>
      <c r="BE88" s="174"/>
      <c r="BF88" s="174"/>
      <c r="BG88" s="174"/>
      <c r="BH88" s="174"/>
      <c r="BI88" s="174"/>
      <c r="BJ88" s="174"/>
      <c r="BK88" s="174"/>
      <c r="BL88" s="174"/>
      <c r="BM88" s="174"/>
      <c r="BN88" s="174"/>
      <c r="BO88" s="174"/>
      <c r="BP88" s="174"/>
      <c r="BQ88" s="174"/>
      <c r="BR88" s="174"/>
      <c r="BS88" s="174"/>
      <c r="BT88" s="174"/>
      <c r="BU88" s="174"/>
    </row>
    <row r="89" spans="4:73" x14ac:dyDescent="0.25">
      <c r="D89" s="178"/>
      <c r="E89" s="292"/>
      <c r="F89" s="292"/>
      <c r="G89" s="292"/>
      <c r="H89" s="178"/>
      <c r="I89" s="178"/>
      <c r="J89" s="174"/>
      <c r="K89" s="292"/>
      <c r="L89" s="292"/>
      <c r="M89" s="292"/>
      <c r="N89" s="292"/>
      <c r="O89" s="199"/>
      <c r="P89" s="293"/>
      <c r="Q89" s="293"/>
      <c r="R89" s="293"/>
      <c r="S89" s="174"/>
      <c r="T89" s="174" t="str">
        <f>IF(H89="","","S/n")</f>
        <v/>
      </c>
      <c r="U89" s="174"/>
      <c r="V89" s="174"/>
      <c r="W89" s="174"/>
      <c r="X89" s="174">
        <v>50</v>
      </c>
      <c r="Y89" s="161" t="str">
        <f>IFERROR(VLOOKUP(X89,AA$38:AC$3370,3,0),"")</f>
        <v/>
      </c>
      <c r="AA89" s="160">
        <f>AA88+AB89</f>
        <v>1</v>
      </c>
      <c r="AB89" s="160">
        <f>IF(AC89="",0,IFERROR(IF(VLOOKUP(AC89,AC$38:AC88,1,0)&gt;0,0,0),1))</f>
        <v>0</v>
      </c>
      <c r="AC89" s="161">
        <f>IF(DATOS!J53=Y$39,DATOS!C53,"")</f>
        <v>0</v>
      </c>
      <c r="AR89" s="174"/>
      <c r="AS89" s="174"/>
      <c r="AT89" s="174"/>
      <c r="AU89" s="174"/>
      <c r="AV89" s="174"/>
      <c r="AW89" s="174"/>
      <c r="AX89" s="174"/>
      <c r="AY89" s="174"/>
      <c r="AZ89" s="174"/>
      <c r="BA89" s="174"/>
      <c r="BB89" s="174"/>
      <c r="BC89" s="174"/>
      <c r="BD89" s="174"/>
      <c r="BE89" s="174"/>
      <c r="BF89" s="174"/>
      <c r="BG89" s="174"/>
      <c r="BH89" s="174"/>
      <c r="BI89" s="174"/>
      <c r="BJ89" s="174"/>
      <c r="BK89" s="174"/>
      <c r="BL89" s="174"/>
      <c r="BM89" s="174"/>
      <c r="BN89" s="174"/>
      <c r="BO89" s="174"/>
      <c r="BP89" s="174"/>
      <c r="BQ89" s="174"/>
      <c r="BR89" s="174"/>
      <c r="BS89" s="174"/>
      <c r="BT89" s="174"/>
      <c r="BU89" s="174"/>
    </row>
    <row r="90" spans="4:73" x14ac:dyDescent="0.25">
      <c r="D90" s="178"/>
      <c r="E90" s="178"/>
      <c r="F90" s="174"/>
      <c r="G90" s="178"/>
      <c r="H90" s="174"/>
      <c r="I90" s="174"/>
      <c r="J90" s="174"/>
      <c r="K90" s="174"/>
      <c r="L90" s="174"/>
      <c r="M90" s="174"/>
      <c r="N90" s="174"/>
      <c r="O90" s="174"/>
      <c r="P90" s="174"/>
      <c r="Q90" s="174"/>
      <c r="R90" s="174"/>
      <c r="S90" s="174"/>
      <c r="T90" s="174"/>
      <c r="U90" s="174"/>
      <c r="V90" s="174"/>
      <c r="W90" s="174"/>
      <c r="X90" s="174">
        <v>51</v>
      </c>
      <c r="Y90" s="161" t="str">
        <f t="shared" si="1"/>
        <v/>
      </c>
      <c r="AA90" s="160">
        <f t="shared" si="0"/>
        <v>1</v>
      </c>
      <c r="AB90" s="160">
        <f>IF(AC90="",0,IFERROR(IF(VLOOKUP(AC90,AC$38:AC89,1,0)&gt;0,0,0),1))</f>
        <v>0</v>
      </c>
      <c r="AC90" s="161">
        <f>IF(DATOS!J54=Y$39,DATOS!C54,"")</f>
        <v>0</v>
      </c>
      <c r="AR90" s="174"/>
      <c r="AS90" s="174"/>
      <c r="AT90" s="174"/>
      <c r="AU90" s="174"/>
      <c r="AV90" s="174"/>
      <c r="AW90" s="174"/>
      <c r="AX90" s="174"/>
      <c r="AY90" s="174"/>
      <c r="AZ90" s="174"/>
      <c r="BA90" s="174"/>
      <c r="BB90" s="174"/>
      <c r="BC90" s="174"/>
      <c r="BD90" s="174"/>
      <c r="BE90" s="174"/>
      <c r="BF90" s="174"/>
      <c r="BG90" s="174"/>
      <c r="BH90" s="174"/>
      <c r="BI90" s="174"/>
      <c r="BJ90" s="174"/>
      <c r="BK90" s="174"/>
      <c r="BL90" s="174"/>
      <c r="BM90" s="174"/>
      <c r="BN90" s="174"/>
      <c r="BO90" s="174"/>
      <c r="BP90" s="174"/>
      <c r="BQ90" s="174"/>
      <c r="BR90" s="174"/>
      <c r="BS90" s="174"/>
      <c r="BT90" s="174"/>
      <c r="BU90" s="174"/>
    </row>
    <row r="91" spans="4:73" x14ac:dyDescent="0.25">
      <c r="D91" s="178"/>
      <c r="E91" s="178"/>
      <c r="F91" s="174"/>
      <c r="G91" s="178"/>
      <c r="H91" s="174"/>
      <c r="I91" s="174"/>
      <c r="J91" s="174"/>
      <c r="K91" s="174"/>
      <c r="L91" s="174"/>
      <c r="M91" s="174"/>
      <c r="N91" s="174"/>
      <c r="O91" s="174"/>
      <c r="P91" s="174"/>
      <c r="Q91" s="174"/>
      <c r="R91" s="174"/>
      <c r="S91" s="174"/>
      <c r="T91" s="174"/>
      <c r="U91" s="174"/>
      <c r="V91" s="174"/>
      <c r="W91" s="174"/>
      <c r="X91" s="174">
        <v>52</v>
      </c>
      <c r="Y91" s="161" t="str">
        <f t="shared" si="1"/>
        <v/>
      </c>
      <c r="AA91" s="160">
        <f t="shared" si="0"/>
        <v>1</v>
      </c>
      <c r="AB91" s="160">
        <f>IF(AC91="",0,IFERROR(IF(VLOOKUP(AC91,AC$38:AC90,1,0)&gt;0,0,0),1))</f>
        <v>0</v>
      </c>
      <c r="AC91" s="161">
        <f>IF(DATOS!J55=Y$39,DATOS!C55,"")</f>
        <v>0</v>
      </c>
      <c r="AR91" s="174"/>
      <c r="AS91" s="174"/>
      <c r="AT91" s="174"/>
      <c r="AU91" s="174"/>
      <c r="AV91" s="174"/>
      <c r="AW91" s="174"/>
      <c r="AX91" s="174"/>
      <c r="AY91" s="174"/>
      <c r="AZ91" s="174"/>
      <c r="BA91" s="174"/>
      <c r="BB91" s="174"/>
      <c r="BC91" s="174"/>
      <c r="BD91" s="174"/>
      <c r="BE91" s="174"/>
      <c r="BF91" s="174"/>
      <c r="BG91" s="174"/>
      <c r="BH91" s="174"/>
      <c r="BI91" s="174"/>
      <c r="BJ91" s="174"/>
      <c r="BK91" s="174"/>
      <c r="BL91" s="174"/>
      <c r="BM91" s="174"/>
      <c r="BN91" s="174"/>
      <c r="BO91" s="174"/>
      <c r="BP91" s="174"/>
      <c r="BQ91" s="174"/>
      <c r="BR91" s="174"/>
      <c r="BS91" s="174"/>
      <c r="BT91" s="174"/>
      <c r="BU91" s="174"/>
    </row>
    <row r="92" spans="4:73" x14ac:dyDescent="0.25">
      <c r="D92" s="178"/>
      <c r="E92" s="178"/>
      <c r="F92" s="174"/>
      <c r="G92" s="178"/>
      <c r="H92" s="174"/>
      <c r="I92" s="174"/>
      <c r="J92" s="174"/>
      <c r="K92" s="174"/>
      <c r="L92" s="174"/>
      <c r="M92" s="174"/>
      <c r="N92" s="174"/>
      <c r="O92" s="174"/>
      <c r="P92" s="174"/>
      <c r="Q92" s="174"/>
      <c r="R92" s="174"/>
      <c r="S92" s="174"/>
      <c r="T92" s="174"/>
      <c r="U92" s="174"/>
      <c r="V92" s="174"/>
      <c r="W92" s="174"/>
      <c r="X92" s="174">
        <v>53</v>
      </c>
      <c r="Y92" s="161" t="str">
        <f t="shared" si="1"/>
        <v/>
      </c>
      <c r="AA92" s="160">
        <f t="shared" si="0"/>
        <v>1</v>
      </c>
      <c r="AB92" s="160">
        <f>IF(AC92="",0,IFERROR(IF(VLOOKUP(AC92,AC$38:AC91,1,0)&gt;0,0,0),1))</f>
        <v>0</v>
      </c>
      <c r="AC92" s="161">
        <f>IF(DATOS!J56=Y$39,DATOS!C56,"")</f>
        <v>0</v>
      </c>
      <c r="AR92" s="174"/>
      <c r="AS92" s="174"/>
      <c r="AT92" s="174"/>
      <c r="AU92" s="174"/>
      <c r="AV92" s="174"/>
      <c r="AW92" s="174"/>
      <c r="AX92" s="174"/>
      <c r="AY92" s="174"/>
      <c r="AZ92" s="174"/>
      <c r="BA92" s="174"/>
      <c r="BB92" s="174"/>
      <c r="BC92" s="174"/>
      <c r="BD92" s="174"/>
      <c r="BE92" s="174"/>
      <c r="BF92" s="174"/>
      <c r="BG92" s="174"/>
      <c r="BH92" s="174"/>
      <c r="BI92" s="174"/>
      <c r="BJ92" s="174"/>
      <c r="BK92" s="174"/>
      <c r="BL92" s="174"/>
      <c r="BM92" s="174"/>
      <c r="BN92" s="174"/>
      <c r="BO92" s="174"/>
      <c r="BP92" s="174"/>
      <c r="BQ92" s="174"/>
      <c r="BR92" s="174"/>
      <c r="BS92" s="174"/>
      <c r="BT92" s="174"/>
      <c r="BU92" s="174"/>
    </row>
    <row r="93" spans="4:73" x14ac:dyDescent="0.25">
      <c r="D93" s="178"/>
      <c r="E93" s="178"/>
      <c r="F93" s="174"/>
      <c r="G93" s="178"/>
      <c r="H93" s="174"/>
      <c r="I93" s="174"/>
      <c r="J93" s="174"/>
      <c r="K93" s="174"/>
      <c r="L93" s="174"/>
      <c r="M93" s="174"/>
      <c r="N93" s="174"/>
      <c r="O93" s="174"/>
      <c r="P93" s="174"/>
      <c r="Q93" s="174"/>
      <c r="R93" s="174"/>
      <c r="S93" s="174"/>
      <c r="T93" s="174"/>
      <c r="U93" s="174"/>
      <c r="V93" s="174"/>
      <c r="W93" s="174"/>
      <c r="X93" s="174">
        <v>54</v>
      </c>
      <c r="Y93" s="161" t="str">
        <f t="shared" si="1"/>
        <v/>
      </c>
      <c r="AA93" s="160">
        <f t="shared" si="0"/>
        <v>1</v>
      </c>
      <c r="AB93" s="160">
        <f>IF(AC93="",0,IFERROR(IF(VLOOKUP(AC93,AC$38:AC92,1,0)&gt;0,0,0),1))</f>
        <v>0</v>
      </c>
      <c r="AC93" s="161">
        <f>IF(DATOS!J57=Y$39,DATOS!C57,"")</f>
        <v>0</v>
      </c>
      <c r="AR93" s="174"/>
      <c r="AS93" s="174"/>
      <c r="AT93" s="174"/>
      <c r="AU93" s="174"/>
      <c r="AV93" s="174"/>
      <c r="AW93" s="174"/>
      <c r="AX93" s="174"/>
      <c r="AY93" s="174"/>
      <c r="AZ93" s="174"/>
      <c r="BA93" s="174"/>
      <c r="BB93" s="174"/>
      <c r="BC93" s="174"/>
      <c r="BD93" s="174"/>
      <c r="BE93" s="174"/>
      <c r="BF93" s="174"/>
      <c r="BG93" s="174"/>
      <c r="BH93" s="174"/>
      <c r="BI93" s="174"/>
      <c r="BJ93" s="174"/>
      <c r="BK93" s="174"/>
      <c r="BL93" s="174"/>
      <c r="BM93" s="174"/>
      <c r="BN93" s="174"/>
      <c r="BO93" s="174"/>
      <c r="BP93" s="174"/>
      <c r="BQ93" s="174"/>
      <c r="BR93" s="174"/>
      <c r="BS93" s="174"/>
      <c r="BT93" s="174"/>
      <c r="BU93" s="174"/>
    </row>
    <row r="94" spans="4:73" x14ac:dyDescent="0.25">
      <c r="D94" s="178"/>
      <c r="E94" s="178"/>
      <c r="F94" s="174"/>
      <c r="G94" s="178"/>
      <c r="H94" s="174"/>
      <c r="I94" s="174"/>
      <c r="J94" s="174"/>
      <c r="K94" s="174"/>
      <c r="L94" s="174"/>
      <c r="M94" s="174"/>
      <c r="N94" s="174"/>
      <c r="O94" s="174"/>
      <c r="P94" s="174"/>
      <c r="Q94" s="174"/>
      <c r="R94" s="174"/>
      <c r="S94" s="174"/>
      <c r="T94" s="174"/>
      <c r="U94" s="174"/>
      <c r="V94" s="174"/>
      <c r="W94" s="174"/>
      <c r="X94" s="174">
        <v>55</v>
      </c>
      <c r="Y94" s="161" t="str">
        <f t="shared" si="1"/>
        <v/>
      </c>
      <c r="AA94" s="160">
        <f t="shared" si="0"/>
        <v>1</v>
      </c>
      <c r="AB94" s="160">
        <f>IF(AC94="",0,IFERROR(IF(VLOOKUP(AC94,AC$38:AC93,1,0)&gt;0,0,0),1))</f>
        <v>0</v>
      </c>
      <c r="AC94" s="161">
        <f>IF(DATOS!J58=Y$39,DATOS!C58,"")</f>
        <v>0</v>
      </c>
      <c r="AR94" s="174"/>
      <c r="AS94" s="174"/>
      <c r="AT94" s="174"/>
      <c r="AU94" s="174"/>
      <c r="AV94" s="174"/>
      <c r="AW94" s="174"/>
      <c r="AX94" s="174"/>
      <c r="AY94" s="174"/>
      <c r="AZ94" s="174"/>
      <c r="BA94" s="174"/>
      <c r="BB94" s="174"/>
      <c r="BC94" s="174"/>
      <c r="BD94" s="174"/>
      <c r="BE94" s="174"/>
      <c r="BF94" s="174"/>
      <c r="BG94" s="174"/>
      <c r="BH94" s="174"/>
      <c r="BI94" s="174"/>
      <c r="BJ94" s="174"/>
      <c r="BK94" s="174"/>
      <c r="BL94" s="174"/>
      <c r="BM94" s="174"/>
      <c r="BN94" s="174"/>
      <c r="BO94" s="174"/>
      <c r="BP94" s="174"/>
      <c r="BQ94" s="174"/>
      <c r="BR94" s="174"/>
      <c r="BS94" s="174"/>
      <c r="BT94" s="174"/>
      <c r="BU94" s="174"/>
    </row>
    <row r="95" spans="4:73" x14ac:dyDescent="0.25">
      <c r="D95" s="178"/>
      <c r="E95" s="178"/>
      <c r="F95" s="174"/>
      <c r="G95" s="178"/>
      <c r="H95" s="174"/>
      <c r="I95" s="174"/>
      <c r="J95" s="174"/>
      <c r="K95" s="174"/>
      <c r="L95" s="174"/>
      <c r="M95" s="174"/>
      <c r="N95" s="174"/>
      <c r="O95" s="174"/>
      <c r="P95" s="174"/>
      <c r="Q95" s="174"/>
      <c r="R95" s="174"/>
      <c r="S95" s="174"/>
      <c r="T95" s="174"/>
      <c r="U95" s="174"/>
      <c r="V95" s="174"/>
      <c r="W95" s="174"/>
      <c r="X95" s="174">
        <v>56</v>
      </c>
      <c r="Y95" s="161" t="str">
        <f t="shared" si="1"/>
        <v/>
      </c>
      <c r="AA95" s="160">
        <f t="shared" si="0"/>
        <v>1</v>
      </c>
      <c r="AB95" s="160">
        <f>IF(AC95="",0,IFERROR(IF(VLOOKUP(AC95,AC$38:AC94,1,0)&gt;0,0,0),1))</f>
        <v>0</v>
      </c>
      <c r="AC95" s="161">
        <f>IF(DATOS!J59=Y$39,DATOS!C59,"")</f>
        <v>0</v>
      </c>
      <c r="AR95" s="174"/>
      <c r="AS95" s="174"/>
      <c r="AT95" s="174"/>
      <c r="AU95" s="174"/>
      <c r="AV95" s="174"/>
      <c r="AW95" s="174"/>
      <c r="AX95" s="174"/>
      <c r="AY95" s="174"/>
      <c r="AZ95" s="174"/>
      <c r="BA95" s="174"/>
      <c r="BB95" s="174"/>
      <c r="BC95" s="174"/>
      <c r="BD95" s="174"/>
      <c r="BE95" s="174"/>
      <c r="BF95" s="174"/>
      <c r="BG95" s="174"/>
      <c r="BH95" s="174"/>
      <c r="BI95" s="174"/>
      <c r="BJ95" s="174"/>
      <c r="BK95" s="174"/>
      <c r="BL95" s="174"/>
      <c r="BM95" s="174"/>
      <c r="BN95" s="174"/>
      <c r="BO95" s="174"/>
      <c r="BP95" s="174"/>
      <c r="BQ95" s="174"/>
      <c r="BR95" s="174"/>
      <c r="BS95" s="174"/>
      <c r="BT95" s="174"/>
      <c r="BU95" s="174"/>
    </row>
    <row r="96" spans="4:73" x14ac:dyDescent="0.25">
      <c r="D96" s="178"/>
      <c r="E96" s="178"/>
      <c r="F96" s="174"/>
      <c r="G96" s="178"/>
      <c r="H96" s="174"/>
      <c r="I96" s="174"/>
      <c r="J96" s="174"/>
      <c r="K96" s="174"/>
      <c r="L96" s="174"/>
      <c r="M96" s="174"/>
      <c r="N96" s="174"/>
      <c r="O96" s="174"/>
      <c r="P96" s="174"/>
      <c r="Q96" s="174"/>
      <c r="R96" s="174"/>
      <c r="S96" s="174"/>
      <c r="T96" s="174"/>
      <c r="U96" s="174"/>
      <c r="V96" s="174"/>
      <c r="W96" s="174"/>
      <c r="X96" s="174">
        <v>57</v>
      </c>
      <c r="Y96" s="161" t="str">
        <f t="shared" si="1"/>
        <v/>
      </c>
      <c r="AA96" s="160">
        <f t="shared" si="0"/>
        <v>1</v>
      </c>
      <c r="AB96" s="160">
        <f>IF(AC96="",0,IFERROR(IF(VLOOKUP(AC96,AC$38:AC95,1,0)&gt;0,0,0),1))</f>
        <v>0</v>
      </c>
      <c r="AC96" s="161">
        <f>IF(DATOS!J60=Y$39,DATOS!C60,"")</f>
        <v>0</v>
      </c>
      <c r="AR96" s="174"/>
      <c r="AS96" s="174"/>
      <c r="AT96" s="174"/>
      <c r="AU96" s="174"/>
      <c r="AV96" s="174"/>
      <c r="AW96" s="174"/>
      <c r="AX96" s="174"/>
      <c r="AY96" s="174"/>
      <c r="AZ96" s="174"/>
      <c r="BA96" s="174"/>
      <c r="BB96" s="174"/>
      <c r="BC96" s="174"/>
      <c r="BD96" s="174"/>
      <c r="BE96" s="174"/>
      <c r="BF96" s="174"/>
      <c r="BG96" s="174"/>
      <c r="BH96" s="174"/>
      <c r="BI96" s="174"/>
      <c r="BJ96" s="174"/>
      <c r="BK96" s="174"/>
      <c r="BL96" s="174"/>
      <c r="BM96" s="174"/>
      <c r="BN96" s="174"/>
      <c r="BO96" s="174"/>
      <c r="BP96" s="174"/>
      <c r="BQ96" s="174"/>
      <c r="BR96" s="174"/>
      <c r="BS96" s="174"/>
      <c r="BT96" s="174"/>
      <c r="BU96" s="174"/>
    </row>
    <row r="97" spans="4:73" x14ac:dyDescent="0.25">
      <c r="D97" s="178"/>
      <c r="E97" s="178"/>
      <c r="F97" s="174"/>
      <c r="G97" s="178"/>
      <c r="H97" s="174"/>
      <c r="I97" s="174"/>
      <c r="J97" s="174"/>
      <c r="K97" s="174"/>
      <c r="L97" s="174"/>
      <c r="M97" s="174"/>
      <c r="N97" s="174"/>
      <c r="O97" s="174"/>
      <c r="P97" s="174"/>
      <c r="Q97" s="174"/>
      <c r="R97" s="174"/>
      <c r="S97" s="174"/>
      <c r="T97" s="174"/>
      <c r="U97" s="174"/>
      <c r="V97" s="174"/>
      <c r="W97" s="174"/>
      <c r="X97" s="174">
        <v>58</v>
      </c>
      <c r="Y97" s="161" t="str">
        <f t="shared" si="1"/>
        <v/>
      </c>
      <c r="AA97" s="160">
        <f t="shared" si="0"/>
        <v>1</v>
      </c>
      <c r="AB97" s="160">
        <f>IF(AC97="",0,IFERROR(IF(VLOOKUP(AC97,AC$38:AC96,1,0)&gt;0,0,0),1))</f>
        <v>0</v>
      </c>
      <c r="AC97" s="161">
        <f>IF(DATOS!J61=Y$39,DATOS!C61,"")</f>
        <v>0</v>
      </c>
      <c r="AR97" s="174"/>
      <c r="AS97" s="174"/>
      <c r="AT97" s="174"/>
      <c r="AU97" s="174"/>
      <c r="AV97" s="174"/>
      <c r="AW97" s="174"/>
      <c r="AX97" s="174"/>
      <c r="AY97" s="174"/>
      <c r="AZ97" s="174"/>
      <c r="BA97" s="174"/>
      <c r="BB97" s="174"/>
      <c r="BC97" s="174"/>
      <c r="BD97" s="174"/>
      <c r="BE97" s="174"/>
      <c r="BF97" s="174"/>
      <c r="BG97" s="174"/>
      <c r="BH97" s="174"/>
      <c r="BI97" s="174"/>
      <c r="BJ97" s="174"/>
      <c r="BK97" s="174"/>
      <c r="BL97" s="174"/>
      <c r="BM97" s="174"/>
      <c r="BN97" s="174"/>
      <c r="BO97" s="174"/>
      <c r="BP97" s="174"/>
      <c r="BQ97" s="174"/>
      <c r="BR97" s="174"/>
      <c r="BS97" s="174"/>
      <c r="BT97" s="174"/>
      <c r="BU97" s="174"/>
    </row>
    <row r="98" spans="4:73" x14ac:dyDescent="0.25">
      <c r="D98" s="178"/>
      <c r="E98" s="178"/>
      <c r="F98" s="174"/>
      <c r="G98" s="178"/>
      <c r="H98" s="174"/>
      <c r="I98" s="174"/>
      <c r="J98" s="174"/>
      <c r="K98" s="174"/>
      <c r="L98" s="174"/>
      <c r="M98" s="174"/>
      <c r="N98" s="174"/>
      <c r="O98" s="174"/>
      <c r="P98" s="174"/>
      <c r="Q98" s="174"/>
      <c r="R98" s="174"/>
      <c r="S98" s="174"/>
      <c r="T98" s="174"/>
      <c r="U98" s="174"/>
      <c r="V98" s="174"/>
      <c r="W98" s="174"/>
      <c r="X98" s="174">
        <v>59</v>
      </c>
      <c r="Y98" s="161" t="str">
        <f t="shared" si="1"/>
        <v/>
      </c>
      <c r="AA98" s="160">
        <f t="shared" si="0"/>
        <v>1</v>
      </c>
      <c r="AB98" s="160">
        <f>IF(AC98="",0,IFERROR(IF(VLOOKUP(AC98,AC$38:AC97,1,0)&gt;0,0,0),1))</f>
        <v>0</v>
      </c>
      <c r="AC98" s="161">
        <f>IF(DATOS!J62=Y$39,DATOS!C62,"")</f>
        <v>0</v>
      </c>
      <c r="AR98" s="174"/>
      <c r="AS98" s="174"/>
      <c r="AT98" s="174"/>
      <c r="AU98" s="174"/>
      <c r="AV98" s="174"/>
      <c r="AW98" s="174"/>
      <c r="AX98" s="174"/>
      <c r="AY98" s="174"/>
      <c r="AZ98" s="174"/>
      <c r="BA98" s="174"/>
      <c r="BB98" s="174"/>
      <c r="BC98" s="174"/>
      <c r="BD98" s="174"/>
      <c r="BE98" s="174"/>
      <c r="BF98" s="174"/>
      <c r="BG98" s="174"/>
      <c r="BH98" s="174"/>
      <c r="BI98" s="174"/>
      <c r="BJ98" s="174"/>
      <c r="BK98" s="174"/>
      <c r="BL98" s="174"/>
      <c r="BM98" s="174"/>
      <c r="BN98" s="174"/>
      <c r="BO98" s="174"/>
      <c r="BP98" s="174"/>
      <c r="BQ98" s="174"/>
      <c r="BR98" s="174"/>
      <c r="BS98" s="174"/>
      <c r="BT98" s="174"/>
      <c r="BU98" s="174"/>
    </row>
    <row r="99" spans="4:73" x14ac:dyDescent="0.25">
      <c r="D99" s="178"/>
      <c r="E99" s="178"/>
      <c r="F99" s="174"/>
      <c r="G99" s="178"/>
      <c r="H99" s="174"/>
      <c r="I99" s="174"/>
      <c r="J99" s="174"/>
      <c r="K99" s="174"/>
      <c r="L99" s="174"/>
      <c r="M99" s="174"/>
      <c r="N99" s="174"/>
      <c r="O99" s="174"/>
      <c r="P99" s="174"/>
      <c r="Q99" s="174"/>
      <c r="R99" s="174"/>
      <c r="S99" s="174"/>
      <c r="T99" s="174"/>
      <c r="U99" s="174"/>
      <c r="V99" s="174"/>
      <c r="W99" s="174"/>
      <c r="X99" s="174">
        <v>60</v>
      </c>
      <c r="Y99" s="161" t="str">
        <f t="shared" si="1"/>
        <v/>
      </c>
      <c r="AA99" s="160">
        <f t="shared" si="0"/>
        <v>1</v>
      </c>
      <c r="AB99" s="160">
        <f>IF(AC99="",0,IFERROR(IF(VLOOKUP(AC99,AC$38:AC98,1,0)&gt;0,0,0),1))</f>
        <v>0</v>
      </c>
      <c r="AC99" s="161">
        <f>IF(DATOS!J63=Y$39,DATOS!C63,"")</f>
        <v>0</v>
      </c>
      <c r="AR99" s="174"/>
      <c r="AS99" s="174"/>
      <c r="AT99" s="174"/>
      <c r="AU99" s="174"/>
      <c r="AV99" s="174"/>
      <c r="AW99" s="174"/>
      <c r="AX99" s="174"/>
      <c r="AY99" s="174"/>
      <c r="AZ99" s="174"/>
      <c r="BA99" s="174"/>
      <c r="BB99" s="174"/>
      <c r="BC99" s="174"/>
      <c r="BD99" s="174"/>
      <c r="BE99" s="174"/>
      <c r="BF99" s="174"/>
      <c r="BG99" s="174"/>
      <c r="BH99" s="174"/>
      <c r="BI99" s="174"/>
      <c r="BJ99" s="174"/>
      <c r="BK99" s="174"/>
      <c r="BL99" s="174"/>
      <c r="BM99" s="174"/>
      <c r="BN99" s="174"/>
      <c r="BO99" s="174"/>
      <c r="BP99" s="174"/>
      <c r="BQ99" s="174"/>
      <c r="BR99" s="174"/>
      <c r="BS99" s="174"/>
      <c r="BT99" s="174"/>
      <c r="BU99" s="174"/>
    </row>
    <row r="100" spans="4:73" x14ac:dyDescent="0.25">
      <c r="D100" s="178"/>
      <c r="E100" s="178"/>
      <c r="F100" s="174"/>
      <c r="G100" s="178"/>
      <c r="H100" s="174"/>
      <c r="I100" s="174"/>
      <c r="J100" s="174"/>
      <c r="K100" s="174"/>
      <c r="L100" s="174"/>
      <c r="M100" s="174"/>
      <c r="N100" s="174"/>
      <c r="O100" s="174"/>
      <c r="P100" s="174"/>
      <c r="Q100" s="174"/>
      <c r="R100" s="174"/>
      <c r="S100" s="174"/>
      <c r="T100" s="174"/>
      <c r="U100" s="174"/>
      <c r="V100" s="174"/>
      <c r="W100" s="174"/>
      <c r="X100" s="174">
        <v>61</v>
      </c>
      <c r="Y100" s="161" t="str">
        <f t="shared" si="1"/>
        <v/>
      </c>
      <c r="AA100" s="160">
        <f t="shared" si="0"/>
        <v>1</v>
      </c>
      <c r="AB100" s="160">
        <f>IF(AC100="",0,IFERROR(IF(VLOOKUP(AC100,AC$38:AC99,1,0)&gt;0,0,0),1))</f>
        <v>0</v>
      </c>
      <c r="AC100" s="161">
        <f>IF(DATOS!J64=Y$39,DATOS!C64,"")</f>
        <v>0</v>
      </c>
      <c r="AR100" s="174"/>
      <c r="AS100" s="174"/>
      <c r="AT100" s="174"/>
      <c r="AU100" s="174"/>
      <c r="AV100" s="174"/>
      <c r="AW100" s="174"/>
      <c r="AX100" s="174"/>
      <c r="AY100" s="174"/>
      <c r="AZ100" s="174"/>
      <c r="BA100" s="174"/>
      <c r="BB100" s="174"/>
      <c r="BC100" s="174"/>
      <c r="BD100" s="174"/>
      <c r="BE100" s="174"/>
      <c r="BF100" s="174"/>
      <c r="BG100" s="174"/>
      <c r="BH100" s="174"/>
      <c r="BI100" s="174"/>
      <c r="BJ100" s="174"/>
      <c r="BK100" s="174"/>
      <c r="BL100" s="174"/>
      <c r="BM100" s="174"/>
      <c r="BN100" s="174"/>
      <c r="BO100" s="174"/>
      <c r="BP100" s="174"/>
      <c r="BQ100" s="174"/>
      <c r="BR100" s="174"/>
      <c r="BS100" s="174"/>
      <c r="BT100" s="174"/>
      <c r="BU100" s="174"/>
    </row>
    <row r="101" spans="4:73" x14ac:dyDescent="0.25">
      <c r="D101" s="178"/>
      <c r="E101" s="178"/>
      <c r="F101" s="174"/>
      <c r="G101" s="178"/>
      <c r="H101" s="174"/>
      <c r="I101" s="174"/>
      <c r="J101" s="174"/>
      <c r="K101" s="174"/>
      <c r="L101" s="174"/>
      <c r="M101" s="174"/>
      <c r="N101" s="174"/>
      <c r="O101" s="174"/>
      <c r="P101" s="174"/>
      <c r="Q101" s="174"/>
      <c r="R101" s="174"/>
      <c r="S101" s="174"/>
      <c r="T101" s="174"/>
      <c r="U101" s="174"/>
      <c r="V101" s="174"/>
      <c r="W101" s="174"/>
      <c r="X101" s="174">
        <v>62</v>
      </c>
      <c r="Y101" s="161" t="str">
        <f t="shared" si="1"/>
        <v/>
      </c>
      <c r="AA101" s="160">
        <f t="shared" si="0"/>
        <v>1</v>
      </c>
      <c r="AB101" s="160">
        <f>IF(AC101="",0,IFERROR(IF(VLOOKUP(AC101,AC$38:AC100,1,0)&gt;0,0,0),1))</f>
        <v>0</v>
      </c>
      <c r="AC101" s="161">
        <f>IF(DATOS!J65=Y$39,DATOS!C65,"")</f>
        <v>0</v>
      </c>
      <c r="AR101" s="174"/>
      <c r="AS101" s="174"/>
      <c r="AT101" s="174"/>
      <c r="AU101" s="174"/>
      <c r="AV101" s="174"/>
      <c r="AW101" s="174"/>
      <c r="AX101" s="174"/>
      <c r="AY101" s="174"/>
      <c r="AZ101" s="174"/>
      <c r="BA101" s="174"/>
      <c r="BB101" s="174"/>
      <c r="BC101" s="174"/>
      <c r="BD101" s="174"/>
      <c r="BE101" s="174"/>
      <c r="BF101" s="174"/>
      <c r="BG101" s="174"/>
      <c r="BH101" s="174"/>
      <c r="BI101" s="174"/>
      <c r="BJ101" s="174"/>
      <c r="BK101" s="174"/>
      <c r="BL101" s="174"/>
      <c r="BM101" s="174"/>
      <c r="BN101" s="174"/>
      <c r="BO101" s="174"/>
      <c r="BP101" s="174"/>
      <c r="BQ101" s="174"/>
      <c r="BR101" s="174"/>
      <c r="BS101" s="174"/>
      <c r="BT101" s="174"/>
      <c r="BU101" s="174"/>
    </row>
    <row r="102" spans="4:73" x14ac:dyDescent="0.25">
      <c r="D102" s="178"/>
      <c r="E102" s="178"/>
      <c r="F102" s="174"/>
      <c r="G102" s="178"/>
      <c r="H102" s="174"/>
      <c r="I102" s="174"/>
      <c r="J102" s="174"/>
      <c r="K102" s="174"/>
      <c r="L102" s="174"/>
      <c r="M102" s="174"/>
      <c r="N102" s="174"/>
      <c r="O102" s="174"/>
      <c r="P102" s="174"/>
      <c r="Q102" s="174"/>
      <c r="R102" s="174"/>
      <c r="S102" s="174"/>
      <c r="T102" s="174"/>
      <c r="U102" s="174"/>
      <c r="V102" s="174"/>
      <c r="W102" s="174"/>
      <c r="X102" s="174">
        <v>63</v>
      </c>
      <c r="Y102" s="161" t="str">
        <f t="shared" si="1"/>
        <v/>
      </c>
      <c r="AA102" s="160">
        <f t="shared" ref="AA102:AA165" si="5">AA101+AB102</f>
        <v>1</v>
      </c>
      <c r="AB102" s="160">
        <f>IF(AC102="",0,IFERROR(IF(VLOOKUP(AC102,AC$38:AC101,1,0)&gt;0,0,0),1))</f>
        <v>0</v>
      </c>
      <c r="AC102" s="161">
        <f>IF(DATOS!J66=Y$39,DATOS!C66,"")</f>
        <v>0</v>
      </c>
      <c r="AR102" s="174"/>
      <c r="AS102" s="174"/>
      <c r="AT102" s="174"/>
      <c r="AU102" s="174"/>
      <c r="AV102" s="174"/>
      <c r="AW102" s="174"/>
      <c r="AX102" s="174"/>
      <c r="AY102" s="174"/>
      <c r="AZ102" s="174"/>
      <c r="BA102" s="174"/>
      <c r="BB102" s="174"/>
      <c r="BC102" s="174"/>
      <c r="BD102" s="174"/>
      <c r="BE102" s="174"/>
      <c r="BF102" s="174"/>
      <c r="BG102" s="174"/>
      <c r="BH102" s="174"/>
      <c r="BI102" s="174"/>
      <c r="BJ102" s="174"/>
      <c r="BK102" s="174"/>
      <c r="BL102" s="174"/>
      <c r="BM102" s="174"/>
      <c r="BN102" s="174"/>
      <c r="BO102" s="174"/>
      <c r="BP102" s="174"/>
      <c r="BQ102" s="174"/>
      <c r="BR102" s="174"/>
      <c r="BS102" s="174"/>
      <c r="BT102" s="174"/>
      <c r="BU102" s="174"/>
    </row>
    <row r="103" spans="4:73" x14ac:dyDescent="0.25">
      <c r="D103" s="178"/>
      <c r="E103" s="178"/>
      <c r="F103" s="174"/>
      <c r="G103" s="178"/>
      <c r="H103" s="174"/>
      <c r="I103" s="174"/>
      <c r="J103" s="174"/>
      <c r="K103" s="174"/>
      <c r="L103" s="174"/>
      <c r="M103" s="174"/>
      <c r="N103" s="174"/>
      <c r="O103" s="174"/>
      <c r="P103" s="174"/>
      <c r="Q103" s="174"/>
      <c r="R103" s="174"/>
      <c r="S103" s="174"/>
      <c r="T103" s="174"/>
      <c r="U103" s="174"/>
      <c r="V103" s="174"/>
      <c r="W103" s="174"/>
      <c r="X103" s="174">
        <v>64</v>
      </c>
      <c r="Y103" s="161" t="str">
        <f t="shared" si="1"/>
        <v/>
      </c>
      <c r="AA103" s="160">
        <f t="shared" si="5"/>
        <v>1</v>
      </c>
      <c r="AB103" s="160">
        <f>IF(AC103="",0,IFERROR(IF(VLOOKUP(AC103,AC$38:AC102,1,0)&gt;0,0,0),1))</f>
        <v>0</v>
      </c>
      <c r="AC103" s="161">
        <f>IF(DATOS!J67=Y$39,DATOS!C67,"")</f>
        <v>0</v>
      </c>
      <c r="AR103" s="174"/>
      <c r="AS103" s="174"/>
      <c r="AT103" s="174"/>
      <c r="AU103" s="174"/>
      <c r="AV103" s="174"/>
      <c r="AW103" s="174"/>
      <c r="AX103" s="174"/>
      <c r="AY103" s="174"/>
      <c r="AZ103" s="174"/>
      <c r="BA103" s="174"/>
      <c r="BB103" s="174"/>
      <c r="BC103" s="174"/>
      <c r="BD103" s="174"/>
      <c r="BE103" s="174"/>
      <c r="BF103" s="174"/>
      <c r="BG103" s="174"/>
      <c r="BH103" s="174"/>
      <c r="BI103" s="174"/>
      <c r="BJ103" s="174"/>
      <c r="BK103" s="174"/>
      <c r="BL103" s="174"/>
      <c r="BM103" s="174"/>
      <c r="BN103" s="174"/>
      <c r="BO103" s="174"/>
      <c r="BP103" s="174"/>
      <c r="BQ103" s="174"/>
      <c r="BR103" s="174"/>
      <c r="BS103" s="174"/>
      <c r="BT103" s="174"/>
      <c r="BU103" s="174"/>
    </row>
    <row r="104" spans="4:73" x14ac:dyDescent="0.25">
      <c r="D104" s="178"/>
      <c r="E104" s="178"/>
      <c r="F104" s="174"/>
      <c r="G104" s="178"/>
      <c r="H104" s="174"/>
      <c r="I104" s="174"/>
      <c r="J104" s="174"/>
      <c r="K104" s="174"/>
      <c r="L104" s="174"/>
      <c r="M104" s="174"/>
      <c r="N104" s="174"/>
      <c r="O104" s="174"/>
      <c r="P104" s="174"/>
      <c r="Q104" s="174"/>
      <c r="R104" s="174"/>
      <c r="S104" s="174"/>
      <c r="T104" s="174"/>
      <c r="U104" s="174"/>
      <c r="V104" s="174"/>
      <c r="W104" s="174"/>
      <c r="X104" s="174">
        <v>65</v>
      </c>
      <c r="Y104" s="161" t="str">
        <f t="shared" ref="Y104:Y124" si="6">IFERROR(VLOOKUP(X104,AA$38:AC$3370,3,0),"")</f>
        <v/>
      </c>
      <c r="AA104" s="160">
        <f t="shared" si="5"/>
        <v>1</v>
      </c>
      <c r="AB104" s="160">
        <f>IF(AC104="",0,IFERROR(IF(VLOOKUP(AC104,AC$38:AC103,1,0)&gt;0,0,0),1))</f>
        <v>0</v>
      </c>
      <c r="AC104" s="161">
        <f>IF(DATOS!J68=Y$39,DATOS!C68,"")</f>
        <v>0</v>
      </c>
      <c r="AR104" s="174"/>
      <c r="AS104" s="174"/>
      <c r="AT104" s="174"/>
      <c r="AU104" s="174"/>
      <c r="AV104" s="174"/>
      <c r="AW104" s="174"/>
      <c r="AX104" s="174"/>
      <c r="AY104" s="174"/>
      <c r="AZ104" s="174"/>
      <c r="BA104" s="174"/>
      <c r="BB104" s="174"/>
      <c r="BC104" s="174"/>
      <c r="BD104" s="174"/>
      <c r="BE104" s="174"/>
      <c r="BF104" s="174"/>
      <c r="BG104" s="174"/>
      <c r="BH104" s="174"/>
      <c r="BI104" s="174"/>
      <c r="BJ104" s="174"/>
      <c r="BK104" s="174"/>
      <c r="BL104" s="174"/>
      <c r="BM104" s="174"/>
      <c r="BN104" s="174"/>
      <c r="BO104" s="174"/>
      <c r="BP104" s="174"/>
      <c r="BQ104" s="174"/>
      <c r="BR104" s="174"/>
      <c r="BS104" s="174"/>
      <c r="BT104" s="174"/>
      <c r="BU104" s="174"/>
    </row>
    <row r="105" spans="4:73" x14ac:dyDescent="0.25">
      <c r="D105" s="178"/>
      <c r="E105" s="178"/>
      <c r="F105" s="174"/>
      <c r="G105" s="178"/>
      <c r="H105" s="174"/>
      <c r="I105" s="174"/>
      <c r="J105" s="174"/>
      <c r="K105" s="174"/>
      <c r="L105" s="174"/>
      <c r="M105" s="174"/>
      <c r="N105" s="174"/>
      <c r="O105" s="174"/>
      <c r="P105" s="174"/>
      <c r="Q105" s="174"/>
      <c r="R105" s="174"/>
      <c r="S105" s="174"/>
      <c r="T105" s="174"/>
      <c r="U105" s="174"/>
      <c r="V105" s="174"/>
      <c r="W105" s="174"/>
      <c r="X105" s="174">
        <v>66</v>
      </c>
      <c r="Y105" s="161" t="str">
        <f t="shared" si="6"/>
        <v/>
      </c>
      <c r="AA105" s="160">
        <f t="shared" si="5"/>
        <v>1</v>
      </c>
      <c r="AB105" s="160">
        <f>IF(AC105="",0,IFERROR(IF(VLOOKUP(AC105,AC$38:AC104,1,0)&gt;0,0,0),1))</f>
        <v>0</v>
      </c>
      <c r="AC105" s="161">
        <f>IF(DATOS!J69=Y$39,DATOS!C69,"")</f>
        <v>0</v>
      </c>
      <c r="AR105" s="174"/>
      <c r="AS105" s="174"/>
      <c r="AT105" s="174"/>
      <c r="AU105" s="174"/>
      <c r="AV105" s="174"/>
      <c r="AW105" s="174"/>
      <c r="AX105" s="174"/>
      <c r="AY105" s="174"/>
      <c r="AZ105" s="174"/>
      <c r="BA105" s="174"/>
      <c r="BB105" s="174"/>
      <c r="BC105" s="174"/>
      <c r="BD105" s="174"/>
      <c r="BE105" s="174"/>
      <c r="BF105" s="174"/>
      <c r="BG105" s="174"/>
      <c r="BH105" s="174"/>
      <c r="BI105" s="174"/>
      <c r="BJ105" s="174"/>
      <c r="BK105" s="174"/>
      <c r="BL105" s="174"/>
      <c r="BM105" s="174"/>
      <c r="BN105" s="174"/>
      <c r="BO105" s="174"/>
      <c r="BP105" s="174"/>
      <c r="BQ105" s="174"/>
      <c r="BR105" s="174"/>
      <c r="BS105" s="174"/>
      <c r="BT105" s="174"/>
      <c r="BU105" s="174"/>
    </row>
    <row r="106" spans="4:73" x14ac:dyDescent="0.25">
      <c r="D106" s="178"/>
      <c r="E106" s="178"/>
      <c r="F106" s="174"/>
      <c r="G106" s="178"/>
      <c r="H106" s="174"/>
      <c r="I106" s="174"/>
      <c r="J106" s="174"/>
      <c r="K106" s="174"/>
      <c r="L106" s="174"/>
      <c r="M106" s="174"/>
      <c r="N106" s="174"/>
      <c r="O106" s="174"/>
      <c r="P106" s="174"/>
      <c r="Q106" s="174"/>
      <c r="R106" s="174"/>
      <c r="S106" s="174"/>
      <c r="T106" s="174"/>
      <c r="U106" s="174"/>
      <c r="V106" s="174"/>
      <c r="W106" s="174"/>
      <c r="X106" s="174">
        <v>67</v>
      </c>
      <c r="Y106" s="161" t="str">
        <f t="shared" si="6"/>
        <v/>
      </c>
      <c r="AA106" s="160">
        <f t="shared" si="5"/>
        <v>1</v>
      </c>
      <c r="AB106" s="160">
        <f>IF(AC106="",0,IFERROR(IF(VLOOKUP(AC106,AC$38:AC105,1,0)&gt;0,0,0),1))</f>
        <v>0</v>
      </c>
      <c r="AC106" s="161">
        <f>IF(DATOS!J70=Y$39,DATOS!C70,"")</f>
        <v>0</v>
      </c>
      <c r="AR106" s="174"/>
      <c r="AS106" s="174"/>
      <c r="AT106" s="174"/>
      <c r="AU106" s="174"/>
      <c r="AV106" s="174"/>
      <c r="AW106" s="174"/>
      <c r="AX106" s="174"/>
      <c r="AY106" s="174"/>
      <c r="AZ106" s="174"/>
      <c r="BA106" s="174"/>
      <c r="BB106" s="174"/>
      <c r="BC106" s="174"/>
      <c r="BD106" s="174"/>
      <c r="BE106" s="174"/>
      <c r="BF106" s="174"/>
      <c r="BG106" s="174"/>
      <c r="BH106" s="174"/>
      <c r="BI106" s="174"/>
      <c r="BJ106" s="174"/>
      <c r="BK106" s="174"/>
      <c r="BL106" s="174"/>
      <c r="BM106" s="174"/>
      <c r="BN106" s="174"/>
      <c r="BO106" s="174"/>
      <c r="BP106" s="174"/>
      <c r="BQ106" s="174"/>
      <c r="BR106" s="174"/>
      <c r="BS106" s="174"/>
      <c r="BT106" s="174"/>
      <c r="BU106" s="174"/>
    </row>
    <row r="107" spans="4:73" x14ac:dyDescent="0.25">
      <c r="D107" s="178"/>
      <c r="E107" s="178"/>
      <c r="F107" s="174"/>
      <c r="G107" s="178"/>
      <c r="H107" s="174"/>
      <c r="I107" s="174"/>
      <c r="J107" s="174"/>
      <c r="K107" s="174"/>
      <c r="L107" s="174"/>
      <c r="M107" s="174"/>
      <c r="N107" s="174"/>
      <c r="O107" s="174"/>
      <c r="P107" s="174"/>
      <c r="Q107" s="174"/>
      <c r="R107" s="174"/>
      <c r="S107" s="174"/>
      <c r="T107" s="174"/>
      <c r="U107" s="174"/>
      <c r="V107" s="174"/>
      <c r="W107" s="174"/>
      <c r="X107" s="174">
        <v>68</v>
      </c>
      <c r="Y107" s="161" t="str">
        <f t="shared" si="6"/>
        <v/>
      </c>
      <c r="AA107" s="160">
        <f t="shared" si="5"/>
        <v>1</v>
      </c>
      <c r="AB107" s="160">
        <f>IF(AC107="",0,IFERROR(IF(VLOOKUP(AC107,AC$38:AC106,1,0)&gt;0,0,0),1))</f>
        <v>0</v>
      </c>
      <c r="AC107" s="161">
        <f>IF(DATOS!J71=Y$39,DATOS!C71,"")</f>
        <v>0</v>
      </c>
      <c r="AR107" s="174"/>
      <c r="AS107" s="174"/>
      <c r="AT107" s="174"/>
      <c r="AU107" s="174"/>
      <c r="AV107" s="174"/>
      <c r="AW107" s="174"/>
      <c r="AX107" s="174"/>
      <c r="AY107" s="174"/>
      <c r="AZ107" s="174"/>
      <c r="BA107" s="174"/>
      <c r="BB107" s="174"/>
      <c r="BC107" s="174"/>
      <c r="BD107" s="174"/>
      <c r="BE107" s="174"/>
      <c r="BF107" s="174"/>
      <c r="BG107" s="174"/>
      <c r="BH107" s="174"/>
      <c r="BI107" s="174"/>
      <c r="BJ107" s="174"/>
      <c r="BK107" s="174"/>
      <c r="BL107" s="174"/>
      <c r="BM107" s="174"/>
      <c r="BN107" s="174"/>
      <c r="BO107" s="174"/>
      <c r="BP107" s="174"/>
      <c r="BQ107" s="174"/>
      <c r="BR107" s="174"/>
      <c r="BS107" s="174"/>
      <c r="BT107" s="174"/>
      <c r="BU107" s="174"/>
    </row>
    <row r="108" spans="4:73" x14ac:dyDescent="0.25">
      <c r="D108" s="178"/>
      <c r="E108" s="178"/>
      <c r="F108" s="174"/>
      <c r="G108" s="178"/>
      <c r="H108" s="174"/>
      <c r="I108" s="174"/>
      <c r="J108" s="174"/>
      <c r="K108" s="174"/>
      <c r="L108" s="174"/>
      <c r="M108" s="174"/>
      <c r="N108" s="174"/>
      <c r="O108" s="174"/>
      <c r="P108" s="174"/>
      <c r="Q108" s="174"/>
      <c r="R108" s="174"/>
      <c r="S108" s="174"/>
      <c r="T108" s="174"/>
      <c r="U108" s="174"/>
      <c r="V108" s="174"/>
      <c r="W108" s="174"/>
      <c r="X108" s="174">
        <v>69</v>
      </c>
      <c r="Y108" s="161" t="str">
        <f t="shared" si="6"/>
        <v/>
      </c>
      <c r="AA108" s="160">
        <f t="shared" si="5"/>
        <v>1</v>
      </c>
      <c r="AB108" s="160">
        <f>IF(AC108="",0,IFERROR(IF(VLOOKUP(AC108,AC$38:AC107,1,0)&gt;0,0,0),1))</f>
        <v>0</v>
      </c>
      <c r="AC108" s="161">
        <f>IF(DATOS!J72=Y$39,DATOS!C72,"")</f>
        <v>0</v>
      </c>
      <c r="AR108" s="174"/>
      <c r="AS108" s="174"/>
      <c r="AT108" s="174"/>
      <c r="AU108" s="174"/>
      <c r="AV108" s="174"/>
      <c r="AW108" s="174"/>
      <c r="AX108" s="174"/>
      <c r="AY108" s="174"/>
      <c r="AZ108" s="174"/>
      <c r="BA108" s="174"/>
      <c r="BB108" s="174"/>
      <c r="BC108" s="174"/>
      <c r="BD108" s="174"/>
      <c r="BE108" s="174"/>
      <c r="BF108" s="174"/>
      <c r="BG108" s="174"/>
      <c r="BH108" s="174"/>
      <c r="BI108" s="174"/>
      <c r="BJ108" s="174"/>
      <c r="BK108" s="174"/>
      <c r="BL108" s="174"/>
      <c r="BM108" s="174"/>
      <c r="BN108" s="174"/>
      <c r="BO108" s="174"/>
      <c r="BP108" s="174"/>
      <c r="BQ108" s="174"/>
      <c r="BR108" s="174"/>
      <c r="BS108" s="174"/>
      <c r="BT108" s="174"/>
      <c r="BU108" s="174"/>
    </row>
    <row r="109" spans="4:73" x14ac:dyDescent="0.25">
      <c r="D109" s="178"/>
      <c r="E109" s="178"/>
      <c r="F109" s="174"/>
      <c r="G109" s="178"/>
      <c r="H109" s="174"/>
      <c r="I109" s="174"/>
      <c r="J109" s="174"/>
      <c r="K109" s="174"/>
      <c r="L109" s="174"/>
      <c r="M109" s="174"/>
      <c r="N109" s="174"/>
      <c r="O109" s="174"/>
      <c r="P109" s="174"/>
      <c r="Q109" s="174"/>
      <c r="R109" s="174"/>
      <c r="S109" s="174"/>
      <c r="T109" s="174"/>
      <c r="U109" s="174"/>
      <c r="V109" s="174"/>
      <c r="W109" s="174"/>
      <c r="X109" s="174">
        <v>70</v>
      </c>
      <c r="Y109" s="161" t="str">
        <f t="shared" si="6"/>
        <v/>
      </c>
      <c r="AA109" s="160">
        <f t="shared" si="5"/>
        <v>1</v>
      </c>
      <c r="AB109" s="160">
        <f>IF(AC109="",0,IFERROR(IF(VLOOKUP(AC109,AC$38:AC108,1,0)&gt;0,0,0),1))</f>
        <v>0</v>
      </c>
      <c r="AC109" s="161">
        <f>IF(DATOS!J73=Y$39,DATOS!C73,"")</f>
        <v>0</v>
      </c>
      <c r="AR109" s="174"/>
      <c r="AS109" s="174"/>
      <c r="AT109" s="174"/>
      <c r="AU109" s="174"/>
      <c r="AV109" s="174"/>
      <c r="AW109" s="174"/>
      <c r="AX109" s="174"/>
      <c r="AY109" s="174"/>
      <c r="AZ109" s="174"/>
      <c r="BA109" s="174"/>
      <c r="BB109" s="174"/>
      <c r="BC109" s="174"/>
      <c r="BD109" s="174"/>
      <c r="BE109" s="174"/>
      <c r="BF109" s="174"/>
      <c r="BG109" s="174"/>
      <c r="BH109" s="174"/>
      <c r="BI109" s="174"/>
      <c r="BJ109" s="174"/>
      <c r="BK109" s="174"/>
      <c r="BL109" s="174"/>
      <c r="BM109" s="174"/>
      <c r="BN109" s="174"/>
      <c r="BO109" s="174"/>
      <c r="BP109" s="174"/>
      <c r="BQ109" s="174"/>
      <c r="BR109" s="174"/>
      <c r="BS109" s="174"/>
      <c r="BT109" s="174"/>
      <c r="BU109" s="174"/>
    </row>
    <row r="110" spans="4:73" x14ac:dyDescent="0.25">
      <c r="D110" s="178"/>
      <c r="E110" s="178"/>
      <c r="F110" s="174"/>
      <c r="G110" s="178"/>
      <c r="H110" s="174"/>
      <c r="I110" s="174"/>
      <c r="J110" s="174"/>
      <c r="K110" s="174"/>
      <c r="L110" s="174"/>
      <c r="M110" s="174"/>
      <c r="N110" s="174"/>
      <c r="O110" s="174"/>
      <c r="P110" s="174"/>
      <c r="Q110" s="174"/>
      <c r="R110" s="174"/>
      <c r="S110" s="174"/>
      <c r="T110" s="174"/>
      <c r="U110" s="174"/>
      <c r="V110" s="174"/>
      <c r="W110" s="174"/>
      <c r="X110" s="174">
        <v>71</v>
      </c>
      <c r="Y110" s="161" t="str">
        <f t="shared" si="6"/>
        <v/>
      </c>
      <c r="AA110" s="160">
        <f t="shared" si="5"/>
        <v>1</v>
      </c>
      <c r="AB110" s="160">
        <f>IF(AC110="",0,IFERROR(IF(VLOOKUP(AC110,AC$38:AC109,1,0)&gt;0,0,0),1))</f>
        <v>0</v>
      </c>
      <c r="AC110" s="161">
        <f>IF(DATOS!J74=Y$39,DATOS!C74,"")</f>
        <v>0</v>
      </c>
      <c r="AR110" s="174"/>
      <c r="AS110" s="174"/>
      <c r="AT110" s="174"/>
      <c r="AU110" s="174"/>
      <c r="AV110" s="174"/>
      <c r="AW110" s="174"/>
      <c r="AX110" s="174"/>
      <c r="AY110" s="174"/>
      <c r="AZ110" s="174"/>
      <c r="BA110" s="174"/>
      <c r="BB110" s="174"/>
      <c r="BC110" s="174"/>
      <c r="BD110" s="174"/>
      <c r="BE110" s="174"/>
      <c r="BF110" s="174"/>
      <c r="BG110" s="174"/>
      <c r="BH110" s="174"/>
      <c r="BI110" s="174"/>
      <c r="BJ110" s="174"/>
      <c r="BK110" s="174"/>
      <c r="BL110" s="174"/>
      <c r="BM110" s="174"/>
      <c r="BN110" s="174"/>
      <c r="BO110" s="174"/>
      <c r="BP110" s="174"/>
      <c r="BQ110" s="174"/>
      <c r="BR110" s="174"/>
      <c r="BS110" s="174"/>
      <c r="BT110" s="174"/>
      <c r="BU110" s="174"/>
    </row>
    <row r="111" spans="4:73" x14ac:dyDescent="0.25">
      <c r="D111" s="178"/>
      <c r="E111" s="178"/>
      <c r="F111" s="174"/>
      <c r="G111" s="178"/>
      <c r="H111" s="174"/>
      <c r="I111" s="174"/>
      <c r="J111" s="174"/>
      <c r="K111" s="174"/>
      <c r="L111" s="174"/>
      <c r="M111" s="174"/>
      <c r="N111" s="174"/>
      <c r="O111" s="174"/>
      <c r="P111" s="174"/>
      <c r="Q111" s="174"/>
      <c r="R111" s="174"/>
      <c r="S111" s="174"/>
      <c r="T111" s="174"/>
      <c r="U111" s="174"/>
      <c r="V111" s="174"/>
      <c r="W111" s="174"/>
      <c r="X111" s="174">
        <v>72</v>
      </c>
      <c r="Y111" s="161" t="str">
        <f t="shared" si="6"/>
        <v/>
      </c>
      <c r="AA111" s="160">
        <f t="shared" si="5"/>
        <v>1</v>
      </c>
      <c r="AB111" s="160">
        <f>IF(AC111="",0,IFERROR(IF(VLOOKUP(AC111,AC$38:AC110,1,0)&gt;0,0,0),1))</f>
        <v>0</v>
      </c>
      <c r="AC111" s="161">
        <f>IF(DATOS!J75=Y$39,DATOS!C75,"")</f>
        <v>0</v>
      </c>
      <c r="AR111" s="174"/>
      <c r="AS111" s="174"/>
      <c r="AT111" s="174"/>
      <c r="AU111" s="174"/>
      <c r="AV111" s="174"/>
      <c r="AW111" s="174"/>
      <c r="AX111" s="174"/>
      <c r="AY111" s="174"/>
      <c r="AZ111" s="174"/>
      <c r="BA111" s="174"/>
      <c r="BB111" s="174"/>
      <c r="BC111" s="174"/>
      <c r="BD111" s="174"/>
      <c r="BE111" s="174"/>
      <c r="BF111" s="174"/>
      <c r="BG111" s="174"/>
      <c r="BH111" s="174"/>
      <c r="BI111" s="174"/>
      <c r="BJ111" s="174"/>
      <c r="BK111" s="174"/>
      <c r="BL111" s="174"/>
      <c r="BM111" s="174"/>
      <c r="BN111" s="174"/>
      <c r="BO111" s="174"/>
      <c r="BP111" s="174"/>
      <c r="BQ111" s="174"/>
      <c r="BR111" s="174"/>
      <c r="BS111" s="174"/>
      <c r="BT111" s="174"/>
      <c r="BU111" s="174"/>
    </row>
    <row r="112" spans="4:73" x14ac:dyDescent="0.25">
      <c r="D112" s="178"/>
      <c r="E112" s="178"/>
      <c r="F112" s="174"/>
      <c r="G112" s="178"/>
      <c r="H112" s="174"/>
      <c r="I112" s="174"/>
      <c r="J112" s="174"/>
      <c r="K112" s="174"/>
      <c r="L112" s="174"/>
      <c r="M112" s="174"/>
      <c r="N112" s="174"/>
      <c r="O112" s="174"/>
      <c r="P112" s="174"/>
      <c r="Q112" s="174"/>
      <c r="R112" s="174"/>
      <c r="S112" s="174"/>
      <c r="T112" s="174"/>
      <c r="U112" s="174"/>
      <c r="V112" s="174"/>
      <c r="W112" s="174"/>
      <c r="X112" s="174">
        <v>73</v>
      </c>
      <c r="Y112" s="161" t="str">
        <f t="shared" si="6"/>
        <v/>
      </c>
      <c r="AA112" s="160">
        <f t="shared" si="5"/>
        <v>1</v>
      </c>
      <c r="AB112" s="160">
        <f>IF(AC112="",0,IFERROR(IF(VLOOKUP(AC112,AC$38:AC111,1,0)&gt;0,0,0),1))</f>
        <v>0</v>
      </c>
      <c r="AC112" s="161">
        <f>IF(DATOS!J76=Y$39,DATOS!C76,"")</f>
        <v>0</v>
      </c>
      <c r="AR112" s="174"/>
      <c r="AS112" s="174"/>
      <c r="AT112" s="174"/>
      <c r="AU112" s="174"/>
      <c r="AV112" s="174"/>
      <c r="AW112" s="174"/>
      <c r="AX112" s="174"/>
      <c r="AY112" s="174"/>
      <c r="AZ112" s="174"/>
      <c r="BA112" s="174"/>
      <c r="BB112" s="174"/>
      <c r="BC112" s="174"/>
      <c r="BD112" s="174"/>
      <c r="BE112" s="174"/>
      <c r="BF112" s="174"/>
      <c r="BG112" s="174"/>
      <c r="BH112" s="174"/>
      <c r="BI112" s="174"/>
      <c r="BJ112" s="174"/>
      <c r="BK112" s="174"/>
      <c r="BL112" s="174"/>
      <c r="BM112" s="174"/>
      <c r="BN112" s="174"/>
      <c r="BO112" s="174"/>
      <c r="BP112" s="174"/>
      <c r="BQ112" s="174"/>
      <c r="BR112" s="174"/>
      <c r="BS112" s="174"/>
      <c r="BT112" s="174"/>
      <c r="BU112" s="174"/>
    </row>
    <row r="113" spans="4:73" x14ac:dyDescent="0.25">
      <c r="D113" s="178"/>
      <c r="E113" s="178"/>
      <c r="F113" s="174"/>
      <c r="G113" s="178"/>
      <c r="H113" s="174"/>
      <c r="I113" s="174"/>
      <c r="J113" s="174"/>
      <c r="K113" s="174"/>
      <c r="L113" s="174"/>
      <c r="M113" s="174"/>
      <c r="N113" s="174"/>
      <c r="O113" s="174"/>
      <c r="P113" s="174"/>
      <c r="Q113" s="174"/>
      <c r="R113" s="174"/>
      <c r="S113" s="174"/>
      <c r="T113" s="174"/>
      <c r="U113" s="174"/>
      <c r="V113" s="174"/>
      <c r="W113" s="174"/>
      <c r="X113" s="174">
        <v>74</v>
      </c>
      <c r="Y113" s="161" t="str">
        <f t="shared" si="6"/>
        <v/>
      </c>
      <c r="AA113" s="160">
        <f t="shared" si="5"/>
        <v>1</v>
      </c>
      <c r="AB113" s="160">
        <f>IF(AC113="",0,IFERROR(IF(VLOOKUP(AC113,AC$38:AC112,1,0)&gt;0,0,0),1))</f>
        <v>0</v>
      </c>
      <c r="AC113" s="161">
        <f>IF(DATOS!J77=Y$39,DATOS!C77,"")</f>
        <v>0</v>
      </c>
      <c r="AR113" s="174"/>
      <c r="AS113" s="174"/>
      <c r="AT113" s="174"/>
      <c r="AU113" s="174"/>
      <c r="AV113" s="174"/>
      <c r="AW113" s="174"/>
      <c r="AX113" s="174"/>
      <c r="AY113" s="174"/>
      <c r="AZ113" s="174"/>
      <c r="BA113" s="174"/>
      <c r="BB113" s="174"/>
      <c r="BC113" s="174"/>
      <c r="BD113" s="174"/>
      <c r="BE113" s="174"/>
      <c r="BF113" s="174"/>
      <c r="BG113" s="174"/>
      <c r="BH113" s="174"/>
      <c r="BI113" s="174"/>
      <c r="BJ113" s="174"/>
      <c r="BK113" s="174"/>
      <c r="BL113" s="174"/>
      <c r="BM113" s="174"/>
      <c r="BN113" s="174"/>
      <c r="BO113" s="174"/>
      <c r="BP113" s="174"/>
      <c r="BQ113" s="174"/>
      <c r="BR113" s="174"/>
      <c r="BS113" s="174"/>
      <c r="BT113" s="174"/>
      <c r="BU113" s="174"/>
    </row>
    <row r="114" spans="4:73" x14ac:dyDescent="0.25">
      <c r="D114" s="178"/>
      <c r="E114" s="178"/>
      <c r="F114" s="174"/>
      <c r="G114" s="178"/>
      <c r="H114" s="174"/>
      <c r="I114" s="174"/>
      <c r="J114" s="174"/>
      <c r="K114" s="174"/>
      <c r="L114" s="174"/>
      <c r="M114" s="174"/>
      <c r="N114" s="174"/>
      <c r="O114" s="174"/>
      <c r="P114" s="174"/>
      <c r="Q114" s="174"/>
      <c r="R114" s="174"/>
      <c r="S114" s="174"/>
      <c r="T114" s="174"/>
      <c r="U114" s="174"/>
      <c r="V114" s="174"/>
      <c r="W114" s="174"/>
      <c r="X114" s="174">
        <v>75</v>
      </c>
      <c r="Y114" s="161" t="str">
        <f t="shared" si="6"/>
        <v/>
      </c>
      <c r="AA114" s="160">
        <f t="shared" si="5"/>
        <v>1</v>
      </c>
      <c r="AB114" s="160">
        <f>IF(AC114="",0,IFERROR(IF(VLOOKUP(AC114,AC$38:AC113,1,0)&gt;0,0,0),1))</f>
        <v>0</v>
      </c>
      <c r="AC114" s="161">
        <f>IF(DATOS!J78=Y$39,DATOS!C78,"")</f>
        <v>0</v>
      </c>
      <c r="AR114" s="174"/>
      <c r="AS114" s="174"/>
      <c r="AT114" s="174"/>
      <c r="AU114" s="174"/>
      <c r="AV114" s="174"/>
      <c r="AW114" s="174"/>
      <c r="AX114" s="174"/>
      <c r="AY114" s="174"/>
      <c r="AZ114" s="174"/>
      <c r="BA114" s="174"/>
      <c r="BB114" s="174"/>
      <c r="BC114" s="174"/>
      <c r="BD114" s="174"/>
      <c r="BE114" s="174"/>
      <c r="BF114" s="174"/>
      <c r="BG114" s="174"/>
      <c r="BH114" s="174"/>
      <c r="BI114" s="174"/>
      <c r="BJ114" s="174"/>
      <c r="BK114" s="174"/>
      <c r="BL114" s="174"/>
      <c r="BM114" s="174"/>
      <c r="BN114" s="174"/>
      <c r="BO114" s="174"/>
      <c r="BP114" s="174"/>
      <c r="BQ114" s="174"/>
      <c r="BR114" s="174"/>
      <c r="BS114" s="174"/>
      <c r="BT114" s="174"/>
      <c r="BU114" s="174"/>
    </row>
    <row r="115" spans="4:73" x14ac:dyDescent="0.25">
      <c r="D115" s="178"/>
      <c r="E115" s="178"/>
      <c r="F115" s="174"/>
      <c r="G115" s="178"/>
      <c r="H115" s="174"/>
      <c r="I115" s="174"/>
      <c r="J115" s="174"/>
      <c r="K115" s="174"/>
      <c r="L115" s="174"/>
      <c r="M115" s="174"/>
      <c r="N115" s="174"/>
      <c r="O115" s="174"/>
      <c r="P115" s="174"/>
      <c r="Q115" s="174"/>
      <c r="R115" s="174"/>
      <c r="S115" s="174"/>
      <c r="T115" s="174"/>
      <c r="U115" s="174"/>
      <c r="V115" s="174"/>
      <c r="W115" s="174"/>
      <c r="X115" s="174">
        <v>76</v>
      </c>
      <c r="Y115" s="161" t="str">
        <f t="shared" si="6"/>
        <v/>
      </c>
      <c r="AA115" s="160">
        <f t="shared" si="5"/>
        <v>1</v>
      </c>
      <c r="AB115" s="160">
        <f>IF(AC115="",0,IFERROR(IF(VLOOKUP(AC115,AC$38:AC114,1,0)&gt;0,0,0),1))</f>
        <v>0</v>
      </c>
      <c r="AC115" s="161">
        <f>IF(DATOS!J79=Y$39,DATOS!C79,"")</f>
        <v>0</v>
      </c>
      <c r="AR115" s="174"/>
      <c r="AS115" s="174"/>
      <c r="AT115" s="174"/>
      <c r="AU115" s="174"/>
      <c r="AV115" s="174"/>
      <c r="AW115" s="174"/>
      <c r="AX115" s="174"/>
      <c r="AY115" s="174"/>
      <c r="AZ115" s="174"/>
      <c r="BA115" s="174"/>
      <c r="BB115" s="174"/>
      <c r="BC115" s="174"/>
      <c r="BD115" s="174"/>
      <c r="BE115" s="174"/>
      <c r="BF115" s="174"/>
      <c r="BG115" s="174"/>
      <c r="BH115" s="174"/>
      <c r="BI115" s="174"/>
      <c r="BJ115" s="174"/>
      <c r="BK115" s="174"/>
      <c r="BL115" s="174"/>
      <c r="BM115" s="174"/>
      <c r="BN115" s="174"/>
      <c r="BO115" s="174"/>
      <c r="BP115" s="174"/>
      <c r="BQ115" s="174"/>
      <c r="BR115" s="174"/>
      <c r="BS115" s="174"/>
      <c r="BT115" s="174"/>
      <c r="BU115" s="174"/>
    </row>
    <row r="116" spans="4:73" x14ac:dyDescent="0.25">
      <c r="D116" s="178"/>
      <c r="E116" s="178"/>
      <c r="F116" s="174"/>
      <c r="G116" s="178"/>
      <c r="H116" s="174"/>
      <c r="I116" s="174"/>
      <c r="J116" s="174"/>
      <c r="K116" s="174"/>
      <c r="L116" s="174"/>
      <c r="M116" s="174"/>
      <c r="N116" s="174"/>
      <c r="O116" s="174"/>
      <c r="P116" s="174"/>
      <c r="Q116" s="174"/>
      <c r="R116" s="174"/>
      <c r="S116" s="174"/>
      <c r="T116" s="174"/>
      <c r="U116" s="174"/>
      <c r="V116" s="174"/>
      <c r="W116" s="174"/>
      <c r="X116" s="174">
        <v>77</v>
      </c>
      <c r="Y116" s="161" t="str">
        <f t="shared" si="6"/>
        <v/>
      </c>
      <c r="AA116" s="160">
        <f t="shared" si="5"/>
        <v>1</v>
      </c>
      <c r="AB116" s="160">
        <f>IF(AC116="",0,IFERROR(IF(VLOOKUP(AC116,AC$38:AC115,1,0)&gt;0,0,0),1))</f>
        <v>0</v>
      </c>
      <c r="AC116" s="161">
        <f>IF(DATOS!J80=Y$39,DATOS!C80,"")</f>
        <v>0</v>
      </c>
      <c r="AR116" s="174"/>
      <c r="AS116" s="174"/>
      <c r="AT116" s="174"/>
      <c r="AU116" s="174"/>
      <c r="AV116" s="174"/>
      <c r="AW116" s="174"/>
      <c r="AX116" s="174"/>
      <c r="AY116" s="174"/>
      <c r="AZ116" s="174"/>
      <c r="BA116" s="174"/>
      <c r="BB116" s="174"/>
      <c r="BC116" s="174"/>
      <c r="BD116" s="174"/>
      <c r="BE116" s="174"/>
      <c r="BF116" s="174"/>
      <c r="BG116" s="174"/>
      <c r="BH116" s="174"/>
      <c r="BI116" s="174"/>
      <c r="BJ116" s="174"/>
      <c r="BK116" s="174"/>
      <c r="BL116" s="174"/>
      <c r="BM116" s="174"/>
      <c r="BN116" s="174"/>
      <c r="BO116" s="174"/>
      <c r="BP116" s="174"/>
      <c r="BQ116" s="174"/>
      <c r="BR116" s="174"/>
      <c r="BS116" s="174"/>
      <c r="BT116" s="174"/>
      <c r="BU116" s="174"/>
    </row>
    <row r="117" spans="4:73" x14ac:dyDescent="0.25">
      <c r="D117" s="178"/>
      <c r="E117" s="178"/>
      <c r="F117" s="174"/>
      <c r="G117" s="178"/>
      <c r="H117" s="174"/>
      <c r="I117" s="174"/>
      <c r="J117" s="174"/>
      <c r="K117" s="174"/>
      <c r="L117" s="174"/>
      <c r="M117" s="174"/>
      <c r="N117" s="174"/>
      <c r="O117" s="174"/>
      <c r="P117" s="174"/>
      <c r="Q117" s="174"/>
      <c r="R117" s="174"/>
      <c r="S117" s="174"/>
      <c r="T117" s="174"/>
      <c r="U117" s="174"/>
      <c r="V117" s="174"/>
      <c r="W117" s="174"/>
      <c r="X117" s="174">
        <v>78</v>
      </c>
      <c r="Y117" s="161" t="str">
        <f t="shared" si="6"/>
        <v/>
      </c>
      <c r="AA117" s="160">
        <f t="shared" si="5"/>
        <v>1</v>
      </c>
      <c r="AB117" s="160">
        <f>IF(AC117="",0,IFERROR(IF(VLOOKUP(AC117,AC$38:AC116,1,0)&gt;0,0,0),1))</f>
        <v>0</v>
      </c>
      <c r="AC117" s="161">
        <f>IF(DATOS!J81=Y$39,DATOS!C81,"")</f>
        <v>0</v>
      </c>
      <c r="AR117" s="174"/>
      <c r="AS117" s="174"/>
      <c r="AT117" s="174"/>
      <c r="AU117" s="174"/>
      <c r="AV117" s="174"/>
      <c r="AW117" s="174"/>
      <c r="AX117" s="174"/>
      <c r="AY117" s="174"/>
      <c r="AZ117" s="174"/>
      <c r="BA117" s="174"/>
      <c r="BB117" s="174"/>
      <c r="BC117" s="174"/>
      <c r="BD117" s="174"/>
      <c r="BE117" s="174"/>
      <c r="BF117" s="174"/>
      <c r="BG117" s="174"/>
      <c r="BH117" s="174"/>
      <c r="BI117" s="174"/>
      <c r="BJ117" s="174"/>
      <c r="BK117" s="174"/>
      <c r="BL117" s="174"/>
      <c r="BM117" s="174"/>
      <c r="BN117" s="174"/>
      <c r="BO117" s="174"/>
      <c r="BP117" s="174"/>
      <c r="BQ117" s="174"/>
      <c r="BR117" s="174"/>
      <c r="BS117" s="174"/>
      <c r="BT117" s="174"/>
      <c r="BU117" s="174"/>
    </row>
    <row r="118" spans="4:73" x14ac:dyDescent="0.25">
      <c r="D118" s="178"/>
      <c r="E118" s="178"/>
      <c r="F118" s="174"/>
      <c r="G118" s="178"/>
      <c r="H118" s="174"/>
      <c r="I118" s="174"/>
      <c r="J118" s="174"/>
      <c r="K118" s="174"/>
      <c r="L118" s="174"/>
      <c r="M118" s="174"/>
      <c r="N118" s="174"/>
      <c r="O118" s="174"/>
      <c r="P118" s="174"/>
      <c r="Q118" s="174"/>
      <c r="R118" s="174"/>
      <c r="S118" s="174"/>
      <c r="T118" s="174"/>
      <c r="U118" s="174"/>
      <c r="V118" s="174"/>
      <c r="W118" s="174"/>
      <c r="X118" s="174">
        <v>79</v>
      </c>
      <c r="Y118" s="161" t="str">
        <f t="shared" si="6"/>
        <v/>
      </c>
      <c r="AA118" s="160">
        <f t="shared" si="5"/>
        <v>1</v>
      </c>
      <c r="AB118" s="160">
        <f>IF(AC118="",0,IFERROR(IF(VLOOKUP(AC118,AC$38:AC117,1,0)&gt;0,0,0),1))</f>
        <v>0</v>
      </c>
      <c r="AC118" s="161">
        <f>IF(DATOS!J82=Y$39,DATOS!C82,"")</f>
        <v>0</v>
      </c>
      <c r="AR118" s="174"/>
      <c r="AS118" s="174"/>
      <c r="AT118" s="174"/>
      <c r="AU118" s="174"/>
      <c r="AV118" s="174"/>
      <c r="AW118" s="174"/>
      <c r="AX118" s="174"/>
      <c r="AY118" s="174"/>
      <c r="AZ118" s="174"/>
      <c r="BA118" s="174"/>
      <c r="BB118" s="174"/>
      <c r="BC118" s="174"/>
      <c r="BD118" s="174"/>
      <c r="BE118" s="174"/>
      <c r="BF118" s="174"/>
      <c r="BG118" s="174"/>
      <c r="BH118" s="174"/>
      <c r="BI118" s="174"/>
      <c r="BJ118" s="174"/>
      <c r="BK118" s="174"/>
      <c r="BL118" s="174"/>
      <c r="BM118" s="174"/>
      <c r="BN118" s="174"/>
      <c r="BO118" s="174"/>
      <c r="BP118" s="174"/>
      <c r="BQ118" s="174"/>
      <c r="BR118" s="174"/>
      <c r="BS118" s="174"/>
      <c r="BT118" s="174"/>
      <c r="BU118" s="174"/>
    </row>
    <row r="119" spans="4:73" x14ac:dyDescent="0.25">
      <c r="D119" s="178"/>
      <c r="E119" s="178"/>
      <c r="F119" s="174"/>
      <c r="G119" s="178"/>
      <c r="H119" s="174"/>
      <c r="I119" s="174"/>
      <c r="J119" s="174"/>
      <c r="K119" s="174"/>
      <c r="L119" s="174"/>
      <c r="M119" s="174"/>
      <c r="N119" s="174"/>
      <c r="O119" s="174"/>
      <c r="P119" s="174"/>
      <c r="Q119" s="174"/>
      <c r="R119" s="174"/>
      <c r="S119" s="174"/>
      <c r="T119" s="174"/>
      <c r="U119" s="174"/>
      <c r="V119" s="174"/>
      <c r="W119" s="174"/>
      <c r="X119" s="174">
        <v>80</v>
      </c>
      <c r="Y119" s="161" t="str">
        <f t="shared" si="6"/>
        <v/>
      </c>
      <c r="AA119" s="160">
        <f t="shared" si="5"/>
        <v>1</v>
      </c>
      <c r="AB119" s="160">
        <f>IF(AC119="",0,IFERROR(IF(VLOOKUP(AC119,AC$38:AC118,1,0)&gt;0,0,0),1))</f>
        <v>0</v>
      </c>
      <c r="AC119" s="161">
        <f>IF(DATOS!J83=Y$39,DATOS!C83,"")</f>
        <v>0</v>
      </c>
      <c r="AR119" s="174"/>
      <c r="AS119" s="174"/>
      <c r="AT119" s="174"/>
      <c r="AU119" s="174"/>
      <c r="AV119" s="174"/>
      <c r="AW119" s="174"/>
      <c r="AX119" s="174"/>
      <c r="AY119" s="174"/>
      <c r="AZ119" s="174"/>
      <c r="BA119" s="174"/>
      <c r="BB119" s="174"/>
      <c r="BC119" s="174"/>
      <c r="BD119" s="174"/>
      <c r="BE119" s="174"/>
      <c r="BF119" s="174"/>
      <c r="BG119" s="174"/>
      <c r="BH119" s="174"/>
      <c r="BI119" s="174"/>
      <c r="BJ119" s="174"/>
      <c r="BK119" s="174"/>
      <c r="BL119" s="174"/>
      <c r="BM119" s="174"/>
      <c r="BN119" s="174"/>
      <c r="BO119" s="174"/>
      <c r="BP119" s="174"/>
      <c r="BQ119" s="174"/>
      <c r="BR119" s="174"/>
      <c r="BS119" s="174"/>
      <c r="BT119" s="174"/>
      <c r="BU119" s="174"/>
    </row>
    <row r="120" spans="4:73" x14ac:dyDescent="0.25">
      <c r="D120" s="178"/>
      <c r="E120" s="178"/>
      <c r="F120" s="174"/>
      <c r="G120" s="178"/>
      <c r="H120" s="174"/>
      <c r="I120" s="174"/>
      <c r="J120" s="174"/>
      <c r="K120" s="174"/>
      <c r="L120" s="174"/>
      <c r="M120" s="174"/>
      <c r="N120" s="174"/>
      <c r="O120" s="174"/>
      <c r="P120" s="174"/>
      <c r="Q120" s="174"/>
      <c r="R120" s="174"/>
      <c r="S120" s="174"/>
      <c r="T120" s="174"/>
      <c r="U120" s="174"/>
      <c r="V120" s="174"/>
      <c r="W120" s="174"/>
      <c r="X120" s="174">
        <v>81</v>
      </c>
      <c r="Y120" s="161" t="str">
        <f t="shared" si="6"/>
        <v/>
      </c>
      <c r="AA120" s="160">
        <f t="shared" si="5"/>
        <v>1</v>
      </c>
      <c r="AB120" s="160">
        <f>IF(AC120="",0,IFERROR(IF(VLOOKUP(AC120,AC$38:AC119,1,0)&gt;0,0,0),1))</f>
        <v>0</v>
      </c>
      <c r="AC120" s="161">
        <f>IF(DATOS!J84=Y$39,DATOS!C84,"")</f>
        <v>0</v>
      </c>
      <c r="AR120" s="174"/>
      <c r="AS120" s="174"/>
      <c r="AT120" s="174"/>
      <c r="AU120" s="174"/>
      <c r="AV120" s="174"/>
      <c r="AW120" s="174"/>
      <c r="AX120" s="174"/>
      <c r="AY120" s="174"/>
      <c r="AZ120" s="174"/>
      <c r="BA120" s="174"/>
      <c r="BB120" s="174"/>
      <c r="BC120" s="174"/>
      <c r="BD120" s="174"/>
      <c r="BE120" s="174"/>
      <c r="BF120" s="174"/>
      <c r="BG120" s="174"/>
      <c r="BH120" s="174"/>
      <c r="BI120" s="174"/>
      <c r="BJ120" s="174"/>
      <c r="BK120" s="174"/>
      <c r="BL120" s="174"/>
      <c r="BM120" s="174"/>
      <c r="BN120" s="174"/>
      <c r="BO120" s="174"/>
      <c r="BP120" s="174"/>
      <c r="BQ120" s="174"/>
      <c r="BR120" s="174"/>
      <c r="BS120" s="174"/>
      <c r="BT120" s="174"/>
      <c r="BU120" s="174"/>
    </row>
    <row r="121" spans="4:73" x14ac:dyDescent="0.25">
      <c r="D121" s="178"/>
      <c r="E121" s="178"/>
      <c r="F121" s="174"/>
      <c r="G121" s="178"/>
      <c r="H121" s="174"/>
      <c r="I121" s="174"/>
      <c r="J121" s="174"/>
      <c r="K121" s="174"/>
      <c r="L121" s="174"/>
      <c r="M121" s="174"/>
      <c r="N121" s="174"/>
      <c r="O121" s="174"/>
      <c r="P121" s="174"/>
      <c r="Q121" s="174"/>
      <c r="R121" s="174"/>
      <c r="S121" s="174"/>
      <c r="T121" s="174"/>
      <c r="U121" s="174"/>
      <c r="V121" s="174"/>
      <c r="W121" s="174"/>
      <c r="X121" s="174">
        <v>82</v>
      </c>
      <c r="Y121" s="161" t="str">
        <f t="shared" si="6"/>
        <v/>
      </c>
      <c r="AA121" s="160">
        <f t="shared" si="5"/>
        <v>1</v>
      </c>
      <c r="AB121" s="160">
        <f>IF(AC121="",0,IFERROR(IF(VLOOKUP(AC121,AC$38:AC120,1,0)&gt;0,0,0),1))</f>
        <v>0</v>
      </c>
      <c r="AC121" s="161">
        <f>IF(DATOS!J85=Y$39,DATOS!C85,"")</f>
        <v>0</v>
      </c>
      <c r="AR121" s="174"/>
      <c r="AS121" s="174"/>
      <c r="AT121" s="174"/>
      <c r="AU121" s="174"/>
      <c r="AV121" s="174"/>
      <c r="AW121" s="174"/>
      <c r="AX121" s="174"/>
      <c r="AY121" s="174"/>
      <c r="AZ121" s="174"/>
      <c r="BA121" s="174"/>
      <c r="BB121" s="174"/>
      <c r="BC121" s="174"/>
      <c r="BD121" s="174"/>
      <c r="BE121" s="174"/>
      <c r="BF121" s="174"/>
      <c r="BG121" s="174"/>
      <c r="BH121" s="174"/>
      <c r="BI121" s="174"/>
      <c r="BJ121" s="174"/>
      <c r="BK121" s="174"/>
      <c r="BL121" s="174"/>
      <c r="BM121" s="174"/>
      <c r="BN121" s="174"/>
      <c r="BO121" s="174"/>
      <c r="BP121" s="174"/>
      <c r="BQ121" s="174"/>
      <c r="BR121" s="174"/>
      <c r="BS121" s="174"/>
      <c r="BT121" s="174"/>
      <c r="BU121" s="174"/>
    </row>
    <row r="122" spans="4:73" x14ac:dyDescent="0.25">
      <c r="D122" s="178"/>
      <c r="E122" s="178"/>
      <c r="F122" s="174"/>
      <c r="G122" s="178"/>
      <c r="H122" s="174"/>
      <c r="I122" s="174"/>
      <c r="J122" s="174"/>
      <c r="K122" s="174"/>
      <c r="L122" s="174"/>
      <c r="M122" s="174"/>
      <c r="N122" s="174"/>
      <c r="O122" s="174"/>
      <c r="P122" s="174"/>
      <c r="Q122" s="174"/>
      <c r="R122" s="174"/>
      <c r="S122" s="174"/>
      <c r="T122" s="174"/>
      <c r="U122" s="174"/>
      <c r="V122" s="174"/>
      <c r="W122" s="174"/>
      <c r="X122" s="174">
        <v>83</v>
      </c>
      <c r="Y122" s="161" t="str">
        <f t="shared" si="6"/>
        <v/>
      </c>
      <c r="AA122" s="160">
        <f t="shared" si="5"/>
        <v>1</v>
      </c>
      <c r="AB122" s="160">
        <f>IF(AC122="",0,IFERROR(IF(VLOOKUP(AC122,AC$38:AC121,1,0)&gt;0,0,0),1))</f>
        <v>0</v>
      </c>
      <c r="AC122" s="161">
        <f>IF(DATOS!J86=Y$39,DATOS!C86,"")</f>
        <v>0</v>
      </c>
      <c r="AR122" s="174"/>
      <c r="AS122" s="174"/>
      <c r="AT122" s="174"/>
      <c r="AU122" s="174"/>
      <c r="AV122" s="174"/>
      <c r="AW122" s="174"/>
      <c r="AX122" s="174"/>
      <c r="AY122" s="174"/>
      <c r="AZ122" s="174"/>
      <c r="BA122" s="174"/>
      <c r="BB122" s="174"/>
      <c r="BC122" s="174"/>
      <c r="BD122" s="174"/>
      <c r="BE122" s="174"/>
      <c r="BF122" s="174"/>
      <c r="BG122" s="174"/>
      <c r="BH122" s="174"/>
      <c r="BI122" s="174"/>
      <c r="BJ122" s="174"/>
      <c r="BK122" s="174"/>
      <c r="BL122" s="174"/>
      <c r="BM122" s="174"/>
      <c r="BN122" s="174"/>
      <c r="BO122" s="174"/>
      <c r="BP122" s="174"/>
      <c r="BQ122" s="174"/>
      <c r="BR122" s="174"/>
      <c r="BS122" s="174"/>
      <c r="BT122" s="174"/>
      <c r="BU122" s="174"/>
    </row>
    <row r="123" spans="4:73" x14ac:dyDescent="0.25">
      <c r="D123" s="178"/>
      <c r="E123" s="178"/>
      <c r="F123" s="174"/>
      <c r="G123" s="178"/>
      <c r="H123" s="174"/>
      <c r="I123" s="174"/>
      <c r="J123" s="174"/>
      <c r="K123" s="174"/>
      <c r="L123" s="174"/>
      <c r="M123" s="174"/>
      <c r="N123" s="174"/>
      <c r="O123" s="174"/>
      <c r="P123" s="174"/>
      <c r="Q123" s="174"/>
      <c r="R123" s="174"/>
      <c r="S123" s="174"/>
      <c r="T123" s="174"/>
      <c r="U123" s="174"/>
      <c r="V123" s="174"/>
      <c r="W123" s="174"/>
      <c r="X123" s="174">
        <v>84</v>
      </c>
      <c r="Y123" s="161" t="str">
        <f t="shared" si="6"/>
        <v/>
      </c>
      <c r="AA123" s="160">
        <f t="shared" si="5"/>
        <v>1</v>
      </c>
      <c r="AB123" s="160">
        <f>IF(AC123="",0,IFERROR(IF(VLOOKUP(AC123,AC$38:AC122,1,0)&gt;0,0,0),1))</f>
        <v>0</v>
      </c>
      <c r="AC123" s="161">
        <f>IF(DATOS!J87=Y$39,DATOS!C87,"")</f>
        <v>0</v>
      </c>
      <c r="AR123" s="174"/>
      <c r="AS123" s="174"/>
      <c r="AT123" s="174"/>
      <c r="AU123" s="174"/>
      <c r="AV123" s="174"/>
      <c r="AW123" s="174"/>
      <c r="AX123" s="174"/>
      <c r="AY123" s="174"/>
      <c r="AZ123" s="174"/>
      <c r="BA123" s="174"/>
      <c r="BB123" s="174"/>
      <c r="BC123" s="174"/>
      <c r="BD123" s="174"/>
      <c r="BE123" s="174"/>
      <c r="BF123" s="174"/>
      <c r="BG123" s="174"/>
      <c r="BH123" s="174"/>
      <c r="BI123" s="174"/>
      <c r="BJ123" s="174"/>
      <c r="BK123" s="174"/>
      <c r="BL123" s="174"/>
      <c r="BM123" s="174"/>
      <c r="BN123" s="174"/>
      <c r="BO123" s="174"/>
      <c r="BP123" s="174"/>
      <c r="BQ123" s="174"/>
      <c r="BR123" s="174"/>
      <c r="BS123" s="174"/>
      <c r="BT123" s="174"/>
      <c r="BU123" s="174"/>
    </row>
    <row r="124" spans="4:73" x14ac:dyDescent="0.25">
      <c r="D124" s="178"/>
      <c r="E124" s="178"/>
      <c r="F124" s="174"/>
      <c r="G124" s="178"/>
      <c r="H124" s="174"/>
      <c r="I124" s="174"/>
      <c r="J124" s="174"/>
      <c r="K124" s="174"/>
      <c r="L124" s="174"/>
      <c r="M124" s="174"/>
      <c r="N124" s="174"/>
      <c r="O124" s="174"/>
      <c r="P124" s="174"/>
      <c r="Q124" s="174"/>
      <c r="R124" s="174"/>
      <c r="S124" s="174"/>
      <c r="T124" s="174"/>
      <c r="U124" s="174"/>
      <c r="V124" s="174"/>
      <c r="W124" s="174"/>
      <c r="X124" s="174">
        <v>85</v>
      </c>
      <c r="Y124" s="161" t="str">
        <f t="shared" si="6"/>
        <v/>
      </c>
      <c r="AA124" s="160">
        <f t="shared" si="5"/>
        <v>1</v>
      </c>
      <c r="AB124" s="160">
        <f>IF(AC124="",0,IFERROR(IF(VLOOKUP(AC124,AC$38:AC123,1,0)&gt;0,0,0),1))</f>
        <v>0</v>
      </c>
      <c r="AC124" s="161">
        <f>IF(DATOS!J88=Y$39,DATOS!C88,"")</f>
        <v>0</v>
      </c>
      <c r="AR124" s="174"/>
      <c r="AS124" s="174"/>
      <c r="AT124" s="174"/>
      <c r="AU124" s="174"/>
      <c r="AV124" s="174"/>
      <c r="AW124" s="174"/>
      <c r="AX124" s="174"/>
      <c r="AY124" s="174"/>
      <c r="AZ124" s="174"/>
      <c r="BA124" s="174"/>
      <c r="BB124" s="174"/>
      <c r="BC124" s="174"/>
      <c r="BD124" s="174"/>
      <c r="BE124" s="174"/>
      <c r="BF124" s="174"/>
      <c r="BG124" s="174"/>
      <c r="BH124" s="174"/>
      <c r="BI124" s="174"/>
      <c r="BJ124" s="174"/>
      <c r="BK124" s="174"/>
      <c r="BL124" s="174"/>
      <c r="BM124" s="174"/>
      <c r="BN124" s="174"/>
      <c r="BO124" s="174"/>
      <c r="BP124" s="174"/>
      <c r="BQ124" s="174"/>
      <c r="BR124" s="174"/>
      <c r="BS124" s="174"/>
      <c r="BT124" s="174"/>
      <c r="BU124" s="174"/>
    </row>
    <row r="125" spans="4:73" x14ac:dyDescent="0.25">
      <c r="D125" s="178"/>
      <c r="E125" s="178"/>
      <c r="F125" s="174"/>
      <c r="G125" s="178"/>
      <c r="H125" s="174"/>
      <c r="I125" s="174"/>
      <c r="J125" s="174"/>
      <c r="K125" s="174"/>
      <c r="L125" s="174"/>
      <c r="M125" s="174"/>
      <c r="N125" s="174"/>
      <c r="O125" s="174"/>
      <c r="P125" s="174"/>
      <c r="Q125" s="174"/>
      <c r="R125" s="174"/>
      <c r="S125" s="174"/>
      <c r="T125" s="174"/>
      <c r="U125" s="174"/>
      <c r="V125" s="174"/>
      <c r="W125" s="174"/>
      <c r="X125" s="174"/>
      <c r="AA125" s="160">
        <f t="shared" si="5"/>
        <v>1</v>
      </c>
      <c r="AB125" s="160">
        <f>IF(AC125="",0,IFERROR(IF(VLOOKUP(AC125,AC$38:AC124,1,0)&gt;0,0,0),1))</f>
        <v>0</v>
      </c>
      <c r="AC125" s="161">
        <f>IF(DATOS!J89=Y$39,DATOS!C89,"")</f>
        <v>0</v>
      </c>
      <c r="AR125" s="174"/>
      <c r="AS125" s="174"/>
      <c r="AT125" s="174"/>
      <c r="AU125" s="174"/>
      <c r="AV125" s="174"/>
      <c r="AW125" s="174"/>
      <c r="AX125" s="174"/>
      <c r="AY125" s="174"/>
      <c r="AZ125" s="174"/>
      <c r="BA125" s="174"/>
      <c r="BB125" s="174"/>
      <c r="BC125" s="174"/>
      <c r="BD125" s="174"/>
      <c r="BE125" s="174"/>
      <c r="BF125" s="174"/>
      <c r="BG125" s="174"/>
      <c r="BH125" s="174"/>
      <c r="BI125" s="174"/>
      <c r="BJ125" s="174"/>
      <c r="BK125" s="174"/>
      <c r="BL125" s="174"/>
      <c r="BM125" s="174"/>
      <c r="BN125" s="174"/>
      <c r="BO125" s="174"/>
      <c r="BP125" s="174"/>
      <c r="BQ125" s="174"/>
      <c r="BR125" s="174"/>
      <c r="BS125" s="174"/>
      <c r="BT125" s="174"/>
      <c r="BU125" s="174"/>
    </row>
    <row r="126" spans="4:73" x14ac:dyDescent="0.25">
      <c r="D126" s="178"/>
      <c r="E126" s="178"/>
      <c r="F126" s="174"/>
      <c r="G126" s="178"/>
      <c r="H126" s="174"/>
      <c r="I126" s="174"/>
      <c r="J126" s="174"/>
      <c r="K126" s="174"/>
      <c r="L126" s="174"/>
      <c r="M126" s="174"/>
      <c r="N126" s="174"/>
      <c r="O126" s="174"/>
      <c r="P126" s="174"/>
      <c r="Q126" s="174"/>
      <c r="R126" s="174"/>
      <c r="S126" s="174"/>
      <c r="T126" s="174"/>
      <c r="U126" s="174"/>
      <c r="V126" s="174"/>
      <c r="W126" s="174"/>
      <c r="X126" s="174"/>
      <c r="AA126" s="160">
        <f t="shared" si="5"/>
        <v>1</v>
      </c>
      <c r="AB126" s="160">
        <f>IF(AC126="",0,IFERROR(IF(VLOOKUP(AC126,AC$38:AC125,1,0)&gt;0,0,0),1))</f>
        <v>0</v>
      </c>
      <c r="AC126" s="161">
        <f>IF(DATOS!J90=Y$39,DATOS!C90,"")</f>
        <v>0</v>
      </c>
      <c r="AR126" s="174"/>
      <c r="AS126" s="174"/>
      <c r="AT126" s="174"/>
      <c r="AU126" s="174"/>
      <c r="AV126" s="174"/>
      <c r="AW126" s="174"/>
      <c r="AX126" s="174"/>
      <c r="AY126" s="174"/>
      <c r="AZ126" s="174"/>
      <c r="BA126" s="174"/>
      <c r="BB126" s="174"/>
      <c r="BC126" s="174"/>
      <c r="BD126" s="174"/>
      <c r="BE126" s="174"/>
      <c r="BF126" s="174"/>
      <c r="BG126" s="174"/>
      <c r="BH126" s="174"/>
      <c r="BI126" s="174"/>
      <c r="BJ126" s="174"/>
      <c r="BK126" s="174"/>
      <c r="BL126" s="174"/>
      <c r="BM126" s="174"/>
      <c r="BN126" s="174"/>
      <c r="BO126" s="174"/>
      <c r="BP126" s="174"/>
      <c r="BQ126" s="174"/>
      <c r="BR126" s="174"/>
      <c r="BS126" s="174"/>
      <c r="BT126" s="174"/>
      <c r="BU126" s="174"/>
    </row>
    <row r="127" spans="4:73" x14ac:dyDescent="0.25">
      <c r="D127" s="178"/>
      <c r="E127" s="178"/>
      <c r="F127" s="174"/>
      <c r="G127" s="178"/>
      <c r="H127" s="174"/>
      <c r="I127" s="174"/>
      <c r="J127" s="174"/>
      <c r="K127" s="174"/>
      <c r="L127" s="174"/>
      <c r="M127" s="174"/>
      <c r="N127" s="174"/>
      <c r="O127" s="174"/>
      <c r="P127" s="174"/>
      <c r="Q127" s="174"/>
      <c r="R127" s="174"/>
      <c r="S127" s="174"/>
      <c r="T127" s="174"/>
      <c r="U127" s="174"/>
      <c r="V127" s="174"/>
      <c r="W127" s="174"/>
      <c r="X127" s="174"/>
      <c r="AA127" s="160">
        <f t="shared" si="5"/>
        <v>1</v>
      </c>
      <c r="AB127" s="160">
        <f>IF(AC127="",0,IFERROR(IF(VLOOKUP(AC127,AC$38:AC126,1,0)&gt;0,0,0),1))</f>
        <v>0</v>
      </c>
      <c r="AC127" s="161">
        <f>IF(DATOS!J91=Y$39,DATOS!C91,"")</f>
        <v>0</v>
      </c>
      <c r="AR127" s="174"/>
      <c r="AS127" s="174"/>
      <c r="AT127" s="174"/>
      <c r="AU127" s="174"/>
      <c r="AV127" s="174"/>
      <c r="AW127" s="174"/>
      <c r="AX127" s="174"/>
      <c r="AY127" s="174"/>
      <c r="AZ127" s="174"/>
      <c r="BA127" s="174"/>
      <c r="BB127" s="174"/>
      <c r="BC127" s="174"/>
      <c r="BD127" s="174"/>
      <c r="BE127" s="174"/>
      <c r="BF127" s="174"/>
      <c r="BG127" s="174"/>
      <c r="BH127" s="174"/>
      <c r="BI127" s="174"/>
      <c r="BJ127" s="174"/>
      <c r="BK127" s="174"/>
      <c r="BL127" s="174"/>
      <c r="BM127" s="174"/>
      <c r="BN127" s="174"/>
      <c r="BO127" s="174"/>
      <c r="BP127" s="174"/>
      <c r="BQ127" s="174"/>
      <c r="BR127" s="174"/>
      <c r="BS127" s="174"/>
      <c r="BT127" s="174"/>
      <c r="BU127" s="174"/>
    </row>
    <row r="128" spans="4:73" x14ac:dyDescent="0.25">
      <c r="D128" s="178"/>
      <c r="E128" s="178"/>
      <c r="F128" s="174"/>
      <c r="G128" s="178"/>
      <c r="H128" s="174"/>
      <c r="I128" s="174"/>
      <c r="J128" s="174"/>
      <c r="K128" s="174"/>
      <c r="L128" s="174"/>
      <c r="M128" s="174"/>
      <c r="N128" s="174"/>
      <c r="O128" s="174"/>
      <c r="P128" s="174"/>
      <c r="Q128" s="174"/>
      <c r="R128" s="174"/>
      <c r="S128" s="174"/>
      <c r="T128" s="174"/>
      <c r="U128" s="174"/>
      <c r="V128" s="174"/>
      <c r="W128" s="174"/>
      <c r="X128" s="174"/>
      <c r="AA128" s="160">
        <f t="shared" si="5"/>
        <v>1</v>
      </c>
      <c r="AB128" s="160">
        <f>IF(AC128="",0,IFERROR(IF(VLOOKUP(AC128,AC$38:AC127,1,0)&gt;0,0,0),1))</f>
        <v>0</v>
      </c>
      <c r="AC128" s="161">
        <f>IF(DATOS!J92=Y$39,DATOS!C92,"")</f>
        <v>0</v>
      </c>
      <c r="AR128" s="174"/>
      <c r="AS128" s="174"/>
      <c r="AT128" s="174"/>
      <c r="AU128" s="174"/>
      <c r="AV128" s="174"/>
      <c r="AW128" s="174"/>
      <c r="AX128" s="174"/>
      <c r="AY128" s="174"/>
      <c r="AZ128" s="174"/>
      <c r="BA128" s="174"/>
      <c r="BB128" s="174"/>
      <c r="BC128" s="174"/>
      <c r="BD128" s="174"/>
      <c r="BE128" s="174"/>
      <c r="BF128" s="174"/>
      <c r="BG128" s="174"/>
      <c r="BH128" s="174"/>
      <c r="BI128" s="174"/>
      <c r="BJ128" s="174"/>
      <c r="BK128" s="174"/>
      <c r="BL128" s="174"/>
      <c r="BM128" s="174"/>
      <c r="BN128" s="174"/>
      <c r="BO128" s="174"/>
      <c r="BP128" s="174"/>
      <c r="BQ128" s="174"/>
      <c r="BR128" s="174"/>
      <c r="BS128" s="174"/>
      <c r="BT128" s="174"/>
      <c r="BU128" s="174"/>
    </row>
    <row r="129" spans="4:73" x14ac:dyDescent="0.25">
      <c r="D129" s="178"/>
      <c r="E129" s="178"/>
      <c r="F129" s="174"/>
      <c r="G129" s="178"/>
      <c r="H129" s="174"/>
      <c r="I129" s="174"/>
      <c r="J129" s="174"/>
      <c r="K129" s="174"/>
      <c r="L129" s="174"/>
      <c r="M129" s="174"/>
      <c r="N129" s="174"/>
      <c r="O129" s="174"/>
      <c r="P129" s="174"/>
      <c r="Q129" s="174"/>
      <c r="R129" s="174"/>
      <c r="S129" s="174"/>
      <c r="T129" s="174"/>
      <c r="U129" s="174"/>
      <c r="V129" s="174"/>
      <c r="W129" s="174"/>
      <c r="X129" s="174"/>
      <c r="AA129" s="160">
        <f t="shared" si="5"/>
        <v>1</v>
      </c>
      <c r="AB129" s="160">
        <f>IF(AC129="",0,IFERROR(IF(VLOOKUP(AC129,AC$38:AC128,1,0)&gt;0,0,0),1))</f>
        <v>0</v>
      </c>
      <c r="AC129" s="161">
        <f>IF(DATOS!J93=Y$39,DATOS!C93,"")</f>
        <v>0</v>
      </c>
      <c r="AR129" s="174"/>
      <c r="AS129" s="174"/>
      <c r="AT129" s="174"/>
      <c r="AU129" s="174"/>
      <c r="AV129" s="174"/>
      <c r="AW129" s="174"/>
      <c r="AX129" s="174"/>
      <c r="AY129" s="174"/>
      <c r="AZ129" s="174"/>
      <c r="BA129" s="174"/>
      <c r="BB129" s="174"/>
      <c r="BC129" s="174"/>
      <c r="BD129" s="174"/>
      <c r="BE129" s="174"/>
      <c r="BF129" s="174"/>
      <c r="BG129" s="174"/>
      <c r="BH129" s="174"/>
      <c r="BI129" s="174"/>
      <c r="BJ129" s="174"/>
      <c r="BK129" s="174"/>
      <c r="BL129" s="174"/>
      <c r="BM129" s="174"/>
      <c r="BN129" s="174"/>
      <c r="BO129" s="174"/>
      <c r="BP129" s="174"/>
      <c r="BQ129" s="174"/>
      <c r="BR129" s="174"/>
      <c r="BS129" s="174"/>
      <c r="BT129" s="174"/>
      <c r="BU129" s="174"/>
    </row>
    <row r="130" spans="4:73" x14ac:dyDescent="0.25">
      <c r="D130" s="178"/>
      <c r="E130" s="178"/>
      <c r="F130" s="174"/>
      <c r="G130" s="178"/>
      <c r="H130" s="174"/>
      <c r="I130" s="174"/>
      <c r="J130" s="174"/>
      <c r="K130" s="174"/>
      <c r="L130" s="174"/>
      <c r="M130" s="174"/>
      <c r="N130" s="174"/>
      <c r="O130" s="174"/>
      <c r="P130" s="174"/>
      <c r="Q130" s="174"/>
      <c r="R130" s="174"/>
      <c r="S130" s="174"/>
      <c r="T130" s="174"/>
      <c r="U130" s="174"/>
      <c r="V130" s="174"/>
      <c r="W130" s="174"/>
      <c r="X130" s="174"/>
      <c r="AA130" s="160">
        <f t="shared" si="5"/>
        <v>1</v>
      </c>
      <c r="AB130" s="160">
        <f>IF(AC130="",0,IFERROR(IF(VLOOKUP(AC130,AC$38:AC129,1,0)&gt;0,0,0),1))</f>
        <v>0</v>
      </c>
      <c r="AC130" s="161">
        <f>IF(DATOS!J94=Y$39,DATOS!C94,"")</f>
        <v>0</v>
      </c>
      <c r="AR130" s="174"/>
      <c r="AS130" s="174"/>
      <c r="AT130" s="174"/>
      <c r="AU130" s="174"/>
      <c r="AV130" s="174"/>
      <c r="AW130" s="174"/>
      <c r="AX130" s="174"/>
      <c r="AY130" s="174"/>
      <c r="AZ130" s="174"/>
      <c r="BA130" s="174"/>
      <c r="BB130" s="174"/>
      <c r="BC130" s="174"/>
      <c r="BD130" s="174"/>
      <c r="BE130" s="174"/>
      <c r="BF130" s="174"/>
      <c r="BG130" s="174"/>
      <c r="BH130" s="174"/>
      <c r="BI130" s="174"/>
      <c r="BJ130" s="174"/>
      <c r="BK130" s="174"/>
      <c r="BL130" s="174"/>
      <c r="BM130" s="174"/>
      <c r="BN130" s="174"/>
      <c r="BO130" s="174"/>
      <c r="BP130" s="174"/>
      <c r="BQ130" s="174"/>
      <c r="BR130" s="174"/>
      <c r="BS130" s="174"/>
      <c r="BT130" s="174"/>
      <c r="BU130" s="174"/>
    </row>
    <row r="131" spans="4:73" x14ac:dyDescent="0.25">
      <c r="D131" s="178"/>
      <c r="E131" s="178"/>
      <c r="F131" s="174"/>
      <c r="G131" s="178"/>
      <c r="H131" s="174"/>
      <c r="I131" s="174"/>
      <c r="J131" s="174"/>
      <c r="K131" s="174"/>
      <c r="L131" s="174"/>
      <c r="M131" s="174"/>
      <c r="N131" s="174"/>
      <c r="O131" s="174"/>
      <c r="P131" s="174"/>
      <c r="Q131" s="174"/>
      <c r="R131" s="174"/>
      <c r="S131" s="174"/>
      <c r="T131" s="174"/>
      <c r="U131" s="174"/>
      <c r="V131" s="174"/>
      <c r="W131" s="174"/>
      <c r="X131" s="174"/>
      <c r="AA131" s="160">
        <f t="shared" si="5"/>
        <v>1</v>
      </c>
      <c r="AB131" s="160">
        <f>IF(AC131="",0,IFERROR(IF(VLOOKUP(AC131,AC$38:AC130,1,0)&gt;0,0,0),1))</f>
        <v>0</v>
      </c>
      <c r="AC131" s="161">
        <f>IF(DATOS!J95=Y$39,DATOS!C95,"")</f>
        <v>0</v>
      </c>
      <c r="AR131" s="174"/>
      <c r="AS131" s="174"/>
      <c r="AT131" s="174"/>
      <c r="AU131" s="174"/>
      <c r="AV131" s="174"/>
      <c r="AW131" s="174"/>
      <c r="AX131" s="174"/>
      <c r="AY131" s="174"/>
      <c r="AZ131" s="174"/>
      <c r="BA131" s="174"/>
      <c r="BB131" s="174"/>
      <c r="BC131" s="174"/>
      <c r="BD131" s="174"/>
      <c r="BE131" s="174"/>
      <c r="BF131" s="174"/>
      <c r="BG131" s="174"/>
      <c r="BH131" s="174"/>
      <c r="BI131" s="174"/>
      <c r="BJ131" s="174"/>
      <c r="BK131" s="174"/>
      <c r="BL131" s="174"/>
      <c r="BM131" s="174"/>
      <c r="BN131" s="174"/>
      <c r="BO131" s="174"/>
      <c r="BP131" s="174"/>
      <c r="BQ131" s="174"/>
      <c r="BR131" s="174"/>
      <c r="BS131" s="174"/>
      <c r="BT131" s="174"/>
      <c r="BU131" s="174"/>
    </row>
    <row r="132" spans="4:73" x14ac:dyDescent="0.25">
      <c r="D132" s="178"/>
      <c r="E132" s="178"/>
      <c r="F132" s="174"/>
      <c r="G132" s="178"/>
      <c r="H132" s="174"/>
      <c r="I132" s="174"/>
      <c r="J132" s="174"/>
      <c r="K132" s="174"/>
      <c r="L132" s="174"/>
      <c r="M132" s="174"/>
      <c r="N132" s="174"/>
      <c r="O132" s="174"/>
      <c r="P132" s="174"/>
      <c r="Q132" s="174"/>
      <c r="R132" s="174"/>
      <c r="S132" s="174"/>
      <c r="T132" s="174"/>
      <c r="U132" s="174"/>
      <c r="V132" s="174"/>
      <c r="W132" s="174"/>
      <c r="X132" s="174"/>
      <c r="AA132" s="160">
        <f t="shared" si="5"/>
        <v>1</v>
      </c>
      <c r="AB132" s="160">
        <f>IF(AC132="",0,IFERROR(IF(VLOOKUP(AC132,AC$38:AC131,1,0)&gt;0,0,0),1))</f>
        <v>0</v>
      </c>
      <c r="AC132" s="161">
        <f>IF(DATOS!J96=Y$39,DATOS!C96,"")</f>
        <v>0</v>
      </c>
      <c r="AR132" s="174"/>
      <c r="AS132" s="174"/>
      <c r="AT132" s="174"/>
      <c r="AU132" s="174"/>
      <c r="AV132" s="174"/>
      <c r="AW132" s="174"/>
      <c r="AX132" s="174"/>
      <c r="AY132" s="174"/>
      <c r="AZ132" s="174"/>
      <c r="BA132" s="174"/>
      <c r="BB132" s="174"/>
      <c r="BC132" s="174"/>
      <c r="BD132" s="174"/>
      <c r="BE132" s="174"/>
      <c r="BF132" s="174"/>
      <c r="BG132" s="174"/>
      <c r="BH132" s="174"/>
      <c r="BI132" s="174"/>
      <c r="BJ132" s="174"/>
      <c r="BK132" s="174"/>
      <c r="BL132" s="174"/>
      <c r="BM132" s="174"/>
      <c r="BN132" s="174"/>
      <c r="BO132" s="174"/>
      <c r="BP132" s="174"/>
      <c r="BQ132" s="174"/>
      <c r="BR132" s="174"/>
      <c r="BS132" s="174"/>
      <c r="BT132" s="174"/>
      <c r="BU132" s="174"/>
    </row>
    <row r="133" spans="4:73" x14ac:dyDescent="0.25">
      <c r="D133" s="178"/>
      <c r="E133" s="178"/>
      <c r="F133" s="174"/>
      <c r="G133" s="178"/>
      <c r="H133" s="174"/>
      <c r="I133" s="174"/>
      <c r="J133" s="174"/>
      <c r="K133" s="174"/>
      <c r="L133" s="174"/>
      <c r="M133" s="174"/>
      <c r="N133" s="174"/>
      <c r="O133" s="174"/>
      <c r="P133" s="174"/>
      <c r="Q133" s="174"/>
      <c r="R133" s="174"/>
      <c r="S133" s="174"/>
      <c r="T133" s="174"/>
      <c r="U133" s="174"/>
      <c r="V133" s="174"/>
      <c r="W133" s="174"/>
      <c r="X133" s="174"/>
      <c r="AA133" s="160">
        <f t="shared" si="5"/>
        <v>1</v>
      </c>
      <c r="AB133" s="160">
        <f>IF(AC133="",0,IFERROR(IF(VLOOKUP(AC133,AC$38:AC132,1,0)&gt;0,0,0),1))</f>
        <v>0</v>
      </c>
      <c r="AC133" s="161">
        <f>IF(DATOS!J97=Y$39,DATOS!C97,"")</f>
        <v>0</v>
      </c>
      <c r="AR133" s="174"/>
      <c r="AS133" s="174"/>
      <c r="AT133" s="174"/>
      <c r="AU133" s="174"/>
      <c r="AV133" s="174"/>
      <c r="AW133" s="174"/>
      <c r="AX133" s="174"/>
      <c r="AY133" s="174"/>
      <c r="AZ133" s="174"/>
      <c r="BA133" s="174"/>
      <c r="BB133" s="174"/>
      <c r="BC133" s="174"/>
      <c r="BD133" s="174"/>
      <c r="BE133" s="174"/>
      <c r="BF133" s="174"/>
      <c r="BG133" s="174"/>
      <c r="BH133" s="174"/>
      <c r="BI133" s="174"/>
      <c r="BJ133" s="174"/>
      <c r="BK133" s="174"/>
      <c r="BL133" s="174"/>
      <c r="BM133" s="174"/>
      <c r="BN133" s="174"/>
      <c r="BO133" s="174"/>
      <c r="BP133" s="174"/>
      <c r="BQ133" s="174"/>
      <c r="BR133" s="174"/>
      <c r="BS133" s="174"/>
      <c r="BT133" s="174"/>
      <c r="BU133" s="174"/>
    </row>
    <row r="134" spans="4:73" x14ac:dyDescent="0.25">
      <c r="D134" s="178"/>
      <c r="E134" s="178"/>
      <c r="F134" s="174"/>
      <c r="G134" s="178"/>
      <c r="H134" s="174"/>
      <c r="I134" s="174"/>
      <c r="J134" s="174"/>
      <c r="K134" s="174"/>
      <c r="L134" s="174"/>
      <c r="M134" s="174"/>
      <c r="N134" s="174"/>
      <c r="O134" s="174"/>
      <c r="P134" s="174"/>
      <c r="Q134" s="174"/>
      <c r="R134" s="174"/>
      <c r="S134" s="174"/>
      <c r="T134" s="174"/>
      <c r="U134" s="174"/>
      <c r="V134" s="174"/>
      <c r="W134" s="174"/>
      <c r="X134" s="174"/>
      <c r="AA134" s="160">
        <f t="shared" si="5"/>
        <v>1</v>
      </c>
      <c r="AB134" s="160">
        <f>IF(AC134="",0,IFERROR(IF(VLOOKUP(AC134,AC$38:AC133,1,0)&gt;0,0,0),1))</f>
        <v>0</v>
      </c>
      <c r="AC134" s="161">
        <f>IF(DATOS!J98=Y$39,DATOS!C98,"")</f>
        <v>0</v>
      </c>
      <c r="AR134" s="174"/>
      <c r="AS134" s="174"/>
      <c r="AT134" s="174"/>
      <c r="AU134" s="174"/>
      <c r="AV134" s="174"/>
      <c r="AW134" s="174"/>
      <c r="AX134" s="174"/>
      <c r="AY134" s="174"/>
      <c r="AZ134" s="174"/>
      <c r="BA134" s="174"/>
      <c r="BB134" s="174"/>
      <c r="BC134" s="174"/>
      <c r="BD134" s="174"/>
      <c r="BE134" s="174"/>
      <c r="BF134" s="174"/>
      <c r="BG134" s="174"/>
      <c r="BH134" s="174"/>
      <c r="BI134" s="174"/>
      <c r="BJ134" s="174"/>
      <c r="BK134" s="174"/>
      <c r="BL134" s="174"/>
      <c r="BM134" s="174"/>
      <c r="BN134" s="174"/>
      <c r="BO134" s="174"/>
      <c r="BP134" s="174"/>
      <c r="BQ134" s="174"/>
      <c r="BR134" s="174"/>
      <c r="BS134" s="174"/>
      <c r="BT134" s="174"/>
      <c r="BU134" s="174"/>
    </row>
    <row r="135" spans="4:73" x14ac:dyDescent="0.25">
      <c r="D135" s="178"/>
      <c r="E135" s="178"/>
      <c r="F135" s="174"/>
      <c r="G135" s="178"/>
      <c r="H135" s="174"/>
      <c r="I135" s="174"/>
      <c r="J135" s="174"/>
      <c r="K135" s="174"/>
      <c r="L135" s="174"/>
      <c r="M135" s="174"/>
      <c r="N135" s="174"/>
      <c r="O135" s="174"/>
      <c r="P135" s="174"/>
      <c r="Q135" s="174"/>
      <c r="R135" s="174"/>
      <c r="S135" s="174"/>
      <c r="T135" s="174"/>
      <c r="U135" s="174"/>
      <c r="V135" s="174"/>
      <c r="W135" s="174"/>
      <c r="X135" s="174"/>
      <c r="AA135" s="160">
        <f t="shared" si="5"/>
        <v>1</v>
      </c>
      <c r="AB135" s="160">
        <f>IF(AC135="",0,IFERROR(IF(VLOOKUP(AC135,AC$38:AC134,1,0)&gt;0,0,0),1))</f>
        <v>0</v>
      </c>
      <c r="AC135" s="161">
        <f>IF(DATOS!J99=Y$39,DATOS!C99,"")</f>
        <v>0</v>
      </c>
      <c r="AR135" s="174"/>
      <c r="AS135" s="174"/>
      <c r="AT135" s="174"/>
      <c r="AU135" s="174"/>
      <c r="AV135" s="174"/>
      <c r="AW135" s="174"/>
      <c r="AX135" s="174"/>
      <c r="AY135" s="174"/>
      <c r="AZ135" s="174"/>
      <c r="BA135" s="174"/>
      <c r="BB135" s="174"/>
      <c r="BC135" s="174"/>
      <c r="BD135" s="174"/>
      <c r="BE135" s="174"/>
      <c r="BF135" s="174"/>
      <c r="BG135" s="174"/>
      <c r="BH135" s="174"/>
      <c r="BI135" s="174"/>
      <c r="BJ135" s="174"/>
      <c r="BK135" s="174"/>
      <c r="BL135" s="174"/>
      <c r="BM135" s="174"/>
      <c r="BN135" s="174"/>
      <c r="BO135" s="174"/>
      <c r="BP135" s="174"/>
      <c r="BQ135" s="174"/>
      <c r="BR135" s="174"/>
      <c r="BS135" s="174"/>
      <c r="BT135" s="174"/>
      <c r="BU135" s="174"/>
    </row>
    <row r="136" spans="4:73" x14ac:dyDescent="0.25">
      <c r="D136" s="178"/>
      <c r="E136" s="178"/>
      <c r="F136" s="174"/>
      <c r="G136" s="178"/>
      <c r="H136" s="174"/>
      <c r="I136" s="174"/>
      <c r="J136" s="174"/>
      <c r="K136" s="174"/>
      <c r="L136" s="174"/>
      <c r="M136" s="174"/>
      <c r="N136" s="174"/>
      <c r="O136" s="174"/>
      <c r="P136" s="174"/>
      <c r="Q136" s="174"/>
      <c r="R136" s="174"/>
      <c r="S136" s="174"/>
      <c r="T136" s="174"/>
      <c r="U136" s="174"/>
      <c r="V136" s="174"/>
      <c r="W136" s="174"/>
      <c r="X136" s="174"/>
      <c r="AA136" s="160">
        <f t="shared" si="5"/>
        <v>1</v>
      </c>
      <c r="AB136" s="160">
        <f>IF(AC136="",0,IFERROR(IF(VLOOKUP(AC136,AC$38:AC135,1,0)&gt;0,0,0),1))</f>
        <v>0</v>
      </c>
      <c r="AC136" s="161">
        <f>IF(DATOS!J100=Y$39,DATOS!C100,"")</f>
        <v>0</v>
      </c>
      <c r="AR136" s="174"/>
      <c r="AS136" s="174"/>
      <c r="AT136" s="174"/>
      <c r="AU136" s="174"/>
      <c r="AV136" s="174"/>
      <c r="AW136" s="174"/>
      <c r="AX136" s="174"/>
      <c r="AY136" s="174"/>
      <c r="AZ136" s="174"/>
      <c r="BA136" s="174"/>
      <c r="BB136" s="174"/>
      <c r="BC136" s="174"/>
      <c r="BD136" s="174"/>
      <c r="BE136" s="174"/>
      <c r="BF136" s="174"/>
      <c r="BG136" s="174"/>
      <c r="BH136" s="174"/>
      <c r="BI136" s="174"/>
      <c r="BJ136" s="174"/>
      <c r="BK136" s="174"/>
      <c r="BL136" s="174"/>
      <c r="BM136" s="174"/>
      <c r="BN136" s="174"/>
      <c r="BO136" s="174"/>
      <c r="BP136" s="174"/>
      <c r="BQ136" s="174"/>
      <c r="BR136" s="174"/>
      <c r="BS136" s="174"/>
      <c r="BT136" s="174"/>
      <c r="BU136" s="174"/>
    </row>
    <row r="137" spans="4:73" x14ac:dyDescent="0.25">
      <c r="D137" s="178"/>
      <c r="E137" s="178"/>
      <c r="F137" s="174"/>
      <c r="G137" s="178"/>
      <c r="H137" s="174"/>
      <c r="I137" s="174"/>
      <c r="J137" s="174"/>
      <c r="K137" s="174"/>
      <c r="L137" s="174"/>
      <c r="M137" s="174"/>
      <c r="N137" s="174"/>
      <c r="O137" s="174"/>
      <c r="P137" s="174"/>
      <c r="Q137" s="174"/>
      <c r="R137" s="174"/>
      <c r="S137" s="174"/>
      <c r="T137" s="174"/>
      <c r="U137" s="174"/>
      <c r="V137" s="174"/>
      <c r="W137" s="174"/>
      <c r="X137" s="174"/>
      <c r="AA137" s="160">
        <f t="shared" si="5"/>
        <v>1</v>
      </c>
      <c r="AB137" s="160">
        <f>IF(AC137="",0,IFERROR(IF(VLOOKUP(AC137,AC$38:AC136,1,0)&gt;0,0,0),1))</f>
        <v>0</v>
      </c>
      <c r="AC137" s="161">
        <f>IF(DATOS!J101=Y$39,DATOS!C101,"")</f>
        <v>0</v>
      </c>
      <c r="AR137" s="174"/>
      <c r="AS137" s="174"/>
      <c r="AT137" s="174"/>
      <c r="AU137" s="174"/>
      <c r="AV137" s="174"/>
      <c r="AW137" s="174"/>
      <c r="AX137" s="174"/>
      <c r="AY137" s="174"/>
      <c r="AZ137" s="174"/>
      <c r="BA137" s="174"/>
      <c r="BB137" s="174"/>
      <c r="BC137" s="174"/>
      <c r="BD137" s="174"/>
      <c r="BE137" s="174"/>
      <c r="BF137" s="174"/>
      <c r="BG137" s="174"/>
      <c r="BH137" s="174"/>
      <c r="BI137" s="174"/>
      <c r="BJ137" s="174"/>
      <c r="BK137" s="174"/>
      <c r="BL137" s="174"/>
      <c r="BM137" s="174"/>
      <c r="BN137" s="174"/>
      <c r="BO137" s="174"/>
      <c r="BP137" s="174"/>
      <c r="BQ137" s="174"/>
      <c r="BR137" s="174"/>
      <c r="BS137" s="174"/>
      <c r="BT137" s="174"/>
      <c r="BU137" s="174"/>
    </row>
    <row r="138" spans="4:73" x14ac:dyDescent="0.25">
      <c r="D138" s="178"/>
      <c r="E138" s="178"/>
      <c r="F138" s="174"/>
      <c r="G138" s="178"/>
      <c r="H138" s="174"/>
      <c r="I138" s="174"/>
      <c r="J138" s="174"/>
      <c r="K138" s="174"/>
      <c r="L138" s="174"/>
      <c r="M138" s="174"/>
      <c r="N138" s="174"/>
      <c r="O138" s="174"/>
      <c r="P138" s="174"/>
      <c r="Q138" s="174"/>
      <c r="R138" s="174"/>
      <c r="S138" s="174"/>
      <c r="T138" s="174"/>
      <c r="U138" s="174"/>
      <c r="V138" s="174"/>
      <c r="W138" s="174"/>
      <c r="X138" s="174"/>
      <c r="AA138" s="160">
        <f t="shared" si="5"/>
        <v>1</v>
      </c>
      <c r="AB138" s="160">
        <f>IF(AC138="",0,IFERROR(IF(VLOOKUP(AC138,AC$38:AC137,1,0)&gt;0,0,0),1))</f>
        <v>0</v>
      </c>
      <c r="AC138" s="161">
        <f>IF(DATOS!J102=Y$39,DATOS!C102,"")</f>
        <v>0</v>
      </c>
      <c r="AR138" s="174"/>
      <c r="AS138" s="174"/>
      <c r="AT138" s="174"/>
      <c r="AU138" s="174"/>
      <c r="AV138" s="174"/>
      <c r="AW138" s="174"/>
      <c r="AX138" s="174"/>
      <c r="AY138" s="174"/>
      <c r="AZ138" s="174"/>
      <c r="BA138" s="174"/>
      <c r="BB138" s="174"/>
      <c r="BC138" s="174"/>
      <c r="BD138" s="174"/>
      <c r="BE138" s="174"/>
      <c r="BF138" s="174"/>
      <c r="BG138" s="174"/>
      <c r="BH138" s="174"/>
      <c r="BI138" s="174"/>
      <c r="BJ138" s="174"/>
      <c r="BK138" s="174"/>
      <c r="BL138" s="174"/>
      <c r="BM138" s="174"/>
      <c r="BN138" s="174"/>
      <c r="BO138" s="174"/>
      <c r="BP138" s="174"/>
      <c r="BQ138" s="174"/>
      <c r="BR138" s="174"/>
      <c r="BS138" s="174"/>
      <c r="BT138" s="174"/>
      <c r="BU138" s="174"/>
    </row>
    <row r="139" spans="4:73" x14ac:dyDescent="0.25">
      <c r="D139" s="178"/>
      <c r="E139" s="178"/>
      <c r="F139" s="174"/>
      <c r="G139" s="178"/>
      <c r="H139" s="174"/>
      <c r="I139" s="174"/>
      <c r="J139" s="174"/>
      <c r="K139" s="174"/>
      <c r="L139" s="174"/>
      <c r="M139" s="174"/>
      <c r="N139" s="174"/>
      <c r="O139" s="174"/>
      <c r="P139" s="174"/>
      <c r="Q139" s="174"/>
      <c r="R139" s="174"/>
      <c r="S139" s="174"/>
      <c r="T139" s="174"/>
      <c r="U139" s="174"/>
      <c r="V139" s="174"/>
      <c r="W139" s="174"/>
      <c r="X139" s="174"/>
      <c r="AA139" s="160">
        <f t="shared" si="5"/>
        <v>1</v>
      </c>
      <c r="AB139" s="160">
        <f>IF(AC139="",0,IFERROR(IF(VLOOKUP(AC139,AC$38:AC138,1,0)&gt;0,0,0),1))</f>
        <v>0</v>
      </c>
      <c r="AC139" s="161">
        <f>IF(DATOS!J103=Y$39,DATOS!C103,"")</f>
        <v>0</v>
      </c>
      <c r="AR139" s="174"/>
      <c r="AS139" s="174"/>
      <c r="AT139" s="174"/>
      <c r="AU139" s="174"/>
      <c r="AV139" s="174"/>
      <c r="AW139" s="174"/>
      <c r="AX139" s="174"/>
      <c r="AY139" s="174"/>
      <c r="AZ139" s="174"/>
      <c r="BA139" s="174"/>
      <c r="BB139" s="174"/>
      <c r="BC139" s="174"/>
      <c r="BD139" s="174"/>
      <c r="BE139" s="174"/>
      <c r="BF139" s="174"/>
      <c r="BG139" s="174"/>
      <c r="BH139" s="174"/>
      <c r="BI139" s="174"/>
      <c r="BJ139" s="174"/>
      <c r="BK139" s="174"/>
      <c r="BL139" s="174"/>
      <c r="BM139" s="174"/>
      <c r="BN139" s="174"/>
      <c r="BO139" s="174"/>
      <c r="BP139" s="174"/>
      <c r="BQ139" s="174"/>
      <c r="BR139" s="174"/>
      <c r="BS139" s="174"/>
      <c r="BT139" s="174"/>
      <c r="BU139" s="174"/>
    </row>
    <row r="140" spans="4:73" x14ac:dyDescent="0.25">
      <c r="D140" s="178"/>
      <c r="E140" s="178"/>
      <c r="F140" s="174"/>
      <c r="G140" s="178"/>
      <c r="H140" s="174"/>
      <c r="I140" s="174"/>
      <c r="J140" s="174"/>
      <c r="K140" s="174"/>
      <c r="L140" s="174"/>
      <c r="M140" s="174"/>
      <c r="N140" s="174"/>
      <c r="O140" s="174"/>
      <c r="P140" s="174"/>
      <c r="Q140" s="174"/>
      <c r="R140" s="174"/>
      <c r="S140" s="174"/>
      <c r="T140" s="174"/>
      <c r="U140" s="174"/>
      <c r="V140" s="174"/>
      <c r="W140" s="174"/>
      <c r="X140" s="174"/>
      <c r="AA140" s="160">
        <f t="shared" si="5"/>
        <v>1</v>
      </c>
      <c r="AB140" s="160">
        <f>IF(AC140="",0,IFERROR(IF(VLOOKUP(AC140,AC$38:AC139,1,0)&gt;0,0,0),1))</f>
        <v>0</v>
      </c>
      <c r="AC140" s="161">
        <f>IF(DATOS!J104=Y$39,DATOS!C104,"")</f>
        <v>0</v>
      </c>
      <c r="AR140" s="174"/>
      <c r="AS140" s="174"/>
      <c r="AT140" s="174"/>
      <c r="AU140" s="174"/>
      <c r="AV140" s="174"/>
      <c r="AW140" s="174"/>
      <c r="AX140" s="174"/>
      <c r="AY140" s="174"/>
      <c r="AZ140" s="174"/>
      <c r="BA140" s="174"/>
      <c r="BB140" s="174"/>
      <c r="BC140" s="174"/>
      <c r="BD140" s="174"/>
      <c r="BE140" s="174"/>
      <c r="BF140" s="174"/>
      <c r="BG140" s="174"/>
      <c r="BH140" s="174"/>
      <c r="BI140" s="174"/>
      <c r="BJ140" s="174"/>
      <c r="BK140" s="174"/>
      <c r="BL140" s="174"/>
      <c r="BM140" s="174"/>
      <c r="BN140" s="174"/>
      <c r="BO140" s="174"/>
      <c r="BP140" s="174"/>
      <c r="BQ140" s="174"/>
      <c r="BR140" s="174"/>
      <c r="BS140" s="174"/>
      <c r="BT140" s="174"/>
      <c r="BU140" s="174"/>
    </row>
    <row r="141" spans="4:73" x14ac:dyDescent="0.25">
      <c r="D141" s="178"/>
      <c r="E141" s="178"/>
      <c r="F141" s="174"/>
      <c r="G141" s="178"/>
      <c r="H141" s="174"/>
      <c r="I141" s="174"/>
      <c r="J141" s="174"/>
      <c r="K141" s="174"/>
      <c r="L141" s="174"/>
      <c r="M141" s="174"/>
      <c r="N141" s="174"/>
      <c r="O141" s="174"/>
      <c r="P141" s="174"/>
      <c r="Q141" s="174"/>
      <c r="R141" s="174"/>
      <c r="S141" s="174"/>
      <c r="T141" s="174"/>
      <c r="U141" s="174"/>
      <c r="V141" s="174"/>
      <c r="W141" s="174"/>
      <c r="X141" s="174"/>
      <c r="AA141" s="160">
        <f t="shared" si="5"/>
        <v>1</v>
      </c>
      <c r="AB141" s="160">
        <f>IF(AC141="",0,IFERROR(IF(VLOOKUP(AC141,AC$38:AC140,1,0)&gt;0,0,0),1))</f>
        <v>0</v>
      </c>
      <c r="AC141" s="161">
        <f>IF(DATOS!J105=Y$39,DATOS!C105,"")</f>
        <v>0</v>
      </c>
      <c r="AR141" s="174"/>
      <c r="AS141" s="174"/>
      <c r="AT141" s="174"/>
      <c r="AU141" s="174"/>
      <c r="AV141" s="174"/>
      <c r="AW141" s="174"/>
      <c r="AX141" s="174"/>
      <c r="AY141" s="174"/>
      <c r="AZ141" s="174"/>
      <c r="BA141" s="174"/>
      <c r="BB141" s="174"/>
      <c r="BC141" s="174"/>
      <c r="BD141" s="174"/>
      <c r="BE141" s="174"/>
      <c r="BF141" s="174"/>
      <c r="BG141" s="174"/>
      <c r="BH141" s="174"/>
      <c r="BI141" s="174"/>
      <c r="BJ141" s="174"/>
      <c r="BK141" s="174"/>
      <c r="BL141" s="174"/>
      <c r="BM141" s="174"/>
      <c r="BN141" s="174"/>
      <c r="BO141" s="174"/>
      <c r="BP141" s="174"/>
      <c r="BQ141" s="174"/>
      <c r="BR141" s="174"/>
      <c r="BS141" s="174"/>
      <c r="BT141" s="174"/>
      <c r="BU141" s="174"/>
    </row>
    <row r="142" spans="4:73" x14ac:dyDescent="0.25">
      <c r="D142" s="178"/>
      <c r="E142" s="178"/>
      <c r="F142" s="174"/>
      <c r="G142" s="178"/>
      <c r="H142" s="174"/>
      <c r="I142" s="174"/>
      <c r="J142" s="174"/>
      <c r="K142" s="174"/>
      <c r="L142" s="174"/>
      <c r="M142" s="174"/>
      <c r="N142" s="174"/>
      <c r="O142" s="174"/>
      <c r="P142" s="174"/>
      <c r="Q142" s="174"/>
      <c r="R142" s="174"/>
      <c r="S142" s="174"/>
      <c r="T142" s="174"/>
      <c r="U142" s="174"/>
      <c r="V142" s="174"/>
      <c r="W142" s="174"/>
      <c r="X142" s="174"/>
      <c r="AA142" s="160">
        <f t="shared" si="5"/>
        <v>1</v>
      </c>
      <c r="AB142" s="160">
        <f>IF(AC142="",0,IFERROR(IF(VLOOKUP(AC142,AC$38:AC141,1,0)&gt;0,0,0),1))</f>
        <v>0</v>
      </c>
      <c r="AC142" s="161">
        <f>IF(DATOS!J106=Y$39,DATOS!C106,"")</f>
        <v>0</v>
      </c>
      <c r="AR142" s="174"/>
      <c r="AS142" s="174"/>
      <c r="AT142" s="174"/>
      <c r="AU142" s="174"/>
      <c r="AV142" s="174"/>
      <c r="AW142" s="174"/>
      <c r="AX142" s="174"/>
      <c r="AY142" s="174"/>
      <c r="AZ142" s="174"/>
      <c r="BA142" s="174"/>
      <c r="BB142" s="174"/>
      <c r="BC142" s="174"/>
      <c r="BD142" s="174"/>
      <c r="BE142" s="174"/>
      <c r="BF142" s="174"/>
      <c r="BG142" s="174"/>
      <c r="BH142" s="174"/>
      <c r="BI142" s="174"/>
      <c r="BJ142" s="174"/>
      <c r="BK142" s="174"/>
      <c r="BL142" s="174"/>
      <c r="BM142" s="174"/>
      <c r="BN142" s="174"/>
      <c r="BO142" s="174"/>
      <c r="BP142" s="174"/>
      <c r="BQ142" s="174"/>
      <c r="BR142" s="174"/>
      <c r="BS142" s="174"/>
      <c r="BT142" s="174"/>
      <c r="BU142" s="174"/>
    </row>
    <row r="143" spans="4:73" x14ac:dyDescent="0.25">
      <c r="D143" s="178"/>
      <c r="E143" s="178"/>
      <c r="F143" s="174"/>
      <c r="G143" s="178"/>
      <c r="H143" s="174"/>
      <c r="I143" s="174"/>
      <c r="J143" s="174"/>
      <c r="K143" s="174"/>
      <c r="L143" s="174"/>
      <c r="M143" s="174"/>
      <c r="N143" s="174"/>
      <c r="O143" s="174"/>
      <c r="P143" s="174"/>
      <c r="Q143" s="174"/>
      <c r="R143" s="174"/>
      <c r="S143" s="174"/>
      <c r="T143" s="174"/>
      <c r="U143" s="174"/>
      <c r="V143" s="174"/>
      <c r="W143" s="174"/>
      <c r="X143" s="174"/>
      <c r="AA143" s="160">
        <f t="shared" si="5"/>
        <v>1</v>
      </c>
      <c r="AB143" s="160">
        <f>IF(AC143="",0,IFERROR(IF(VLOOKUP(AC143,AC$38:AC142,1,0)&gt;0,0,0),1))</f>
        <v>0</v>
      </c>
      <c r="AC143" s="161">
        <f>IF(DATOS!J107=Y$39,DATOS!C107,"")</f>
        <v>0</v>
      </c>
      <c r="AR143" s="174"/>
      <c r="AS143" s="174"/>
      <c r="AT143" s="174"/>
      <c r="AU143" s="174"/>
      <c r="AV143" s="174"/>
      <c r="AW143" s="174"/>
      <c r="AX143" s="174"/>
      <c r="AY143" s="174"/>
      <c r="AZ143" s="174"/>
      <c r="BA143" s="174"/>
      <c r="BB143" s="174"/>
      <c r="BC143" s="174"/>
      <c r="BD143" s="174"/>
      <c r="BE143" s="174"/>
      <c r="BF143" s="174"/>
      <c r="BG143" s="174"/>
      <c r="BH143" s="174"/>
      <c r="BI143" s="174"/>
      <c r="BJ143" s="174"/>
      <c r="BK143" s="174"/>
      <c r="BL143" s="174"/>
      <c r="BM143" s="174"/>
      <c r="BN143" s="174"/>
      <c r="BO143" s="174"/>
      <c r="BP143" s="174"/>
      <c r="BQ143" s="174"/>
      <c r="BR143" s="174"/>
      <c r="BS143" s="174"/>
      <c r="BT143" s="174"/>
      <c r="BU143" s="174"/>
    </row>
    <row r="144" spans="4:73" x14ac:dyDescent="0.25">
      <c r="D144" s="178"/>
      <c r="E144" s="178"/>
      <c r="F144" s="174"/>
      <c r="G144" s="178"/>
      <c r="H144" s="174"/>
      <c r="I144" s="174"/>
      <c r="J144" s="174"/>
      <c r="K144" s="174"/>
      <c r="L144" s="174"/>
      <c r="M144" s="174"/>
      <c r="N144" s="174"/>
      <c r="O144" s="174"/>
      <c r="P144" s="174"/>
      <c r="Q144" s="174"/>
      <c r="R144" s="174"/>
      <c r="S144" s="174"/>
      <c r="T144" s="174"/>
      <c r="U144" s="174"/>
      <c r="V144" s="174"/>
      <c r="W144" s="174"/>
      <c r="X144" s="174"/>
      <c r="AA144" s="160">
        <f t="shared" si="5"/>
        <v>1</v>
      </c>
      <c r="AB144" s="160">
        <f>IF(AC144="",0,IFERROR(IF(VLOOKUP(AC144,AC$38:AC143,1,0)&gt;0,0,0),1))</f>
        <v>0</v>
      </c>
      <c r="AC144" s="161">
        <f>IF(DATOS!J108=Y$39,DATOS!C108,"")</f>
        <v>0</v>
      </c>
      <c r="AR144" s="174"/>
      <c r="AS144" s="174"/>
      <c r="AT144" s="174"/>
      <c r="AU144" s="174"/>
      <c r="AV144" s="174"/>
      <c r="AW144" s="174"/>
      <c r="AX144" s="174"/>
      <c r="AY144" s="174"/>
      <c r="AZ144" s="174"/>
      <c r="BA144" s="174"/>
      <c r="BB144" s="174"/>
      <c r="BC144" s="174"/>
      <c r="BD144" s="174"/>
      <c r="BE144" s="174"/>
      <c r="BF144" s="174"/>
      <c r="BG144" s="174"/>
      <c r="BH144" s="174"/>
      <c r="BI144" s="174"/>
      <c r="BJ144" s="174"/>
      <c r="BK144" s="174"/>
      <c r="BL144" s="174"/>
      <c r="BM144" s="174"/>
      <c r="BN144" s="174"/>
      <c r="BO144" s="174"/>
      <c r="BP144" s="174"/>
      <c r="BQ144" s="174"/>
      <c r="BR144" s="174"/>
      <c r="BS144" s="174"/>
      <c r="BT144" s="174"/>
      <c r="BU144" s="174"/>
    </row>
    <row r="145" spans="4:73" x14ac:dyDescent="0.25">
      <c r="D145" s="178"/>
      <c r="E145" s="178"/>
      <c r="F145" s="174"/>
      <c r="G145" s="178"/>
      <c r="H145" s="174"/>
      <c r="I145" s="174"/>
      <c r="J145" s="174"/>
      <c r="K145" s="174"/>
      <c r="L145" s="174"/>
      <c r="M145" s="174"/>
      <c r="N145" s="174"/>
      <c r="O145" s="174"/>
      <c r="P145" s="174"/>
      <c r="Q145" s="174"/>
      <c r="R145" s="174"/>
      <c r="S145" s="174"/>
      <c r="T145" s="174"/>
      <c r="U145" s="174"/>
      <c r="V145" s="174"/>
      <c r="W145" s="174"/>
      <c r="X145" s="174"/>
      <c r="AA145" s="160">
        <f t="shared" si="5"/>
        <v>1</v>
      </c>
      <c r="AB145" s="160">
        <f>IF(AC145="",0,IFERROR(IF(VLOOKUP(AC145,AC$38:AC144,1,0)&gt;0,0,0),1))</f>
        <v>0</v>
      </c>
      <c r="AC145" s="161">
        <f>IF(DATOS!J109=Y$39,DATOS!C109,"")</f>
        <v>0</v>
      </c>
      <c r="AR145" s="174"/>
      <c r="AS145" s="174"/>
      <c r="AT145" s="174"/>
      <c r="AU145" s="174"/>
      <c r="AV145" s="174"/>
      <c r="AW145" s="174"/>
      <c r="AX145" s="174"/>
      <c r="AY145" s="174"/>
      <c r="AZ145" s="174"/>
      <c r="BA145" s="174"/>
      <c r="BB145" s="174"/>
      <c r="BC145" s="174"/>
      <c r="BD145" s="174"/>
      <c r="BE145" s="174"/>
      <c r="BF145" s="174"/>
      <c r="BG145" s="174"/>
      <c r="BH145" s="174"/>
      <c r="BI145" s="174"/>
      <c r="BJ145" s="174"/>
      <c r="BK145" s="174"/>
      <c r="BL145" s="174"/>
      <c r="BM145" s="174"/>
      <c r="BN145" s="174"/>
      <c r="BO145" s="174"/>
      <c r="BP145" s="174"/>
      <c r="BQ145" s="174"/>
      <c r="BR145" s="174"/>
      <c r="BS145" s="174"/>
      <c r="BT145" s="174"/>
      <c r="BU145" s="174"/>
    </row>
    <row r="146" spans="4:73" x14ac:dyDescent="0.25">
      <c r="D146" s="178"/>
      <c r="E146" s="178"/>
      <c r="F146" s="174"/>
      <c r="G146" s="178"/>
      <c r="H146" s="174"/>
      <c r="I146" s="174"/>
      <c r="J146" s="174"/>
      <c r="K146" s="174"/>
      <c r="L146" s="174"/>
      <c r="M146" s="174"/>
      <c r="N146" s="174"/>
      <c r="O146" s="174"/>
      <c r="P146" s="174"/>
      <c r="Q146" s="174"/>
      <c r="R146" s="174"/>
      <c r="S146" s="174"/>
      <c r="T146" s="174"/>
      <c r="U146" s="174"/>
      <c r="V146" s="174"/>
      <c r="W146" s="174"/>
      <c r="X146" s="174"/>
      <c r="AA146" s="160">
        <f t="shared" si="5"/>
        <v>1</v>
      </c>
      <c r="AB146" s="160">
        <f>IF(AC146="",0,IFERROR(IF(VLOOKUP(AC146,AC$38:AC145,1,0)&gt;0,0,0),1))</f>
        <v>0</v>
      </c>
      <c r="AC146" s="161">
        <f>IF(DATOS!J110=Y$39,DATOS!C110,"")</f>
        <v>0</v>
      </c>
      <c r="AR146" s="174"/>
      <c r="AS146" s="174"/>
      <c r="AT146" s="174"/>
      <c r="AU146" s="174"/>
      <c r="AV146" s="174"/>
      <c r="AW146" s="174"/>
      <c r="AX146" s="174"/>
      <c r="AY146" s="174"/>
      <c r="AZ146" s="174"/>
      <c r="BA146" s="174"/>
      <c r="BB146" s="174"/>
      <c r="BC146" s="174"/>
      <c r="BD146" s="174"/>
      <c r="BE146" s="174"/>
      <c r="BF146" s="174"/>
      <c r="BG146" s="174"/>
      <c r="BH146" s="174"/>
      <c r="BI146" s="174"/>
      <c r="BJ146" s="174"/>
      <c r="BK146" s="174"/>
      <c r="BL146" s="174"/>
      <c r="BM146" s="174"/>
      <c r="BN146" s="174"/>
      <c r="BO146" s="174"/>
      <c r="BP146" s="174"/>
      <c r="BQ146" s="174"/>
      <c r="BR146" s="174"/>
      <c r="BS146" s="174"/>
      <c r="BT146" s="174"/>
      <c r="BU146" s="174"/>
    </row>
    <row r="147" spans="4:73" x14ac:dyDescent="0.25">
      <c r="D147" s="178"/>
      <c r="E147" s="178"/>
      <c r="F147" s="174"/>
      <c r="G147" s="178"/>
      <c r="H147" s="174"/>
      <c r="I147" s="174"/>
      <c r="J147" s="174"/>
      <c r="K147" s="174"/>
      <c r="L147" s="174"/>
      <c r="M147" s="174"/>
      <c r="N147" s="174"/>
      <c r="O147" s="174"/>
      <c r="P147" s="174"/>
      <c r="Q147" s="174"/>
      <c r="R147" s="174"/>
      <c r="S147" s="174"/>
      <c r="T147" s="174"/>
      <c r="U147" s="174"/>
      <c r="V147" s="174"/>
      <c r="W147" s="174"/>
      <c r="X147" s="174"/>
      <c r="AA147" s="160">
        <f t="shared" si="5"/>
        <v>1</v>
      </c>
      <c r="AB147" s="160">
        <f>IF(AC147="",0,IFERROR(IF(VLOOKUP(AC147,AC$38:AC146,1,0)&gt;0,0,0),1))</f>
        <v>0</v>
      </c>
      <c r="AC147" s="161">
        <f>IF(DATOS!J111=Y$39,DATOS!C111,"")</f>
        <v>0</v>
      </c>
      <c r="AR147" s="174"/>
      <c r="AS147" s="174"/>
      <c r="AT147" s="174"/>
      <c r="AU147" s="174"/>
      <c r="AV147" s="174"/>
      <c r="AW147" s="174"/>
      <c r="AX147" s="174"/>
      <c r="AY147" s="174"/>
      <c r="AZ147" s="174"/>
      <c r="BA147" s="174"/>
      <c r="BB147" s="174"/>
      <c r="BC147" s="174"/>
      <c r="BD147" s="174"/>
      <c r="BE147" s="174"/>
      <c r="BF147" s="174"/>
      <c r="BG147" s="174"/>
      <c r="BH147" s="174"/>
      <c r="BI147" s="174"/>
      <c r="BJ147" s="174"/>
      <c r="BK147" s="174"/>
      <c r="BL147" s="174"/>
      <c r="BM147" s="174"/>
      <c r="BN147" s="174"/>
      <c r="BO147" s="174"/>
      <c r="BP147" s="174"/>
      <c r="BQ147" s="174"/>
      <c r="BR147" s="174"/>
      <c r="BS147" s="174"/>
      <c r="BT147" s="174"/>
      <c r="BU147" s="174"/>
    </row>
    <row r="148" spans="4:73" x14ac:dyDescent="0.25">
      <c r="D148" s="178"/>
      <c r="E148" s="178"/>
      <c r="F148" s="174"/>
      <c r="G148" s="178"/>
      <c r="H148" s="174"/>
      <c r="I148" s="174"/>
      <c r="J148" s="174"/>
      <c r="K148" s="174"/>
      <c r="L148" s="174"/>
      <c r="M148" s="174"/>
      <c r="N148" s="174"/>
      <c r="O148" s="174"/>
      <c r="P148" s="174"/>
      <c r="Q148" s="174"/>
      <c r="R148" s="174"/>
      <c r="S148" s="174"/>
      <c r="T148" s="174"/>
      <c r="U148" s="174"/>
      <c r="V148" s="174"/>
      <c r="W148" s="174"/>
      <c r="X148" s="174"/>
      <c r="AA148" s="160">
        <f t="shared" si="5"/>
        <v>1</v>
      </c>
      <c r="AB148" s="160">
        <f>IF(AC148="",0,IFERROR(IF(VLOOKUP(AC148,AC$38:AC147,1,0)&gt;0,0,0),1))</f>
        <v>0</v>
      </c>
      <c r="AC148" s="161">
        <f>IF(DATOS!J112=Y$39,DATOS!C112,"")</f>
        <v>0</v>
      </c>
      <c r="AR148" s="174"/>
      <c r="AS148" s="174"/>
      <c r="AT148" s="174"/>
      <c r="AU148" s="174"/>
      <c r="AV148" s="174"/>
      <c r="AW148" s="174"/>
      <c r="AX148" s="174"/>
      <c r="AY148" s="174"/>
      <c r="AZ148" s="174"/>
      <c r="BA148" s="174"/>
      <c r="BB148" s="174"/>
      <c r="BC148" s="174"/>
      <c r="BD148" s="174"/>
      <c r="BE148" s="174"/>
      <c r="BF148" s="174"/>
      <c r="BG148" s="174"/>
      <c r="BH148" s="174"/>
      <c r="BI148" s="174"/>
      <c r="BJ148" s="174"/>
      <c r="BK148" s="174"/>
      <c r="BL148" s="174"/>
      <c r="BM148" s="174"/>
      <c r="BN148" s="174"/>
      <c r="BO148" s="174"/>
      <c r="BP148" s="174"/>
      <c r="BQ148" s="174"/>
      <c r="BR148" s="174"/>
      <c r="BS148" s="174"/>
      <c r="BT148" s="174"/>
      <c r="BU148" s="174"/>
    </row>
    <row r="149" spans="4:73" x14ac:dyDescent="0.25">
      <c r="D149" s="178"/>
      <c r="E149" s="178"/>
      <c r="F149" s="174"/>
      <c r="G149" s="178"/>
      <c r="H149" s="174"/>
      <c r="I149" s="174"/>
      <c r="J149" s="174"/>
      <c r="K149" s="174"/>
      <c r="L149" s="174"/>
      <c r="M149" s="174"/>
      <c r="N149" s="174"/>
      <c r="O149" s="174"/>
      <c r="P149" s="174"/>
      <c r="Q149" s="174"/>
      <c r="R149" s="174"/>
      <c r="S149" s="174"/>
      <c r="T149" s="174"/>
      <c r="U149" s="174"/>
      <c r="V149" s="174"/>
      <c r="W149" s="174"/>
      <c r="X149" s="174"/>
      <c r="AA149" s="160">
        <f t="shared" si="5"/>
        <v>1</v>
      </c>
      <c r="AB149" s="160">
        <f>IF(AC149="",0,IFERROR(IF(VLOOKUP(AC149,AC$38:AC148,1,0)&gt;0,0,0),1))</f>
        <v>0</v>
      </c>
      <c r="AC149" s="161">
        <f>IF(DATOS!J113=Y$39,DATOS!C113,"")</f>
        <v>0</v>
      </c>
      <c r="AR149" s="174"/>
      <c r="AS149" s="174"/>
      <c r="AT149" s="174"/>
      <c r="AU149" s="174"/>
      <c r="AV149" s="174"/>
      <c r="AW149" s="174"/>
      <c r="AX149" s="174"/>
      <c r="AY149" s="174"/>
      <c r="AZ149" s="174"/>
      <c r="BA149" s="174"/>
      <c r="BB149" s="174"/>
      <c r="BC149" s="174"/>
      <c r="BD149" s="174"/>
      <c r="BE149" s="174"/>
      <c r="BF149" s="174"/>
      <c r="BG149" s="174"/>
      <c r="BH149" s="174"/>
      <c r="BI149" s="174"/>
      <c r="BJ149" s="174"/>
      <c r="BK149" s="174"/>
      <c r="BL149" s="174"/>
      <c r="BM149" s="174"/>
      <c r="BN149" s="174"/>
      <c r="BO149" s="174"/>
      <c r="BP149" s="174"/>
      <c r="BQ149" s="174"/>
      <c r="BR149" s="174"/>
      <c r="BS149" s="174"/>
      <c r="BT149" s="174"/>
      <c r="BU149" s="174"/>
    </row>
    <row r="150" spans="4:73" x14ac:dyDescent="0.25">
      <c r="D150" s="178"/>
      <c r="E150" s="178"/>
      <c r="F150" s="174"/>
      <c r="G150" s="178"/>
      <c r="H150" s="174"/>
      <c r="I150" s="174"/>
      <c r="J150" s="174"/>
      <c r="K150" s="174"/>
      <c r="L150" s="174"/>
      <c r="M150" s="174"/>
      <c r="N150" s="174"/>
      <c r="O150" s="174"/>
      <c r="P150" s="174"/>
      <c r="Q150" s="174"/>
      <c r="R150" s="174"/>
      <c r="S150" s="174"/>
      <c r="T150" s="174"/>
      <c r="U150" s="174"/>
      <c r="V150" s="174"/>
      <c r="W150" s="174"/>
      <c r="X150" s="174"/>
      <c r="AA150" s="160">
        <f t="shared" si="5"/>
        <v>1</v>
      </c>
      <c r="AB150" s="160">
        <f>IF(AC150="",0,IFERROR(IF(VLOOKUP(AC150,AC$38:AC149,1,0)&gt;0,0,0),1))</f>
        <v>0</v>
      </c>
      <c r="AC150" s="161">
        <f>IF(DATOS!J114=Y$39,DATOS!C114,"")</f>
        <v>0</v>
      </c>
      <c r="AR150" s="174"/>
      <c r="AS150" s="174"/>
      <c r="AT150" s="174"/>
      <c r="AU150" s="174"/>
      <c r="AV150" s="174"/>
      <c r="AW150" s="174"/>
      <c r="AX150" s="174"/>
      <c r="AY150" s="174"/>
      <c r="AZ150" s="174"/>
      <c r="BA150" s="174"/>
      <c r="BB150" s="174"/>
      <c r="BC150" s="174"/>
      <c r="BD150" s="174"/>
      <c r="BE150" s="174"/>
      <c r="BF150" s="174"/>
      <c r="BG150" s="174"/>
      <c r="BH150" s="174"/>
      <c r="BI150" s="174"/>
      <c r="BJ150" s="174"/>
      <c r="BK150" s="174"/>
      <c r="BL150" s="174"/>
      <c r="BM150" s="174"/>
      <c r="BN150" s="174"/>
      <c r="BO150" s="174"/>
      <c r="BP150" s="174"/>
      <c r="BQ150" s="174"/>
      <c r="BR150" s="174"/>
      <c r="BS150" s="174"/>
      <c r="BT150" s="174"/>
      <c r="BU150" s="174"/>
    </row>
    <row r="151" spans="4:73" x14ac:dyDescent="0.25">
      <c r="D151" s="178"/>
      <c r="E151" s="178"/>
      <c r="F151" s="174"/>
      <c r="G151" s="178"/>
      <c r="H151" s="174"/>
      <c r="I151" s="174"/>
      <c r="J151" s="174"/>
      <c r="K151" s="174"/>
      <c r="L151" s="174"/>
      <c r="M151" s="174"/>
      <c r="N151" s="174"/>
      <c r="O151" s="174"/>
      <c r="P151" s="174"/>
      <c r="Q151" s="174"/>
      <c r="R151" s="174"/>
      <c r="S151" s="174"/>
      <c r="T151" s="174"/>
      <c r="U151" s="174"/>
      <c r="V151" s="174"/>
      <c r="W151" s="174"/>
      <c r="X151" s="174"/>
      <c r="AA151" s="160">
        <f t="shared" si="5"/>
        <v>1</v>
      </c>
      <c r="AB151" s="160">
        <f>IF(AC151="",0,IFERROR(IF(VLOOKUP(AC151,AC$38:AC150,1,0)&gt;0,0,0),1))</f>
        <v>0</v>
      </c>
      <c r="AC151" s="161">
        <f>IF(DATOS!J115=Y$39,DATOS!C115,"")</f>
        <v>0</v>
      </c>
      <c r="AR151" s="174"/>
      <c r="AS151" s="174"/>
      <c r="AT151" s="174"/>
      <c r="AU151" s="174"/>
      <c r="AV151" s="174"/>
      <c r="AW151" s="174"/>
      <c r="AX151" s="174"/>
      <c r="AY151" s="174"/>
      <c r="AZ151" s="174"/>
      <c r="BA151" s="174"/>
      <c r="BB151" s="174"/>
      <c r="BC151" s="174"/>
      <c r="BD151" s="174"/>
      <c r="BE151" s="174"/>
      <c r="BF151" s="174"/>
      <c r="BG151" s="174"/>
      <c r="BH151" s="174"/>
      <c r="BI151" s="174"/>
      <c r="BJ151" s="174"/>
      <c r="BK151" s="174"/>
      <c r="BL151" s="174"/>
      <c r="BM151" s="174"/>
      <c r="BN151" s="174"/>
      <c r="BO151" s="174"/>
      <c r="BP151" s="174"/>
      <c r="BQ151" s="174"/>
      <c r="BR151" s="174"/>
      <c r="BS151" s="174"/>
      <c r="BT151" s="174"/>
      <c r="BU151" s="174"/>
    </row>
    <row r="152" spans="4:73" x14ac:dyDescent="0.25">
      <c r="D152" s="178"/>
      <c r="E152" s="178"/>
      <c r="F152" s="174"/>
      <c r="G152" s="178"/>
      <c r="H152" s="174"/>
      <c r="I152" s="174"/>
      <c r="J152" s="174"/>
      <c r="K152" s="174"/>
      <c r="L152" s="174"/>
      <c r="M152" s="174"/>
      <c r="N152" s="174"/>
      <c r="O152" s="174"/>
      <c r="P152" s="174"/>
      <c r="Q152" s="174"/>
      <c r="R152" s="174"/>
      <c r="S152" s="174"/>
      <c r="T152" s="174"/>
      <c r="U152" s="174"/>
      <c r="V152" s="174"/>
      <c r="W152" s="174"/>
      <c r="X152" s="174"/>
      <c r="AA152" s="160">
        <f t="shared" si="5"/>
        <v>1</v>
      </c>
      <c r="AB152" s="160">
        <f>IF(AC152="",0,IFERROR(IF(VLOOKUP(AC152,AC$38:AC151,1,0)&gt;0,0,0),1))</f>
        <v>0</v>
      </c>
      <c r="AC152" s="161">
        <f>IF(DATOS!J116=Y$39,DATOS!C116,"")</f>
        <v>0</v>
      </c>
      <c r="AR152" s="174"/>
      <c r="AS152" s="174"/>
      <c r="AT152" s="174"/>
      <c r="AU152" s="174"/>
      <c r="AV152" s="174"/>
      <c r="AW152" s="174"/>
      <c r="AX152" s="174"/>
      <c r="AY152" s="174"/>
      <c r="AZ152" s="174"/>
      <c r="BA152" s="174"/>
      <c r="BB152" s="174"/>
      <c r="BC152" s="174"/>
      <c r="BD152" s="174"/>
      <c r="BE152" s="174"/>
      <c r="BF152" s="174"/>
      <c r="BG152" s="174"/>
      <c r="BH152" s="174"/>
      <c r="BI152" s="174"/>
      <c r="BJ152" s="174"/>
      <c r="BK152" s="174"/>
      <c r="BL152" s="174"/>
      <c r="BM152" s="174"/>
      <c r="BN152" s="174"/>
      <c r="BO152" s="174"/>
      <c r="BP152" s="174"/>
      <c r="BQ152" s="174"/>
      <c r="BR152" s="174"/>
      <c r="BS152" s="174"/>
      <c r="BT152" s="174"/>
      <c r="BU152" s="174"/>
    </row>
    <row r="153" spans="4:73" x14ac:dyDescent="0.25">
      <c r="D153" s="178"/>
      <c r="E153" s="178"/>
      <c r="F153" s="174"/>
      <c r="G153" s="178"/>
      <c r="H153" s="174"/>
      <c r="I153" s="174"/>
      <c r="J153" s="174"/>
      <c r="K153" s="174"/>
      <c r="L153" s="174"/>
      <c r="M153" s="174"/>
      <c r="N153" s="174"/>
      <c r="O153" s="174"/>
      <c r="P153" s="174"/>
      <c r="Q153" s="174"/>
      <c r="R153" s="174"/>
      <c r="S153" s="174"/>
      <c r="T153" s="174"/>
      <c r="U153" s="174"/>
      <c r="V153" s="174"/>
      <c r="W153" s="174"/>
      <c r="X153" s="174"/>
      <c r="AA153" s="160">
        <f t="shared" si="5"/>
        <v>1</v>
      </c>
      <c r="AB153" s="160">
        <f>IF(AC153="",0,IFERROR(IF(VLOOKUP(AC153,AC$38:AC152,1,0)&gt;0,0,0),1))</f>
        <v>0</v>
      </c>
      <c r="AC153" s="161">
        <f>IF(DATOS!J117=Y$39,DATOS!C117,"")</f>
        <v>0</v>
      </c>
      <c r="AR153" s="174"/>
      <c r="AS153" s="174"/>
      <c r="AT153" s="174"/>
      <c r="AU153" s="174"/>
      <c r="AV153" s="174"/>
      <c r="AW153" s="174"/>
      <c r="AX153" s="174"/>
      <c r="AY153" s="174"/>
      <c r="AZ153" s="174"/>
      <c r="BA153" s="174"/>
      <c r="BB153" s="174"/>
      <c r="BC153" s="174"/>
      <c r="BD153" s="174"/>
      <c r="BE153" s="174"/>
      <c r="BF153" s="174"/>
      <c r="BG153" s="174"/>
      <c r="BH153" s="174"/>
      <c r="BI153" s="174"/>
      <c r="BJ153" s="174"/>
      <c r="BK153" s="174"/>
      <c r="BL153" s="174"/>
      <c r="BM153" s="174"/>
      <c r="BN153" s="174"/>
      <c r="BO153" s="174"/>
      <c r="BP153" s="174"/>
      <c r="BQ153" s="174"/>
      <c r="BR153" s="174"/>
      <c r="BS153" s="174"/>
      <c r="BT153" s="174"/>
      <c r="BU153" s="174"/>
    </row>
    <row r="154" spans="4:73" x14ac:dyDescent="0.25">
      <c r="D154" s="178"/>
      <c r="E154" s="178"/>
      <c r="F154" s="174"/>
      <c r="G154" s="178"/>
      <c r="H154" s="174"/>
      <c r="I154" s="174"/>
      <c r="J154" s="174"/>
      <c r="K154" s="174"/>
      <c r="L154" s="174"/>
      <c r="M154" s="174"/>
      <c r="N154" s="174"/>
      <c r="O154" s="174"/>
      <c r="P154" s="174"/>
      <c r="Q154" s="174"/>
      <c r="R154" s="174"/>
      <c r="S154" s="174"/>
      <c r="T154" s="174"/>
      <c r="U154" s="174"/>
      <c r="V154" s="174"/>
      <c r="W154" s="174"/>
      <c r="X154" s="174"/>
      <c r="AA154" s="160">
        <f t="shared" si="5"/>
        <v>1</v>
      </c>
      <c r="AB154" s="160">
        <f>IF(AC154="",0,IFERROR(IF(VLOOKUP(AC154,AC$38:AC153,1,0)&gt;0,0,0),1))</f>
        <v>0</v>
      </c>
      <c r="AC154" s="161">
        <f>IF(DATOS!J118=Y$39,DATOS!C118,"")</f>
        <v>0</v>
      </c>
      <c r="AR154" s="174"/>
      <c r="AS154" s="174"/>
      <c r="AT154" s="174"/>
      <c r="AU154" s="174"/>
      <c r="AV154" s="174"/>
      <c r="AW154" s="174"/>
      <c r="AX154" s="174"/>
      <c r="AY154" s="174"/>
      <c r="AZ154" s="174"/>
      <c r="BA154" s="174"/>
      <c r="BB154" s="174"/>
      <c r="BC154" s="174"/>
      <c r="BD154" s="174"/>
      <c r="BE154" s="174"/>
      <c r="BF154" s="174"/>
      <c r="BG154" s="174"/>
      <c r="BH154" s="174"/>
      <c r="BI154" s="174"/>
      <c r="BJ154" s="174"/>
      <c r="BK154" s="174"/>
      <c r="BL154" s="174"/>
      <c r="BM154" s="174"/>
      <c r="BN154" s="174"/>
      <c r="BO154" s="174"/>
      <c r="BP154" s="174"/>
      <c r="BQ154" s="174"/>
      <c r="BR154" s="174"/>
      <c r="BS154" s="174"/>
      <c r="BT154" s="174"/>
      <c r="BU154" s="174"/>
    </row>
    <row r="155" spans="4:73" x14ac:dyDescent="0.25">
      <c r="D155" s="178"/>
      <c r="E155" s="178"/>
      <c r="F155" s="174"/>
      <c r="G155" s="178"/>
      <c r="H155" s="174"/>
      <c r="I155" s="174"/>
      <c r="J155" s="174"/>
      <c r="K155" s="174"/>
      <c r="L155" s="174"/>
      <c r="M155" s="174"/>
      <c r="N155" s="174"/>
      <c r="O155" s="174"/>
      <c r="P155" s="174"/>
      <c r="Q155" s="174"/>
      <c r="R155" s="174"/>
      <c r="S155" s="174"/>
      <c r="T155" s="174"/>
      <c r="U155" s="174"/>
      <c r="V155" s="174"/>
      <c r="W155" s="174"/>
      <c r="X155" s="174"/>
      <c r="AA155" s="160">
        <f t="shared" si="5"/>
        <v>1</v>
      </c>
      <c r="AB155" s="160">
        <f>IF(AC155="",0,IFERROR(IF(VLOOKUP(AC155,AC$38:AC154,1,0)&gt;0,0,0),1))</f>
        <v>0</v>
      </c>
      <c r="AC155" s="161">
        <f>IF(DATOS!J119=Y$39,DATOS!C119,"")</f>
        <v>0</v>
      </c>
      <c r="AR155" s="174"/>
      <c r="AS155" s="174"/>
      <c r="AT155" s="174"/>
      <c r="AU155" s="174"/>
      <c r="AV155" s="174"/>
      <c r="AW155" s="174"/>
      <c r="AX155" s="174"/>
      <c r="AY155" s="174"/>
      <c r="AZ155" s="174"/>
      <c r="BA155" s="174"/>
      <c r="BB155" s="174"/>
      <c r="BC155" s="174"/>
      <c r="BD155" s="174"/>
      <c r="BE155" s="174"/>
      <c r="BF155" s="174"/>
      <c r="BG155" s="174"/>
      <c r="BH155" s="174"/>
      <c r="BI155" s="174"/>
      <c r="BJ155" s="174"/>
      <c r="BK155" s="174"/>
      <c r="BL155" s="174"/>
      <c r="BM155" s="174"/>
      <c r="BN155" s="174"/>
      <c r="BO155" s="174"/>
      <c r="BP155" s="174"/>
      <c r="BQ155" s="174"/>
      <c r="BR155" s="174"/>
      <c r="BS155" s="174"/>
      <c r="BT155" s="174"/>
      <c r="BU155" s="174"/>
    </row>
    <row r="156" spans="4:73" x14ac:dyDescent="0.25">
      <c r="D156" s="178"/>
      <c r="E156" s="178"/>
      <c r="F156" s="174"/>
      <c r="G156" s="178"/>
      <c r="H156" s="174"/>
      <c r="I156" s="174"/>
      <c r="J156" s="174"/>
      <c r="K156" s="174"/>
      <c r="L156" s="174"/>
      <c r="M156" s="174"/>
      <c r="N156" s="174"/>
      <c r="O156" s="174"/>
      <c r="P156" s="174"/>
      <c r="Q156" s="174"/>
      <c r="R156" s="174"/>
      <c r="S156" s="174"/>
      <c r="T156" s="174"/>
      <c r="U156" s="174"/>
      <c r="V156" s="174"/>
      <c r="W156" s="174"/>
      <c r="X156" s="174"/>
      <c r="AA156" s="160">
        <f t="shared" si="5"/>
        <v>1</v>
      </c>
      <c r="AB156" s="160">
        <f>IF(AC156="",0,IFERROR(IF(VLOOKUP(AC156,AC$38:AC155,1,0)&gt;0,0,0),1))</f>
        <v>0</v>
      </c>
      <c r="AC156" s="161">
        <f>IF(DATOS!J120=Y$39,DATOS!C120,"")</f>
        <v>0</v>
      </c>
      <c r="AR156" s="174"/>
      <c r="AS156" s="174"/>
      <c r="AT156" s="174"/>
      <c r="AU156" s="174"/>
      <c r="AV156" s="174"/>
      <c r="AW156" s="174"/>
      <c r="AX156" s="174"/>
      <c r="AY156" s="174"/>
      <c r="AZ156" s="174"/>
      <c r="BA156" s="174"/>
      <c r="BB156" s="174"/>
      <c r="BC156" s="174"/>
      <c r="BD156" s="174"/>
      <c r="BE156" s="174"/>
      <c r="BF156" s="174"/>
      <c r="BG156" s="174"/>
      <c r="BH156" s="174"/>
      <c r="BI156" s="174"/>
      <c r="BJ156" s="174"/>
      <c r="BK156" s="174"/>
      <c r="BL156" s="174"/>
      <c r="BM156" s="174"/>
      <c r="BN156" s="174"/>
      <c r="BO156" s="174"/>
      <c r="BP156" s="174"/>
      <c r="BQ156" s="174"/>
      <c r="BR156" s="174"/>
      <c r="BS156" s="174"/>
      <c r="BT156" s="174"/>
      <c r="BU156" s="174"/>
    </row>
    <row r="157" spans="4:73" x14ac:dyDescent="0.25">
      <c r="D157" s="178"/>
      <c r="E157" s="178"/>
      <c r="F157" s="174"/>
      <c r="G157" s="178"/>
      <c r="H157" s="174"/>
      <c r="I157" s="174"/>
      <c r="J157" s="174"/>
      <c r="K157" s="174"/>
      <c r="L157" s="174"/>
      <c r="M157" s="174"/>
      <c r="N157" s="174"/>
      <c r="O157" s="174"/>
      <c r="P157" s="174"/>
      <c r="Q157" s="174"/>
      <c r="R157" s="174"/>
      <c r="S157" s="174"/>
      <c r="T157" s="174"/>
      <c r="U157" s="174"/>
      <c r="V157" s="174"/>
      <c r="W157" s="174"/>
      <c r="X157" s="174"/>
      <c r="AA157" s="160">
        <f t="shared" si="5"/>
        <v>1</v>
      </c>
      <c r="AB157" s="160">
        <f>IF(AC157="",0,IFERROR(IF(VLOOKUP(AC157,AC$38:AC156,1,0)&gt;0,0,0),1))</f>
        <v>0</v>
      </c>
      <c r="AC157" s="161">
        <f>IF(DATOS!J121=Y$39,DATOS!C121,"")</f>
        <v>0</v>
      </c>
      <c r="AR157" s="174"/>
      <c r="AS157" s="174"/>
      <c r="AT157" s="174"/>
      <c r="AU157" s="174"/>
      <c r="AV157" s="174"/>
      <c r="AW157" s="174"/>
      <c r="AX157" s="174"/>
      <c r="AY157" s="174"/>
      <c r="AZ157" s="174"/>
      <c r="BA157" s="174"/>
      <c r="BB157" s="174"/>
      <c r="BC157" s="174"/>
      <c r="BD157" s="174"/>
      <c r="BE157" s="174"/>
      <c r="BF157" s="174"/>
      <c r="BG157" s="174"/>
      <c r="BH157" s="174"/>
      <c r="BI157" s="174"/>
      <c r="BJ157" s="174"/>
      <c r="BK157" s="174"/>
      <c r="BL157" s="174"/>
      <c r="BM157" s="174"/>
      <c r="BN157" s="174"/>
      <c r="BO157" s="174"/>
      <c r="BP157" s="174"/>
      <c r="BQ157" s="174"/>
      <c r="BR157" s="174"/>
      <c r="BS157" s="174"/>
      <c r="BT157" s="174"/>
      <c r="BU157" s="174"/>
    </row>
    <row r="158" spans="4:73" x14ac:dyDescent="0.25">
      <c r="D158" s="178"/>
      <c r="E158" s="178"/>
      <c r="F158" s="174"/>
      <c r="G158" s="178"/>
      <c r="H158" s="174"/>
      <c r="I158" s="174"/>
      <c r="J158" s="174"/>
      <c r="K158" s="174"/>
      <c r="L158" s="174"/>
      <c r="M158" s="174"/>
      <c r="N158" s="174"/>
      <c r="O158" s="174"/>
      <c r="P158" s="174"/>
      <c r="Q158" s="174"/>
      <c r="R158" s="174"/>
      <c r="S158" s="174"/>
      <c r="T158" s="174"/>
      <c r="U158" s="174"/>
      <c r="V158" s="174"/>
      <c r="W158" s="174"/>
      <c r="X158" s="174"/>
      <c r="AA158" s="160">
        <f t="shared" si="5"/>
        <v>1</v>
      </c>
      <c r="AB158" s="160">
        <f>IF(AC158="",0,IFERROR(IF(VLOOKUP(AC158,AC$38:AC157,1,0)&gt;0,0,0),1))</f>
        <v>0</v>
      </c>
      <c r="AC158" s="161">
        <f>IF(DATOS!J122=Y$39,DATOS!C122,"")</f>
        <v>0</v>
      </c>
      <c r="AR158" s="174"/>
      <c r="AS158" s="174"/>
      <c r="AT158" s="174"/>
      <c r="AU158" s="174"/>
      <c r="AV158" s="174"/>
      <c r="AW158" s="174"/>
      <c r="AX158" s="174"/>
      <c r="AY158" s="174"/>
      <c r="AZ158" s="174"/>
      <c r="BA158" s="174"/>
      <c r="BB158" s="174"/>
      <c r="BC158" s="174"/>
      <c r="BD158" s="174"/>
      <c r="BE158" s="174"/>
      <c r="BF158" s="174"/>
      <c r="BG158" s="174"/>
      <c r="BH158" s="174"/>
      <c r="BI158" s="174"/>
      <c r="BJ158" s="174"/>
      <c r="BK158" s="174"/>
      <c r="BL158" s="174"/>
      <c r="BM158" s="174"/>
      <c r="BN158" s="174"/>
      <c r="BO158" s="174"/>
      <c r="BP158" s="174"/>
      <c r="BQ158" s="174"/>
      <c r="BR158" s="174"/>
      <c r="BS158" s="174"/>
      <c r="BT158" s="174"/>
      <c r="BU158" s="174"/>
    </row>
    <row r="159" spans="4:73" x14ac:dyDescent="0.25">
      <c r="D159" s="178"/>
      <c r="E159" s="178"/>
      <c r="F159" s="174"/>
      <c r="G159" s="178"/>
      <c r="H159" s="174"/>
      <c r="I159" s="174"/>
      <c r="J159" s="174"/>
      <c r="K159" s="174"/>
      <c r="L159" s="174"/>
      <c r="M159" s="174"/>
      <c r="N159" s="174"/>
      <c r="O159" s="174"/>
      <c r="P159" s="174"/>
      <c r="Q159" s="174"/>
      <c r="R159" s="174"/>
      <c r="S159" s="174"/>
      <c r="T159" s="174"/>
      <c r="U159" s="174"/>
      <c r="V159" s="174"/>
      <c r="W159" s="174"/>
      <c r="X159" s="174"/>
      <c r="AA159" s="160">
        <f t="shared" si="5"/>
        <v>1</v>
      </c>
      <c r="AB159" s="160">
        <f>IF(AC159="",0,IFERROR(IF(VLOOKUP(AC159,AC$38:AC158,1,0)&gt;0,0,0),1))</f>
        <v>0</v>
      </c>
      <c r="AC159" s="161">
        <f>IF(DATOS!J123=Y$39,DATOS!C123,"")</f>
        <v>0</v>
      </c>
      <c r="AR159" s="174"/>
      <c r="AS159" s="174"/>
      <c r="AT159" s="174"/>
      <c r="AU159" s="174"/>
      <c r="AV159" s="174"/>
      <c r="AW159" s="174"/>
      <c r="AX159" s="174"/>
      <c r="AY159" s="174"/>
      <c r="AZ159" s="174"/>
      <c r="BA159" s="174"/>
      <c r="BB159" s="174"/>
      <c r="BC159" s="174"/>
      <c r="BD159" s="174"/>
      <c r="BE159" s="174"/>
      <c r="BF159" s="174"/>
      <c r="BG159" s="174"/>
      <c r="BH159" s="174"/>
      <c r="BI159" s="174"/>
      <c r="BJ159" s="174"/>
      <c r="BK159" s="174"/>
      <c r="BL159" s="174"/>
      <c r="BM159" s="174"/>
      <c r="BN159" s="174"/>
      <c r="BO159" s="174"/>
      <c r="BP159" s="174"/>
      <c r="BQ159" s="174"/>
      <c r="BR159" s="174"/>
      <c r="BS159" s="174"/>
      <c r="BT159" s="174"/>
      <c r="BU159" s="174"/>
    </row>
    <row r="160" spans="4:73" x14ac:dyDescent="0.25">
      <c r="D160" s="178"/>
      <c r="E160" s="178"/>
      <c r="F160" s="174"/>
      <c r="G160" s="178"/>
      <c r="H160" s="174"/>
      <c r="I160" s="174"/>
      <c r="J160" s="174"/>
      <c r="K160" s="174"/>
      <c r="L160" s="174"/>
      <c r="M160" s="174"/>
      <c r="N160" s="174"/>
      <c r="O160" s="174"/>
      <c r="P160" s="174"/>
      <c r="Q160" s="174"/>
      <c r="R160" s="174"/>
      <c r="S160" s="174"/>
      <c r="T160" s="174"/>
      <c r="U160" s="174"/>
      <c r="V160" s="174"/>
      <c r="W160" s="174"/>
      <c r="X160" s="174"/>
      <c r="AA160" s="160">
        <f t="shared" si="5"/>
        <v>1</v>
      </c>
      <c r="AB160" s="160">
        <f>IF(AC160="",0,IFERROR(IF(VLOOKUP(AC160,AC$38:AC159,1,0)&gt;0,0,0),1))</f>
        <v>0</v>
      </c>
      <c r="AC160" s="161">
        <f>IF(DATOS!J124=Y$39,DATOS!C124,"")</f>
        <v>0</v>
      </c>
      <c r="AR160" s="174"/>
      <c r="AS160" s="174"/>
      <c r="AT160" s="174"/>
      <c r="AU160" s="174"/>
      <c r="AV160" s="174"/>
      <c r="AW160" s="174"/>
      <c r="AX160" s="174"/>
      <c r="AY160" s="174"/>
      <c r="AZ160" s="174"/>
      <c r="BA160" s="174"/>
      <c r="BB160" s="174"/>
      <c r="BC160" s="174"/>
      <c r="BD160" s="174"/>
      <c r="BE160" s="174"/>
      <c r="BF160" s="174"/>
      <c r="BG160" s="174"/>
      <c r="BH160" s="174"/>
      <c r="BI160" s="174"/>
      <c r="BJ160" s="174"/>
      <c r="BK160" s="174"/>
      <c r="BL160" s="174"/>
      <c r="BM160" s="174"/>
      <c r="BN160" s="174"/>
      <c r="BO160" s="174"/>
      <c r="BP160" s="174"/>
      <c r="BQ160" s="174"/>
      <c r="BR160" s="174"/>
      <c r="BS160" s="174"/>
      <c r="BT160" s="174"/>
      <c r="BU160" s="174"/>
    </row>
    <row r="161" spans="4:73" x14ac:dyDescent="0.25">
      <c r="D161" s="178"/>
      <c r="E161" s="178"/>
      <c r="F161" s="174"/>
      <c r="G161" s="178"/>
      <c r="H161" s="174"/>
      <c r="I161" s="174"/>
      <c r="J161" s="174"/>
      <c r="K161" s="174"/>
      <c r="L161" s="174"/>
      <c r="M161" s="174"/>
      <c r="N161" s="174"/>
      <c r="O161" s="174"/>
      <c r="P161" s="174"/>
      <c r="Q161" s="174"/>
      <c r="R161" s="174"/>
      <c r="S161" s="174"/>
      <c r="T161" s="174"/>
      <c r="U161" s="174"/>
      <c r="V161" s="174"/>
      <c r="W161" s="174"/>
      <c r="X161" s="174"/>
      <c r="AA161" s="160">
        <f t="shared" si="5"/>
        <v>1</v>
      </c>
      <c r="AB161" s="160">
        <f>IF(AC161="",0,IFERROR(IF(VLOOKUP(AC161,AC$38:AC160,1,0)&gt;0,0,0),1))</f>
        <v>0</v>
      </c>
      <c r="AC161" s="161">
        <f>IF(DATOS!J125=Y$39,DATOS!C125,"")</f>
        <v>0</v>
      </c>
      <c r="AR161" s="174"/>
      <c r="AS161" s="174"/>
      <c r="AT161" s="174"/>
      <c r="AU161" s="174"/>
      <c r="AV161" s="174"/>
      <c r="AW161" s="174"/>
      <c r="AX161" s="174"/>
      <c r="AY161" s="174"/>
      <c r="AZ161" s="174"/>
      <c r="BA161" s="174"/>
      <c r="BB161" s="174"/>
      <c r="BC161" s="174"/>
      <c r="BD161" s="174"/>
      <c r="BE161" s="174"/>
      <c r="BF161" s="174"/>
      <c r="BG161" s="174"/>
      <c r="BH161" s="174"/>
      <c r="BI161" s="174"/>
      <c r="BJ161" s="174"/>
      <c r="BK161" s="174"/>
      <c r="BL161" s="174"/>
      <c r="BM161" s="174"/>
      <c r="BN161" s="174"/>
      <c r="BO161" s="174"/>
      <c r="BP161" s="174"/>
      <c r="BQ161" s="174"/>
      <c r="BR161" s="174"/>
      <c r="BS161" s="174"/>
      <c r="BT161" s="174"/>
      <c r="BU161" s="174"/>
    </row>
    <row r="162" spans="4:73" x14ac:dyDescent="0.25">
      <c r="D162" s="178"/>
      <c r="E162" s="178"/>
      <c r="F162" s="174"/>
      <c r="G162" s="178"/>
      <c r="H162" s="174"/>
      <c r="I162" s="174"/>
      <c r="J162" s="174"/>
      <c r="K162" s="174"/>
      <c r="L162" s="174"/>
      <c r="M162" s="174"/>
      <c r="N162" s="174"/>
      <c r="O162" s="174"/>
      <c r="P162" s="174"/>
      <c r="Q162" s="174"/>
      <c r="R162" s="174"/>
      <c r="S162" s="174"/>
      <c r="T162" s="174"/>
      <c r="U162" s="174"/>
      <c r="V162" s="174"/>
      <c r="W162" s="174"/>
      <c r="X162" s="174"/>
      <c r="AA162" s="160">
        <f t="shared" si="5"/>
        <v>1</v>
      </c>
      <c r="AB162" s="160">
        <f>IF(AC162="",0,IFERROR(IF(VLOOKUP(AC162,AC$38:AC161,1,0)&gt;0,0,0),1))</f>
        <v>0</v>
      </c>
      <c r="AC162" s="161">
        <f>IF(DATOS!J126=Y$39,DATOS!C126,"")</f>
        <v>0</v>
      </c>
      <c r="AR162" s="174"/>
      <c r="AS162" s="174"/>
      <c r="AT162" s="174"/>
      <c r="AU162" s="174"/>
      <c r="AV162" s="174"/>
      <c r="AW162" s="174"/>
      <c r="AX162" s="174"/>
      <c r="AY162" s="174"/>
      <c r="AZ162" s="174"/>
      <c r="BA162" s="174"/>
      <c r="BB162" s="174"/>
      <c r="BC162" s="174"/>
      <c r="BD162" s="174"/>
      <c r="BE162" s="174"/>
      <c r="BF162" s="174"/>
      <c r="BG162" s="174"/>
      <c r="BH162" s="174"/>
      <c r="BI162" s="174"/>
      <c r="BJ162" s="174"/>
      <c r="BK162" s="174"/>
      <c r="BL162" s="174"/>
      <c r="BM162" s="174"/>
      <c r="BN162" s="174"/>
      <c r="BO162" s="174"/>
      <c r="BP162" s="174"/>
      <c r="BQ162" s="174"/>
      <c r="BR162" s="174"/>
      <c r="BS162" s="174"/>
      <c r="BT162" s="174"/>
      <c r="BU162" s="174"/>
    </row>
    <row r="163" spans="4:73" x14ac:dyDescent="0.25">
      <c r="D163" s="178"/>
      <c r="E163" s="178"/>
      <c r="F163" s="174"/>
      <c r="G163" s="178"/>
      <c r="H163" s="174"/>
      <c r="I163" s="174"/>
      <c r="J163" s="174"/>
      <c r="K163" s="174"/>
      <c r="L163" s="174"/>
      <c r="M163" s="174"/>
      <c r="N163" s="174"/>
      <c r="O163" s="174"/>
      <c r="P163" s="174"/>
      <c r="Q163" s="174"/>
      <c r="R163" s="174"/>
      <c r="S163" s="174"/>
      <c r="T163" s="174"/>
      <c r="U163" s="174"/>
      <c r="V163" s="174"/>
      <c r="W163" s="174"/>
      <c r="X163" s="174"/>
      <c r="AA163" s="160">
        <f t="shared" si="5"/>
        <v>1</v>
      </c>
      <c r="AB163" s="160">
        <f>IF(AC163="",0,IFERROR(IF(VLOOKUP(AC163,AC$38:AC162,1,0)&gt;0,0,0),1))</f>
        <v>0</v>
      </c>
      <c r="AC163" s="161">
        <f>IF(DATOS!J127=Y$39,DATOS!C127,"")</f>
        <v>0</v>
      </c>
      <c r="AR163" s="174"/>
      <c r="AS163" s="174"/>
      <c r="AT163" s="174"/>
      <c r="AU163" s="174"/>
      <c r="AV163" s="174"/>
      <c r="AW163" s="174"/>
      <c r="AX163" s="174"/>
      <c r="AY163" s="174"/>
      <c r="AZ163" s="174"/>
      <c r="BA163" s="174"/>
      <c r="BB163" s="174"/>
      <c r="BC163" s="174"/>
      <c r="BD163" s="174"/>
      <c r="BE163" s="174"/>
      <c r="BF163" s="174"/>
      <c r="BG163" s="174"/>
      <c r="BH163" s="174"/>
      <c r="BI163" s="174"/>
      <c r="BJ163" s="174"/>
      <c r="BK163" s="174"/>
      <c r="BL163" s="174"/>
      <c r="BM163" s="174"/>
      <c r="BN163" s="174"/>
      <c r="BO163" s="174"/>
      <c r="BP163" s="174"/>
      <c r="BQ163" s="174"/>
      <c r="BR163" s="174"/>
      <c r="BS163" s="174"/>
      <c r="BT163" s="174"/>
      <c r="BU163" s="174"/>
    </row>
    <row r="164" spans="4:73" x14ac:dyDescent="0.25">
      <c r="D164" s="178"/>
      <c r="E164" s="178"/>
      <c r="F164" s="174"/>
      <c r="G164" s="178"/>
      <c r="H164" s="174"/>
      <c r="I164" s="174"/>
      <c r="J164" s="174"/>
      <c r="K164" s="174"/>
      <c r="L164" s="174"/>
      <c r="M164" s="174"/>
      <c r="N164" s="174"/>
      <c r="O164" s="174"/>
      <c r="P164" s="174"/>
      <c r="Q164" s="174"/>
      <c r="R164" s="174"/>
      <c r="S164" s="174"/>
      <c r="T164" s="174"/>
      <c r="U164" s="174"/>
      <c r="V164" s="174"/>
      <c r="W164" s="174"/>
      <c r="X164" s="174"/>
      <c r="AA164" s="160">
        <f t="shared" si="5"/>
        <v>1</v>
      </c>
      <c r="AB164" s="160">
        <f>IF(AC164="",0,IFERROR(IF(VLOOKUP(AC164,AC$38:AC163,1,0)&gt;0,0,0),1))</f>
        <v>0</v>
      </c>
      <c r="AC164" s="161">
        <f>IF(DATOS!J128=Y$39,DATOS!C128,"")</f>
        <v>0</v>
      </c>
      <c r="AR164" s="174"/>
      <c r="AS164" s="174"/>
      <c r="AT164" s="174"/>
      <c r="AU164" s="174"/>
      <c r="AV164" s="174"/>
      <c r="AW164" s="174"/>
      <c r="AX164" s="174"/>
      <c r="AY164" s="174"/>
      <c r="AZ164" s="174"/>
      <c r="BA164" s="174"/>
      <c r="BB164" s="174"/>
      <c r="BC164" s="174"/>
      <c r="BD164" s="174"/>
      <c r="BE164" s="174"/>
      <c r="BF164" s="174"/>
      <c r="BG164" s="174"/>
      <c r="BH164" s="174"/>
      <c r="BI164" s="174"/>
      <c r="BJ164" s="174"/>
      <c r="BK164" s="174"/>
      <c r="BL164" s="174"/>
      <c r="BM164" s="174"/>
      <c r="BN164" s="174"/>
      <c r="BO164" s="174"/>
      <c r="BP164" s="174"/>
      <c r="BQ164" s="174"/>
      <c r="BR164" s="174"/>
      <c r="BS164" s="174"/>
      <c r="BT164" s="174"/>
      <c r="BU164" s="174"/>
    </row>
    <row r="165" spans="4:73" x14ac:dyDescent="0.25">
      <c r="D165" s="178"/>
      <c r="E165" s="178"/>
      <c r="F165" s="174"/>
      <c r="G165" s="178"/>
      <c r="H165" s="174"/>
      <c r="I165" s="174"/>
      <c r="J165" s="174"/>
      <c r="K165" s="174"/>
      <c r="L165" s="174"/>
      <c r="M165" s="174"/>
      <c r="N165" s="174"/>
      <c r="O165" s="174"/>
      <c r="P165" s="174"/>
      <c r="Q165" s="174"/>
      <c r="R165" s="174"/>
      <c r="S165" s="174"/>
      <c r="T165" s="174"/>
      <c r="U165" s="174"/>
      <c r="V165" s="174"/>
      <c r="W165" s="174"/>
      <c r="X165" s="174"/>
      <c r="AA165" s="160">
        <f t="shared" si="5"/>
        <v>1</v>
      </c>
      <c r="AB165" s="160">
        <f>IF(AC165="",0,IFERROR(IF(VLOOKUP(AC165,AC$38:AC164,1,0)&gt;0,0,0),1))</f>
        <v>0</v>
      </c>
      <c r="AC165" s="161">
        <f>IF(DATOS!J129=Y$39,DATOS!C129,"")</f>
        <v>0</v>
      </c>
      <c r="AR165" s="174"/>
      <c r="AS165" s="174"/>
      <c r="AT165" s="174"/>
      <c r="AU165" s="174"/>
      <c r="AV165" s="174"/>
      <c r="AW165" s="174"/>
      <c r="AX165" s="174"/>
      <c r="AY165" s="174"/>
      <c r="AZ165" s="174"/>
      <c r="BA165" s="174"/>
      <c r="BB165" s="174"/>
      <c r="BC165" s="174"/>
      <c r="BD165" s="174"/>
      <c r="BE165" s="174"/>
      <c r="BF165" s="174"/>
      <c r="BG165" s="174"/>
      <c r="BH165" s="174"/>
      <c r="BI165" s="174"/>
      <c r="BJ165" s="174"/>
      <c r="BK165" s="174"/>
      <c r="BL165" s="174"/>
      <c r="BM165" s="174"/>
      <c r="BN165" s="174"/>
      <c r="BO165" s="174"/>
      <c r="BP165" s="174"/>
      <c r="BQ165" s="174"/>
      <c r="BR165" s="174"/>
      <c r="BS165" s="174"/>
      <c r="BT165" s="174"/>
      <c r="BU165" s="174"/>
    </row>
    <row r="166" spans="4:73" x14ac:dyDescent="0.25">
      <c r="D166" s="178"/>
      <c r="E166" s="178"/>
      <c r="F166" s="174"/>
      <c r="G166" s="178"/>
      <c r="H166" s="174"/>
      <c r="I166" s="174"/>
      <c r="J166" s="174"/>
      <c r="K166" s="174"/>
      <c r="L166" s="174"/>
      <c r="M166" s="174"/>
      <c r="N166" s="174"/>
      <c r="O166" s="174"/>
      <c r="P166" s="174"/>
      <c r="Q166" s="174"/>
      <c r="R166" s="174"/>
      <c r="S166" s="174"/>
      <c r="T166" s="174"/>
      <c r="U166" s="174"/>
      <c r="V166" s="174"/>
      <c r="W166" s="174"/>
      <c r="X166" s="174"/>
      <c r="AA166" s="160">
        <f t="shared" ref="AA166:AA229" si="7">AA165+AB166</f>
        <v>1</v>
      </c>
      <c r="AB166" s="160">
        <f>IF(AC166="",0,IFERROR(IF(VLOOKUP(AC166,AC$38:AC165,1,0)&gt;0,0,0),1))</f>
        <v>0</v>
      </c>
      <c r="AC166" s="161">
        <f>IF(DATOS!J130=Y$39,DATOS!C130,"")</f>
        <v>0</v>
      </c>
      <c r="AR166" s="174"/>
      <c r="AS166" s="174"/>
      <c r="AT166" s="174"/>
      <c r="AU166" s="174"/>
      <c r="AV166" s="174"/>
      <c r="AW166" s="174"/>
      <c r="AX166" s="174"/>
      <c r="AY166" s="174"/>
      <c r="AZ166" s="174"/>
      <c r="BA166" s="174"/>
      <c r="BB166" s="174"/>
      <c r="BC166" s="174"/>
      <c r="BD166" s="174"/>
      <c r="BE166" s="174"/>
      <c r="BF166" s="174"/>
      <c r="BG166" s="174"/>
      <c r="BH166" s="174"/>
      <c r="BI166" s="174"/>
      <c r="BJ166" s="174"/>
      <c r="BK166" s="174"/>
      <c r="BL166" s="174"/>
      <c r="BM166" s="174"/>
      <c r="BN166" s="174"/>
      <c r="BO166" s="174"/>
      <c r="BP166" s="174"/>
      <c r="BQ166" s="174"/>
      <c r="BR166" s="174"/>
      <c r="BS166" s="174"/>
      <c r="BT166" s="174"/>
      <c r="BU166" s="174"/>
    </row>
    <row r="167" spans="4:73" x14ac:dyDescent="0.25">
      <c r="D167" s="178"/>
      <c r="E167" s="178"/>
      <c r="F167" s="174"/>
      <c r="G167" s="178"/>
      <c r="H167" s="174"/>
      <c r="I167" s="174"/>
      <c r="J167" s="174"/>
      <c r="K167" s="174"/>
      <c r="L167" s="174"/>
      <c r="M167" s="174"/>
      <c r="N167" s="174"/>
      <c r="O167" s="174"/>
      <c r="P167" s="174"/>
      <c r="Q167" s="174"/>
      <c r="R167" s="174"/>
      <c r="S167" s="174"/>
      <c r="T167" s="174"/>
      <c r="U167" s="174"/>
      <c r="V167" s="174"/>
      <c r="W167" s="174"/>
      <c r="X167" s="174"/>
      <c r="AA167" s="160">
        <f t="shared" si="7"/>
        <v>1</v>
      </c>
      <c r="AB167" s="160">
        <f>IF(AC167="",0,IFERROR(IF(VLOOKUP(AC167,AC$38:AC166,1,0)&gt;0,0,0),1))</f>
        <v>0</v>
      </c>
      <c r="AC167" s="161">
        <f>IF(DATOS!J131=Y$39,DATOS!C131,"")</f>
        <v>0</v>
      </c>
      <c r="AR167" s="174"/>
      <c r="AS167" s="174"/>
      <c r="AT167" s="174"/>
      <c r="AU167" s="174"/>
      <c r="AV167" s="174"/>
      <c r="AW167" s="174"/>
      <c r="AX167" s="174"/>
      <c r="AY167" s="174"/>
      <c r="AZ167" s="174"/>
      <c r="BA167" s="174"/>
      <c r="BB167" s="174"/>
      <c r="BC167" s="174"/>
      <c r="BD167" s="174"/>
      <c r="BE167" s="174"/>
      <c r="BF167" s="174"/>
      <c r="BG167" s="174"/>
      <c r="BH167" s="174"/>
      <c r="BI167" s="174"/>
      <c r="BJ167" s="174"/>
      <c r="BK167" s="174"/>
      <c r="BL167" s="174"/>
      <c r="BM167" s="174"/>
      <c r="BN167" s="174"/>
      <c r="BO167" s="174"/>
      <c r="BP167" s="174"/>
      <c r="BQ167" s="174"/>
      <c r="BR167" s="174"/>
      <c r="BS167" s="174"/>
      <c r="BT167" s="174"/>
      <c r="BU167" s="174"/>
    </row>
    <row r="168" spans="4:73" x14ac:dyDescent="0.25">
      <c r="D168" s="178"/>
      <c r="E168" s="178"/>
      <c r="F168" s="174"/>
      <c r="G168" s="178"/>
      <c r="H168" s="174"/>
      <c r="I168" s="174"/>
      <c r="J168" s="174"/>
      <c r="K168" s="174"/>
      <c r="L168" s="174"/>
      <c r="M168" s="174"/>
      <c r="N168" s="174"/>
      <c r="O168" s="174"/>
      <c r="P168" s="174"/>
      <c r="Q168" s="174"/>
      <c r="R168" s="174"/>
      <c r="S168" s="174"/>
      <c r="T168" s="174"/>
      <c r="U168" s="174"/>
      <c r="V168" s="174"/>
      <c r="W168" s="174"/>
      <c r="X168" s="174"/>
      <c r="AA168" s="160">
        <f t="shared" si="7"/>
        <v>1</v>
      </c>
      <c r="AB168" s="160">
        <f>IF(AC168="",0,IFERROR(IF(VLOOKUP(AC168,AC$38:AC167,1,0)&gt;0,0,0),1))</f>
        <v>0</v>
      </c>
      <c r="AC168" s="161">
        <f>IF(DATOS!J132=Y$39,DATOS!C132,"")</f>
        <v>0</v>
      </c>
      <c r="AR168" s="174"/>
      <c r="AS168" s="174"/>
      <c r="AT168" s="174"/>
      <c r="AU168" s="174"/>
      <c r="AV168" s="174"/>
      <c r="AW168" s="174"/>
      <c r="AX168" s="174"/>
      <c r="AY168" s="174"/>
      <c r="AZ168" s="174"/>
      <c r="BA168" s="174"/>
      <c r="BB168" s="174"/>
      <c r="BC168" s="174"/>
      <c r="BD168" s="174"/>
      <c r="BE168" s="174"/>
      <c r="BF168" s="174"/>
      <c r="BG168" s="174"/>
      <c r="BH168" s="174"/>
      <c r="BI168" s="174"/>
      <c r="BJ168" s="174"/>
      <c r="BK168" s="174"/>
      <c r="BL168" s="174"/>
      <c r="BM168" s="174"/>
      <c r="BN168" s="174"/>
      <c r="BO168" s="174"/>
      <c r="BP168" s="174"/>
      <c r="BQ168" s="174"/>
      <c r="BR168" s="174"/>
      <c r="BS168" s="174"/>
      <c r="BT168" s="174"/>
      <c r="BU168" s="174"/>
    </row>
    <row r="169" spans="4:73" x14ac:dyDescent="0.25">
      <c r="D169" s="178"/>
      <c r="E169" s="178"/>
      <c r="F169" s="174"/>
      <c r="G169" s="178"/>
      <c r="H169" s="174"/>
      <c r="I169" s="174"/>
      <c r="J169" s="174"/>
      <c r="K169" s="174"/>
      <c r="L169" s="174"/>
      <c r="M169" s="174"/>
      <c r="N169" s="174"/>
      <c r="O169" s="174"/>
      <c r="P169" s="174"/>
      <c r="Q169" s="174"/>
      <c r="R169" s="174"/>
      <c r="S169" s="174"/>
      <c r="T169" s="174"/>
      <c r="U169" s="174"/>
      <c r="V169" s="174"/>
      <c r="W169" s="174"/>
      <c r="X169" s="174"/>
      <c r="AA169" s="160">
        <f t="shared" si="7"/>
        <v>1</v>
      </c>
      <c r="AB169" s="160">
        <f>IF(AC169="",0,IFERROR(IF(VLOOKUP(AC169,AC$38:AC168,1,0)&gt;0,0,0),1))</f>
        <v>0</v>
      </c>
      <c r="AC169" s="161">
        <f>IF(DATOS!J133=Y$39,DATOS!C133,"")</f>
        <v>0</v>
      </c>
      <c r="AR169" s="174"/>
      <c r="AS169" s="174"/>
      <c r="AT169" s="174"/>
      <c r="AU169" s="174"/>
      <c r="AV169" s="174"/>
      <c r="AW169" s="174"/>
      <c r="AX169" s="174"/>
      <c r="AY169" s="174"/>
      <c r="AZ169" s="174"/>
      <c r="BA169" s="174"/>
      <c r="BB169" s="174"/>
      <c r="BC169" s="174"/>
      <c r="BD169" s="174"/>
      <c r="BE169" s="174"/>
      <c r="BF169" s="174"/>
      <c r="BG169" s="174"/>
      <c r="BH169" s="174"/>
      <c r="BI169" s="174"/>
      <c r="BJ169" s="174"/>
      <c r="BK169" s="174"/>
      <c r="BL169" s="174"/>
      <c r="BM169" s="174"/>
      <c r="BN169" s="174"/>
      <c r="BO169" s="174"/>
      <c r="BP169" s="174"/>
      <c r="BQ169" s="174"/>
      <c r="BR169" s="174"/>
      <c r="BS169" s="174"/>
      <c r="BT169" s="174"/>
      <c r="BU169" s="174"/>
    </row>
    <row r="170" spans="4:73" x14ac:dyDescent="0.25">
      <c r="D170" s="178"/>
      <c r="E170" s="178"/>
      <c r="F170" s="174"/>
      <c r="G170" s="178"/>
      <c r="H170" s="174"/>
      <c r="I170" s="174"/>
      <c r="J170" s="174"/>
      <c r="K170" s="174"/>
      <c r="L170" s="174"/>
      <c r="M170" s="174"/>
      <c r="N170" s="174"/>
      <c r="O170" s="174"/>
      <c r="P170" s="174"/>
      <c r="Q170" s="174"/>
      <c r="R170" s="174"/>
      <c r="S170" s="174"/>
      <c r="T170" s="174"/>
      <c r="U170" s="174"/>
      <c r="V170" s="174"/>
      <c r="W170" s="174"/>
      <c r="X170" s="174"/>
      <c r="AA170" s="160">
        <f t="shared" si="7"/>
        <v>1</v>
      </c>
      <c r="AB170" s="160">
        <f>IF(AC170="",0,IFERROR(IF(VLOOKUP(AC170,AC$38:AC169,1,0)&gt;0,0,0),1))</f>
        <v>0</v>
      </c>
      <c r="AC170" s="161">
        <f>IF(DATOS!J134=Y$39,DATOS!C134,"")</f>
        <v>0</v>
      </c>
      <c r="AR170" s="174"/>
      <c r="AS170" s="174"/>
      <c r="AT170" s="174"/>
      <c r="AU170" s="174"/>
      <c r="AV170" s="174"/>
      <c r="AW170" s="174"/>
      <c r="AX170" s="174"/>
      <c r="AY170" s="174"/>
      <c r="AZ170" s="174"/>
      <c r="BA170" s="174"/>
      <c r="BB170" s="174"/>
      <c r="BC170" s="174"/>
      <c r="BD170" s="174"/>
      <c r="BE170" s="174"/>
      <c r="BF170" s="174"/>
      <c r="BG170" s="174"/>
      <c r="BH170" s="174"/>
      <c r="BI170" s="174"/>
      <c r="BJ170" s="174"/>
      <c r="BK170" s="174"/>
      <c r="BL170" s="174"/>
      <c r="BM170" s="174"/>
      <c r="BN170" s="174"/>
      <c r="BO170" s="174"/>
      <c r="BP170" s="174"/>
      <c r="BQ170" s="174"/>
      <c r="BR170" s="174"/>
      <c r="BS170" s="174"/>
      <c r="BT170" s="174"/>
      <c r="BU170" s="174"/>
    </row>
    <row r="171" spans="4:73" x14ac:dyDescent="0.25">
      <c r="D171" s="178"/>
      <c r="E171" s="178"/>
      <c r="F171" s="174"/>
      <c r="G171" s="178"/>
      <c r="H171" s="174"/>
      <c r="I171" s="174"/>
      <c r="J171" s="174"/>
      <c r="K171" s="174"/>
      <c r="L171" s="174"/>
      <c r="M171" s="174"/>
      <c r="N171" s="174"/>
      <c r="O171" s="174"/>
      <c r="P171" s="174"/>
      <c r="Q171" s="174"/>
      <c r="R171" s="174"/>
      <c r="S171" s="174"/>
      <c r="T171" s="174"/>
      <c r="U171" s="174"/>
      <c r="V171" s="174"/>
      <c r="W171" s="174"/>
      <c r="X171" s="174"/>
      <c r="AA171" s="160">
        <f t="shared" si="7"/>
        <v>1</v>
      </c>
      <c r="AB171" s="160">
        <f>IF(AC171="",0,IFERROR(IF(VLOOKUP(AC171,AC$38:AC170,1,0)&gt;0,0,0),1))</f>
        <v>0</v>
      </c>
      <c r="AC171" s="161">
        <f>IF(DATOS!J135=Y$39,DATOS!C135,"")</f>
        <v>0</v>
      </c>
      <c r="AR171" s="174"/>
      <c r="AS171" s="174"/>
      <c r="AT171" s="174"/>
      <c r="AU171" s="174"/>
      <c r="AV171" s="174"/>
      <c r="AW171" s="174"/>
      <c r="AX171" s="174"/>
      <c r="AY171" s="174"/>
      <c r="AZ171" s="174"/>
      <c r="BA171" s="174"/>
      <c r="BB171" s="174"/>
      <c r="BC171" s="174"/>
      <c r="BD171" s="174"/>
      <c r="BE171" s="174"/>
      <c r="BF171" s="174"/>
      <c r="BG171" s="174"/>
      <c r="BH171" s="174"/>
      <c r="BI171" s="174"/>
      <c r="BJ171" s="174"/>
      <c r="BK171" s="174"/>
      <c r="BL171" s="174"/>
      <c r="BM171" s="174"/>
      <c r="BN171" s="174"/>
      <c r="BO171" s="174"/>
      <c r="BP171" s="174"/>
      <c r="BQ171" s="174"/>
      <c r="BR171" s="174"/>
      <c r="BS171" s="174"/>
      <c r="BT171" s="174"/>
      <c r="BU171" s="174"/>
    </row>
    <row r="172" spans="4:73" x14ac:dyDescent="0.25">
      <c r="D172" s="178"/>
      <c r="E172" s="178"/>
      <c r="F172" s="174"/>
      <c r="G172" s="178"/>
      <c r="H172" s="174"/>
      <c r="I172" s="174"/>
      <c r="J172" s="174"/>
      <c r="K172" s="174"/>
      <c r="L172" s="174"/>
      <c r="M172" s="174"/>
      <c r="N172" s="174"/>
      <c r="O172" s="174"/>
      <c r="P172" s="174"/>
      <c r="Q172" s="174"/>
      <c r="R172" s="174"/>
      <c r="S172" s="174"/>
      <c r="T172" s="174"/>
      <c r="U172" s="174"/>
      <c r="V172" s="174"/>
      <c r="W172" s="174"/>
      <c r="X172" s="174"/>
      <c r="AA172" s="160">
        <f t="shared" si="7"/>
        <v>1</v>
      </c>
      <c r="AB172" s="160">
        <f>IF(AC172="",0,IFERROR(IF(VLOOKUP(AC172,AC$38:AC171,1,0)&gt;0,0,0),1))</f>
        <v>0</v>
      </c>
      <c r="AC172" s="161">
        <f>IF(DATOS!J136=Y$39,DATOS!C136,"")</f>
        <v>0</v>
      </c>
      <c r="AR172" s="174"/>
      <c r="AS172" s="174"/>
      <c r="AT172" s="174"/>
      <c r="AU172" s="174"/>
      <c r="AV172" s="174"/>
      <c r="AW172" s="174"/>
      <c r="AX172" s="174"/>
      <c r="AY172" s="174"/>
      <c r="AZ172" s="174"/>
      <c r="BA172" s="174"/>
      <c r="BB172" s="174"/>
      <c r="BC172" s="174"/>
      <c r="BD172" s="174"/>
      <c r="BE172" s="174"/>
      <c r="BF172" s="174"/>
      <c r="BG172" s="174"/>
      <c r="BH172" s="174"/>
      <c r="BI172" s="174"/>
      <c r="BJ172" s="174"/>
      <c r="BK172" s="174"/>
      <c r="BL172" s="174"/>
      <c r="BM172" s="174"/>
      <c r="BN172" s="174"/>
      <c r="BO172" s="174"/>
      <c r="BP172" s="174"/>
      <c r="BQ172" s="174"/>
      <c r="BR172" s="174"/>
      <c r="BS172" s="174"/>
      <c r="BT172" s="174"/>
      <c r="BU172" s="174"/>
    </row>
    <row r="173" spans="4:73" x14ac:dyDescent="0.25">
      <c r="D173" s="178"/>
      <c r="E173" s="178"/>
      <c r="F173" s="174"/>
      <c r="G173" s="178"/>
      <c r="H173" s="174"/>
      <c r="I173" s="174"/>
      <c r="J173" s="174"/>
      <c r="K173" s="174"/>
      <c r="L173" s="174"/>
      <c r="M173" s="174"/>
      <c r="N173" s="174"/>
      <c r="O173" s="174"/>
      <c r="P173" s="174"/>
      <c r="Q173" s="174"/>
      <c r="R173" s="174"/>
      <c r="S173" s="174"/>
      <c r="T173" s="174"/>
      <c r="U173" s="174"/>
      <c r="V173" s="174"/>
      <c r="W173" s="174"/>
      <c r="X173" s="174"/>
      <c r="AA173" s="160">
        <f t="shared" si="7"/>
        <v>1</v>
      </c>
      <c r="AB173" s="160">
        <f>IF(AC173="",0,IFERROR(IF(VLOOKUP(AC173,AC$38:AC172,1,0)&gt;0,0,0),1))</f>
        <v>0</v>
      </c>
      <c r="AC173" s="161">
        <f>IF(DATOS!J137=Y$39,DATOS!C137,"")</f>
        <v>0</v>
      </c>
      <c r="AR173" s="174"/>
      <c r="AS173" s="174"/>
      <c r="AT173" s="174"/>
      <c r="AU173" s="174"/>
      <c r="AV173" s="174"/>
      <c r="AW173" s="174"/>
      <c r="AX173" s="174"/>
      <c r="AY173" s="174"/>
      <c r="AZ173" s="174"/>
      <c r="BA173" s="174"/>
      <c r="BB173" s="174"/>
      <c r="BC173" s="174"/>
      <c r="BD173" s="174"/>
      <c r="BE173" s="174"/>
      <c r="BF173" s="174"/>
      <c r="BG173" s="174"/>
      <c r="BH173" s="174"/>
      <c r="BI173" s="174"/>
      <c r="BJ173" s="174"/>
      <c r="BK173" s="174"/>
      <c r="BL173" s="174"/>
      <c r="BM173" s="174"/>
      <c r="BN173" s="174"/>
      <c r="BO173" s="174"/>
      <c r="BP173" s="174"/>
      <c r="BQ173" s="174"/>
      <c r="BR173" s="174"/>
      <c r="BS173" s="174"/>
      <c r="BT173" s="174"/>
      <c r="BU173" s="174"/>
    </row>
    <row r="174" spans="4:73" x14ac:dyDescent="0.25">
      <c r="D174" s="178"/>
      <c r="E174" s="178"/>
      <c r="F174" s="174"/>
      <c r="G174" s="178"/>
      <c r="H174" s="174"/>
      <c r="I174" s="174"/>
      <c r="J174" s="174"/>
      <c r="K174" s="174"/>
      <c r="L174" s="174"/>
      <c r="M174" s="174"/>
      <c r="N174" s="174"/>
      <c r="O174" s="174"/>
      <c r="P174" s="174"/>
      <c r="Q174" s="174"/>
      <c r="R174" s="174"/>
      <c r="S174" s="174"/>
      <c r="T174" s="174"/>
      <c r="U174" s="174"/>
      <c r="V174" s="174"/>
      <c r="W174" s="174"/>
      <c r="X174" s="174"/>
      <c r="AA174" s="160">
        <f t="shared" si="7"/>
        <v>1</v>
      </c>
      <c r="AB174" s="160">
        <f>IF(AC174="",0,IFERROR(IF(VLOOKUP(AC174,AC$38:AC173,1,0)&gt;0,0,0),1))</f>
        <v>0</v>
      </c>
      <c r="AC174" s="161">
        <f>IF(DATOS!J138=Y$39,DATOS!C138,"")</f>
        <v>0</v>
      </c>
      <c r="AR174" s="174"/>
      <c r="AS174" s="174"/>
      <c r="AT174" s="174"/>
      <c r="AU174" s="174"/>
      <c r="AV174" s="174"/>
      <c r="AW174" s="174"/>
      <c r="AX174" s="174"/>
      <c r="AY174" s="174"/>
      <c r="AZ174" s="174"/>
      <c r="BA174" s="174"/>
      <c r="BB174" s="174"/>
      <c r="BC174" s="174"/>
      <c r="BD174" s="174"/>
      <c r="BE174" s="174"/>
      <c r="BF174" s="174"/>
      <c r="BG174" s="174"/>
      <c r="BH174" s="174"/>
      <c r="BI174" s="174"/>
      <c r="BJ174" s="174"/>
      <c r="BK174" s="174"/>
      <c r="BL174" s="174"/>
      <c r="BM174" s="174"/>
      <c r="BN174" s="174"/>
      <c r="BO174" s="174"/>
      <c r="BP174" s="174"/>
      <c r="BQ174" s="174"/>
      <c r="BR174" s="174"/>
      <c r="BS174" s="174"/>
      <c r="BT174" s="174"/>
      <c r="BU174" s="174"/>
    </row>
    <row r="175" spans="4:73" x14ac:dyDescent="0.25">
      <c r="D175" s="178"/>
      <c r="E175" s="178"/>
      <c r="F175" s="174"/>
      <c r="G175" s="178"/>
      <c r="H175" s="174"/>
      <c r="I175" s="174"/>
      <c r="J175" s="174"/>
      <c r="K175" s="174"/>
      <c r="L175" s="174"/>
      <c r="M175" s="174"/>
      <c r="N175" s="174"/>
      <c r="O175" s="174"/>
      <c r="P175" s="174"/>
      <c r="Q175" s="174"/>
      <c r="R175" s="174"/>
      <c r="S175" s="174"/>
      <c r="T175" s="174"/>
      <c r="U175" s="174"/>
      <c r="V175" s="174"/>
      <c r="W175" s="174"/>
      <c r="X175" s="174"/>
      <c r="AA175" s="160">
        <f t="shared" si="7"/>
        <v>1</v>
      </c>
      <c r="AB175" s="160">
        <f>IF(AC175="",0,IFERROR(IF(VLOOKUP(AC175,AC$38:AC174,1,0)&gt;0,0,0),1))</f>
        <v>0</v>
      </c>
      <c r="AC175" s="161">
        <f>IF(DATOS!J139=Y$39,DATOS!C139,"")</f>
        <v>0</v>
      </c>
      <c r="AR175" s="174"/>
      <c r="AS175" s="174"/>
      <c r="AT175" s="174"/>
      <c r="AU175" s="174"/>
      <c r="AV175" s="174"/>
      <c r="AW175" s="174"/>
      <c r="AX175" s="174"/>
      <c r="AY175" s="174"/>
      <c r="AZ175" s="174"/>
      <c r="BA175" s="174"/>
      <c r="BB175" s="174"/>
      <c r="BC175" s="174"/>
      <c r="BD175" s="174"/>
      <c r="BE175" s="174"/>
      <c r="BF175" s="174"/>
      <c r="BG175" s="174"/>
      <c r="BH175" s="174"/>
      <c r="BI175" s="174"/>
      <c r="BJ175" s="174"/>
      <c r="BK175" s="174"/>
      <c r="BL175" s="174"/>
      <c r="BM175" s="174"/>
      <c r="BN175" s="174"/>
      <c r="BO175" s="174"/>
      <c r="BP175" s="174"/>
      <c r="BQ175" s="174"/>
      <c r="BR175" s="174"/>
      <c r="BS175" s="174"/>
      <c r="BT175" s="174"/>
      <c r="BU175" s="174"/>
    </row>
    <row r="176" spans="4:73" x14ac:dyDescent="0.25">
      <c r="D176" s="178"/>
      <c r="E176" s="178"/>
      <c r="F176" s="174"/>
      <c r="G176" s="178"/>
      <c r="H176" s="174"/>
      <c r="I176" s="174"/>
      <c r="J176" s="174"/>
      <c r="K176" s="174"/>
      <c r="L176" s="174"/>
      <c r="M176" s="174"/>
      <c r="N176" s="174"/>
      <c r="O176" s="174"/>
      <c r="P176" s="174"/>
      <c r="Q176" s="174"/>
      <c r="R176" s="174"/>
      <c r="S176" s="174"/>
      <c r="T176" s="174"/>
      <c r="U176" s="174"/>
      <c r="V176" s="174"/>
      <c r="W176" s="174"/>
      <c r="X176" s="174"/>
      <c r="AA176" s="160">
        <f t="shared" si="7"/>
        <v>1</v>
      </c>
      <c r="AB176" s="160">
        <f>IF(AC176="",0,IFERROR(IF(VLOOKUP(AC176,AC$38:AC175,1,0)&gt;0,0,0),1))</f>
        <v>0</v>
      </c>
      <c r="AC176" s="161">
        <f>IF(DATOS!J140=Y$39,DATOS!C140,"")</f>
        <v>0</v>
      </c>
      <c r="AR176" s="174"/>
      <c r="AS176" s="174"/>
      <c r="AT176" s="174"/>
      <c r="AU176" s="174"/>
      <c r="AV176" s="174"/>
      <c r="AW176" s="174"/>
      <c r="AX176" s="174"/>
      <c r="AY176" s="174"/>
      <c r="AZ176" s="174"/>
      <c r="BA176" s="174"/>
      <c r="BB176" s="174"/>
      <c r="BC176" s="174"/>
      <c r="BD176" s="174"/>
      <c r="BE176" s="174"/>
      <c r="BF176" s="174"/>
      <c r="BG176" s="174"/>
      <c r="BH176" s="174"/>
      <c r="BI176" s="174"/>
      <c r="BJ176" s="174"/>
      <c r="BK176" s="174"/>
      <c r="BL176" s="174"/>
      <c r="BM176" s="174"/>
      <c r="BN176" s="174"/>
      <c r="BO176" s="174"/>
      <c r="BP176" s="174"/>
      <c r="BQ176" s="174"/>
      <c r="BR176" s="174"/>
      <c r="BS176" s="174"/>
      <c r="BT176" s="174"/>
      <c r="BU176" s="174"/>
    </row>
    <row r="177" spans="4:73" x14ac:dyDescent="0.25">
      <c r="D177" s="178"/>
      <c r="E177" s="178"/>
      <c r="F177" s="174"/>
      <c r="G177" s="178"/>
      <c r="H177" s="174"/>
      <c r="I177" s="174"/>
      <c r="J177" s="174"/>
      <c r="K177" s="174"/>
      <c r="L177" s="174"/>
      <c r="M177" s="174"/>
      <c r="N177" s="174"/>
      <c r="O177" s="174"/>
      <c r="P177" s="174"/>
      <c r="Q177" s="174"/>
      <c r="R177" s="174"/>
      <c r="S177" s="174"/>
      <c r="T177" s="174"/>
      <c r="U177" s="174"/>
      <c r="V177" s="174"/>
      <c r="W177" s="174"/>
      <c r="X177" s="174"/>
      <c r="AA177" s="160">
        <f t="shared" si="7"/>
        <v>1</v>
      </c>
      <c r="AB177" s="160">
        <f>IF(AC177="",0,IFERROR(IF(VLOOKUP(AC177,AC$38:AC176,1,0)&gt;0,0,0),1))</f>
        <v>0</v>
      </c>
      <c r="AC177" s="161">
        <f>IF(DATOS!J141=Y$39,DATOS!C141,"")</f>
        <v>0</v>
      </c>
      <c r="AR177" s="174"/>
      <c r="AS177" s="174"/>
      <c r="AT177" s="174"/>
      <c r="AU177" s="174"/>
      <c r="AV177" s="174"/>
      <c r="AW177" s="174"/>
      <c r="AX177" s="174"/>
      <c r="AY177" s="174"/>
      <c r="AZ177" s="174"/>
      <c r="BA177" s="174"/>
      <c r="BB177" s="174"/>
      <c r="BC177" s="174"/>
      <c r="BD177" s="174"/>
      <c r="BE177" s="174"/>
      <c r="BF177" s="174"/>
      <c r="BG177" s="174"/>
      <c r="BH177" s="174"/>
      <c r="BI177" s="174"/>
      <c r="BJ177" s="174"/>
      <c r="BK177" s="174"/>
      <c r="BL177" s="174"/>
      <c r="BM177" s="174"/>
      <c r="BN177" s="174"/>
      <c r="BO177" s="174"/>
      <c r="BP177" s="174"/>
      <c r="BQ177" s="174"/>
      <c r="BR177" s="174"/>
      <c r="BS177" s="174"/>
      <c r="BT177" s="174"/>
      <c r="BU177" s="174"/>
    </row>
    <row r="178" spans="4:73" x14ac:dyDescent="0.25">
      <c r="D178" s="178"/>
      <c r="E178" s="178"/>
      <c r="F178" s="174"/>
      <c r="G178" s="178"/>
      <c r="H178" s="174"/>
      <c r="I178" s="174"/>
      <c r="J178" s="174"/>
      <c r="K178" s="174"/>
      <c r="L178" s="174"/>
      <c r="M178" s="174"/>
      <c r="N178" s="174"/>
      <c r="O178" s="174"/>
      <c r="P178" s="174"/>
      <c r="Q178" s="174"/>
      <c r="R178" s="174"/>
      <c r="S178" s="174"/>
      <c r="T178" s="174"/>
      <c r="U178" s="174"/>
      <c r="V178" s="174"/>
      <c r="W178" s="174"/>
      <c r="X178" s="174"/>
      <c r="AA178" s="160">
        <f t="shared" si="7"/>
        <v>1</v>
      </c>
      <c r="AB178" s="160">
        <f>IF(AC178="",0,IFERROR(IF(VLOOKUP(AC178,AC$38:AC177,1,0)&gt;0,0,0),1))</f>
        <v>0</v>
      </c>
      <c r="AC178" s="161">
        <f>IF(DATOS!J142=Y$39,DATOS!C142,"")</f>
        <v>0</v>
      </c>
      <c r="AR178" s="174"/>
      <c r="AS178" s="174"/>
      <c r="AT178" s="174"/>
      <c r="AU178" s="174"/>
      <c r="AV178" s="174"/>
      <c r="AW178" s="174"/>
      <c r="AX178" s="174"/>
      <c r="AY178" s="174"/>
      <c r="AZ178" s="174"/>
      <c r="BA178" s="174"/>
      <c r="BB178" s="174"/>
      <c r="BC178" s="174"/>
      <c r="BD178" s="174"/>
      <c r="BE178" s="174"/>
      <c r="BF178" s="174"/>
      <c r="BG178" s="174"/>
      <c r="BH178" s="174"/>
      <c r="BI178" s="174"/>
      <c r="BJ178" s="174"/>
      <c r="BK178" s="174"/>
      <c r="BL178" s="174"/>
      <c r="BM178" s="174"/>
      <c r="BN178" s="174"/>
      <c r="BO178" s="174"/>
      <c r="BP178" s="174"/>
      <c r="BQ178" s="174"/>
      <c r="BR178" s="174"/>
      <c r="BS178" s="174"/>
      <c r="BT178" s="174"/>
      <c r="BU178" s="174"/>
    </row>
    <row r="179" spans="4:73" x14ac:dyDescent="0.25">
      <c r="D179" s="178"/>
      <c r="E179" s="178"/>
      <c r="F179" s="174"/>
      <c r="G179" s="178"/>
      <c r="H179" s="174"/>
      <c r="I179" s="174"/>
      <c r="J179" s="174"/>
      <c r="K179" s="174"/>
      <c r="L179" s="174"/>
      <c r="M179" s="174"/>
      <c r="N179" s="174"/>
      <c r="O179" s="174"/>
      <c r="P179" s="174"/>
      <c r="Q179" s="174"/>
      <c r="R179" s="174"/>
      <c r="S179" s="174"/>
      <c r="T179" s="174"/>
      <c r="U179" s="174"/>
      <c r="V179" s="174"/>
      <c r="W179" s="174"/>
      <c r="X179" s="174"/>
      <c r="AA179" s="160">
        <f t="shared" si="7"/>
        <v>1</v>
      </c>
      <c r="AB179" s="160">
        <f>IF(AC179="",0,IFERROR(IF(VLOOKUP(AC179,AC$38:AC178,1,0)&gt;0,0,0),1))</f>
        <v>0</v>
      </c>
      <c r="AC179" s="161">
        <f>IF(DATOS!J143=Y$39,DATOS!C143,"")</f>
        <v>0</v>
      </c>
      <c r="AR179" s="174"/>
      <c r="AS179" s="174"/>
      <c r="AT179" s="174"/>
      <c r="AU179" s="174"/>
      <c r="AV179" s="174"/>
      <c r="AW179" s="174"/>
      <c r="AX179" s="174"/>
      <c r="AY179" s="174"/>
      <c r="AZ179" s="174"/>
      <c r="BA179" s="174"/>
      <c r="BB179" s="174"/>
      <c r="BC179" s="174"/>
      <c r="BD179" s="174"/>
      <c r="BE179" s="174"/>
      <c r="BF179" s="174"/>
      <c r="BG179" s="174"/>
      <c r="BH179" s="174"/>
      <c r="BI179" s="174"/>
      <c r="BJ179" s="174"/>
      <c r="BK179" s="174"/>
      <c r="BL179" s="174"/>
      <c r="BM179" s="174"/>
      <c r="BN179" s="174"/>
      <c r="BO179" s="174"/>
      <c r="BP179" s="174"/>
      <c r="BQ179" s="174"/>
      <c r="BR179" s="174"/>
      <c r="BS179" s="174"/>
      <c r="BT179" s="174"/>
      <c r="BU179" s="174"/>
    </row>
    <row r="180" spans="4:73" x14ac:dyDescent="0.25">
      <c r="D180" s="160"/>
      <c r="E180" s="160"/>
      <c r="G180" s="160"/>
      <c r="J180" s="174"/>
      <c r="K180" s="174"/>
      <c r="L180" s="174"/>
      <c r="M180" s="174"/>
      <c r="N180" s="174"/>
      <c r="O180" s="174"/>
      <c r="P180" s="174"/>
      <c r="Q180" s="174"/>
      <c r="R180" s="174"/>
      <c r="S180" s="174"/>
      <c r="T180" s="174"/>
      <c r="U180" s="174"/>
      <c r="V180" s="174"/>
      <c r="W180" s="174"/>
      <c r="X180" s="174"/>
      <c r="AA180" s="160">
        <f t="shared" si="7"/>
        <v>1</v>
      </c>
      <c r="AB180" s="160">
        <f>IF(AC180="",0,IFERROR(IF(VLOOKUP(AC180,AC$38:AC179,1,0)&gt;0,0,0),1))</f>
        <v>0</v>
      </c>
      <c r="AC180" s="161">
        <f>IF(DATOS!J144=Y$39,DATOS!C144,"")</f>
        <v>0</v>
      </c>
      <c r="AR180" s="174"/>
      <c r="AS180" s="174"/>
      <c r="AT180" s="174"/>
      <c r="AU180" s="174"/>
      <c r="AV180" s="174"/>
      <c r="AW180" s="174"/>
      <c r="AX180" s="174"/>
      <c r="AY180" s="174"/>
      <c r="AZ180" s="174"/>
      <c r="BA180" s="174"/>
      <c r="BB180" s="174"/>
      <c r="BC180" s="174"/>
      <c r="BD180" s="174"/>
      <c r="BE180" s="174"/>
      <c r="BF180" s="174"/>
      <c r="BG180" s="174"/>
      <c r="BH180" s="174"/>
      <c r="BI180" s="174"/>
      <c r="BJ180" s="174"/>
      <c r="BK180" s="174"/>
      <c r="BL180" s="174"/>
      <c r="BM180" s="174"/>
      <c r="BN180" s="174"/>
      <c r="BO180" s="174"/>
      <c r="BP180" s="174"/>
      <c r="BQ180" s="174"/>
      <c r="BR180" s="174"/>
      <c r="BS180" s="174"/>
      <c r="BT180" s="174"/>
      <c r="BU180" s="174"/>
    </row>
    <row r="181" spans="4:73" x14ac:dyDescent="0.25">
      <c r="D181" s="178"/>
      <c r="E181" s="178"/>
      <c r="F181" s="174"/>
      <c r="G181" s="178"/>
      <c r="H181" s="174"/>
      <c r="I181" s="174"/>
      <c r="J181" s="174"/>
      <c r="K181" s="174"/>
      <c r="L181" s="174"/>
      <c r="M181" s="174"/>
      <c r="N181" s="174"/>
      <c r="O181" s="174"/>
      <c r="P181" s="174"/>
      <c r="Q181" s="174"/>
      <c r="R181" s="174"/>
      <c r="S181" s="174"/>
      <c r="T181" s="174"/>
      <c r="U181" s="174"/>
      <c r="V181" s="174"/>
      <c r="W181" s="174"/>
      <c r="X181" s="174"/>
      <c r="AA181" s="160">
        <f t="shared" si="7"/>
        <v>1</v>
      </c>
      <c r="AB181" s="160">
        <f>IF(AC181="",0,IFERROR(IF(VLOOKUP(AC181,AC$38:AC180,1,0)&gt;0,0,0),1))</f>
        <v>0</v>
      </c>
      <c r="AC181" s="161">
        <f>IF(DATOS!J145=Y$39,DATOS!C145,"")</f>
        <v>0</v>
      </c>
      <c r="AR181" s="174"/>
      <c r="AS181" s="174"/>
      <c r="AT181" s="174"/>
      <c r="AU181" s="174"/>
      <c r="AV181" s="174"/>
      <c r="AW181" s="174"/>
      <c r="AX181" s="174"/>
      <c r="AY181" s="174"/>
      <c r="AZ181" s="174"/>
      <c r="BA181" s="174"/>
      <c r="BB181" s="174"/>
      <c r="BC181" s="174"/>
      <c r="BD181" s="174"/>
      <c r="BE181" s="174"/>
      <c r="BF181" s="174"/>
      <c r="BG181" s="174"/>
      <c r="BH181" s="174"/>
      <c r="BI181" s="174"/>
      <c r="BJ181" s="174"/>
      <c r="BK181" s="174"/>
      <c r="BL181" s="174"/>
      <c r="BM181" s="174"/>
      <c r="BN181" s="174"/>
      <c r="BO181" s="174"/>
      <c r="BP181" s="174"/>
      <c r="BQ181" s="174"/>
      <c r="BR181" s="174"/>
      <c r="BS181" s="174"/>
      <c r="BT181" s="174"/>
      <c r="BU181" s="174"/>
    </row>
    <row r="182" spans="4:73" x14ac:dyDescent="0.25">
      <c r="D182" s="178"/>
      <c r="E182" s="178"/>
      <c r="F182" s="174"/>
      <c r="G182" s="178"/>
      <c r="H182" s="174"/>
      <c r="I182" s="174"/>
      <c r="J182" s="174"/>
      <c r="K182" s="174"/>
      <c r="L182" s="174"/>
      <c r="M182" s="174"/>
      <c r="N182" s="174"/>
      <c r="O182" s="174"/>
      <c r="P182" s="174"/>
      <c r="Q182" s="174"/>
      <c r="R182" s="174"/>
      <c r="S182" s="174"/>
      <c r="T182" s="174"/>
      <c r="U182" s="174"/>
      <c r="V182" s="174"/>
      <c r="W182" s="174"/>
      <c r="X182" s="174"/>
      <c r="AA182" s="160">
        <f t="shared" si="7"/>
        <v>1</v>
      </c>
      <c r="AB182" s="160">
        <f>IF(AC182="",0,IFERROR(IF(VLOOKUP(AC182,AC$38:AC181,1,0)&gt;0,0,0),1))</f>
        <v>0</v>
      </c>
      <c r="AC182" s="161">
        <f>IF(DATOS!J146=Y$39,DATOS!C146,"")</f>
        <v>0</v>
      </c>
      <c r="AR182" s="174"/>
      <c r="AS182" s="174"/>
      <c r="AT182" s="174"/>
      <c r="AU182" s="174"/>
      <c r="AV182" s="174"/>
      <c r="AW182" s="174"/>
      <c r="AX182" s="174"/>
      <c r="AY182" s="174"/>
      <c r="AZ182" s="174"/>
      <c r="BA182" s="174"/>
      <c r="BB182" s="174"/>
      <c r="BC182" s="174"/>
      <c r="BD182" s="174"/>
      <c r="BE182" s="174"/>
      <c r="BF182" s="174"/>
      <c r="BG182" s="174"/>
      <c r="BH182" s="174"/>
      <c r="BI182" s="174"/>
      <c r="BJ182" s="174"/>
      <c r="BK182" s="174"/>
      <c r="BL182" s="174"/>
      <c r="BM182" s="174"/>
      <c r="BN182" s="174"/>
      <c r="BO182" s="174"/>
      <c r="BP182" s="174"/>
      <c r="BQ182" s="174"/>
      <c r="BR182" s="174"/>
      <c r="BS182" s="174"/>
      <c r="BT182" s="174"/>
      <c r="BU182" s="174"/>
    </row>
    <row r="183" spans="4:73" x14ac:dyDescent="0.25">
      <c r="D183" s="178"/>
      <c r="E183" s="178"/>
      <c r="F183" s="174"/>
      <c r="G183" s="178"/>
      <c r="H183" s="174"/>
      <c r="I183" s="174"/>
      <c r="J183" s="174"/>
      <c r="K183" s="174"/>
      <c r="L183" s="174"/>
      <c r="M183" s="174"/>
      <c r="N183" s="174"/>
      <c r="O183" s="174"/>
      <c r="P183" s="174"/>
      <c r="Q183" s="174"/>
      <c r="R183" s="174"/>
      <c r="S183" s="174"/>
      <c r="T183" s="174"/>
      <c r="U183" s="174"/>
      <c r="V183" s="174"/>
      <c r="W183" s="174"/>
      <c r="X183" s="174"/>
      <c r="AA183" s="160">
        <f t="shared" si="7"/>
        <v>1</v>
      </c>
      <c r="AB183" s="160">
        <f>IF(AC183="",0,IFERROR(IF(VLOOKUP(AC183,AC$38:AC182,1,0)&gt;0,0,0),1))</f>
        <v>0</v>
      </c>
      <c r="AC183" s="161">
        <f>IF(DATOS!J147=Y$39,DATOS!C147,"")</f>
        <v>0</v>
      </c>
    </row>
    <row r="184" spans="4:73" x14ac:dyDescent="0.25">
      <c r="D184" s="178"/>
      <c r="E184" s="178"/>
      <c r="F184" s="174"/>
      <c r="G184" s="178"/>
      <c r="H184" s="174"/>
      <c r="I184" s="174"/>
      <c r="J184" s="174"/>
      <c r="K184" s="174"/>
      <c r="L184" s="174"/>
      <c r="M184" s="174"/>
      <c r="N184" s="174"/>
      <c r="O184" s="174"/>
      <c r="P184" s="174"/>
      <c r="Q184" s="174"/>
      <c r="R184" s="174"/>
      <c r="S184" s="174"/>
      <c r="T184" s="174"/>
      <c r="U184" s="174"/>
      <c r="V184" s="174"/>
      <c r="W184" s="174"/>
      <c r="X184" s="174"/>
      <c r="AA184" s="160">
        <f t="shared" si="7"/>
        <v>1</v>
      </c>
      <c r="AB184" s="160">
        <f>IF(AC184="",0,IFERROR(IF(VLOOKUP(AC184,AC$38:AC183,1,0)&gt;0,0,0),1))</f>
        <v>0</v>
      </c>
      <c r="AC184" s="161">
        <f>IF(DATOS!J148=Y$39,DATOS!C148,"")</f>
        <v>0</v>
      </c>
    </row>
    <row r="185" spans="4:73" x14ac:dyDescent="0.25">
      <c r="D185" s="178"/>
      <c r="E185" s="178"/>
      <c r="F185" s="174"/>
      <c r="G185" s="178"/>
      <c r="H185" s="174"/>
      <c r="I185" s="174"/>
      <c r="J185" s="174"/>
      <c r="K185" s="174"/>
      <c r="L185" s="174"/>
      <c r="M185" s="174"/>
      <c r="N185" s="174"/>
      <c r="O185" s="174"/>
      <c r="P185" s="174"/>
      <c r="Q185" s="174"/>
      <c r="R185" s="174"/>
      <c r="S185" s="174"/>
      <c r="T185" s="174"/>
      <c r="U185" s="174"/>
      <c r="V185" s="174"/>
      <c r="W185" s="174"/>
      <c r="X185" s="174"/>
      <c r="AA185" s="160">
        <f t="shared" si="7"/>
        <v>1</v>
      </c>
      <c r="AB185" s="160">
        <f>IF(AC185="",0,IFERROR(IF(VLOOKUP(AC185,AC$38:AC184,1,0)&gt;0,0,0),1))</f>
        <v>0</v>
      </c>
      <c r="AC185" s="161">
        <f>IF(DATOS!J149=Y$39,DATOS!C149,"")</f>
        <v>0</v>
      </c>
    </row>
    <row r="186" spans="4:73" x14ac:dyDescent="0.25">
      <c r="D186" s="178"/>
      <c r="E186" s="178"/>
      <c r="F186" s="174"/>
      <c r="G186" s="178"/>
      <c r="H186" s="174"/>
      <c r="I186" s="174"/>
      <c r="J186" s="174"/>
      <c r="K186" s="174"/>
      <c r="L186" s="174"/>
      <c r="M186" s="174"/>
      <c r="N186" s="174"/>
      <c r="O186" s="174"/>
      <c r="P186" s="174"/>
      <c r="Q186" s="174"/>
      <c r="R186" s="174"/>
      <c r="S186" s="174"/>
      <c r="T186" s="174"/>
      <c r="U186" s="174"/>
      <c r="V186" s="174"/>
      <c r="W186" s="174"/>
      <c r="X186" s="174"/>
      <c r="AA186" s="160">
        <f t="shared" si="7"/>
        <v>1</v>
      </c>
      <c r="AB186" s="160">
        <f>IF(AC186="",0,IFERROR(IF(VLOOKUP(AC186,AC$38:AC185,1,0)&gt;0,0,0),1))</f>
        <v>0</v>
      </c>
      <c r="AC186" s="161">
        <f>IF(DATOS!J150=Y$39,DATOS!C150,"")</f>
        <v>0</v>
      </c>
    </row>
    <row r="187" spans="4:73" x14ac:dyDescent="0.25">
      <c r="D187" s="178"/>
      <c r="E187" s="178"/>
      <c r="F187" s="174"/>
      <c r="G187" s="178"/>
      <c r="H187" s="174"/>
      <c r="I187" s="174"/>
      <c r="J187" s="174"/>
      <c r="K187" s="174"/>
      <c r="L187" s="174"/>
      <c r="M187" s="174"/>
      <c r="N187" s="174"/>
      <c r="O187" s="174"/>
      <c r="P187" s="174"/>
      <c r="Q187" s="174"/>
      <c r="R187" s="174"/>
      <c r="S187" s="174"/>
      <c r="T187" s="174"/>
      <c r="U187" s="174"/>
      <c r="V187" s="174"/>
      <c r="W187" s="174"/>
      <c r="X187" s="174"/>
      <c r="AA187" s="160">
        <f t="shared" si="7"/>
        <v>1</v>
      </c>
      <c r="AB187" s="160">
        <f>IF(AC187="",0,IFERROR(IF(VLOOKUP(AC187,AC$38:AC186,1,0)&gt;0,0,0),1))</f>
        <v>0</v>
      </c>
      <c r="AC187" s="161">
        <f>IF(DATOS!J151=Y$39,DATOS!C151,"")</f>
        <v>0</v>
      </c>
    </row>
    <row r="188" spans="4:73" x14ac:dyDescent="0.25">
      <c r="D188" s="178"/>
      <c r="E188" s="178"/>
      <c r="F188" s="174"/>
      <c r="G188" s="178"/>
      <c r="H188" s="174"/>
      <c r="I188" s="174"/>
      <c r="J188" s="174"/>
      <c r="K188" s="174"/>
      <c r="L188" s="174"/>
      <c r="M188" s="174"/>
      <c r="N188" s="174"/>
      <c r="O188" s="174"/>
      <c r="P188" s="174"/>
      <c r="Q188" s="174"/>
      <c r="R188" s="174"/>
      <c r="S188" s="174"/>
      <c r="T188" s="174"/>
      <c r="U188" s="174"/>
      <c r="V188" s="174"/>
      <c r="W188" s="174"/>
      <c r="X188" s="174"/>
      <c r="AA188" s="160">
        <f t="shared" si="7"/>
        <v>1</v>
      </c>
      <c r="AB188" s="160">
        <f>IF(AC188="",0,IFERROR(IF(VLOOKUP(AC188,AC$38:AC187,1,0)&gt;0,0,0),1))</f>
        <v>0</v>
      </c>
      <c r="AC188" s="161">
        <f>IF(DATOS!J152=Y$39,DATOS!C152,"")</f>
        <v>0</v>
      </c>
    </row>
    <row r="189" spans="4:73" x14ac:dyDescent="0.25">
      <c r="D189" s="178"/>
      <c r="E189" s="178"/>
      <c r="F189" s="174"/>
      <c r="G189" s="178"/>
      <c r="H189" s="174"/>
      <c r="I189" s="174"/>
      <c r="J189" s="174"/>
      <c r="K189" s="174"/>
      <c r="L189" s="174"/>
      <c r="M189" s="174"/>
      <c r="N189" s="174"/>
      <c r="O189" s="174"/>
      <c r="P189" s="174"/>
      <c r="Q189" s="174"/>
      <c r="R189" s="174"/>
      <c r="S189" s="174"/>
      <c r="T189" s="174"/>
      <c r="U189" s="174"/>
      <c r="V189" s="174"/>
      <c r="W189" s="174"/>
      <c r="X189" s="174"/>
      <c r="AA189" s="160">
        <f t="shared" si="7"/>
        <v>1</v>
      </c>
      <c r="AB189" s="160">
        <f>IF(AC189="",0,IFERROR(IF(VLOOKUP(AC189,AC$38:AC188,1,0)&gt;0,0,0),1))</f>
        <v>0</v>
      </c>
      <c r="AC189" s="161">
        <f>IF(DATOS!J153=Y$39,DATOS!C153,"")</f>
        <v>0</v>
      </c>
    </row>
    <row r="190" spans="4:73" x14ac:dyDescent="0.25">
      <c r="D190" s="178"/>
      <c r="E190" s="178"/>
      <c r="F190" s="174"/>
      <c r="G190" s="178"/>
      <c r="H190" s="174"/>
      <c r="I190" s="174"/>
      <c r="J190" s="174"/>
      <c r="K190" s="174"/>
      <c r="L190" s="174"/>
      <c r="M190" s="174"/>
      <c r="N190" s="174"/>
      <c r="O190" s="174"/>
      <c r="P190" s="174"/>
      <c r="Q190" s="174"/>
      <c r="R190" s="174"/>
      <c r="S190" s="174"/>
      <c r="T190" s="174"/>
      <c r="U190" s="174"/>
      <c r="V190" s="174"/>
      <c r="W190" s="174"/>
      <c r="X190" s="174"/>
      <c r="AA190" s="160">
        <f t="shared" si="7"/>
        <v>1</v>
      </c>
      <c r="AB190" s="160">
        <f>IF(AC190="",0,IFERROR(IF(VLOOKUP(AC190,AC$38:AC189,1,0)&gt;0,0,0),1))</f>
        <v>0</v>
      </c>
      <c r="AC190" s="161">
        <f>IF(DATOS!J154=Y$39,DATOS!C154,"")</f>
        <v>0</v>
      </c>
    </row>
    <row r="191" spans="4:73" x14ac:dyDescent="0.25">
      <c r="D191" s="178"/>
      <c r="E191" s="178"/>
      <c r="F191" s="174"/>
      <c r="G191" s="178"/>
      <c r="H191" s="174"/>
      <c r="I191" s="174"/>
      <c r="J191" s="174"/>
      <c r="K191" s="174"/>
      <c r="L191" s="174"/>
      <c r="M191" s="174"/>
      <c r="N191" s="174"/>
      <c r="O191" s="174"/>
      <c r="P191" s="174"/>
      <c r="Q191" s="174"/>
      <c r="R191" s="174"/>
      <c r="S191" s="174"/>
      <c r="T191" s="174"/>
      <c r="U191" s="174"/>
      <c r="V191" s="174"/>
      <c r="W191" s="174"/>
      <c r="X191" s="174"/>
      <c r="AA191" s="160">
        <f t="shared" si="7"/>
        <v>1</v>
      </c>
      <c r="AB191" s="160">
        <f>IF(AC191="",0,IFERROR(IF(VLOOKUP(AC191,AC$38:AC190,1,0)&gt;0,0,0),1))</f>
        <v>0</v>
      </c>
      <c r="AC191" s="161">
        <f>IF(DATOS!J155=Y$39,DATOS!C155,"")</f>
        <v>0</v>
      </c>
    </row>
    <row r="192" spans="4:73" x14ac:dyDescent="0.25">
      <c r="D192" s="178"/>
      <c r="E192" s="178"/>
      <c r="F192" s="174"/>
      <c r="G192" s="178"/>
      <c r="H192" s="174"/>
      <c r="I192" s="174"/>
      <c r="J192" s="174"/>
      <c r="K192" s="174"/>
      <c r="L192" s="174"/>
      <c r="M192" s="174"/>
      <c r="N192" s="174"/>
      <c r="O192" s="174"/>
      <c r="P192" s="174"/>
      <c r="Q192" s="174"/>
      <c r="R192" s="174"/>
      <c r="S192" s="174"/>
      <c r="T192" s="174"/>
      <c r="U192" s="174"/>
      <c r="V192" s="174"/>
      <c r="W192" s="174"/>
      <c r="X192" s="174"/>
      <c r="AA192" s="160">
        <f t="shared" si="7"/>
        <v>1</v>
      </c>
      <c r="AB192" s="160">
        <f>IF(AC192="",0,IFERROR(IF(VLOOKUP(AC192,AC$38:AC191,1,0)&gt;0,0,0),1))</f>
        <v>0</v>
      </c>
      <c r="AC192" s="161">
        <f>IF(DATOS!J156=Y$39,DATOS!C156,"")</f>
        <v>0</v>
      </c>
    </row>
    <row r="193" spans="4:29" x14ac:dyDescent="0.25">
      <c r="D193" s="178"/>
      <c r="E193" s="178"/>
      <c r="F193" s="174"/>
      <c r="G193" s="178"/>
      <c r="H193" s="174"/>
      <c r="I193" s="174"/>
      <c r="J193" s="174"/>
      <c r="K193" s="174"/>
      <c r="L193" s="174"/>
      <c r="M193" s="174"/>
      <c r="N193" s="174"/>
      <c r="O193" s="174"/>
      <c r="P193" s="174"/>
      <c r="Q193" s="174"/>
      <c r="R193" s="174"/>
      <c r="S193" s="174"/>
      <c r="T193" s="174"/>
      <c r="U193" s="174"/>
      <c r="V193" s="174"/>
      <c r="W193" s="174"/>
      <c r="X193" s="174"/>
      <c r="AA193" s="160">
        <f t="shared" si="7"/>
        <v>1</v>
      </c>
      <c r="AB193" s="160">
        <f>IF(AC193="",0,IFERROR(IF(VLOOKUP(AC193,AC$38:AC192,1,0)&gt;0,0,0),1))</f>
        <v>0</v>
      </c>
      <c r="AC193" s="161">
        <f>IF(DATOS!J157=Y$39,DATOS!C157,"")</f>
        <v>0</v>
      </c>
    </row>
    <row r="194" spans="4:29" x14ac:dyDescent="0.25">
      <c r="D194" s="178"/>
      <c r="E194" s="178"/>
      <c r="F194" s="174"/>
      <c r="G194" s="178"/>
      <c r="H194" s="174"/>
      <c r="I194" s="174"/>
      <c r="J194" s="174"/>
      <c r="K194" s="174"/>
      <c r="L194" s="174"/>
      <c r="M194" s="174"/>
      <c r="N194" s="174"/>
      <c r="O194" s="174"/>
      <c r="P194" s="174"/>
      <c r="Q194" s="174"/>
      <c r="R194" s="174"/>
      <c r="S194" s="174"/>
      <c r="T194" s="174"/>
      <c r="U194" s="174"/>
      <c r="V194" s="174"/>
      <c r="W194" s="174"/>
      <c r="X194" s="174"/>
      <c r="AA194" s="160">
        <f t="shared" si="7"/>
        <v>1</v>
      </c>
      <c r="AB194" s="160">
        <f>IF(AC194="",0,IFERROR(IF(VLOOKUP(AC194,AC$38:AC193,1,0)&gt;0,0,0),1))</f>
        <v>0</v>
      </c>
      <c r="AC194" s="161">
        <f>IF(DATOS!J158=Y$39,DATOS!C158,"")</f>
        <v>0</v>
      </c>
    </row>
    <row r="195" spans="4:29" x14ac:dyDescent="0.25">
      <c r="D195" s="178"/>
      <c r="E195" s="178"/>
      <c r="F195" s="174"/>
      <c r="G195" s="178"/>
      <c r="H195" s="174"/>
      <c r="I195" s="174"/>
      <c r="J195" s="174"/>
      <c r="K195" s="174"/>
      <c r="L195" s="174"/>
      <c r="M195" s="174"/>
      <c r="N195" s="174"/>
      <c r="O195" s="174"/>
      <c r="P195" s="174"/>
      <c r="Q195" s="174"/>
      <c r="R195" s="174"/>
      <c r="S195" s="174"/>
      <c r="T195" s="174"/>
      <c r="U195" s="174"/>
      <c r="V195" s="174"/>
      <c r="W195" s="174"/>
      <c r="X195" s="174"/>
      <c r="AA195" s="160">
        <f t="shared" si="7"/>
        <v>1</v>
      </c>
      <c r="AB195" s="160">
        <f>IF(AC195="",0,IFERROR(IF(VLOOKUP(AC195,AC$38:AC194,1,0)&gt;0,0,0),1))</f>
        <v>0</v>
      </c>
      <c r="AC195" s="161">
        <f>IF(DATOS!J159=Y$39,DATOS!C159,"")</f>
        <v>0</v>
      </c>
    </row>
    <row r="196" spans="4:29" x14ac:dyDescent="0.25">
      <c r="D196" s="178"/>
      <c r="E196" s="178"/>
      <c r="F196" s="174"/>
      <c r="G196" s="178"/>
      <c r="H196" s="174"/>
      <c r="I196" s="174"/>
      <c r="J196" s="174"/>
      <c r="K196" s="174"/>
      <c r="L196" s="174"/>
      <c r="M196" s="174"/>
      <c r="N196" s="174"/>
      <c r="O196" s="174"/>
      <c r="P196" s="174"/>
      <c r="Q196" s="174"/>
      <c r="R196" s="174"/>
      <c r="S196" s="174"/>
      <c r="T196" s="174"/>
      <c r="U196" s="174"/>
      <c r="V196" s="174"/>
      <c r="W196" s="174"/>
      <c r="X196" s="174"/>
      <c r="AA196" s="160">
        <f t="shared" si="7"/>
        <v>1</v>
      </c>
      <c r="AB196" s="160">
        <f>IF(AC196="",0,IFERROR(IF(VLOOKUP(AC196,AC$38:AC195,1,0)&gt;0,0,0),1))</f>
        <v>0</v>
      </c>
      <c r="AC196" s="161">
        <f>IF(DATOS!J160=Y$39,DATOS!C160,"")</f>
        <v>0</v>
      </c>
    </row>
    <row r="197" spans="4:29" x14ac:dyDescent="0.25">
      <c r="D197" s="178"/>
      <c r="E197" s="178"/>
      <c r="F197" s="174"/>
      <c r="G197" s="178"/>
      <c r="H197" s="174"/>
      <c r="I197" s="174"/>
      <c r="J197" s="174"/>
      <c r="K197" s="174"/>
      <c r="L197" s="174"/>
      <c r="M197" s="174"/>
      <c r="N197" s="174"/>
      <c r="O197" s="174"/>
      <c r="P197" s="174"/>
      <c r="Q197" s="174"/>
      <c r="R197" s="174"/>
      <c r="S197" s="174"/>
      <c r="T197" s="174"/>
      <c r="U197" s="174"/>
      <c r="V197" s="174"/>
      <c r="W197" s="174"/>
      <c r="X197" s="174"/>
      <c r="AA197" s="160">
        <f t="shared" si="7"/>
        <v>1</v>
      </c>
      <c r="AB197" s="160">
        <f>IF(AC197="",0,IFERROR(IF(VLOOKUP(AC197,AC$38:AC196,1,0)&gt;0,0,0),1))</f>
        <v>0</v>
      </c>
      <c r="AC197" s="161">
        <f>IF(DATOS!J161=Y$39,DATOS!C161,"")</f>
        <v>0</v>
      </c>
    </row>
    <row r="198" spans="4:29" x14ac:dyDescent="0.25">
      <c r="D198" s="178"/>
      <c r="E198" s="178"/>
      <c r="F198" s="174"/>
      <c r="G198" s="178"/>
      <c r="H198" s="174"/>
      <c r="I198" s="174"/>
      <c r="J198" s="174"/>
      <c r="K198" s="174"/>
      <c r="L198" s="174"/>
      <c r="M198" s="174"/>
      <c r="N198" s="174"/>
      <c r="O198" s="174"/>
      <c r="P198" s="174"/>
      <c r="Q198" s="174"/>
      <c r="R198" s="174"/>
      <c r="S198" s="174"/>
      <c r="T198" s="174"/>
      <c r="U198" s="174"/>
      <c r="V198" s="174"/>
      <c r="W198" s="174"/>
      <c r="X198" s="174"/>
      <c r="AA198" s="160">
        <f t="shared" si="7"/>
        <v>1</v>
      </c>
      <c r="AB198" s="160">
        <f>IF(AC198="",0,IFERROR(IF(VLOOKUP(AC198,AC$38:AC197,1,0)&gt;0,0,0),1))</f>
        <v>0</v>
      </c>
      <c r="AC198" s="161">
        <f>IF(DATOS!J162=Y$39,DATOS!C162,"")</f>
        <v>0</v>
      </c>
    </row>
    <row r="199" spans="4:29" x14ac:dyDescent="0.25">
      <c r="D199" s="178"/>
      <c r="E199" s="178"/>
      <c r="F199" s="174"/>
      <c r="G199" s="178"/>
      <c r="H199" s="174"/>
      <c r="I199" s="174"/>
      <c r="J199" s="174"/>
      <c r="K199" s="174"/>
      <c r="L199" s="174"/>
      <c r="M199" s="174"/>
      <c r="N199" s="174"/>
      <c r="O199" s="174"/>
      <c r="P199" s="174"/>
      <c r="Q199" s="174"/>
      <c r="R199" s="174"/>
      <c r="S199" s="174"/>
      <c r="T199" s="174"/>
      <c r="U199" s="174"/>
      <c r="V199" s="174"/>
      <c r="W199" s="174"/>
      <c r="X199" s="174"/>
      <c r="AA199" s="160">
        <f t="shared" si="7"/>
        <v>1</v>
      </c>
      <c r="AB199" s="160">
        <f>IF(AC199="",0,IFERROR(IF(VLOOKUP(AC199,AC$38:AC198,1,0)&gt;0,0,0),1))</f>
        <v>0</v>
      </c>
      <c r="AC199" s="161">
        <f>IF(DATOS!J163=Y$39,DATOS!C163,"")</f>
        <v>0</v>
      </c>
    </row>
    <row r="200" spans="4:29" x14ac:dyDescent="0.25">
      <c r="D200" s="178"/>
      <c r="E200" s="178"/>
      <c r="F200" s="174"/>
      <c r="G200" s="178"/>
      <c r="H200" s="174"/>
      <c r="I200" s="174"/>
      <c r="J200" s="174"/>
      <c r="K200" s="174"/>
      <c r="L200" s="174"/>
      <c r="M200" s="174"/>
      <c r="N200" s="174"/>
      <c r="O200" s="174"/>
      <c r="P200" s="174"/>
      <c r="Q200" s="174"/>
      <c r="R200" s="174"/>
      <c r="S200" s="174"/>
      <c r="T200" s="174"/>
      <c r="U200" s="174"/>
      <c r="V200" s="174"/>
      <c r="W200" s="174"/>
      <c r="X200" s="174"/>
      <c r="AA200" s="160">
        <f t="shared" si="7"/>
        <v>1</v>
      </c>
      <c r="AB200" s="160">
        <f>IF(AC200="",0,IFERROR(IF(VLOOKUP(AC200,AC$38:AC199,1,0)&gt;0,0,0),1))</f>
        <v>0</v>
      </c>
      <c r="AC200" s="161">
        <f>IF(DATOS!J164=Y$39,DATOS!C164,"")</f>
        <v>0</v>
      </c>
    </row>
    <row r="201" spans="4:29" x14ac:dyDescent="0.25">
      <c r="D201" s="178"/>
      <c r="E201" s="178"/>
      <c r="F201" s="174"/>
      <c r="G201" s="178"/>
      <c r="H201" s="174"/>
      <c r="I201" s="174"/>
      <c r="J201" s="174"/>
      <c r="K201" s="174"/>
      <c r="L201" s="174"/>
      <c r="M201" s="174"/>
      <c r="N201" s="174"/>
      <c r="O201" s="174"/>
      <c r="P201" s="174"/>
      <c r="Q201" s="174"/>
      <c r="R201" s="174"/>
      <c r="S201" s="174"/>
      <c r="T201" s="174"/>
      <c r="U201" s="174"/>
      <c r="V201" s="174"/>
      <c r="W201" s="174"/>
      <c r="X201" s="174"/>
      <c r="AA201" s="160">
        <f t="shared" si="7"/>
        <v>1</v>
      </c>
      <c r="AB201" s="160">
        <f>IF(AC201="",0,IFERROR(IF(VLOOKUP(AC201,AC$38:AC200,1,0)&gt;0,0,0),1))</f>
        <v>0</v>
      </c>
      <c r="AC201" s="161">
        <f>IF(DATOS!J165=Y$39,DATOS!C165,"")</f>
        <v>0</v>
      </c>
    </row>
    <row r="202" spans="4:29" x14ac:dyDescent="0.25">
      <c r="D202" s="178"/>
      <c r="E202" s="178"/>
      <c r="F202" s="174"/>
      <c r="G202" s="178"/>
      <c r="H202" s="174"/>
      <c r="I202" s="174"/>
      <c r="J202" s="174"/>
      <c r="K202" s="174"/>
      <c r="L202" s="174"/>
      <c r="M202" s="174"/>
      <c r="N202" s="174"/>
      <c r="O202" s="174"/>
      <c r="P202" s="174"/>
      <c r="Q202" s="174"/>
      <c r="R202" s="174"/>
      <c r="S202" s="174"/>
      <c r="T202" s="174"/>
      <c r="U202" s="174"/>
      <c r="V202" s="174"/>
      <c r="W202" s="174"/>
      <c r="X202" s="174"/>
      <c r="AA202" s="160">
        <f t="shared" si="7"/>
        <v>1</v>
      </c>
      <c r="AB202" s="160">
        <f>IF(AC202="",0,IFERROR(IF(VLOOKUP(AC202,AC$38:AC201,1,0)&gt;0,0,0),1))</f>
        <v>0</v>
      </c>
      <c r="AC202" s="161">
        <f>IF(DATOS!J166=Y$39,DATOS!C166,"")</f>
        <v>0</v>
      </c>
    </row>
    <row r="203" spans="4:29" x14ac:dyDescent="0.25">
      <c r="D203" s="178"/>
      <c r="E203" s="178"/>
      <c r="F203" s="174"/>
      <c r="G203" s="178"/>
      <c r="H203" s="174"/>
      <c r="I203" s="174"/>
      <c r="J203" s="174"/>
      <c r="K203" s="174"/>
      <c r="L203" s="174"/>
      <c r="M203" s="174"/>
      <c r="N203" s="174"/>
      <c r="O203" s="174"/>
      <c r="P203" s="174"/>
      <c r="Q203" s="174"/>
      <c r="R203" s="174"/>
      <c r="S203" s="174"/>
      <c r="T203" s="174"/>
      <c r="U203" s="174"/>
      <c r="V203" s="174"/>
      <c r="W203" s="174"/>
      <c r="X203" s="174"/>
      <c r="AA203" s="160">
        <f t="shared" si="7"/>
        <v>1</v>
      </c>
      <c r="AB203" s="160">
        <f>IF(AC203="",0,IFERROR(IF(VLOOKUP(AC203,AC$38:AC202,1,0)&gt;0,0,0),1))</f>
        <v>0</v>
      </c>
      <c r="AC203" s="161">
        <f>IF(DATOS!J167=Y$39,DATOS!C167,"")</f>
        <v>0</v>
      </c>
    </row>
    <row r="204" spans="4:29" x14ac:dyDescent="0.25">
      <c r="D204" s="178"/>
      <c r="E204" s="178"/>
      <c r="F204" s="174"/>
      <c r="G204" s="178"/>
      <c r="H204" s="174"/>
      <c r="I204" s="174"/>
      <c r="J204" s="174"/>
      <c r="K204" s="174"/>
      <c r="L204" s="174"/>
      <c r="M204" s="174"/>
      <c r="N204" s="174"/>
      <c r="O204" s="174"/>
      <c r="P204" s="174"/>
      <c r="Q204" s="174"/>
      <c r="R204" s="174"/>
      <c r="S204" s="174"/>
      <c r="T204" s="174"/>
      <c r="U204" s="174"/>
      <c r="V204" s="174"/>
      <c r="W204" s="174"/>
      <c r="X204" s="174"/>
      <c r="AA204" s="160">
        <f t="shared" si="7"/>
        <v>1</v>
      </c>
      <c r="AB204" s="160">
        <f>IF(AC204="",0,IFERROR(IF(VLOOKUP(AC204,AC$38:AC203,1,0)&gt;0,0,0),1))</f>
        <v>0</v>
      </c>
      <c r="AC204" s="161">
        <f>IF(DATOS!J168=Y$39,DATOS!C168,"")</f>
        <v>0</v>
      </c>
    </row>
    <row r="205" spans="4:29" x14ac:dyDescent="0.25">
      <c r="D205" s="178"/>
      <c r="E205" s="178"/>
      <c r="F205" s="174"/>
      <c r="G205" s="178"/>
      <c r="H205" s="174"/>
      <c r="I205" s="174"/>
      <c r="J205" s="174"/>
      <c r="K205" s="174"/>
      <c r="L205" s="174"/>
      <c r="M205" s="174"/>
      <c r="N205" s="174"/>
      <c r="O205" s="174"/>
      <c r="P205" s="174"/>
      <c r="Q205" s="174"/>
      <c r="R205" s="174"/>
      <c r="S205" s="174"/>
      <c r="T205" s="174"/>
      <c r="U205" s="174"/>
      <c r="V205" s="174"/>
      <c r="W205" s="174"/>
      <c r="X205" s="174"/>
      <c r="AA205" s="160">
        <f t="shared" si="7"/>
        <v>1</v>
      </c>
      <c r="AB205" s="160">
        <f>IF(AC205="",0,IFERROR(IF(VLOOKUP(AC205,AC$38:AC204,1,0)&gt;0,0,0),1))</f>
        <v>0</v>
      </c>
      <c r="AC205" s="161">
        <f>IF(DATOS!J169=Y$39,DATOS!C169,"")</f>
        <v>0</v>
      </c>
    </row>
    <row r="206" spans="4:29" x14ac:dyDescent="0.25">
      <c r="D206" s="178"/>
      <c r="E206" s="178"/>
      <c r="F206" s="174"/>
      <c r="G206" s="178"/>
      <c r="H206" s="174"/>
      <c r="I206" s="174"/>
      <c r="J206" s="174"/>
      <c r="K206" s="174"/>
      <c r="L206" s="174"/>
      <c r="M206" s="174"/>
      <c r="N206" s="174"/>
      <c r="O206" s="174"/>
      <c r="P206" s="174"/>
      <c r="Q206" s="174"/>
      <c r="R206" s="174"/>
      <c r="S206" s="174"/>
      <c r="T206" s="174"/>
      <c r="U206" s="174"/>
      <c r="V206" s="174"/>
      <c r="W206" s="174"/>
      <c r="X206" s="174"/>
      <c r="AA206" s="160">
        <f t="shared" si="7"/>
        <v>1</v>
      </c>
      <c r="AB206" s="160">
        <f>IF(AC206="",0,IFERROR(IF(VLOOKUP(AC206,AC$38:AC205,1,0)&gt;0,0,0),1))</f>
        <v>0</v>
      </c>
      <c r="AC206" s="161">
        <f>IF(DATOS!J170=Y$39,DATOS!C170,"")</f>
        <v>0</v>
      </c>
    </row>
    <row r="207" spans="4:29" x14ac:dyDescent="0.25">
      <c r="D207" s="178"/>
      <c r="E207" s="178"/>
      <c r="F207" s="174"/>
      <c r="G207" s="178"/>
      <c r="H207" s="174"/>
      <c r="I207" s="174"/>
      <c r="J207" s="174"/>
      <c r="K207" s="174"/>
      <c r="L207" s="174"/>
      <c r="M207" s="174"/>
      <c r="N207" s="174"/>
      <c r="O207" s="174"/>
      <c r="P207" s="174"/>
      <c r="Q207" s="174"/>
      <c r="R207" s="174"/>
      <c r="S207" s="174"/>
      <c r="T207" s="174"/>
      <c r="U207" s="174"/>
      <c r="V207" s="174"/>
      <c r="W207" s="174"/>
      <c r="X207" s="174"/>
      <c r="AA207" s="160">
        <f t="shared" si="7"/>
        <v>1</v>
      </c>
      <c r="AB207" s="160">
        <f>IF(AC207="",0,IFERROR(IF(VLOOKUP(AC207,AC$38:AC206,1,0)&gt;0,0,0),1))</f>
        <v>0</v>
      </c>
      <c r="AC207" s="161">
        <f>IF(DATOS!J171=Y$39,DATOS!C171,"")</f>
        <v>0</v>
      </c>
    </row>
    <row r="208" spans="4:29" x14ac:dyDescent="0.25">
      <c r="D208" s="178"/>
      <c r="E208" s="178"/>
      <c r="F208" s="174"/>
      <c r="G208" s="178"/>
      <c r="H208" s="174"/>
      <c r="I208" s="174"/>
      <c r="J208" s="174"/>
      <c r="K208" s="174"/>
      <c r="L208" s="174"/>
      <c r="M208" s="174"/>
      <c r="N208" s="174"/>
      <c r="O208" s="174"/>
      <c r="P208" s="174"/>
      <c r="Q208" s="174"/>
      <c r="R208" s="174"/>
      <c r="S208" s="174"/>
      <c r="T208" s="174"/>
      <c r="U208" s="174"/>
      <c r="V208" s="174"/>
      <c r="W208" s="174"/>
      <c r="X208" s="174"/>
      <c r="AA208" s="160">
        <f t="shared" si="7"/>
        <v>1</v>
      </c>
      <c r="AB208" s="160">
        <f>IF(AC208="",0,IFERROR(IF(VLOOKUP(AC208,AC$38:AC207,1,0)&gt;0,0,0),1))</f>
        <v>0</v>
      </c>
      <c r="AC208" s="161">
        <f>IF(DATOS!J172=Y$39,DATOS!C172,"")</f>
        <v>0</v>
      </c>
    </row>
    <row r="209" spans="4:29" x14ac:dyDescent="0.25">
      <c r="D209" s="178"/>
      <c r="E209" s="178"/>
      <c r="F209" s="174"/>
      <c r="G209" s="178"/>
      <c r="H209" s="174"/>
      <c r="I209" s="174"/>
      <c r="J209" s="174"/>
      <c r="K209" s="174"/>
      <c r="L209" s="174"/>
      <c r="M209" s="174"/>
      <c r="N209" s="174"/>
      <c r="O209" s="174"/>
      <c r="P209" s="174"/>
      <c r="Q209" s="174"/>
      <c r="R209" s="174"/>
      <c r="S209" s="174"/>
      <c r="T209" s="174"/>
      <c r="U209" s="174"/>
      <c r="V209" s="174"/>
      <c r="W209" s="174"/>
      <c r="X209" s="174"/>
      <c r="AA209" s="160">
        <f t="shared" si="7"/>
        <v>1</v>
      </c>
      <c r="AB209" s="160">
        <f>IF(AC209="",0,IFERROR(IF(VLOOKUP(AC209,AC$38:AC208,1,0)&gt;0,0,0),1))</f>
        <v>0</v>
      </c>
      <c r="AC209" s="161">
        <f>IF(DATOS!J173=Y$39,DATOS!C173,"")</f>
        <v>0</v>
      </c>
    </row>
    <row r="210" spans="4:29" x14ac:dyDescent="0.25">
      <c r="D210" s="178"/>
      <c r="E210" s="178"/>
      <c r="F210" s="174"/>
      <c r="G210" s="178"/>
      <c r="H210" s="174"/>
      <c r="I210" s="174"/>
      <c r="J210" s="174"/>
      <c r="K210" s="174"/>
      <c r="L210" s="174"/>
      <c r="M210" s="174"/>
      <c r="N210" s="174"/>
      <c r="O210" s="174"/>
      <c r="P210" s="174"/>
      <c r="Q210" s="174"/>
      <c r="R210" s="174"/>
      <c r="S210" s="174"/>
      <c r="T210" s="174"/>
      <c r="U210" s="174"/>
      <c r="V210" s="174"/>
      <c r="W210" s="174"/>
      <c r="X210" s="174"/>
      <c r="AA210" s="160">
        <f t="shared" si="7"/>
        <v>1</v>
      </c>
      <c r="AB210" s="160">
        <f>IF(AC210="",0,IFERROR(IF(VLOOKUP(AC210,AC$38:AC209,1,0)&gt;0,0,0),1))</f>
        <v>0</v>
      </c>
      <c r="AC210" s="161">
        <f>IF(DATOS!J174=Y$39,DATOS!C174,"")</f>
        <v>0</v>
      </c>
    </row>
    <row r="211" spans="4:29" x14ac:dyDescent="0.25">
      <c r="D211" s="178"/>
      <c r="E211" s="178"/>
      <c r="F211" s="174"/>
      <c r="G211" s="178"/>
      <c r="H211" s="174"/>
      <c r="I211" s="174"/>
      <c r="J211" s="174"/>
      <c r="K211" s="174"/>
      <c r="L211" s="174"/>
      <c r="M211" s="174"/>
      <c r="N211" s="174"/>
      <c r="O211" s="174"/>
      <c r="P211" s="174"/>
      <c r="Q211" s="174"/>
      <c r="R211" s="174"/>
      <c r="S211" s="174"/>
      <c r="T211" s="174"/>
      <c r="U211" s="174"/>
      <c r="V211" s="174"/>
      <c r="W211" s="174"/>
      <c r="X211" s="174"/>
      <c r="AA211" s="160">
        <f t="shared" si="7"/>
        <v>1</v>
      </c>
      <c r="AB211" s="160">
        <f>IF(AC211="",0,IFERROR(IF(VLOOKUP(AC211,AC$38:AC210,1,0)&gt;0,0,0),1))</f>
        <v>0</v>
      </c>
      <c r="AC211" s="161">
        <f>IF(DATOS!J175=Y$39,DATOS!C175,"")</f>
        <v>0</v>
      </c>
    </row>
    <row r="212" spans="4:29" x14ac:dyDescent="0.25">
      <c r="D212" s="178"/>
      <c r="E212" s="178"/>
      <c r="F212" s="174"/>
      <c r="G212" s="178"/>
      <c r="H212" s="174"/>
      <c r="I212" s="174"/>
      <c r="J212" s="174"/>
      <c r="K212" s="174"/>
      <c r="L212" s="174"/>
      <c r="M212" s="174"/>
      <c r="N212" s="174"/>
      <c r="O212" s="174"/>
      <c r="P212" s="174"/>
      <c r="Q212" s="174"/>
      <c r="R212" s="174"/>
      <c r="S212" s="174"/>
      <c r="T212" s="174"/>
      <c r="U212" s="174"/>
      <c r="V212" s="174"/>
      <c r="W212" s="174"/>
      <c r="X212" s="174"/>
      <c r="AA212" s="160">
        <f t="shared" si="7"/>
        <v>1</v>
      </c>
      <c r="AB212" s="160">
        <f>IF(AC212="",0,IFERROR(IF(VLOOKUP(AC212,AC$38:AC211,1,0)&gt;0,0,0),1))</f>
        <v>0</v>
      </c>
      <c r="AC212" s="161">
        <f>IF(DATOS!J176=Y$39,DATOS!C176,"")</f>
        <v>0</v>
      </c>
    </row>
    <row r="213" spans="4:29" x14ac:dyDescent="0.25">
      <c r="D213" s="178"/>
      <c r="E213" s="178"/>
      <c r="F213" s="174"/>
      <c r="G213" s="178"/>
      <c r="H213" s="174"/>
      <c r="I213" s="174"/>
      <c r="J213" s="174"/>
      <c r="K213" s="174"/>
      <c r="L213" s="174"/>
      <c r="M213" s="174"/>
      <c r="N213" s="174"/>
      <c r="O213" s="174"/>
      <c r="P213" s="174"/>
      <c r="Q213" s="174"/>
      <c r="R213" s="174"/>
      <c r="S213" s="174"/>
      <c r="T213" s="174"/>
      <c r="U213" s="174"/>
      <c r="V213" s="174"/>
      <c r="W213" s="174"/>
      <c r="X213" s="174"/>
      <c r="AA213" s="160">
        <f t="shared" si="7"/>
        <v>1</v>
      </c>
      <c r="AB213" s="160">
        <f>IF(AC213="",0,IFERROR(IF(VLOOKUP(AC213,AC$38:AC212,1,0)&gt;0,0,0),1))</f>
        <v>0</v>
      </c>
      <c r="AC213" s="161">
        <f>IF(DATOS!J177=Y$39,DATOS!C177,"")</f>
        <v>0</v>
      </c>
    </row>
    <row r="214" spans="4:29" x14ac:dyDescent="0.25">
      <c r="D214" s="178"/>
      <c r="E214" s="178"/>
      <c r="F214" s="174"/>
      <c r="G214" s="178"/>
      <c r="H214" s="174"/>
      <c r="I214" s="174"/>
      <c r="J214" s="174"/>
      <c r="K214" s="174"/>
      <c r="L214" s="174"/>
      <c r="M214" s="174"/>
      <c r="N214" s="174"/>
      <c r="O214" s="174"/>
      <c r="P214" s="174"/>
      <c r="Q214" s="174"/>
      <c r="R214" s="174"/>
      <c r="S214" s="174"/>
      <c r="T214" s="174"/>
      <c r="U214" s="174"/>
      <c r="V214" s="174"/>
      <c r="W214" s="174"/>
      <c r="X214" s="174"/>
      <c r="AA214" s="160">
        <f t="shared" si="7"/>
        <v>1</v>
      </c>
      <c r="AB214" s="160">
        <f>IF(AC214="",0,IFERROR(IF(VLOOKUP(AC214,AC$38:AC213,1,0)&gt;0,0,0),1))</f>
        <v>0</v>
      </c>
      <c r="AC214" s="161">
        <f>IF(DATOS!J178=Y$39,DATOS!C178,"")</f>
        <v>0</v>
      </c>
    </row>
    <row r="215" spans="4:29" x14ac:dyDescent="0.25">
      <c r="D215" s="178"/>
      <c r="E215" s="178"/>
      <c r="F215" s="174"/>
      <c r="G215" s="178"/>
      <c r="H215" s="174"/>
      <c r="I215" s="174"/>
      <c r="J215" s="174"/>
      <c r="K215" s="174"/>
      <c r="L215" s="174"/>
      <c r="M215" s="174"/>
      <c r="N215" s="174"/>
      <c r="O215" s="174"/>
      <c r="P215" s="174"/>
      <c r="Q215" s="174"/>
      <c r="R215" s="174"/>
      <c r="S215" s="174"/>
      <c r="T215" s="174"/>
      <c r="U215" s="174"/>
      <c r="V215" s="174"/>
      <c r="W215" s="174"/>
      <c r="X215" s="174"/>
      <c r="AA215" s="160">
        <f t="shared" si="7"/>
        <v>1</v>
      </c>
      <c r="AB215" s="160">
        <f>IF(AC215="",0,IFERROR(IF(VLOOKUP(AC215,AC$38:AC214,1,0)&gt;0,0,0),1))</f>
        <v>0</v>
      </c>
      <c r="AC215" s="161">
        <f>IF(DATOS!J179=Y$39,DATOS!C179,"")</f>
        <v>0</v>
      </c>
    </row>
    <row r="216" spans="4:29" x14ac:dyDescent="0.25">
      <c r="D216" s="178"/>
      <c r="E216" s="178"/>
      <c r="F216" s="174"/>
      <c r="G216" s="178"/>
      <c r="H216" s="174"/>
      <c r="I216" s="174"/>
      <c r="J216" s="174"/>
      <c r="K216" s="174"/>
      <c r="L216" s="174"/>
      <c r="M216" s="174"/>
      <c r="N216" s="174"/>
      <c r="O216" s="174"/>
      <c r="P216" s="174"/>
      <c r="Q216" s="174"/>
      <c r="R216" s="174"/>
      <c r="S216" s="174"/>
      <c r="T216" s="174"/>
      <c r="U216" s="174"/>
      <c r="V216" s="174"/>
      <c r="W216" s="174"/>
      <c r="X216" s="174"/>
      <c r="AA216" s="160">
        <f t="shared" si="7"/>
        <v>1</v>
      </c>
      <c r="AB216" s="160">
        <f>IF(AC216="",0,IFERROR(IF(VLOOKUP(AC216,AC$38:AC215,1,0)&gt;0,0,0),1))</f>
        <v>0</v>
      </c>
      <c r="AC216" s="161">
        <f>IF(DATOS!J180=Y$39,DATOS!C180,"")</f>
        <v>0</v>
      </c>
    </row>
    <row r="217" spans="4:29" x14ac:dyDescent="0.25">
      <c r="D217" s="178"/>
      <c r="E217" s="178"/>
      <c r="F217" s="174"/>
      <c r="G217" s="178"/>
      <c r="H217" s="174"/>
      <c r="I217" s="174"/>
      <c r="J217" s="174"/>
      <c r="K217" s="174"/>
      <c r="L217" s="174"/>
      <c r="M217" s="174"/>
      <c r="N217" s="174"/>
      <c r="O217" s="174"/>
      <c r="P217" s="174"/>
      <c r="Q217" s="174"/>
      <c r="R217" s="174"/>
      <c r="S217" s="174"/>
      <c r="T217" s="174"/>
      <c r="U217" s="174"/>
      <c r="V217" s="174"/>
      <c r="W217" s="174"/>
      <c r="X217" s="174"/>
      <c r="AA217" s="160">
        <f t="shared" si="7"/>
        <v>1</v>
      </c>
      <c r="AB217" s="160">
        <f>IF(AC217="",0,IFERROR(IF(VLOOKUP(AC217,AC$38:AC216,1,0)&gt;0,0,0),1))</f>
        <v>0</v>
      </c>
      <c r="AC217" s="161">
        <f>IF(DATOS!J181=Y$39,DATOS!C181,"")</f>
        <v>0</v>
      </c>
    </row>
    <row r="218" spans="4:29" x14ac:dyDescent="0.25">
      <c r="D218" s="178"/>
      <c r="E218" s="178"/>
      <c r="F218" s="174"/>
      <c r="G218" s="178"/>
      <c r="H218" s="174"/>
      <c r="I218" s="174"/>
      <c r="J218" s="174"/>
      <c r="K218" s="174"/>
      <c r="L218" s="174"/>
      <c r="M218" s="174"/>
      <c r="N218" s="174"/>
      <c r="O218" s="174"/>
      <c r="P218" s="174"/>
      <c r="Q218" s="174"/>
      <c r="R218" s="174"/>
      <c r="S218" s="174"/>
      <c r="T218" s="174"/>
      <c r="U218" s="174"/>
      <c r="V218" s="174"/>
      <c r="W218" s="174"/>
      <c r="X218" s="174"/>
      <c r="AA218" s="160">
        <f t="shared" si="7"/>
        <v>1</v>
      </c>
      <c r="AB218" s="160">
        <f>IF(AC218="",0,IFERROR(IF(VLOOKUP(AC218,AC$38:AC217,1,0)&gt;0,0,0),1))</f>
        <v>0</v>
      </c>
      <c r="AC218" s="161">
        <f>IF(DATOS!J182=Y$39,DATOS!C182,"")</f>
        <v>0</v>
      </c>
    </row>
    <row r="219" spans="4:29" x14ac:dyDescent="0.25">
      <c r="D219" s="178"/>
      <c r="E219" s="178"/>
      <c r="F219" s="174"/>
      <c r="G219" s="178"/>
      <c r="H219" s="174"/>
      <c r="I219" s="174"/>
      <c r="J219" s="174"/>
      <c r="K219" s="174"/>
      <c r="L219" s="174"/>
      <c r="M219" s="174"/>
      <c r="N219" s="174"/>
      <c r="O219" s="174"/>
      <c r="P219" s="174"/>
      <c r="Q219" s="174"/>
      <c r="R219" s="174"/>
      <c r="S219" s="174"/>
      <c r="T219" s="174"/>
      <c r="U219" s="174"/>
      <c r="V219" s="174"/>
      <c r="W219" s="174"/>
      <c r="X219" s="174"/>
      <c r="AA219" s="160">
        <f t="shared" si="7"/>
        <v>1</v>
      </c>
      <c r="AB219" s="160">
        <f>IF(AC219="",0,IFERROR(IF(VLOOKUP(AC219,AC$38:AC218,1,0)&gt;0,0,0),1))</f>
        <v>0</v>
      </c>
      <c r="AC219" s="161">
        <f>IF(DATOS!J183=Y$39,DATOS!C183,"")</f>
        <v>0</v>
      </c>
    </row>
    <row r="220" spans="4:29" x14ac:dyDescent="0.25">
      <c r="D220" s="178"/>
      <c r="E220" s="178"/>
      <c r="F220" s="174"/>
      <c r="G220" s="178"/>
      <c r="H220" s="174"/>
      <c r="I220" s="174"/>
      <c r="J220" s="174"/>
      <c r="K220" s="174"/>
      <c r="L220" s="174"/>
      <c r="M220" s="174"/>
      <c r="N220" s="174"/>
      <c r="O220" s="174"/>
      <c r="P220" s="174"/>
      <c r="Q220" s="174"/>
      <c r="R220" s="174"/>
      <c r="S220" s="174"/>
      <c r="T220" s="174"/>
      <c r="U220" s="174"/>
      <c r="V220" s="174"/>
      <c r="W220" s="174"/>
      <c r="X220" s="174"/>
      <c r="AA220" s="160">
        <f t="shared" si="7"/>
        <v>1</v>
      </c>
      <c r="AB220" s="160">
        <f>IF(AC220="",0,IFERROR(IF(VLOOKUP(AC220,AC$38:AC219,1,0)&gt;0,0,0),1))</f>
        <v>0</v>
      </c>
      <c r="AC220" s="161">
        <f>IF(DATOS!J184=Y$39,DATOS!C184,"")</f>
        <v>0</v>
      </c>
    </row>
    <row r="221" spans="4:29" x14ac:dyDescent="0.25">
      <c r="D221" s="178"/>
      <c r="E221" s="178"/>
      <c r="F221" s="174"/>
      <c r="G221" s="178"/>
      <c r="H221" s="174"/>
      <c r="I221" s="174"/>
      <c r="J221" s="174"/>
      <c r="K221" s="174"/>
      <c r="L221" s="174"/>
      <c r="M221" s="174"/>
      <c r="N221" s="174"/>
      <c r="O221" s="174"/>
      <c r="P221" s="174"/>
      <c r="Q221" s="174"/>
      <c r="R221" s="174"/>
      <c r="S221" s="174"/>
      <c r="T221" s="174"/>
      <c r="U221" s="174"/>
      <c r="V221" s="174"/>
      <c r="W221" s="174"/>
      <c r="X221" s="174"/>
      <c r="AA221" s="160">
        <f t="shared" si="7"/>
        <v>1</v>
      </c>
      <c r="AB221" s="160">
        <f>IF(AC221="",0,IFERROR(IF(VLOOKUP(AC221,AC$38:AC220,1,0)&gt;0,0,0),1))</f>
        <v>0</v>
      </c>
      <c r="AC221" s="161">
        <f>IF(DATOS!J185=Y$39,DATOS!C185,"")</f>
        <v>0</v>
      </c>
    </row>
    <row r="222" spans="4:29" x14ac:dyDescent="0.25">
      <c r="AA222" s="160">
        <f t="shared" si="7"/>
        <v>1</v>
      </c>
      <c r="AB222" s="160">
        <f>IF(AC222="",0,IFERROR(IF(VLOOKUP(AC222,AC$38:AC221,1,0)&gt;0,0,0),1))</f>
        <v>0</v>
      </c>
      <c r="AC222" s="161">
        <f>IF(DATOS!J186=Y$39,DATOS!C186,"")</f>
        <v>0</v>
      </c>
    </row>
    <row r="223" spans="4:29" x14ac:dyDescent="0.25">
      <c r="AA223" s="160">
        <f t="shared" si="7"/>
        <v>1</v>
      </c>
      <c r="AB223" s="160">
        <f>IF(AC223="",0,IFERROR(IF(VLOOKUP(AC223,AC$38:AC222,1,0)&gt;0,0,0),1))</f>
        <v>0</v>
      </c>
      <c r="AC223" s="161">
        <f>IF(DATOS!J187=Y$39,DATOS!C187,"")</f>
        <v>0</v>
      </c>
    </row>
    <row r="224" spans="4:29" x14ac:dyDescent="0.25">
      <c r="AA224" s="160">
        <f t="shared" si="7"/>
        <v>1</v>
      </c>
      <c r="AB224" s="160">
        <f>IF(AC224="",0,IFERROR(IF(VLOOKUP(AC224,AC$38:AC223,1,0)&gt;0,0,0),1))</f>
        <v>0</v>
      </c>
      <c r="AC224" s="161">
        <f>IF(DATOS!J188=Y$39,DATOS!C188,"")</f>
        <v>0</v>
      </c>
    </row>
    <row r="225" spans="27:29" x14ac:dyDescent="0.25">
      <c r="AA225" s="160">
        <f t="shared" si="7"/>
        <v>1</v>
      </c>
      <c r="AB225" s="160">
        <f>IF(AC225="",0,IFERROR(IF(VLOOKUP(AC225,AC$38:AC224,1,0)&gt;0,0,0),1))</f>
        <v>0</v>
      </c>
      <c r="AC225" s="161">
        <f>IF(DATOS!J189=Y$39,DATOS!C189,"")</f>
        <v>0</v>
      </c>
    </row>
    <row r="226" spans="27:29" x14ac:dyDescent="0.25">
      <c r="AA226" s="160">
        <f t="shared" si="7"/>
        <v>1</v>
      </c>
      <c r="AB226" s="160">
        <f>IF(AC226="",0,IFERROR(IF(VLOOKUP(AC226,AC$38:AC225,1,0)&gt;0,0,0),1))</f>
        <v>0</v>
      </c>
      <c r="AC226" s="161">
        <f>IF(DATOS!J190=Y$39,DATOS!C190,"")</f>
        <v>0</v>
      </c>
    </row>
    <row r="227" spans="27:29" x14ac:dyDescent="0.25">
      <c r="AA227" s="160">
        <f t="shared" si="7"/>
        <v>1</v>
      </c>
      <c r="AB227" s="160">
        <f>IF(AC227="",0,IFERROR(IF(VLOOKUP(AC227,AC$38:AC226,1,0)&gt;0,0,0),1))</f>
        <v>0</v>
      </c>
      <c r="AC227" s="161">
        <f>IF(DATOS!J191=Y$39,DATOS!C191,"")</f>
        <v>0</v>
      </c>
    </row>
    <row r="228" spans="27:29" x14ac:dyDescent="0.25">
      <c r="AA228" s="160">
        <f t="shared" si="7"/>
        <v>1</v>
      </c>
      <c r="AB228" s="160">
        <f>IF(AC228="",0,IFERROR(IF(VLOOKUP(AC228,AC$38:AC227,1,0)&gt;0,0,0),1))</f>
        <v>0</v>
      </c>
      <c r="AC228" s="161">
        <f>IF(DATOS!J192=Y$39,DATOS!C192,"")</f>
        <v>0</v>
      </c>
    </row>
    <row r="229" spans="27:29" x14ac:dyDescent="0.25">
      <c r="AA229" s="160">
        <f t="shared" si="7"/>
        <v>1</v>
      </c>
      <c r="AB229" s="160">
        <f>IF(AC229="",0,IFERROR(IF(VLOOKUP(AC229,AC$38:AC228,1,0)&gt;0,0,0),1))</f>
        <v>0</v>
      </c>
      <c r="AC229" s="161">
        <f>IF(DATOS!J193=Y$39,DATOS!C193,"")</f>
        <v>0</v>
      </c>
    </row>
    <row r="230" spans="27:29" x14ac:dyDescent="0.25">
      <c r="AA230" s="160">
        <f t="shared" ref="AA230:AA293" si="8">AA229+AB230</f>
        <v>1</v>
      </c>
      <c r="AB230" s="160">
        <f>IF(AC230="",0,IFERROR(IF(VLOOKUP(AC230,AC$38:AC229,1,0)&gt;0,0,0),1))</f>
        <v>0</v>
      </c>
      <c r="AC230" s="161">
        <f>IF(DATOS!J194=Y$39,DATOS!C194,"")</f>
        <v>0</v>
      </c>
    </row>
    <row r="231" spans="27:29" x14ac:dyDescent="0.25">
      <c r="AA231" s="160">
        <f t="shared" si="8"/>
        <v>1</v>
      </c>
      <c r="AB231" s="160">
        <f>IF(AC231="",0,IFERROR(IF(VLOOKUP(AC231,AC$38:AC230,1,0)&gt;0,0,0),1))</f>
        <v>0</v>
      </c>
      <c r="AC231" s="161">
        <f>IF(DATOS!J195=Y$39,DATOS!C195,"")</f>
        <v>0</v>
      </c>
    </row>
    <row r="232" spans="27:29" x14ac:dyDescent="0.25">
      <c r="AA232" s="160">
        <f t="shared" si="8"/>
        <v>1</v>
      </c>
      <c r="AB232" s="160">
        <f>IF(AC232="",0,IFERROR(IF(VLOOKUP(AC232,AC$38:AC231,1,0)&gt;0,0,0),1))</f>
        <v>0</v>
      </c>
      <c r="AC232" s="161">
        <f>IF(DATOS!J196=Y$39,DATOS!C196,"")</f>
        <v>0</v>
      </c>
    </row>
    <row r="233" spans="27:29" x14ac:dyDescent="0.25">
      <c r="AA233" s="160">
        <f t="shared" si="8"/>
        <v>1</v>
      </c>
      <c r="AB233" s="160">
        <f>IF(AC233="",0,IFERROR(IF(VLOOKUP(AC233,AC$38:AC232,1,0)&gt;0,0,0),1))</f>
        <v>0</v>
      </c>
      <c r="AC233" s="161">
        <f>IF(DATOS!J197=Y$39,DATOS!C197,"")</f>
        <v>0</v>
      </c>
    </row>
    <row r="234" spans="27:29" x14ac:dyDescent="0.25">
      <c r="AA234" s="160">
        <f t="shared" si="8"/>
        <v>1</v>
      </c>
      <c r="AB234" s="160">
        <f>IF(AC234="",0,IFERROR(IF(VLOOKUP(AC234,AC$38:AC233,1,0)&gt;0,0,0),1))</f>
        <v>0</v>
      </c>
      <c r="AC234" s="161">
        <f>IF(DATOS!J198=Y$39,DATOS!C198,"")</f>
        <v>0</v>
      </c>
    </row>
    <row r="235" spans="27:29" x14ac:dyDescent="0.25">
      <c r="AA235" s="160">
        <f t="shared" si="8"/>
        <v>1</v>
      </c>
      <c r="AB235" s="160">
        <f>IF(AC235="",0,IFERROR(IF(VLOOKUP(AC235,AC$38:AC234,1,0)&gt;0,0,0),1))</f>
        <v>0</v>
      </c>
      <c r="AC235" s="161">
        <f>IF(DATOS!J199=Y$39,DATOS!C199,"")</f>
        <v>0</v>
      </c>
    </row>
    <row r="236" spans="27:29" x14ac:dyDescent="0.25">
      <c r="AA236" s="160">
        <f t="shared" si="8"/>
        <v>1</v>
      </c>
      <c r="AB236" s="160">
        <f>IF(AC236="",0,IFERROR(IF(VLOOKUP(AC236,AC$38:AC235,1,0)&gt;0,0,0),1))</f>
        <v>0</v>
      </c>
      <c r="AC236" s="161">
        <f>IF(DATOS!J200=Y$39,DATOS!C200,"")</f>
        <v>0</v>
      </c>
    </row>
    <row r="237" spans="27:29" x14ac:dyDescent="0.25">
      <c r="AA237" s="160">
        <f t="shared" si="8"/>
        <v>1</v>
      </c>
      <c r="AB237" s="160">
        <f>IF(AC237="",0,IFERROR(IF(VLOOKUP(AC237,AC$38:AC236,1,0)&gt;0,0,0),1))</f>
        <v>0</v>
      </c>
      <c r="AC237" s="161">
        <f>IF(DATOS!J201=Y$39,DATOS!C201,"")</f>
        <v>0</v>
      </c>
    </row>
    <row r="238" spans="27:29" x14ac:dyDescent="0.25">
      <c r="AA238" s="160">
        <f t="shared" si="8"/>
        <v>1</v>
      </c>
      <c r="AB238" s="160">
        <f>IF(AC238="",0,IFERROR(IF(VLOOKUP(AC238,AC$38:AC237,1,0)&gt;0,0,0),1))</f>
        <v>0</v>
      </c>
      <c r="AC238" s="161">
        <f>IF(DATOS!J202=Y$39,DATOS!C202,"")</f>
        <v>0</v>
      </c>
    </row>
    <row r="239" spans="27:29" x14ac:dyDescent="0.25">
      <c r="AA239" s="160">
        <f t="shared" si="8"/>
        <v>1</v>
      </c>
      <c r="AB239" s="160">
        <f>IF(AC239="",0,IFERROR(IF(VLOOKUP(AC239,AC$38:AC238,1,0)&gt;0,0,0),1))</f>
        <v>0</v>
      </c>
      <c r="AC239" s="161">
        <f>IF(DATOS!J203=Y$39,DATOS!C203,"")</f>
        <v>0</v>
      </c>
    </row>
    <row r="240" spans="27:29" x14ac:dyDescent="0.25">
      <c r="AA240" s="160">
        <f t="shared" si="8"/>
        <v>1</v>
      </c>
      <c r="AB240" s="160">
        <f>IF(AC240="",0,IFERROR(IF(VLOOKUP(AC240,AC$38:AC239,1,0)&gt;0,0,0),1))</f>
        <v>0</v>
      </c>
      <c r="AC240" s="161">
        <f>IF(DATOS!J204=Y$39,DATOS!C204,"")</f>
        <v>0</v>
      </c>
    </row>
    <row r="241" spans="27:29" x14ac:dyDescent="0.25">
      <c r="AA241" s="160">
        <f t="shared" si="8"/>
        <v>1</v>
      </c>
      <c r="AB241" s="160">
        <f>IF(AC241="",0,IFERROR(IF(VLOOKUP(AC241,AC$38:AC240,1,0)&gt;0,0,0),1))</f>
        <v>0</v>
      </c>
      <c r="AC241" s="161">
        <f>IF(DATOS!J205=Y$39,DATOS!C205,"")</f>
        <v>0</v>
      </c>
    </row>
    <row r="242" spans="27:29" x14ac:dyDescent="0.25">
      <c r="AA242" s="160">
        <f t="shared" si="8"/>
        <v>1</v>
      </c>
      <c r="AB242" s="160">
        <f>IF(AC242="",0,IFERROR(IF(VLOOKUP(AC242,AC$38:AC241,1,0)&gt;0,0,0),1))</f>
        <v>0</v>
      </c>
      <c r="AC242" s="161">
        <f>IF(DATOS!J206=Y$39,DATOS!C206,"")</f>
        <v>0</v>
      </c>
    </row>
    <row r="243" spans="27:29" x14ac:dyDescent="0.25">
      <c r="AA243" s="160">
        <f t="shared" si="8"/>
        <v>1</v>
      </c>
      <c r="AB243" s="160">
        <f>IF(AC243="",0,IFERROR(IF(VLOOKUP(AC243,AC$38:AC242,1,0)&gt;0,0,0),1))</f>
        <v>0</v>
      </c>
      <c r="AC243" s="161">
        <f>IF(DATOS!J207=Y$39,DATOS!C207,"")</f>
        <v>0</v>
      </c>
    </row>
    <row r="244" spans="27:29" x14ac:dyDescent="0.25">
      <c r="AA244" s="160">
        <f t="shared" si="8"/>
        <v>1</v>
      </c>
      <c r="AB244" s="160">
        <f>IF(AC244="",0,IFERROR(IF(VLOOKUP(AC244,AC$38:AC243,1,0)&gt;0,0,0),1))</f>
        <v>0</v>
      </c>
      <c r="AC244" s="161">
        <f>IF(DATOS!J208=Y$39,DATOS!C208,"")</f>
        <v>0</v>
      </c>
    </row>
    <row r="245" spans="27:29" x14ac:dyDescent="0.25">
      <c r="AA245" s="160">
        <f t="shared" si="8"/>
        <v>1</v>
      </c>
      <c r="AB245" s="160">
        <f>IF(AC245="",0,IFERROR(IF(VLOOKUP(AC245,AC$38:AC244,1,0)&gt;0,0,0),1))</f>
        <v>0</v>
      </c>
      <c r="AC245" s="161">
        <f>IF(DATOS!J209=Y$39,DATOS!C209,"")</f>
        <v>0</v>
      </c>
    </row>
    <row r="246" spans="27:29" x14ac:dyDescent="0.25">
      <c r="AA246" s="160">
        <f t="shared" si="8"/>
        <v>1</v>
      </c>
      <c r="AB246" s="160">
        <f>IF(AC246="",0,IFERROR(IF(VLOOKUP(AC246,AC$38:AC245,1,0)&gt;0,0,0),1))</f>
        <v>0</v>
      </c>
      <c r="AC246" s="161">
        <f>IF(DATOS!J210=Y$39,DATOS!C210,"")</f>
        <v>0</v>
      </c>
    </row>
    <row r="247" spans="27:29" x14ac:dyDescent="0.25">
      <c r="AA247" s="160">
        <f t="shared" si="8"/>
        <v>1</v>
      </c>
      <c r="AB247" s="160">
        <f>IF(AC247="",0,IFERROR(IF(VLOOKUP(AC247,AC$38:AC246,1,0)&gt;0,0,0),1))</f>
        <v>0</v>
      </c>
      <c r="AC247" s="161">
        <f>IF(DATOS!J211=Y$39,DATOS!C211,"")</f>
        <v>0</v>
      </c>
    </row>
    <row r="248" spans="27:29" x14ac:dyDescent="0.25">
      <c r="AA248" s="160">
        <f t="shared" si="8"/>
        <v>1</v>
      </c>
      <c r="AB248" s="160">
        <f>IF(AC248="",0,IFERROR(IF(VLOOKUP(AC248,AC$38:AC247,1,0)&gt;0,0,0),1))</f>
        <v>0</v>
      </c>
      <c r="AC248" s="161">
        <f>IF(DATOS!J212=Y$39,DATOS!C212,"")</f>
        <v>0</v>
      </c>
    </row>
    <row r="249" spans="27:29" x14ac:dyDescent="0.25">
      <c r="AA249" s="160">
        <f t="shared" si="8"/>
        <v>1</v>
      </c>
      <c r="AB249" s="160">
        <f>IF(AC249="",0,IFERROR(IF(VLOOKUP(AC249,AC$38:AC248,1,0)&gt;0,0,0),1))</f>
        <v>0</v>
      </c>
      <c r="AC249" s="161">
        <f>IF(DATOS!J213=Y$39,DATOS!C213,"")</f>
        <v>0</v>
      </c>
    </row>
    <row r="250" spans="27:29" x14ac:dyDescent="0.25">
      <c r="AA250" s="160">
        <f t="shared" si="8"/>
        <v>1</v>
      </c>
      <c r="AB250" s="160">
        <f>IF(AC250="",0,IFERROR(IF(VLOOKUP(AC250,AC$38:AC249,1,0)&gt;0,0,0),1))</f>
        <v>0</v>
      </c>
      <c r="AC250" s="161">
        <f>IF(DATOS!J214=Y$39,DATOS!C214,"")</f>
        <v>0</v>
      </c>
    </row>
    <row r="251" spans="27:29" x14ac:dyDescent="0.25">
      <c r="AA251" s="160">
        <f t="shared" si="8"/>
        <v>1</v>
      </c>
      <c r="AB251" s="160">
        <f>IF(AC251="",0,IFERROR(IF(VLOOKUP(AC251,AC$38:AC250,1,0)&gt;0,0,0),1))</f>
        <v>0</v>
      </c>
      <c r="AC251" s="161">
        <f>IF(DATOS!J215=Y$39,DATOS!C215,"")</f>
        <v>0</v>
      </c>
    </row>
    <row r="252" spans="27:29" x14ac:dyDescent="0.25">
      <c r="AA252" s="160">
        <f t="shared" si="8"/>
        <v>1</v>
      </c>
      <c r="AB252" s="160">
        <f>IF(AC252="",0,IFERROR(IF(VLOOKUP(AC252,AC$38:AC251,1,0)&gt;0,0,0),1))</f>
        <v>0</v>
      </c>
      <c r="AC252" s="161">
        <f>IF(DATOS!J216=Y$39,DATOS!C216,"")</f>
        <v>0</v>
      </c>
    </row>
    <row r="253" spans="27:29" x14ac:dyDescent="0.25">
      <c r="AA253" s="160">
        <f t="shared" si="8"/>
        <v>1</v>
      </c>
      <c r="AB253" s="160">
        <f>IF(AC253="",0,IFERROR(IF(VLOOKUP(AC253,AC$38:AC252,1,0)&gt;0,0,0),1))</f>
        <v>0</v>
      </c>
      <c r="AC253" s="161">
        <f>IF(DATOS!J217=Y$39,DATOS!C217,"")</f>
        <v>0</v>
      </c>
    </row>
    <row r="254" spans="27:29" x14ac:dyDescent="0.25">
      <c r="AA254" s="160">
        <f t="shared" si="8"/>
        <v>1</v>
      </c>
      <c r="AB254" s="160">
        <f>IF(AC254="",0,IFERROR(IF(VLOOKUP(AC254,AC$38:AC253,1,0)&gt;0,0,0),1))</f>
        <v>0</v>
      </c>
      <c r="AC254" s="161">
        <f>IF(DATOS!J218=Y$39,DATOS!C218,"")</f>
        <v>0</v>
      </c>
    </row>
    <row r="255" spans="27:29" x14ac:dyDescent="0.25">
      <c r="AA255" s="160">
        <f t="shared" si="8"/>
        <v>1</v>
      </c>
      <c r="AB255" s="160">
        <f>IF(AC255="",0,IFERROR(IF(VLOOKUP(AC255,AC$38:AC254,1,0)&gt;0,0,0),1))</f>
        <v>0</v>
      </c>
      <c r="AC255" s="161">
        <f>IF(DATOS!J219=Y$39,DATOS!C219,"")</f>
        <v>0</v>
      </c>
    </row>
    <row r="256" spans="27:29" x14ac:dyDescent="0.25">
      <c r="AA256" s="160">
        <f t="shared" si="8"/>
        <v>1</v>
      </c>
      <c r="AB256" s="160">
        <f>IF(AC256="",0,IFERROR(IF(VLOOKUP(AC256,AC$38:AC255,1,0)&gt;0,0,0),1))</f>
        <v>0</v>
      </c>
      <c r="AC256" s="161">
        <f>IF(DATOS!J220=Y$39,DATOS!C220,"")</f>
        <v>0</v>
      </c>
    </row>
    <row r="257" spans="27:29" x14ac:dyDescent="0.25">
      <c r="AA257" s="160">
        <f t="shared" si="8"/>
        <v>1</v>
      </c>
      <c r="AB257" s="160">
        <f>IF(AC257="",0,IFERROR(IF(VLOOKUP(AC257,AC$38:AC256,1,0)&gt;0,0,0),1))</f>
        <v>0</v>
      </c>
      <c r="AC257" s="161">
        <f>IF(DATOS!J221=Y$39,DATOS!C221,"")</f>
        <v>0</v>
      </c>
    </row>
    <row r="258" spans="27:29" x14ac:dyDescent="0.25">
      <c r="AA258" s="160">
        <f t="shared" si="8"/>
        <v>1</v>
      </c>
      <c r="AB258" s="160">
        <f>IF(AC258="",0,IFERROR(IF(VLOOKUP(AC258,AC$38:AC257,1,0)&gt;0,0,0),1))</f>
        <v>0</v>
      </c>
      <c r="AC258" s="161">
        <f>IF(DATOS!J222=Y$39,DATOS!C222,"")</f>
        <v>0</v>
      </c>
    </row>
    <row r="259" spans="27:29" x14ac:dyDescent="0.25">
      <c r="AA259" s="160">
        <f t="shared" si="8"/>
        <v>1</v>
      </c>
      <c r="AB259" s="160">
        <f>IF(AC259="",0,IFERROR(IF(VLOOKUP(AC259,AC$38:AC258,1,0)&gt;0,0,0),1))</f>
        <v>0</v>
      </c>
      <c r="AC259" s="161">
        <f>IF(DATOS!J223=Y$39,DATOS!C223,"")</f>
        <v>0</v>
      </c>
    </row>
    <row r="260" spans="27:29" x14ac:dyDescent="0.25">
      <c r="AA260" s="160">
        <f t="shared" si="8"/>
        <v>1</v>
      </c>
      <c r="AB260" s="160">
        <f>IF(AC260="",0,IFERROR(IF(VLOOKUP(AC260,AC$38:AC259,1,0)&gt;0,0,0),1))</f>
        <v>0</v>
      </c>
      <c r="AC260" s="161">
        <f>IF(DATOS!J224=Y$39,DATOS!C224,"")</f>
        <v>0</v>
      </c>
    </row>
    <row r="261" spans="27:29" x14ac:dyDescent="0.25">
      <c r="AA261" s="160">
        <f t="shared" si="8"/>
        <v>1</v>
      </c>
      <c r="AB261" s="160">
        <f>IF(AC261="",0,IFERROR(IF(VLOOKUP(AC261,AC$38:AC260,1,0)&gt;0,0,0),1))</f>
        <v>0</v>
      </c>
      <c r="AC261" s="161">
        <f>IF(DATOS!J225=Y$39,DATOS!C225,"")</f>
        <v>0</v>
      </c>
    </row>
    <row r="262" spans="27:29" x14ac:dyDescent="0.25">
      <c r="AA262" s="160">
        <f t="shared" si="8"/>
        <v>1</v>
      </c>
      <c r="AB262" s="160">
        <f>IF(AC262="",0,IFERROR(IF(VLOOKUP(AC262,AC$38:AC261,1,0)&gt;0,0,0),1))</f>
        <v>0</v>
      </c>
      <c r="AC262" s="161">
        <f>IF(DATOS!J226=Y$39,DATOS!C226,"")</f>
        <v>0</v>
      </c>
    </row>
    <row r="263" spans="27:29" x14ac:dyDescent="0.25">
      <c r="AA263" s="160">
        <f t="shared" si="8"/>
        <v>1</v>
      </c>
      <c r="AB263" s="160">
        <f>IF(AC263="",0,IFERROR(IF(VLOOKUP(AC263,AC$38:AC262,1,0)&gt;0,0,0),1))</f>
        <v>0</v>
      </c>
      <c r="AC263" s="161">
        <f>IF(DATOS!J227=Y$39,DATOS!C227,"")</f>
        <v>0</v>
      </c>
    </row>
    <row r="264" spans="27:29" x14ac:dyDescent="0.25">
      <c r="AA264" s="160">
        <f t="shared" si="8"/>
        <v>1</v>
      </c>
      <c r="AB264" s="160">
        <f>IF(AC264="",0,IFERROR(IF(VLOOKUP(AC264,AC$38:AC263,1,0)&gt;0,0,0),1))</f>
        <v>0</v>
      </c>
      <c r="AC264" s="161">
        <f>IF(DATOS!J228=Y$39,DATOS!C228,"")</f>
        <v>0</v>
      </c>
    </row>
    <row r="265" spans="27:29" x14ac:dyDescent="0.25">
      <c r="AA265" s="160">
        <f t="shared" si="8"/>
        <v>1</v>
      </c>
      <c r="AB265" s="160">
        <f>IF(AC265="",0,IFERROR(IF(VLOOKUP(AC265,AC$38:AC264,1,0)&gt;0,0,0),1))</f>
        <v>0</v>
      </c>
      <c r="AC265" s="161">
        <f>IF(DATOS!J229=Y$39,DATOS!C229,"")</f>
        <v>0</v>
      </c>
    </row>
    <row r="266" spans="27:29" x14ac:dyDescent="0.25">
      <c r="AA266" s="160">
        <f t="shared" si="8"/>
        <v>1</v>
      </c>
      <c r="AB266" s="160">
        <f>IF(AC266="",0,IFERROR(IF(VLOOKUP(AC266,AC$38:AC265,1,0)&gt;0,0,0),1))</f>
        <v>0</v>
      </c>
      <c r="AC266" s="161">
        <f>IF(DATOS!J230=Y$39,DATOS!C230,"")</f>
        <v>0</v>
      </c>
    </row>
    <row r="267" spans="27:29" x14ac:dyDescent="0.25">
      <c r="AA267" s="160">
        <f t="shared" si="8"/>
        <v>1</v>
      </c>
      <c r="AB267" s="160">
        <f>IF(AC267="",0,IFERROR(IF(VLOOKUP(AC267,AC$38:AC266,1,0)&gt;0,0,0),1))</f>
        <v>0</v>
      </c>
      <c r="AC267" s="161">
        <f>IF(DATOS!J231=Y$39,DATOS!C231,"")</f>
        <v>0</v>
      </c>
    </row>
    <row r="268" spans="27:29" x14ac:dyDescent="0.25">
      <c r="AA268" s="160">
        <f t="shared" si="8"/>
        <v>1</v>
      </c>
      <c r="AB268" s="160">
        <f>IF(AC268="",0,IFERROR(IF(VLOOKUP(AC268,AC$38:AC267,1,0)&gt;0,0,0),1))</f>
        <v>0</v>
      </c>
      <c r="AC268" s="161">
        <f>IF(DATOS!J232=Y$39,DATOS!C232,"")</f>
        <v>0</v>
      </c>
    </row>
    <row r="269" spans="27:29" x14ac:dyDescent="0.25">
      <c r="AA269" s="160">
        <f t="shared" si="8"/>
        <v>1</v>
      </c>
      <c r="AB269" s="160">
        <f>IF(AC269="",0,IFERROR(IF(VLOOKUP(AC269,AC$38:AC268,1,0)&gt;0,0,0),1))</f>
        <v>0</v>
      </c>
      <c r="AC269" s="161">
        <f>IF(DATOS!J233=Y$39,DATOS!C233,"")</f>
        <v>0</v>
      </c>
    </row>
    <row r="270" spans="27:29" x14ac:dyDescent="0.25">
      <c r="AA270" s="160">
        <f t="shared" si="8"/>
        <v>1</v>
      </c>
      <c r="AB270" s="160">
        <f>IF(AC270="",0,IFERROR(IF(VLOOKUP(AC270,AC$38:AC269,1,0)&gt;0,0,0),1))</f>
        <v>0</v>
      </c>
      <c r="AC270" s="161">
        <f>IF(DATOS!J234=Y$39,DATOS!C234,"")</f>
        <v>0</v>
      </c>
    </row>
    <row r="271" spans="27:29" x14ac:dyDescent="0.25">
      <c r="AA271" s="160">
        <f t="shared" si="8"/>
        <v>1</v>
      </c>
      <c r="AB271" s="160">
        <f>IF(AC271="",0,IFERROR(IF(VLOOKUP(AC271,AC$38:AC270,1,0)&gt;0,0,0),1))</f>
        <v>0</v>
      </c>
      <c r="AC271" s="161">
        <f>IF(DATOS!J235=Y$39,DATOS!C235,"")</f>
        <v>0</v>
      </c>
    </row>
    <row r="272" spans="27:29" x14ac:dyDescent="0.25">
      <c r="AA272" s="160">
        <f t="shared" si="8"/>
        <v>1</v>
      </c>
      <c r="AB272" s="160">
        <f>IF(AC272="",0,IFERROR(IF(VLOOKUP(AC272,AC$38:AC271,1,0)&gt;0,0,0),1))</f>
        <v>0</v>
      </c>
      <c r="AC272" s="161">
        <f>IF(DATOS!J236=Y$39,DATOS!C236,"")</f>
        <v>0</v>
      </c>
    </row>
    <row r="273" spans="27:29" x14ac:dyDescent="0.25">
      <c r="AA273" s="160">
        <f t="shared" si="8"/>
        <v>1</v>
      </c>
      <c r="AB273" s="160">
        <f>IF(AC273="",0,IFERROR(IF(VLOOKUP(AC273,AC$38:AC272,1,0)&gt;0,0,0),1))</f>
        <v>0</v>
      </c>
      <c r="AC273" s="161">
        <f>IF(DATOS!J237=Y$39,DATOS!C237,"")</f>
        <v>0</v>
      </c>
    </row>
    <row r="274" spans="27:29" x14ac:dyDescent="0.25">
      <c r="AA274" s="160">
        <f t="shared" si="8"/>
        <v>1</v>
      </c>
      <c r="AB274" s="160">
        <f>IF(AC274="",0,IFERROR(IF(VLOOKUP(AC274,AC$38:AC273,1,0)&gt;0,0,0),1))</f>
        <v>0</v>
      </c>
      <c r="AC274" s="161">
        <f>IF(DATOS!J238=Y$39,DATOS!C238,"")</f>
        <v>0</v>
      </c>
    </row>
    <row r="275" spans="27:29" x14ac:dyDescent="0.25">
      <c r="AA275" s="160">
        <f t="shared" si="8"/>
        <v>1</v>
      </c>
      <c r="AB275" s="160">
        <f>IF(AC275="",0,IFERROR(IF(VLOOKUP(AC275,AC$38:AC274,1,0)&gt;0,0,0),1))</f>
        <v>0</v>
      </c>
      <c r="AC275" s="161">
        <f>IF(DATOS!J239=Y$39,DATOS!C239,"")</f>
        <v>0</v>
      </c>
    </row>
    <row r="276" spans="27:29" x14ac:dyDescent="0.25">
      <c r="AA276" s="160">
        <f t="shared" si="8"/>
        <v>1</v>
      </c>
      <c r="AB276" s="160">
        <f>IF(AC276="",0,IFERROR(IF(VLOOKUP(AC276,AC$38:AC275,1,0)&gt;0,0,0),1))</f>
        <v>0</v>
      </c>
      <c r="AC276" s="161">
        <f>IF(DATOS!J240=Y$39,DATOS!C240,"")</f>
        <v>0</v>
      </c>
    </row>
    <row r="277" spans="27:29" x14ac:dyDescent="0.25">
      <c r="AA277" s="160">
        <f t="shared" si="8"/>
        <v>1</v>
      </c>
      <c r="AB277" s="160">
        <f>IF(AC277="",0,IFERROR(IF(VLOOKUP(AC277,AC$38:AC276,1,0)&gt;0,0,0),1))</f>
        <v>0</v>
      </c>
      <c r="AC277" s="161">
        <f>IF(DATOS!J241=Y$39,DATOS!C241,"")</f>
        <v>0</v>
      </c>
    </row>
    <row r="278" spans="27:29" x14ac:dyDescent="0.25">
      <c r="AA278" s="160">
        <f t="shared" si="8"/>
        <v>1</v>
      </c>
      <c r="AB278" s="160">
        <f>IF(AC278="",0,IFERROR(IF(VLOOKUP(AC278,AC$38:AC277,1,0)&gt;0,0,0),1))</f>
        <v>0</v>
      </c>
      <c r="AC278" s="161">
        <f>IF(DATOS!J242=Y$39,DATOS!C242,"")</f>
        <v>0</v>
      </c>
    </row>
    <row r="279" spans="27:29" x14ac:dyDescent="0.25">
      <c r="AA279" s="160">
        <f t="shared" si="8"/>
        <v>1</v>
      </c>
      <c r="AB279" s="160">
        <f>IF(AC279="",0,IFERROR(IF(VLOOKUP(AC279,AC$38:AC278,1,0)&gt;0,0,0),1))</f>
        <v>0</v>
      </c>
      <c r="AC279" s="161">
        <f>IF(DATOS!J243=Y$39,DATOS!C243,"")</f>
        <v>0</v>
      </c>
    </row>
    <row r="280" spans="27:29" x14ac:dyDescent="0.25">
      <c r="AA280" s="160">
        <f t="shared" si="8"/>
        <v>1</v>
      </c>
      <c r="AB280" s="160">
        <f>IF(AC280="",0,IFERROR(IF(VLOOKUP(AC280,AC$38:AC279,1,0)&gt;0,0,0),1))</f>
        <v>0</v>
      </c>
      <c r="AC280" s="161">
        <f>IF(DATOS!J244=Y$39,DATOS!C244,"")</f>
        <v>0</v>
      </c>
    </row>
    <row r="281" spans="27:29" x14ac:dyDescent="0.25">
      <c r="AA281" s="160">
        <f t="shared" si="8"/>
        <v>1</v>
      </c>
      <c r="AB281" s="160">
        <f>IF(AC281="",0,IFERROR(IF(VLOOKUP(AC281,AC$38:AC280,1,0)&gt;0,0,0),1))</f>
        <v>0</v>
      </c>
      <c r="AC281" s="161">
        <f>IF(DATOS!J245=Y$39,DATOS!C245,"")</f>
        <v>0</v>
      </c>
    </row>
    <row r="282" spans="27:29" x14ac:dyDescent="0.25">
      <c r="AA282" s="160">
        <f t="shared" si="8"/>
        <v>1</v>
      </c>
      <c r="AB282" s="160">
        <f>IF(AC282="",0,IFERROR(IF(VLOOKUP(AC282,AC$38:AC281,1,0)&gt;0,0,0),1))</f>
        <v>0</v>
      </c>
      <c r="AC282" s="161">
        <f>IF(DATOS!J246=Y$39,DATOS!C246,"")</f>
        <v>0</v>
      </c>
    </row>
    <row r="283" spans="27:29" x14ac:dyDescent="0.25">
      <c r="AA283" s="160">
        <f t="shared" si="8"/>
        <v>1</v>
      </c>
      <c r="AB283" s="160">
        <f>IF(AC283="",0,IFERROR(IF(VLOOKUP(AC283,AC$38:AC282,1,0)&gt;0,0,0),1))</f>
        <v>0</v>
      </c>
      <c r="AC283" s="161">
        <f>IF(DATOS!J247=Y$39,DATOS!C247,"")</f>
        <v>0</v>
      </c>
    </row>
    <row r="284" spans="27:29" x14ac:dyDescent="0.25">
      <c r="AA284" s="160">
        <f t="shared" si="8"/>
        <v>1</v>
      </c>
      <c r="AB284" s="160">
        <f>IF(AC284="",0,IFERROR(IF(VLOOKUP(AC284,AC$38:AC283,1,0)&gt;0,0,0),1))</f>
        <v>0</v>
      </c>
      <c r="AC284" s="161">
        <f>IF(DATOS!J248=Y$39,DATOS!C248,"")</f>
        <v>0</v>
      </c>
    </row>
    <row r="285" spans="27:29" x14ac:dyDescent="0.25">
      <c r="AA285" s="160">
        <f t="shared" si="8"/>
        <v>1</v>
      </c>
      <c r="AB285" s="160">
        <f>IF(AC285="",0,IFERROR(IF(VLOOKUP(AC285,AC$38:AC284,1,0)&gt;0,0,0),1))</f>
        <v>0</v>
      </c>
      <c r="AC285" s="161">
        <f>IF(DATOS!J249=Y$39,DATOS!C249,"")</f>
        <v>0</v>
      </c>
    </row>
    <row r="286" spans="27:29" x14ac:dyDescent="0.25">
      <c r="AA286" s="160">
        <f t="shared" si="8"/>
        <v>1</v>
      </c>
      <c r="AB286" s="160">
        <f>IF(AC286="",0,IFERROR(IF(VLOOKUP(AC286,AC$38:AC285,1,0)&gt;0,0,0),1))</f>
        <v>0</v>
      </c>
      <c r="AC286" s="161">
        <f>IF(DATOS!J250=Y$39,DATOS!C250,"")</f>
        <v>0</v>
      </c>
    </row>
    <row r="287" spans="27:29" x14ac:dyDescent="0.25">
      <c r="AA287" s="160">
        <f t="shared" si="8"/>
        <v>1</v>
      </c>
      <c r="AB287" s="160">
        <f>IF(AC287="",0,IFERROR(IF(VLOOKUP(AC287,AC$38:AC286,1,0)&gt;0,0,0),1))</f>
        <v>0</v>
      </c>
      <c r="AC287" s="161">
        <f>IF(DATOS!J251=Y$39,DATOS!C251,"")</f>
        <v>0</v>
      </c>
    </row>
    <row r="288" spans="27:29" x14ac:dyDescent="0.25">
      <c r="AA288" s="160">
        <f t="shared" si="8"/>
        <v>1</v>
      </c>
      <c r="AB288" s="160">
        <f>IF(AC288="",0,IFERROR(IF(VLOOKUP(AC288,AC$38:AC287,1,0)&gt;0,0,0),1))</f>
        <v>0</v>
      </c>
      <c r="AC288" s="161">
        <f>IF(DATOS!J252=Y$39,DATOS!C252,"")</f>
        <v>0</v>
      </c>
    </row>
    <row r="289" spans="27:29" x14ac:dyDescent="0.25">
      <c r="AA289" s="160">
        <f t="shared" si="8"/>
        <v>1</v>
      </c>
      <c r="AB289" s="160">
        <f>IF(AC289="",0,IFERROR(IF(VLOOKUP(AC289,AC$38:AC288,1,0)&gt;0,0,0),1))</f>
        <v>0</v>
      </c>
      <c r="AC289" s="161">
        <f>IF(DATOS!J253=Y$39,DATOS!C253,"")</f>
        <v>0</v>
      </c>
    </row>
    <row r="290" spans="27:29" x14ac:dyDescent="0.25">
      <c r="AA290" s="160">
        <f t="shared" si="8"/>
        <v>1</v>
      </c>
      <c r="AB290" s="160">
        <f>IF(AC290="",0,IFERROR(IF(VLOOKUP(AC290,AC$38:AC289,1,0)&gt;0,0,0),1))</f>
        <v>0</v>
      </c>
      <c r="AC290" s="161">
        <f>IF(DATOS!J254=Y$39,DATOS!C254,"")</f>
        <v>0</v>
      </c>
    </row>
    <row r="291" spans="27:29" x14ac:dyDescent="0.25">
      <c r="AA291" s="160">
        <f t="shared" si="8"/>
        <v>1</v>
      </c>
      <c r="AB291" s="160">
        <f>IF(AC291="",0,IFERROR(IF(VLOOKUP(AC291,AC$38:AC290,1,0)&gt;0,0,0),1))</f>
        <v>0</v>
      </c>
      <c r="AC291" s="161">
        <f>IF(DATOS!J255=Y$39,DATOS!C255,"")</f>
        <v>0</v>
      </c>
    </row>
    <row r="292" spans="27:29" x14ac:dyDescent="0.25">
      <c r="AA292" s="160">
        <f t="shared" si="8"/>
        <v>1</v>
      </c>
      <c r="AB292" s="160">
        <f>IF(AC292="",0,IFERROR(IF(VLOOKUP(AC292,AC$38:AC291,1,0)&gt;0,0,0),1))</f>
        <v>0</v>
      </c>
      <c r="AC292" s="161">
        <f>IF(DATOS!J256=Y$39,DATOS!C256,"")</f>
        <v>0</v>
      </c>
    </row>
    <row r="293" spans="27:29" x14ac:dyDescent="0.25">
      <c r="AA293" s="160">
        <f t="shared" si="8"/>
        <v>1</v>
      </c>
      <c r="AB293" s="160">
        <f>IF(AC293="",0,IFERROR(IF(VLOOKUP(AC293,AC$38:AC292,1,0)&gt;0,0,0),1))</f>
        <v>0</v>
      </c>
      <c r="AC293" s="161">
        <f>IF(DATOS!J257=Y$39,DATOS!C257,"")</f>
        <v>0</v>
      </c>
    </row>
    <row r="294" spans="27:29" x14ac:dyDescent="0.25">
      <c r="AA294" s="160">
        <f t="shared" ref="AA294:AA357" si="9">AA293+AB294</f>
        <v>1</v>
      </c>
      <c r="AB294" s="160">
        <f>IF(AC294="",0,IFERROR(IF(VLOOKUP(AC294,AC$38:AC293,1,0)&gt;0,0,0),1))</f>
        <v>0</v>
      </c>
      <c r="AC294" s="161">
        <f>IF(DATOS!J258=Y$39,DATOS!C258,"")</f>
        <v>0</v>
      </c>
    </row>
    <row r="295" spans="27:29" x14ac:dyDescent="0.25">
      <c r="AA295" s="160">
        <f t="shared" si="9"/>
        <v>1</v>
      </c>
      <c r="AB295" s="160">
        <f>IF(AC295="",0,IFERROR(IF(VLOOKUP(AC295,AC$38:AC294,1,0)&gt;0,0,0),1))</f>
        <v>0</v>
      </c>
      <c r="AC295" s="161">
        <f>IF(DATOS!J259=Y$39,DATOS!C259,"")</f>
        <v>0</v>
      </c>
    </row>
    <row r="296" spans="27:29" x14ac:dyDescent="0.25">
      <c r="AA296" s="160">
        <f t="shared" si="9"/>
        <v>1</v>
      </c>
      <c r="AB296" s="160">
        <f>IF(AC296="",0,IFERROR(IF(VLOOKUP(AC296,AC$38:AC295,1,0)&gt;0,0,0),1))</f>
        <v>0</v>
      </c>
      <c r="AC296" s="161">
        <f>IF(DATOS!J260=Y$39,DATOS!C260,"")</f>
        <v>0</v>
      </c>
    </row>
    <row r="297" spans="27:29" x14ac:dyDescent="0.25">
      <c r="AA297" s="160">
        <f t="shared" si="9"/>
        <v>1</v>
      </c>
      <c r="AB297" s="160">
        <f>IF(AC297="",0,IFERROR(IF(VLOOKUP(AC297,AC$38:AC296,1,0)&gt;0,0,0),1))</f>
        <v>0</v>
      </c>
      <c r="AC297" s="161">
        <f>IF(DATOS!J261=Y$39,DATOS!C261,"")</f>
        <v>0</v>
      </c>
    </row>
    <row r="298" spans="27:29" x14ac:dyDescent="0.25">
      <c r="AA298" s="160">
        <f t="shared" si="9"/>
        <v>1</v>
      </c>
      <c r="AB298" s="160">
        <f>IF(AC298="",0,IFERROR(IF(VLOOKUP(AC298,AC$38:AC297,1,0)&gt;0,0,0),1))</f>
        <v>0</v>
      </c>
      <c r="AC298" s="161">
        <f>IF(DATOS!J262=Y$39,DATOS!C262,"")</f>
        <v>0</v>
      </c>
    </row>
    <row r="299" spans="27:29" x14ac:dyDescent="0.25">
      <c r="AA299" s="160">
        <f t="shared" si="9"/>
        <v>1</v>
      </c>
      <c r="AB299" s="160">
        <f>IF(AC299="",0,IFERROR(IF(VLOOKUP(AC299,AC$38:AC298,1,0)&gt;0,0,0),1))</f>
        <v>0</v>
      </c>
      <c r="AC299" s="161">
        <f>IF(DATOS!J263=Y$39,DATOS!C263,"")</f>
        <v>0</v>
      </c>
    </row>
    <row r="300" spans="27:29" x14ac:dyDescent="0.25">
      <c r="AA300" s="160">
        <f t="shared" si="9"/>
        <v>1</v>
      </c>
      <c r="AB300" s="160">
        <f>IF(AC300="",0,IFERROR(IF(VLOOKUP(AC300,AC$38:AC299,1,0)&gt;0,0,0),1))</f>
        <v>0</v>
      </c>
      <c r="AC300" s="161">
        <f>IF(DATOS!J264=Y$39,DATOS!C264,"")</f>
        <v>0</v>
      </c>
    </row>
    <row r="301" spans="27:29" x14ac:dyDescent="0.25">
      <c r="AA301" s="160">
        <f t="shared" si="9"/>
        <v>1</v>
      </c>
      <c r="AB301" s="160">
        <f>IF(AC301="",0,IFERROR(IF(VLOOKUP(AC301,AC$38:AC300,1,0)&gt;0,0,0),1))</f>
        <v>0</v>
      </c>
      <c r="AC301" s="161">
        <f>IF(DATOS!J265=Y$39,DATOS!C265,"")</f>
        <v>0</v>
      </c>
    </row>
    <row r="302" spans="27:29" x14ac:dyDescent="0.25">
      <c r="AA302" s="160">
        <f t="shared" si="9"/>
        <v>1</v>
      </c>
      <c r="AB302" s="160">
        <f>IF(AC302="",0,IFERROR(IF(VLOOKUP(AC302,AC$38:AC301,1,0)&gt;0,0,0),1))</f>
        <v>0</v>
      </c>
      <c r="AC302" s="161">
        <f>IF(DATOS!J266=Y$39,DATOS!C266,"")</f>
        <v>0</v>
      </c>
    </row>
    <row r="303" spans="27:29" x14ac:dyDescent="0.25">
      <c r="AA303" s="160">
        <f t="shared" si="9"/>
        <v>1</v>
      </c>
      <c r="AB303" s="160">
        <f>IF(AC303="",0,IFERROR(IF(VLOOKUP(AC303,AC$38:AC302,1,0)&gt;0,0,0),1))</f>
        <v>0</v>
      </c>
      <c r="AC303" s="161">
        <f>IF(DATOS!J267=Y$39,DATOS!C267,"")</f>
        <v>0</v>
      </c>
    </row>
    <row r="304" spans="27:29" x14ac:dyDescent="0.25">
      <c r="AA304" s="160">
        <f t="shared" si="9"/>
        <v>1</v>
      </c>
      <c r="AB304" s="160">
        <f>IF(AC304="",0,IFERROR(IF(VLOOKUP(AC304,AC$38:AC303,1,0)&gt;0,0,0),1))</f>
        <v>0</v>
      </c>
      <c r="AC304" s="161">
        <f>IF(DATOS!J268=Y$39,DATOS!C268,"")</f>
        <v>0</v>
      </c>
    </row>
    <row r="305" spans="27:29" x14ac:dyDescent="0.25">
      <c r="AA305" s="160">
        <f t="shared" si="9"/>
        <v>1</v>
      </c>
      <c r="AB305" s="160">
        <f>IF(AC305="",0,IFERROR(IF(VLOOKUP(AC305,AC$38:AC304,1,0)&gt;0,0,0),1))</f>
        <v>0</v>
      </c>
      <c r="AC305" s="161">
        <f>IF(DATOS!J269=Y$39,DATOS!C269,"")</f>
        <v>0</v>
      </c>
    </row>
    <row r="306" spans="27:29" x14ac:dyDescent="0.25">
      <c r="AA306" s="160">
        <f t="shared" si="9"/>
        <v>1</v>
      </c>
      <c r="AB306" s="160">
        <f>IF(AC306="",0,IFERROR(IF(VLOOKUP(AC306,AC$38:AC305,1,0)&gt;0,0,0),1))</f>
        <v>0</v>
      </c>
      <c r="AC306" s="161">
        <f>IF(DATOS!J270=Y$39,DATOS!C270,"")</f>
        <v>0</v>
      </c>
    </row>
    <row r="307" spans="27:29" x14ac:dyDescent="0.25">
      <c r="AA307" s="160">
        <f t="shared" si="9"/>
        <v>1</v>
      </c>
      <c r="AB307" s="160">
        <f>IF(AC307="",0,IFERROR(IF(VLOOKUP(AC307,AC$38:AC306,1,0)&gt;0,0,0),1))</f>
        <v>0</v>
      </c>
      <c r="AC307" s="161">
        <f>IF(DATOS!J271=Y$39,DATOS!C271,"")</f>
        <v>0</v>
      </c>
    </row>
    <row r="308" spans="27:29" x14ac:dyDescent="0.25">
      <c r="AA308" s="160">
        <f t="shared" si="9"/>
        <v>1</v>
      </c>
      <c r="AB308" s="160">
        <f>IF(AC308="",0,IFERROR(IF(VLOOKUP(AC308,AC$38:AC307,1,0)&gt;0,0,0),1))</f>
        <v>0</v>
      </c>
      <c r="AC308" s="161">
        <f>IF(DATOS!J272=Y$39,DATOS!C272,"")</f>
        <v>0</v>
      </c>
    </row>
    <row r="309" spans="27:29" x14ac:dyDescent="0.25">
      <c r="AA309" s="160">
        <f t="shared" si="9"/>
        <v>1</v>
      </c>
      <c r="AB309" s="160">
        <f>IF(AC309="",0,IFERROR(IF(VLOOKUP(AC309,AC$38:AC308,1,0)&gt;0,0,0),1))</f>
        <v>0</v>
      </c>
      <c r="AC309" s="161">
        <f>IF(DATOS!J273=Y$39,DATOS!C273,"")</f>
        <v>0</v>
      </c>
    </row>
    <row r="310" spans="27:29" x14ac:dyDescent="0.25">
      <c r="AA310" s="160">
        <f t="shared" si="9"/>
        <v>1</v>
      </c>
      <c r="AB310" s="160">
        <f>IF(AC310="",0,IFERROR(IF(VLOOKUP(AC310,AC$38:AC309,1,0)&gt;0,0,0),1))</f>
        <v>0</v>
      </c>
      <c r="AC310" s="161">
        <f>IF(DATOS!J274=Y$39,DATOS!C274,"")</f>
        <v>0</v>
      </c>
    </row>
    <row r="311" spans="27:29" x14ac:dyDescent="0.25">
      <c r="AA311" s="160">
        <f t="shared" si="9"/>
        <v>1</v>
      </c>
      <c r="AB311" s="160">
        <f>IF(AC311="",0,IFERROR(IF(VLOOKUP(AC311,AC$38:AC310,1,0)&gt;0,0,0),1))</f>
        <v>0</v>
      </c>
      <c r="AC311" s="161">
        <f>IF(DATOS!J275=Y$39,DATOS!C275,"")</f>
        <v>0</v>
      </c>
    </row>
    <row r="312" spans="27:29" x14ac:dyDescent="0.25">
      <c r="AA312" s="160">
        <f t="shared" si="9"/>
        <v>1</v>
      </c>
      <c r="AB312" s="160">
        <f>IF(AC312="",0,IFERROR(IF(VLOOKUP(AC312,AC$38:AC311,1,0)&gt;0,0,0),1))</f>
        <v>0</v>
      </c>
      <c r="AC312" s="161">
        <f>IF(DATOS!J276=Y$39,DATOS!C276,"")</f>
        <v>0</v>
      </c>
    </row>
    <row r="313" spans="27:29" x14ac:dyDescent="0.25">
      <c r="AA313" s="160">
        <f t="shared" si="9"/>
        <v>1</v>
      </c>
      <c r="AB313" s="160">
        <f>IF(AC313="",0,IFERROR(IF(VLOOKUP(AC313,AC$38:AC312,1,0)&gt;0,0,0),1))</f>
        <v>0</v>
      </c>
      <c r="AC313" s="161">
        <f>IF(DATOS!J277=Y$39,DATOS!C277,"")</f>
        <v>0</v>
      </c>
    </row>
    <row r="314" spans="27:29" x14ac:dyDescent="0.25">
      <c r="AA314" s="160">
        <f t="shared" si="9"/>
        <v>1</v>
      </c>
      <c r="AB314" s="160">
        <f>IF(AC314="",0,IFERROR(IF(VLOOKUP(AC314,AC$38:AC313,1,0)&gt;0,0,0),1))</f>
        <v>0</v>
      </c>
      <c r="AC314" s="161">
        <f>IF(DATOS!J278=Y$39,DATOS!C278,"")</f>
        <v>0</v>
      </c>
    </row>
    <row r="315" spans="27:29" x14ac:dyDescent="0.25">
      <c r="AA315" s="160">
        <f t="shared" si="9"/>
        <v>1</v>
      </c>
      <c r="AB315" s="160">
        <f>IF(AC315="",0,IFERROR(IF(VLOOKUP(AC315,AC$38:AC314,1,0)&gt;0,0,0),1))</f>
        <v>0</v>
      </c>
      <c r="AC315" s="161">
        <f>IF(DATOS!J279=Y$39,DATOS!C279,"")</f>
        <v>0</v>
      </c>
    </row>
    <row r="316" spans="27:29" x14ac:dyDescent="0.25">
      <c r="AA316" s="160">
        <f t="shared" si="9"/>
        <v>1</v>
      </c>
      <c r="AB316" s="160">
        <f>IF(AC316="",0,IFERROR(IF(VLOOKUP(AC316,AC$38:AC315,1,0)&gt;0,0,0),1))</f>
        <v>0</v>
      </c>
      <c r="AC316" s="161">
        <f>IF(DATOS!J280=Y$39,DATOS!C280,"")</f>
        <v>0</v>
      </c>
    </row>
    <row r="317" spans="27:29" x14ac:dyDescent="0.25">
      <c r="AA317" s="160">
        <f t="shared" si="9"/>
        <v>1</v>
      </c>
      <c r="AB317" s="160">
        <f>IF(AC317="",0,IFERROR(IF(VLOOKUP(AC317,AC$38:AC316,1,0)&gt;0,0,0),1))</f>
        <v>0</v>
      </c>
      <c r="AC317" s="161">
        <f>IF(DATOS!J281=Y$39,DATOS!C281,"")</f>
        <v>0</v>
      </c>
    </row>
    <row r="318" spans="27:29" x14ac:dyDescent="0.25">
      <c r="AA318" s="160">
        <f t="shared" si="9"/>
        <v>1</v>
      </c>
      <c r="AB318" s="160">
        <f>IF(AC318="",0,IFERROR(IF(VLOOKUP(AC318,AC$38:AC317,1,0)&gt;0,0,0),1))</f>
        <v>0</v>
      </c>
      <c r="AC318" s="161">
        <f>IF(DATOS!J282=Y$39,DATOS!C282,"")</f>
        <v>0</v>
      </c>
    </row>
    <row r="319" spans="27:29" x14ac:dyDescent="0.25">
      <c r="AA319" s="160">
        <f t="shared" si="9"/>
        <v>1</v>
      </c>
      <c r="AB319" s="160">
        <f>IF(AC319="",0,IFERROR(IF(VLOOKUP(AC319,AC$38:AC318,1,0)&gt;0,0,0),1))</f>
        <v>0</v>
      </c>
      <c r="AC319" s="161">
        <f>IF(DATOS!J283=Y$39,DATOS!C283,"")</f>
        <v>0</v>
      </c>
    </row>
    <row r="320" spans="27:29" x14ac:dyDescent="0.25">
      <c r="AA320" s="160">
        <f t="shared" si="9"/>
        <v>1</v>
      </c>
      <c r="AB320" s="160">
        <f>IF(AC320="",0,IFERROR(IF(VLOOKUP(AC320,AC$38:AC319,1,0)&gt;0,0,0),1))</f>
        <v>0</v>
      </c>
      <c r="AC320" s="161">
        <f>IF(DATOS!J284=Y$39,DATOS!C284,"")</f>
        <v>0</v>
      </c>
    </row>
    <row r="321" spans="27:29" x14ac:dyDescent="0.25">
      <c r="AA321" s="160">
        <f t="shared" si="9"/>
        <v>1</v>
      </c>
      <c r="AB321" s="160">
        <f>IF(AC321="",0,IFERROR(IF(VLOOKUP(AC321,AC$38:AC320,1,0)&gt;0,0,0),1))</f>
        <v>0</v>
      </c>
      <c r="AC321" s="161">
        <f>IF(DATOS!J285=Y$39,DATOS!C285,"")</f>
        <v>0</v>
      </c>
    </row>
    <row r="322" spans="27:29" x14ac:dyDescent="0.25">
      <c r="AA322" s="160">
        <f t="shared" si="9"/>
        <v>1</v>
      </c>
      <c r="AB322" s="160">
        <f>IF(AC322="",0,IFERROR(IF(VLOOKUP(AC322,AC$38:AC321,1,0)&gt;0,0,0),1))</f>
        <v>0</v>
      </c>
      <c r="AC322" s="161">
        <f>IF(DATOS!J286=Y$39,DATOS!C286,"")</f>
        <v>0</v>
      </c>
    </row>
    <row r="323" spans="27:29" x14ac:dyDescent="0.25">
      <c r="AA323" s="160">
        <f t="shared" si="9"/>
        <v>1</v>
      </c>
      <c r="AB323" s="160">
        <f>IF(AC323="",0,IFERROR(IF(VLOOKUP(AC323,AC$38:AC322,1,0)&gt;0,0,0),1))</f>
        <v>0</v>
      </c>
      <c r="AC323" s="161">
        <f>IF(DATOS!J287=Y$39,DATOS!C287,"")</f>
        <v>0</v>
      </c>
    </row>
    <row r="324" spans="27:29" x14ac:dyDescent="0.25">
      <c r="AA324" s="160">
        <f t="shared" si="9"/>
        <v>1</v>
      </c>
      <c r="AB324" s="160">
        <f>IF(AC324="",0,IFERROR(IF(VLOOKUP(AC324,AC$38:AC323,1,0)&gt;0,0,0),1))</f>
        <v>0</v>
      </c>
      <c r="AC324" s="161">
        <f>IF(DATOS!J288=Y$39,DATOS!C288,"")</f>
        <v>0</v>
      </c>
    </row>
    <row r="325" spans="27:29" x14ac:dyDescent="0.25">
      <c r="AA325" s="160">
        <f t="shared" si="9"/>
        <v>1</v>
      </c>
      <c r="AB325" s="160">
        <f>IF(AC325="",0,IFERROR(IF(VLOOKUP(AC325,AC$38:AC324,1,0)&gt;0,0,0),1))</f>
        <v>0</v>
      </c>
      <c r="AC325" s="161">
        <f>IF(DATOS!J289=Y$39,DATOS!C289,"")</f>
        <v>0</v>
      </c>
    </row>
    <row r="326" spans="27:29" x14ac:dyDescent="0.25">
      <c r="AA326" s="160">
        <f t="shared" si="9"/>
        <v>1</v>
      </c>
      <c r="AB326" s="160">
        <f>IF(AC326="",0,IFERROR(IF(VLOOKUP(AC326,AC$38:AC325,1,0)&gt;0,0,0),1))</f>
        <v>0</v>
      </c>
      <c r="AC326" s="161">
        <f>IF(DATOS!J290=Y$39,DATOS!C290,"")</f>
        <v>0</v>
      </c>
    </row>
    <row r="327" spans="27:29" x14ac:dyDescent="0.25">
      <c r="AA327" s="160">
        <f t="shared" si="9"/>
        <v>1</v>
      </c>
      <c r="AB327" s="160">
        <f>IF(AC327="",0,IFERROR(IF(VLOOKUP(AC327,AC$38:AC326,1,0)&gt;0,0,0),1))</f>
        <v>0</v>
      </c>
      <c r="AC327" s="161">
        <f>IF(DATOS!J291=Y$39,DATOS!C291,"")</f>
        <v>0</v>
      </c>
    </row>
    <row r="328" spans="27:29" x14ac:dyDescent="0.25">
      <c r="AA328" s="160">
        <f t="shared" si="9"/>
        <v>1</v>
      </c>
      <c r="AB328" s="160">
        <f>IF(AC328="",0,IFERROR(IF(VLOOKUP(AC328,AC$38:AC327,1,0)&gt;0,0,0),1))</f>
        <v>0</v>
      </c>
      <c r="AC328" s="161">
        <f>IF(DATOS!J292=Y$39,DATOS!C292,"")</f>
        <v>0</v>
      </c>
    </row>
    <row r="329" spans="27:29" x14ac:dyDescent="0.25">
      <c r="AA329" s="160">
        <f t="shared" si="9"/>
        <v>1</v>
      </c>
      <c r="AB329" s="160">
        <f>IF(AC329="",0,IFERROR(IF(VLOOKUP(AC329,AC$38:AC328,1,0)&gt;0,0,0),1))</f>
        <v>0</v>
      </c>
      <c r="AC329" s="161">
        <f>IF(DATOS!J293=Y$39,DATOS!C293,"")</f>
        <v>0</v>
      </c>
    </row>
    <row r="330" spans="27:29" x14ac:dyDescent="0.25">
      <c r="AA330" s="160">
        <f t="shared" si="9"/>
        <v>1</v>
      </c>
      <c r="AB330" s="160">
        <f>IF(AC330="",0,IFERROR(IF(VLOOKUP(AC330,AC$38:AC329,1,0)&gt;0,0,0),1))</f>
        <v>0</v>
      </c>
      <c r="AC330" s="161">
        <f>IF(DATOS!J294=Y$39,DATOS!C294,"")</f>
        <v>0</v>
      </c>
    </row>
    <row r="331" spans="27:29" x14ac:dyDescent="0.25">
      <c r="AA331" s="160">
        <f t="shared" si="9"/>
        <v>1</v>
      </c>
      <c r="AB331" s="160">
        <f>IF(AC331="",0,IFERROR(IF(VLOOKUP(AC331,AC$38:AC330,1,0)&gt;0,0,0),1))</f>
        <v>0</v>
      </c>
      <c r="AC331" s="161">
        <f>IF(DATOS!J295=Y$39,DATOS!C295,"")</f>
        <v>0</v>
      </c>
    </row>
    <row r="332" spans="27:29" x14ac:dyDescent="0.25">
      <c r="AA332" s="160">
        <f t="shared" si="9"/>
        <v>1</v>
      </c>
      <c r="AB332" s="160">
        <f>IF(AC332="",0,IFERROR(IF(VLOOKUP(AC332,AC$38:AC331,1,0)&gt;0,0,0),1))</f>
        <v>0</v>
      </c>
      <c r="AC332" s="161">
        <f>IF(DATOS!J296=Y$39,DATOS!C296,"")</f>
        <v>0</v>
      </c>
    </row>
    <row r="333" spans="27:29" x14ac:dyDescent="0.25">
      <c r="AA333" s="160">
        <f t="shared" si="9"/>
        <v>1</v>
      </c>
      <c r="AB333" s="160">
        <f>IF(AC333="",0,IFERROR(IF(VLOOKUP(AC333,AC$38:AC332,1,0)&gt;0,0,0),1))</f>
        <v>0</v>
      </c>
      <c r="AC333" s="161">
        <f>IF(DATOS!J297=Y$39,DATOS!C297,"")</f>
        <v>0</v>
      </c>
    </row>
    <row r="334" spans="27:29" x14ac:dyDescent="0.25">
      <c r="AA334" s="160">
        <f t="shared" si="9"/>
        <v>1</v>
      </c>
      <c r="AB334" s="160">
        <f>IF(AC334="",0,IFERROR(IF(VLOOKUP(AC334,AC$38:AC333,1,0)&gt;0,0,0),1))</f>
        <v>0</v>
      </c>
      <c r="AC334" s="161">
        <f>IF(DATOS!J298=Y$39,DATOS!C298,"")</f>
        <v>0</v>
      </c>
    </row>
    <row r="335" spans="27:29" x14ac:dyDescent="0.25">
      <c r="AA335" s="160">
        <f t="shared" si="9"/>
        <v>1</v>
      </c>
      <c r="AB335" s="160">
        <f>IF(AC335="",0,IFERROR(IF(VLOOKUP(AC335,AC$38:AC334,1,0)&gt;0,0,0),1))</f>
        <v>0</v>
      </c>
      <c r="AC335" s="161">
        <f>IF(DATOS!J299=Y$39,DATOS!C299,"")</f>
        <v>0</v>
      </c>
    </row>
    <row r="336" spans="27:29" x14ac:dyDescent="0.25">
      <c r="AA336" s="160">
        <f t="shared" si="9"/>
        <v>1</v>
      </c>
      <c r="AB336" s="160">
        <f>IF(AC336="",0,IFERROR(IF(VLOOKUP(AC336,AC$38:AC335,1,0)&gt;0,0,0),1))</f>
        <v>0</v>
      </c>
      <c r="AC336" s="161">
        <f>IF(DATOS!J300=Y$39,DATOS!C300,"")</f>
        <v>0</v>
      </c>
    </row>
    <row r="337" spans="27:29" x14ac:dyDescent="0.25">
      <c r="AA337" s="160">
        <f t="shared" si="9"/>
        <v>1</v>
      </c>
      <c r="AB337" s="160">
        <f>IF(AC337="",0,IFERROR(IF(VLOOKUP(AC337,AC$38:AC336,1,0)&gt;0,0,0),1))</f>
        <v>0</v>
      </c>
      <c r="AC337" s="161">
        <f>IF(DATOS!J301=Y$39,DATOS!C301,"")</f>
        <v>0</v>
      </c>
    </row>
    <row r="338" spans="27:29" x14ac:dyDescent="0.25">
      <c r="AA338" s="160">
        <f t="shared" si="9"/>
        <v>1</v>
      </c>
      <c r="AB338" s="160">
        <f>IF(AC338="",0,IFERROR(IF(VLOOKUP(AC338,AC$38:AC337,1,0)&gt;0,0,0),1))</f>
        <v>0</v>
      </c>
      <c r="AC338" s="161">
        <f>IF(DATOS!J302=Y$39,DATOS!C302,"")</f>
        <v>0</v>
      </c>
    </row>
    <row r="339" spans="27:29" x14ac:dyDescent="0.25">
      <c r="AA339" s="160">
        <f t="shared" si="9"/>
        <v>1</v>
      </c>
      <c r="AB339" s="160">
        <f>IF(AC339="",0,IFERROR(IF(VLOOKUP(AC339,AC$38:AC338,1,0)&gt;0,0,0),1))</f>
        <v>0</v>
      </c>
      <c r="AC339" s="161">
        <f>IF(DATOS!J303=Y$39,DATOS!C303,"")</f>
        <v>0</v>
      </c>
    </row>
    <row r="340" spans="27:29" x14ac:dyDescent="0.25">
      <c r="AA340" s="160">
        <f t="shared" si="9"/>
        <v>1</v>
      </c>
      <c r="AB340" s="160">
        <f>IF(AC340="",0,IFERROR(IF(VLOOKUP(AC340,AC$38:AC339,1,0)&gt;0,0,0),1))</f>
        <v>0</v>
      </c>
      <c r="AC340" s="161">
        <f>IF(DATOS!J304=Y$39,DATOS!C304,"")</f>
        <v>0</v>
      </c>
    </row>
    <row r="341" spans="27:29" x14ac:dyDescent="0.25">
      <c r="AA341" s="160">
        <f t="shared" si="9"/>
        <v>1</v>
      </c>
      <c r="AB341" s="160">
        <f>IF(AC341="",0,IFERROR(IF(VLOOKUP(AC341,AC$38:AC340,1,0)&gt;0,0,0),1))</f>
        <v>0</v>
      </c>
      <c r="AC341" s="161">
        <f>IF(DATOS!J305=Y$39,DATOS!C305,"")</f>
        <v>0</v>
      </c>
    </row>
    <row r="342" spans="27:29" x14ac:dyDescent="0.25">
      <c r="AA342" s="160">
        <f t="shared" si="9"/>
        <v>1</v>
      </c>
      <c r="AB342" s="160">
        <f>IF(AC342="",0,IFERROR(IF(VLOOKUP(AC342,AC$38:AC341,1,0)&gt;0,0,0),1))</f>
        <v>0</v>
      </c>
      <c r="AC342" s="161">
        <f>IF(DATOS!J306=Y$39,DATOS!C306,"")</f>
        <v>0</v>
      </c>
    </row>
    <row r="343" spans="27:29" x14ac:dyDescent="0.25">
      <c r="AA343" s="160">
        <f t="shared" si="9"/>
        <v>1</v>
      </c>
      <c r="AB343" s="160">
        <f>IF(AC343="",0,IFERROR(IF(VLOOKUP(AC343,AC$38:AC342,1,0)&gt;0,0,0),1))</f>
        <v>0</v>
      </c>
      <c r="AC343" s="161">
        <f>IF(DATOS!J307=Y$39,DATOS!C307,"")</f>
        <v>0</v>
      </c>
    </row>
    <row r="344" spans="27:29" x14ac:dyDescent="0.25">
      <c r="AA344" s="160">
        <f t="shared" si="9"/>
        <v>1</v>
      </c>
      <c r="AB344" s="160">
        <f>IF(AC344="",0,IFERROR(IF(VLOOKUP(AC344,AC$38:AC343,1,0)&gt;0,0,0),1))</f>
        <v>0</v>
      </c>
      <c r="AC344" s="161">
        <f>IF(DATOS!J308=Y$39,DATOS!C308,"")</f>
        <v>0</v>
      </c>
    </row>
    <row r="345" spans="27:29" x14ac:dyDescent="0.25">
      <c r="AA345" s="160">
        <f t="shared" si="9"/>
        <v>1</v>
      </c>
      <c r="AB345" s="160">
        <f>IF(AC345="",0,IFERROR(IF(VLOOKUP(AC345,AC$38:AC344,1,0)&gt;0,0,0),1))</f>
        <v>0</v>
      </c>
      <c r="AC345" s="161">
        <f>IF(DATOS!J309=Y$39,DATOS!C309,"")</f>
        <v>0</v>
      </c>
    </row>
    <row r="346" spans="27:29" x14ac:dyDescent="0.25">
      <c r="AA346" s="160">
        <f t="shared" si="9"/>
        <v>1</v>
      </c>
      <c r="AB346" s="160">
        <f>IF(AC346="",0,IFERROR(IF(VLOOKUP(AC346,AC$38:AC345,1,0)&gt;0,0,0),1))</f>
        <v>0</v>
      </c>
      <c r="AC346" s="161">
        <f>IF(DATOS!J310=Y$39,DATOS!C310,"")</f>
        <v>0</v>
      </c>
    </row>
    <row r="347" spans="27:29" x14ac:dyDescent="0.25">
      <c r="AA347" s="160">
        <f t="shared" si="9"/>
        <v>1</v>
      </c>
      <c r="AB347" s="160">
        <f>IF(AC347="",0,IFERROR(IF(VLOOKUP(AC347,AC$38:AC346,1,0)&gt;0,0,0),1))</f>
        <v>0</v>
      </c>
      <c r="AC347" s="161">
        <f>IF(DATOS!J311=Y$39,DATOS!C311,"")</f>
        <v>0</v>
      </c>
    </row>
    <row r="348" spans="27:29" x14ac:dyDescent="0.25">
      <c r="AA348" s="160">
        <f t="shared" si="9"/>
        <v>1</v>
      </c>
      <c r="AB348" s="160">
        <f>IF(AC348="",0,IFERROR(IF(VLOOKUP(AC348,AC$38:AC347,1,0)&gt;0,0,0),1))</f>
        <v>0</v>
      </c>
      <c r="AC348" s="161">
        <f>IF(DATOS!J312=Y$39,DATOS!C312,"")</f>
        <v>0</v>
      </c>
    </row>
    <row r="349" spans="27:29" x14ac:dyDescent="0.25">
      <c r="AA349" s="160">
        <f t="shared" si="9"/>
        <v>1</v>
      </c>
      <c r="AB349" s="160">
        <f>IF(AC349="",0,IFERROR(IF(VLOOKUP(AC349,AC$38:AC348,1,0)&gt;0,0,0),1))</f>
        <v>0</v>
      </c>
      <c r="AC349" s="161">
        <f>IF(DATOS!J313=Y$39,DATOS!C313,"")</f>
        <v>0</v>
      </c>
    </row>
    <row r="350" spans="27:29" x14ac:dyDescent="0.25">
      <c r="AA350" s="160">
        <f t="shared" si="9"/>
        <v>1</v>
      </c>
      <c r="AB350" s="160">
        <f>IF(AC350="",0,IFERROR(IF(VLOOKUP(AC350,AC$38:AC349,1,0)&gt;0,0,0),1))</f>
        <v>0</v>
      </c>
      <c r="AC350" s="161">
        <f>IF(DATOS!J314=Y$39,DATOS!C314,"")</f>
        <v>0</v>
      </c>
    </row>
    <row r="351" spans="27:29" x14ac:dyDescent="0.25">
      <c r="AA351" s="160">
        <f t="shared" si="9"/>
        <v>1</v>
      </c>
      <c r="AB351" s="160">
        <f>IF(AC351="",0,IFERROR(IF(VLOOKUP(AC351,AC$38:AC350,1,0)&gt;0,0,0),1))</f>
        <v>0</v>
      </c>
      <c r="AC351" s="161">
        <f>IF(DATOS!J315=Y$39,DATOS!C315,"")</f>
        <v>0</v>
      </c>
    </row>
    <row r="352" spans="27:29" x14ac:dyDescent="0.25">
      <c r="AA352" s="160">
        <f t="shared" si="9"/>
        <v>1</v>
      </c>
      <c r="AB352" s="160">
        <f>IF(AC352="",0,IFERROR(IF(VLOOKUP(AC352,AC$38:AC351,1,0)&gt;0,0,0),1))</f>
        <v>0</v>
      </c>
      <c r="AC352" s="161">
        <f>IF(DATOS!J316=Y$39,DATOS!C316,"")</f>
        <v>0</v>
      </c>
    </row>
    <row r="353" spans="27:29" x14ac:dyDescent="0.25">
      <c r="AA353" s="160">
        <f t="shared" si="9"/>
        <v>1</v>
      </c>
      <c r="AB353" s="160">
        <f>IF(AC353="",0,IFERROR(IF(VLOOKUP(AC353,AC$38:AC352,1,0)&gt;0,0,0),1))</f>
        <v>0</v>
      </c>
      <c r="AC353" s="161">
        <f>IF(DATOS!J317=Y$39,DATOS!C317,"")</f>
        <v>0</v>
      </c>
    </row>
    <row r="354" spans="27:29" x14ac:dyDescent="0.25">
      <c r="AA354" s="160">
        <f t="shared" si="9"/>
        <v>1</v>
      </c>
      <c r="AB354" s="160">
        <f>IF(AC354="",0,IFERROR(IF(VLOOKUP(AC354,AC$38:AC353,1,0)&gt;0,0,0),1))</f>
        <v>0</v>
      </c>
      <c r="AC354" s="161">
        <f>IF(DATOS!J318=Y$39,DATOS!C318,"")</f>
        <v>0</v>
      </c>
    </row>
    <row r="355" spans="27:29" x14ac:dyDescent="0.25">
      <c r="AA355" s="160">
        <f t="shared" si="9"/>
        <v>1</v>
      </c>
      <c r="AB355" s="160">
        <f>IF(AC355="",0,IFERROR(IF(VLOOKUP(AC355,AC$38:AC354,1,0)&gt;0,0,0),1))</f>
        <v>0</v>
      </c>
      <c r="AC355" s="161">
        <f>IF(DATOS!J319=Y$39,DATOS!C319,"")</f>
        <v>0</v>
      </c>
    </row>
    <row r="356" spans="27:29" x14ac:dyDescent="0.25">
      <c r="AA356" s="160">
        <f t="shared" si="9"/>
        <v>1</v>
      </c>
      <c r="AB356" s="160">
        <f>IF(AC356="",0,IFERROR(IF(VLOOKUP(AC356,AC$38:AC355,1,0)&gt;0,0,0),1))</f>
        <v>0</v>
      </c>
      <c r="AC356" s="161">
        <f>IF(DATOS!J320=Y$39,DATOS!C320,"")</f>
        <v>0</v>
      </c>
    </row>
    <row r="357" spans="27:29" x14ac:dyDescent="0.25">
      <c r="AA357" s="160">
        <f t="shared" si="9"/>
        <v>1</v>
      </c>
      <c r="AB357" s="160">
        <f>IF(AC357="",0,IFERROR(IF(VLOOKUP(AC357,AC$38:AC356,1,0)&gt;0,0,0),1))</f>
        <v>0</v>
      </c>
      <c r="AC357" s="161">
        <f>IF(DATOS!J321=Y$39,DATOS!C321,"")</f>
        <v>0</v>
      </c>
    </row>
    <row r="358" spans="27:29" x14ac:dyDescent="0.25">
      <c r="AA358" s="160">
        <f t="shared" ref="AA358:AA421" si="10">AA357+AB358</f>
        <v>1</v>
      </c>
      <c r="AB358" s="160">
        <f>IF(AC358="",0,IFERROR(IF(VLOOKUP(AC358,AC$38:AC357,1,0)&gt;0,0,0),1))</f>
        <v>0</v>
      </c>
      <c r="AC358" s="161">
        <f>IF(DATOS!J322=Y$39,DATOS!C322,"")</f>
        <v>0</v>
      </c>
    </row>
    <row r="359" spans="27:29" x14ac:dyDescent="0.25">
      <c r="AA359" s="160">
        <f t="shared" si="10"/>
        <v>1</v>
      </c>
      <c r="AB359" s="160">
        <f>IF(AC359="",0,IFERROR(IF(VLOOKUP(AC359,AC$38:AC358,1,0)&gt;0,0,0),1))</f>
        <v>0</v>
      </c>
      <c r="AC359" s="161">
        <f>IF(DATOS!J323=Y$39,DATOS!C323,"")</f>
        <v>0</v>
      </c>
    </row>
    <row r="360" spans="27:29" x14ac:dyDescent="0.25">
      <c r="AA360" s="160">
        <f t="shared" si="10"/>
        <v>1</v>
      </c>
      <c r="AB360" s="160">
        <f>IF(AC360="",0,IFERROR(IF(VLOOKUP(AC360,AC$38:AC359,1,0)&gt;0,0,0),1))</f>
        <v>0</v>
      </c>
      <c r="AC360" s="161">
        <f>IF(DATOS!J324=Y$39,DATOS!C324,"")</f>
        <v>0</v>
      </c>
    </row>
    <row r="361" spans="27:29" x14ac:dyDescent="0.25">
      <c r="AA361" s="160">
        <f t="shared" si="10"/>
        <v>1</v>
      </c>
      <c r="AB361" s="160">
        <f>IF(AC361="",0,IFERROR(IF(VLOOKUP(AC361,AC$38:AC360,1,0)&gt;0,0,0),1))</f>
        <v>0</v>
      </c>
      <c r="AC361" s="161">
        <f>IF(DATOS!J325=Y$39,DATOS!C325,"")</f>
        <v>0</v>
      </c>
    </row>
    <row r="362" spans="27:29" x14ac:dyDescent="0.25">
      <c r="AA362" s="160">
        <f t="shared" si="10"/>
        <v>1</v>
      </c>
      <c r="AB362" s="160">
        <f>IF(AC362="",0,IFERROR(IF(VLOOKUP(AC362,AC$38:AC361,1,0)&gt;0,0,0),1))</f>
        <v>0</v>
      </c>
      <c r="AC362" s="161">
        <f>IF(DATOS!J326=Y$39,DATOS!C326,"")</f>
        <v>0</v>
      </c>
    </row>
    <row r="363" spans="27:29" x14ac:dyDescent="0.25">
      <c r="AA363" s="160">
        <f t="shared" si="10"/>
        <v>1</v>
      </c>
      <c r="AB363" s="160">
        <f>IF(AC363="",0,IFERROR(IF(VLOOKUP(AC363,AC$38:AC362,1,0)&gt;0,0,0),1))</f>
        <v>0</v>
      </c>
      <c r="AC363" s="161">
        <f>IF(DATOS!J327=Y$39,DATOS!C327,"")</f>
        <v>0</v>
      </c>
    </row>
    <row r="364" spans="27:29" x14ac:dyDescent="0.25">
      <c r="AA364" s="160">
        <f t="shared" si="10"/>
        <v>1</v>
      </c>
      <c r="AB364" s="160">
        <f>IF(AC364="",0,IFERROR(IF(VLOOKUP(AC364,AC$38:AC363,1,0)&gt;0,0,0),1))</f>
        <v>0</v>
      </c>
      <c r="AC364" s="161">
        <f>IF(DATOS!J328=Y$39,DATOS!C328,"")</f>
        <v>0</v>
      </c>
    </row>
    <row r="365" spans="27:29" x14ac:dyDescent="0.25">
      <c r="AA365" s="160">
        <f t="shared" si="10"/>
        <v>1</v>
      </c>
      <c r="AB365" s="160">
        <f>IF(AC365="",0,IFERROR(IF(VLOOKUP(AC365,AC$38:AC364,1,0)&gt;0,0,0),1))</f>
        <v>0</v>
      </c>
      <c r="AC365" s="161">
        <f>IF(DATOS!J329=Y$39,DATOS!C329,"")</f>
        <v>0</v>
      </c>
    </row>
    <row r="366" spans="27:29" x14ac:dyDescent="0.25">
      <c r="AA366" s="160">
        <f t="shared" si="10"/>
        <v>1</v>
      </c>
      <c r="AB366" s="160">
        <f>IF(AC366="",0,IFERROR(IF(VLOOKUP(AC366,AC$38:AC365,1,0)&gt;0,0,0),1))</f>
        <v>0</v>
      </c>
      <c r="AC366" s="161">
        <f>IF(DATOS!J330=Y$39,DATOS!C330,"")</f>
        <v>0</v>
      </c>
    </row>
    <row r="367" spans="27:29" x14ac:dyDescent="0.25">
      <c r="AA367" s="160">
        <f t="shared" si="10"/>
        <v>1</v>
      </c>
      <c r="AB367" s="160">
        <f>IF(AC367="",0,IFERROR(IF(VLOOKUP(AC367,AC$38:AC366,1,0)&gt;0,0,0),1))</f>
        <v>0</v>
      </c>
      <c r="AC367" s="161">
        <f>IF(DATOS!J331=Y$39,DATOS!C331,"")</f>
        <v>0</v>
      </c>
    </row>
    <row r="368" spans="27:29" x14ac:dyDescent="0.25">
      <c r="AA368" s="160">
        <f t="shared" si="10"/>
        <v>1</v>
      </c>
      <c r="AB368" s="160">
        <f>IF(AC368="",0,IFERROR(IF(VLOOKUP(AC368,AC$38:AC367,1,0)&gt;0,0,0),1))</f>
        <v>0</v>
      </c>
      <c r="AC368" s="161">
        <f>IF(DATOS!J332=Y$39,DATOS!C332,"")</f>
        <v>0</v>
      </c>
    </row>
    <row r="369" spans="27:29" x14ac:dyDescent="0.25">
      <c r="AA369" s="160">
        <f t="shared" si="10"/>
        <v>1</v>
      </c>
      <c r="AB369" s="160">
        <f>IF(AC369="",0,IFERROR(IF(VLOOKUP(AC369,AC$38:AC368,1,0)&gt;0,0,0),1))</f>
        <v>0</v>
      </c>
      <c r="AC369" s="161">
        <f>IF(DATOS!J333=Y$39,DATOS!C333,"")</f>
        <v>0</v>
      </c>
    </row>
    <row r="370" spans="27:29" x14ac:dyDescent="0.25">
      <c r="AA370" s="160">
        <f t="shared" si="10"/>
        <v>1</v>
      </c>
      <c r="AB370" s="160">
        <f>IF(AC370="",0,IFERROR(IF(VLOOKUP(AC370,AC$38:AC369,1,0)&gt;0,0,0),1))</f>
        <v>0</v>
      </c>
      <c r="AC370" s="161">
        <f>IF(DATOS!J334=Y$39,DATOS!C334,"")</f>
        <v>0</v>
      </c>
    </row>
    <row r="371" spans="27:29" x14ac:dyDescent="0.25">
      <c r="AA371" s="160">
        <f t="shared" si="10"/>
        <v>1</v>
      </c>
      <c r="AB371" s="160">
        <f>IF(AC371="",0,IFERROR(IF(VLOOKUP(AC371,AC$38:AC370,1,0)&gt;0,0,0),1))</f>
        <v>0</v>
      </c>
      <c r="AC371" s="161">
        <f>IF(DATOS!J335=Y$39,DATOS!C335,"")</f>
        <v>0</v>
      </c>
    </row>
    <row r="372" spans="27:29" x14ac:dyDescent="0.25">
      <c r="AA372" s="160">
        <f t="shared" si="10"/>
        <v>1</v>
      </c>
      <c r="AB372" s="160">
        <f>IF(AC372="",0,IFERROR(IF(VLOOKUP(AC372,AC$38:AC371,1,0)&gt;0,0,0),1))</f>
        <v>0</v>
      </c>
      <c r="AC372" s="161">
        <f>IF(DATOS!J336=Y$39,DATOS!C336,"")</f>
        <v>0</v>
      </c>
    </row>
    <row r="373" spans="27:29" x14ac:dyDescent="0.25">
      <c r="AA373" s="160">
        <f t="shared" si="10"/>
        <v>1</v>
      </c>
      <c r="AB373" s="160">
        <f>IF(AC373="",0,IFERROR(IF(VLOOKUP(AC373,AC$38:AC372,1,0)&gt;0,0,0),1))</f>
        <v>0</v>
      </c>
      <c r="AC373" s="161">
        <f>IF(DATOS!J337=Y$39,DATOS!C337,"")</f>
        <v>0</v>
      </c>
    </row>
    <row r="374" spans="27:29" x14ac:dyDescent="0.25">
      <c r="AA374" s="160">
        <f t="shared" si="10"/>
        <v>1</v>
      </c>
      <c r="AB374" s="160">
        <f>IF(AC374="",0,IFERROR(IF(VLOOKUP(AC374,AC$38:AC373,1,0)&gt;0,0,0),1))</f>
        <v>0</v>
      </c>
      <c r="AC374" s="161">
        <f>IF(DATOS!J338=Y$39,DATOS!C338,"")</f>
        <v>0</v>
      </c>
    </row>
    <row r="375" spans="27:29" x14ac:dyDescent="0.25">
      <c r="AA375" s="160">
        <f t="shared" si="10"/>
        <v>1</v>
      </c>
      <c r="AB375" s="160">
        <f>IF(AC375="",0,IFERROR(IF(VLOOKUP(AC375,AC$38:AC374,1,0)&gt;0,0,0),1))</f>
        <v>0</v>
      </c>
      <c r="AC375" s="161">
        <f>IF(DATOS!J339=Y$39,DATOS!C339,"")</f>
        <v>0</v>
      </c>
    </row>
    <row r="376" spans="27:29" x14ac:dyDescent="0.25">
      <c r="AA376" s="160">
        <f t="shared" si="10"/>
        <v>1</v>
      </c>
      <c r="AB376" s="160">
        <f>IF(AC376="",0,IFERROR(IF(VLOOKUP(AC376,AC$38:AC375,1,0)&gt;0,0,0),1))</f>
        <v>0</v>
      </c>
      <c r="AC376" s="161">
        <f>IF(DATOS!J340=Y$39,DATOS!C340,"")</f>
        <v>0</v>
      </c>
    </row>
    <row r="377" spans="27:29" x14ac:dyDescent="0.25">
      <c r="AA377" s="160">
        <f t="shared" si="10"/>
        <v>1</v>
      </c>
      <c r="AB377" s="160">
        <f>IF(AC377="",0,IFERROR(IF(VLOOKUP(AC377,AC$38:AC376,1,0)&gt;0,0,0),1))</f>
        <v>0</v>
      </c>
      <c r="AC377" s="161">
        <f>IF(DATOS!J341=Y$39,DATOS!C341,"")</f>
        <v>0</v>
      </c>
    </row>
    <row r="378" spans="27:29" x14ac:dyDescent="0.25">
      <c r="AA378" s="160">
        <f t="shared" si="10"/>
        <v>1</v>
      </c>
      <c r="AB378" s="160">
        <f>IF(AC378="",0,IFERROR(IF(VLOOKUP(AC378,AC$38:AC377,1,0)&gt;0,0,0),1))</f>
        <v>0</v>
      </c>
      <c r="AC378" s="161">
        <f>IF(DATOS!J342=Y$39,DATOS!C342,"")</f>
        <v>0</v>
      </c>
    </row>
    <row r="379" spans="27:29" x14ac:dyDescent="0.25">
      <c r="AA379" s="160">
        <f t="shared" si="10"/>
        <v>1</v>
      </c>
      <c r="AB379" s="160">
        <f>IF(AC379="",0,IFERROR(IF(VLOOKUP(AC379,AC$38:AC378,1,0)&gt;0,0,0),1))</f>
        <v>0</v>
      </c>
      <c r="AC379" s="161">
        <f>IF(DATOS!J343=Y$39,DATOS!C343,"")</f>
        <v>0</v>
      </c>
    </row>
    <row r="380" spans="27:29" x14ac:dyDescent="0.25">
      <c r="AA380" s="160">
        <f t="shared" si="10"/>
        <v>1</v>
      </c>
      <c r="AB380" s="160">
        <f>IF(AC380="",0,IFERROR(IF(VLOOKUP(AC380,AC$38:AC379,1,0)&gt;0,0,0),1))</f>
        <v>0</v>
      </c>
      <c r="AC380" s="161">
        <f>IF(DATOS!J344=Y$39,DATOS!C344,"")</f>
        <v>0</v>
      </c>
    </row>
    <row r="381" spans="27:29" x14ac:dyDescent="0.25">
      <c r="AA381" s="160">
        <f t="shared" si="10"/>
        <v>1</v>
      </c>
      <c r="AB381" s="160">
        <f>IF(AC381="",0,IFERROR(IF(VLOOKUP(AC381,AC$38:AC380,1,0)&gt;0,0,0),1))</f>
        <v>0</v>
      </c>
      <c r="AC381" s="161">
        <f>IF(DATOS!J345=Y$39,DATOS!C345,"")</f>
        <v>0</v>
      </c>
    </row>
    <row r="382" spans="27:29" x14ac:dyDescent="0.25">
      <c r="AA382" s="160">
        <f t="shared" si="10"/>
        <v>1</v>
      </c>
      <c r="AB382" s="160">
        <f>IF(AC382="",0,IFERROR(IF(VLOOKUP(AC382,AC$38:AC381,1,0)&gt;0,0,0),1))</f>
        <v>0</v>
      </c>
      <c r="AC382" s="161">
        <f>IF(DATOS!J346=Y$39,DATOS!C346,"")</f>
        <v>0</v>
      </c>
    </row>
    <row r="383" spans="27:29" x14ac:dyDescent="0.25">
      <c r="AA383" s="160">
        <f t="shared" si="10"/>
        <v>1</v>
      </c>
      <c r="AB383" s="160">
        <f>IF(AC383="",0,IFERROR(IF(VLOOKUP(AC383,AC$38:AC382,1,0)&gt;0,0,0),1))</f>
        <v>0</v>
      </c>
      <c r="AC383" s="161">
        <f>IF(DATOS!J347=Y$39,DATOS!C347,"")</f>
        <v>0</v>
      </c>
    </row>
    <row r="384" spans="27:29" x14ac:dyDescent="0.25">
      <c r="AA384" s="160">
        <f t="shared" si="10"/>
        <v>1</v>
      </c>
      <c r="AB384" s="160">
        <f>IF(AC384="",0,IFERROR(IF(VLOOKUP(AC384,AC$38:AC383,1,0)&gt;0,0,0),1))</f>
        <v>0</v>
      </c>
      <c r="AC384" s="161">
        <f>IF(DATOS!J348=Y$39,DATOS!C348,"")</f>
        <v>0</v>
      </c>
    </row>
    <row r="385" spans="27:29" x14ac:dyDescent="0.25">
      <c r="AA385" s="160">
        <f t="shared" si="10"/>
        <v>1</v>
      </c>
      <c r="AB385" s="160">
        <f>IF(AC385="",0,IFERROR(IF(VLOOKUP(AC385,AC$38:AC384,1,0)&gt;0,0,0),1))</f>
        <v>0</v>
      </c>
      <c r="AC385" s="161">
        <f>IF(DATOS!J349=Y$39,DATOS!C349,"")</f>
        <v>0</v>
      </c>
    </row>
    <row r="386" spans="27:29" x14ac:dyDescent="0.25">
      <c r="AA386" s="160">
        <f t="shared" si="10"/>
        <v>1</v>
      </c>
      <c r="AB386" s="160">
        <f>IF(AC386="",0,IFERROR(IF(VLOOKUP(AC386,AC$38:AC385,1,0)&gt;0,0,0),1))</f>
        <v>0</v>
      </c>
      <c r="AC386" s="161">
        <f>IF(DATOS!J350=Y$39,DATOS!C350,"")</f>
        <v>0</v>
      </c>
    </row>
    <row r="387" spans="27:29" x14ac:dyDescent="0.25">
      <c r="AA387" s="160">
        <f t="shared" si="10"/>
        <v>1</v>
      </c>
      <c r="AB387" s="160">
        <f>IF(AC387="",0,IFERROR(IF(VLOOKUP(AC387,AC$38:AC386,1,0)&gt;0,0,0),1))</f>
        <v>0</v>
      </c>
      <c r="AC387" s="161">
        <f>IF(DATOS!J351=Y$39,DATOS!C351,"")</f>
        <v>0</v>
      </c>
    </row>
    <row r="388" spans="27:29" x14ac:dyDescent="0.25">
      <c r="AA388" s="160">
        <f t="shared" si="10"/>
        <v>1</v>
      </c>
      <c r="AB388" s="160">
        <f>IF(AC388="",0,IFERROR(IF(VLOOKUP(AC388,AC$38:AC387,1,0)&gt;0,0,0),1))</f>
        <v>0</v>
      </c>
      <c r="AC388" s="161">
        <f>IF(DATOS!J352=Y$39,DATOS!C352,"")</f>
        <v>0</v>
      </c>
    </row>
    <row r="389" spans="27:29" x14ac:dyDescent="0.25">
      <c r="AA389" s="160">
        <f t="shared" si="10"/>
        <v>1</v>
      </c>
      <c r="AB389" s="160">
        <f>IF(AC389="",0,IFERROR(IF(VLOOKUP(AC389,AC$38:AC388,1,0)&gt;0,0,0),1))</f>
        <v>0</v>
      </c>
      <c r="AC389" s="161">
        <f>IF(DATOS!J353=Y$39,DATOS!C353,"")</f>
        <v>0</v>
      </c>
    </row>
    <row r="390" spans="27:29" x14ac:dyDescent="0.25">
      <c r="AA390" s="160">
        <f t="shared" si="10"/>
        <v>1</v>
      </c>
      <c r="AB390" s="160">
        <f>IF(AC390="",0,IFERROR(IF(VLOOKUP(AC390,AC$38:AC389,1,0)&gt;0,0,0),1))</f>
        <v>0</v>
      </c>
      <c r="AC390" s="161">
        <f>IF(DATOS!J354=Y$39,DATOS!C354,"")</f>
        <v>0</v>
      </c>
    </row>
    <row r="391" spans="27:29" x14ac:dyDescent="0.25">
      <c r="AA391" s="160">
        <f t="shared" si="10"/>
        <v>1</v>
      </c>
      <c r="AB391" s="160">
        <f>IF(AC391="",0,IFERROR(IF(VLOOKUP(AC391,AC$38:AC390,1,0)&gt;0,0,0),1))</f>
        <v>0</v>
      </c>
      <c r="AC391" s="161">
        <f>IF(DATOS!J355=Y$39,DATOS!C355,"")</f>
        <v>0</v>
      </c>
    </row>
    <row r="392" spans="27:29" x14ac:dyDescent="0.25">
      <c r="AA392" s="160">
        <f t="shared" si="10"/>
        <v>1</v>
      </c>
      <c r="AB392" s="160">
        <f>IF(AC392="",0,IFERROR(IF(VLOOKUP(AC392,AC$38:AC391,1,0)&gt;0,0,0),1))</f>
        <v>0</v>
      </c>
      <c r="AC392" s="161">
        <f>IF(DATOS!J356=Y$39,DATOS!C356,"")</f>
        <v>0</v>
      </c>
    </row>
    <row r="393" spans="27:29" x14ac:dyDescent="0.25">
      <c r="AA393" s="160">
        <f t="shared" si="10"/>
        <v>1</v>
      </c>
      <c r="AB393" s="160">
        <f>IF(AC393="",0,IFERROR(IF(VLOOKUP(AC393,AC$38:AC392,1,0)&gt;0,0,0),1))</f>
        <v>0</v>
      </c>
      <c r="AC393" s="161">
        <f>IF(DATOS!J357=Y$39,DATOS!C357,"")</f>
        <v>0</v>
      </c>
    </row>
    <row r="394" spans="27:29" x14ac:dyDescent="0.25">
      <c r="AA394" s="160">
        <f t="shared" si="10"/>
        <v>1</v>
      </c>
      <c r="AB394" s="160">
        <f>IF(AC394="",0,IFERROR(IF(VLOOKUP(AC394,AC$38:AC393,1,0)&gt;0,0,0),1))</f>
        <v>0</v>
      </c>
      <c r="AC394" s="161">
        <f>IF(DATOS!J358=Y$39,DATOS!C358,"")</f>
        <v>0</v>
      </c>
    </row>
    <row r="395" spans="27:29" x14ac:dyDescent="0.25">
      <c r="AA395" s="160">
        <f t="shared" si="10"/>
        <v>1</v>
      </c>
      <c r="AB395" s="160">
        <f>IF(AC395="",0,IFERROR(IF(VLOOKUP(AC395,AC$38:AC394,1,0)&gt;0,0,0),1))</f>
        <v>0</v>
      </c>
      <c r="AC395" s="161">
        <f>IF(DATOS!J359=Y$39,DATOS!C359,"")</f>
        <v>0</v>
      </c>
    </row>
    <row r="396" spans="27:29" x14ac:dyDescent="0.25">
      <c r="AA396" s="160">
        <f t="shared" si="10"/>
        <v>1</v>
      </c>
      <c r="AB396" s="160">
        <f>IF(AC396="",0,IFERROR(IF(VLOOKUP(AC396,AC$38:AC395,1,0)&gt;0,0,0),1))</f>
        <v>0</v>
      </c>
      <c r="AC396" s="161">
        <f>IF(DATOS!J360=Y$39,DATOS!C360,"")</f>
        <v>0</v>
      </c>
    </row>
    <row r="397" spans="27:29" x14ac:dyDescent="0.25">
      <c r="AA397" s="160">
        <f t="shared" si="10"/>
        <v>1</v>
      </c>
      <c r="AB397" s="160">
        <f>IF(AC397="",0,IFERROR(IF(VLOOKUP(AC397,AC$38:AC396,1,0)&gt;0,0,0),1))</f>
        <v>0</v>
      </c>
      <c r="AC397" s="161">
        <f>IF(DATOS!J361=Y$39,DATOS!C361,"")</f>
        <v>0</v>
      </c>
    </row>
    <row r="398" spans="27:29" x14ac:dyDescent="0.25">
      <c r="AA398" s="160">
        <f t="shared" si="10"/>
        <v>1</v>
      </c>
      <c r="AB398" s="160">
        <f>IF(AC398="",0,IFERROR(IF(VLOOKUP(AC398,AC$38:AC397,1,0)&gt;0,0,0),1))</f>
        <v>0</v>
      </c>
      <c r="AC398" s="161">
        <f>IF(DATOS!J362=Y$39,DATOS!C362,"")</f>
        <v>0</v>
      </c>
    </row>
    <row r="399" spans="27:29" x14ac:dyDescent="0.25">
      <c r="AA399" s="160">
        <f t="shared" si="10"/>
        <v>1</v>
      </c>
      <c r="AB399" s="160">
        <f>IF(AC399="",0,IFERROR(IF(VLOOKUP(AC399,AC$38:AC398,1,0)&gt;0,0,0),1))</f>
        <v>0</v>
      </c>
      <c r="AC399" s="161">
        <f>IF(DATOS!J363=Y$39,DATOS!C363,"")</f>
        <v>0</v>
      </c>
    </row>
    <row r="400" spans="27:29" x14ac:dyDescent="0.25">
      <c r="AA400" s="160">
        <f t="shared" si="10"/>
        <v>1</v>
      </c>
      <c r="AB400" s="160">
        <f>IF(AC400="",0,IFERROR(IF(VLOOKUP(AC400,AC$38:AC399,1,0)&gt;0,0,0),1))</f>
        <v>0</v>
      </c>
      <c r="AC400" s="161">
        <f>IF(DATOS!J364=Y$39,DATOS!C364,"")</f>
        <v>0</v>
      </c>
    </row>
    <row r="401" spans="27:29" x14ac:dyDescent="0.25">
      <c r="AA401" s="160">
        <f t="shared" si="10"/>
        <v>1</v>
      </c>
      <c r="AB401" s="160">
        <f>IF(AC401="",0,IFERROR(IF(VLOOKUP(AC401,AC$38:AC400,1,0)&gt;0,0,0),1))</f>
        <v>0</v>
      </c>
      <c r="AC401" s="161">
        <f>IF(DATOS!J365=Y$39,DATOS!C365,"")</f>
        <v>0</v>
      </c>
    </row>
    <row r="402" spans="27:29" x14ac:dyDescent="0.25">
      <c r="AA402" s="160">
        <f t="shared" si="10"/>
        <v>1</v>
      </c>
      <c r="AB402" s="160">
        <f>IF(AC402="",0,IFERROR(IF(VLOOKUP(AC402,AC$38:AC401,1,0)&gt;0,0,0),1))</f>
        <v>0</v>
      </c>
      <c r="AC402" s="161">
        <f>IF(DATOS!J366=Y$39,DATOS!C366,"")</f>
        <v>0</v>
      </c>
    </row>
    <row r="403" spans="27:29" x14ac:dyDescent="0.25">
      <c r="AA403" s="160">
        <f t="shared" si="10"/>
        <v>1</v>
      </c>
      <c r="AB403" s="160">
        <f>IF(AC403="",0,IFERROR(IF(VLOOKUP(AC403,AC$38:AC402,1,0)&gt;0,0,0),1))</f>
        <v>0</v>
      </c>
      <c r="AC403" s="161">
        <f>IF(DATOS!J367=Y$39,DATOS!C367,"")</f>
        <v>0</v>
      </c>
    </row>
    <row r="404" spans="27:29" x14ac:dyDescent="0.25">
      <c r="AA404" s="160">
        <f t="shared" si="10"/>
        <v>1</v>
      </c>
      <c r="AB404" s="160">
        <f>IF(AC404="",0,IFERROR(IF(VLOOKUP(AC404,AC$38:AC403,1,0)&gt;0,0,0),1))</f>
        <v>0</v>
      </c>
      <c r="AC404" s="161">
        <f>IF(DATOS!J368=Y$39,DATOS!C368,"")</f>
        <v>0</v>
      </c>
    </row>
    <row r="405" spans="27:29" x14ac:dyDescent="0.25">
      <c r="AA405" s="160">
        <f t="shared" si="10"/>
        <v>1</v>
      </c>
      <c r="AB405" s="160">
        <f>IF(AC405="",0,IFERROR(IF(VLOOKUP(AC405,AC$38:AC404,1,0)&gt;0,0,0),1))</f>
        <v>0</v>
      </c>
      <c r="AC405" s="161">
        <f>IF(DATOS!J369=Y$39,DATOS!C369,"")</f>
        <v>0</v>
      </c>
    </row>
    <row r="406" spans="27:29" x14ac:dyDescent="0.25">
      <c r="AA406" s="160">
        <f t="shared" si="10"/>
        <v>1</v>
      </c>
      <c r="AB406" s="160">
        <f>IF(AC406="",0,IFERROR(IF(VLOOKUP(AC406,AC$38:AC405,1,0)&gt;0,0,0),1))</f>
        <v>0</v>
      </c>
      <c r="AC406" s="161">
        <f>IF(DATOS!J370=Y$39,DATOS!C370,"")</f>
        <v>0</v>
      </c>
    </row>
    <row r="407" spans="27:29" x14ac:dyDescent="0.25">
      <c r="AA407" s="160">
        <f t="shared" si="10"/>
        <v>1</v>
      </c>
      <c r="AB407" s="160">
        <f>IF(AC407="",0,IFERROR(IF(VLOOKUP(AC407,AC$38:AC406,1,0)&gt;0,0,0),1))</f>
        <v>0</v>
      </c>
      <c r="AC407" s="161">
        <f>IF(DATOS!J371=Y$39,DATOS!C371,"")</f>
        <v>0</v>
      </c>
    </row>
    <row r="408" spans="27:29" x14ac:dyDescent="0.25">
      <c r="AA408" s="160">
        <f t="shared" si="10"/>
        <v>1</v>
      </c>
      <c r="AB408" s="160">
        <f>IF(AC408="",0,IFERROR(IF(VLOOKUP(AC408,AC$38:AC407,1,0)&gt;0,0,0),1))</f>
        <v>0</v>
      </c>
      <c r="AC408" s="161">
        <f>IF(DATOS!J372=Y$39,DATOS!C372,"")</f>
        <v>0</v>
      </c>
    </row>
    <row r="409" spans="27:29" x14ac:dyDescent="0.25">
      <c r="AA409" s="160">
        <f t="shared" si="10"/>
        <v>1</v>
      </c>
      <c r="AB409" s="160">
        <f>IF(AC409="",0,IFERROR(IF(VLOOKUP(AC409,AC$38:AC408,1,0)&gt;0,0,0),1))</f>
        <v>0</v>
      </c>
      <c r="AC409" s="161">
        <f>IF(DATOS!J373=Y$39,DATOS!C373,"")</f>
        <v>0</v>
      </c>
    </row>
    <row r="410" spans="27:29" x14ac:dyDescent="0.25">
      <c r="AA410" s="160">
        <f t="shared" si="10"/>
        <v>1</v>
      </c>
      <c r="AB410" s="160">
        <f>IF(AC410="",0,IFERROR(IF(VLOOKUP(AC410,AC$38:AC409,1,0)&gt;0,0,0),1))</f>
        <v>0</v>
      </c>
      <c r="AC410" s="161">
        <f>IF(DATOS!J374=Y$39,DATOS!C374,"")</f>
        <v>0</v>
      </c>
    </row>
    <row r="411" spans="27:29" x14ac:dyDescent="0.25">
      <c r="AA411" s="160">
        <f t="shared" si="10"/>
        <v>1</v>
      </c>
      <c r="AB411" s="160">
        <f>IF(AC411="",0,IFERROR(IF(VLOOKUP(AC411,AC$38:AC410,1,0)&gt;0,0,0),1))</f>
        <v>0</v>
      </c>
      <c r="AC411" s="161">
        <f>IF(DATOS!J375=Y$39,DATOS!C375,"")</f>
        <v>0</v>
      </c>
    </row>
    <row r="412" spans="27:29" x14ac:dyDescent="0.25">
      <c r="AA412" s="160">
        <f t="shared" si="10"/>
        <v>1</v>
      </c>
      <c r="AB412" s="160">
        <f>IF(AC412="",0,IFERROR(IF(VLOOKUP(AC412,AC$38:AC411,1,0)&gt;0,0,0),1))</f>
        <v>0</v>
      </c>
      <c r="AC412" s="161">
        <f>IF(DATOS!J376=Y$39,DATOS!C376,"")</f>
        <v>0</v>
      </c>
    </row>
    <row r="413" spans="27:29" x14ac:dyDescent="0.25">
      <c r="AA413" s="160">
        <f t="shared" si="10"/>
        <v>1</v>
      </c>
      <c r="AB413" s="160">
        <f>IF(AC413="",0,IFERROR(IF(VLOOKUP(AC413,AC$38:AC412,1,0)&gt;0,0,0),1))</f>
        <v>0</v>
      </c>
      <c r="AC413" s="161">
        <f>IF(DATOS!J377=Y$39,DATOS!C377,"")</f>
        <v>0</v>
      </c>
    </row>
    <row r="414" spans="27:29" x14ac:dyDescent="0.25">
      <c r="AA414" s="160">
        <f t="shared" si="10"/>
        <v>1</v>
      </c>
      <c r="AB414" s="160">
        <f>IF(AC414="",0,IFERROR(IF(VLOOKUP(AC414,AC$38:AC413,1,0)&gt;0,0,0),1))</f>
        <v>0</v>
      </c>
      <c r="AC414" s="161">
        <f>IF(DATOS!J378=Y$39,DATOS!C378,"")</f>
        <v>0</v>
      </c>
    </row>
    <row r="415" spans="27:29" x14ac:dyDescent="0.25">
      <c r="AA415" s="160">
        <f t="shared" si="10"/>
        <v>1</v>
      </c>
      <c r="AB415" s="160">
        <f>IF(AC415="",0,IFERROR(IF(VLOOKUP(AC415,AC$38:AC414,1,0)&gt;0,0,0),1))</f>
        <v>0</v>
      </c>
      <c r="AC415" s="161">
        <f>IF(DATOS!J379=Y$39,DATOS!C379,"")</f>
        <v>0</v>
      </c>
    </row>
    <row r="416" spans="27:29" x14ac:dyDescent="0.25">
      <c r="AA416" s="160">
        <f t="shared" si="10"/>
        <v>1</v>
      </c>
      <c r="AB416" s="160">
        <f>IF(AC416="",0,IFERROR(IF(VLOOKUP(AC416,AC$38:AC415,1,0)&gt;0,0,0),1))</f>
        <v>0</v>
      </c>
      <c r="AC416" s="161">
        <f>IF(DATOS!J380=Y$39,DATOS!C380,"")</f>
        <v>0</v>
      </c>
    </row>
    <row r="417" spans="27:29" x14ac:dyDescent="0.25">
      <c r="AA417" s="160">
        <f t="shared" si="10"/>
        <v>1</v>
      </c>
      <c r="AB417" s="160">
        <f>IF(AC417="",0,IFERROR(IF(VLOOKUP(AC417,AC$38:AC416,1,0)&gt;0,0,0),1))</f>
        <v>0</v>
      </c>
      <c r="AC417" s="161">
        <f>IF(DATOS!J381=Y$39,DATOS!C381,"")</f>
        <v>0</v>
      </c>
    </row>
    <row r="418" spans="27:29" x14ac:dyDescent="0.25">
      <c r="AA418" s="160">
        <f t="shared" si="10"/>
        <v>1</v>
      </c>
      <c r="AB418" s="160">
        <f>IF(AC418="",0,IFERROR(IF(VLOOKUP(AC418,AC$38:AC417,1,0)&gt;0,0,0),1))</f>
        <v>0</v>
      </c>
      <c r="AC418" s="161">
        <f>IF(DATOS!J382=Y$39,DATOS!C382,"")</f>
        <v>0</v>
      </c>
    </row>
    <row r="419" spans="27:29" x14ac:dyDescent="0.25">
      <c r="AA419" s="160">
        <f t="shared" si="10"/>
        <v>1</v>
      </c>
      <c r="AB419" s="160">
        <f>IF(AC419="",0,IFERROR(IF(VLOOKUP(AC419,AC$38:AC418,1,0)&gt;0,0,0),1))</f>
        <v>0</v>
      </c>
      <c r="AC419" s="161">
        <f>IF(DATOS!J383=Y$39,DATOS!C383,"")</f>
        <v>0</v>
      </c>
    </row>
    <row r="420" spans="27:29" x14ac:dyDescent="0.25">
      <c r="AA420" s="160">
        <f t="shared" si="10"/>
        <v>1</v>
      </c>
      <c r="AB420" s="160">
        <f>IF(AC420="",0,IFERROR(IF(VLOOKUP(AC420,AC$38:AC419,1,0)&gt;0,0,0),1))</f>
        <v>0</v>
      </c>
      <c r="AC420" s="161">
        <f>IF(DATOS!J384=Y$39,DATOS!C384,"")</f>
        <v>0</v>
      </c>
    </row>
    <row r="421" spans="27:29" x14ac:dyDescent="0.25">
      <c r="AA421" s="160">
        <f t="shared" si="10"/>
        <v>1</v>
      </c>
      <c r="AB421" s="160">
        <f>IF(AC421="",0,IFERROR(IF(VLOOKUP(AC421,AC$38:AC420,1,0)&gt;0,0,0),1))</f>
        <v>0</v>
      </c>
      <c r="AC421" s="161">
        <f>IF(DATOS!J385=Y$39,DATOS!C385,"")</f>
        <v>0</v>
      </c>
    </row>
    <row r="422" spans="27:29" x14ac:dyDescent="0.25">
      <c r="AA422" s="160">
        <f t="shared" ref="AA422:AA485" si="11">AA421+AB422</f>
        <v>1</v>
      </c>
      <c r="AB422" s="160">
        <f>IF(AC422="",0,IFERROR(IF(VLOOKUP(AC422,AC$38:AC421,1,0)&gt;0,0,0),1))</f>
        <v>0</v>
      </c>
      <c r="AC422" s="161">
        <f>IF(DATOS!J386=Y$39,DATOS!C386,"")</f>
        <v>0</v>
      </c>
    </row>
    <row r="423" spans="27:29" x14ac:dyDescent="0.25">
      <c r="AA423" s="160">
        <f t="shared" si="11"/>
        <v>1</v>
      </c>
      <c r="AB423" s="160">
        <f>IF(AC423="",0,IFERROR(IF(VLOOKUP(AC423,AC$38:AC422,1,0)&gt;0,0,0),1))</f>
        <v>0</v>
      </c>
      <c r="AC423" s="161">
        <f>IF(DATOS!J387=Y$39,DATOS!C387,"")</f>
        <v>0</v>
      </c>
    </row>
    <row r="424" spans="27:29" x14ac:dyDescent="0.25">
      <c r="AA424" s="160">
        <f t="shared" si="11"/>
        <v>1</v>
      </c>
      <c r="AB424" s="160">
        <f>IF(AC424="",0,IFERROR(IF(VLOOKUP(AC424,AC$38:AC423,1,0)&gt;0,0,0),1))</f>
        <v>0</v>
      </c>
      <c r="AC424" s="161">
        <f>IF(DATOS!J388=Y$39,DATOS!C388,"")</f>
        <v>0</v>
      </c>
    </row>
    <row r="425" spans="27:29" x14ac:dyDescent="0.25">
      <c r="AA425" s="160">
        <f t="shared" si="11"/>
        <v>1</v>
      </c>
      <c r="AB425" s="160">
        <f>IF(AC425="",0,IFERROR(IF(VLOOKUP(AC425,AC$38:AC424,1,0)&gt;0,0,0),1))</f>
        <v>0</v>
      </c>
      <c r="AC425" s="161">
        <f>IF(DATOS!J389=Y$39,DATOS!C389,"")</f>
        <v>0</v>
      </c>
    </row>
    <row r="426" spans="27:29" x14ac:dyDescent="0.25">
      <c r="AA426" s="160">
        <f t="shared" si="11"/>
        <v>1</v>
      </c>
      <c r="AB426" s="160">
        <f>IF(AC426="",0,IFERROR(IF(VLOOKUP(AC426,AC$38:AC425,1,0)&gt;0,0,0),1))</f>
        <v>0</v>
      </c>
      <c r="AC426" s="161">
        <f>IF(DATOS!J390=Y$39,DATOS!C390,"")</f>
        <v>0</v>
      </c>
    </row>
    <row r="427" spans="27:29" x14ac:dyDescent="0.25">
      <c r="AA427" s="160">
        <f t="shared" si="11"/>
        <v>1</v>
      </c>
      <c r="AB427" s="160">
        <f>IF(AC427="",0,IFERROR(IF(VLOOKUP(AC427,AC$38:AC426,1,0)&gt;0,0,0),1))</f>
        <v>0</v>
      </c>
      <c r="AC427" s="161">
        <f>IF(DATOS!J391=Y$39,DATOS!C391,"")</f>
        <v>0</v>
      </c>
    </row>
    <row r="428" spans="27:29" x14ac:dyDescent="0.25">
      <c r="AA428" s="160">
        <f t="shared" si="11"/>
        <v>1</v>
      </c>
      <c r="AB428" s="160">
        <f>IF(AC428="",0,IFERROR(IF(VLOOKUP(AC428,AC$38:AC427,1,0)&gt;0,0,0),1))</f>
        <v>0</v>
      </c>
      <c r="AC428" s="161">
        <f>IF(DATOS!J392=Y$39,DATOS!C392,"")</f>
        <v>0</v>
      </c>
    </row>
    <row r="429" spans="27:29" x14ac:dyDescent="0.25">
      <c r="AA429" s="160">
        <f t="shared" si="11"/>
        <v>1</v>
      </c>
      <c r="AB429" s="160">
        <f>IF(AC429="",0,IFERROR(IF(VLOOKUP(AC429,AC$38:AC428,1,0)&gt;0,0,0),1))</f>
        <v>0</v>
      </c>
      <c r="AC429" s="161">
        <f>IF(DATOS!J393=Y$39,DATOS!C393,"")</f>
        <v>0</v>
      </c>
    </row>
    <row r="430" spans="27:29" x14ac:dyDescent="0.25">
      <c r="AA430" s="160">
        <f t="shared" si="11"/>
        <v>1</v>
      </c>
      <c r="AB430" s="160">
        <f>IF(AC430="",0,IFERROR(IF(VLOOKUP(AC430,AC$38:AC429,1,0)&gt;0,0,0),1))</f>
        <v>0</v>
      </c>
      <c r="AC430" s="161">
        <f>IF(DATOS!J394=Y$39,DATOS!C394,"")</f>
        <v>0</v>
      </c>
    </row>
    <row r="431" spans="27:29" x14ac:dyDescent="0.25">
      <c r="AA431" s="160">
        <f t="shared" si="11"/>
        <v>1</v>
      </c>
      <c r="AB431" s="160">
        <f>IF(AC431="",0,IFERROR(IF(VLOOKUP(AC431,AC$38:AC430,1,0)&gt;0,0,0),1))</f>
        <v>0</v>
      </c>
      <c r="AC431" s="161">
        <f>IF(DATOS!J395=Y$39,DATOS!C395,"")</f>
        <v>0</v>
      </c>
    </row>
    <row r="432" spans="27:29" x14ac:dyDescent="0.25">
      <c r="AA432" s="160">
        <f t="shared" si="11"/>
        <v>1</v>
      </c>
      <c r="AB432" s="160">
        <f>IF(AC432="",0,IFERROR(IF(VLOOKUP(AC432,AC$38:AC431,1,0)&gt;0,0,0),1))</f>
        <v>0</v>
      </c>
      <c r="AC432" s="161">
        <f>IF(DATOS!J396=Y$39,DATOS!C396,"")</f>
        <v>0</v>
      </c>
    </row>
    <row r="433" spans="27:29" x14ac:dyDescent="0.25">
      <c r="AA433" s="160">
        <f t="shared" si="11"/>
        <v>1</v>
      </c>
      <c r="AB433" s="160">
        <f>IF(AC433="",0,IFERROR(IF(VLOOKUP(AC433,AC$38:AC432,1,0)&gt;0,0,0),1))</f>
        <v>0</v>
      </c>
      <c r="AC433" s="161">
        <f>IF(DATOS!J397=Y$39,DATOS!C397,"")</f>
        <v>0</v>
      </c>
    </row>
    <row r="434" spans="27:29" x14ac:dyDescent="0.25">
      <c r="AA434" s="160">
        <f t="shared" si="11"/>
        <v>1</v>
      </c>
      <c r="AB434" s="160">
        <f>IF(AC434="",0,IFERROR(IF(VLOOKUP(AC434,AC$38:AC433,1,0)&gt;0,0,0),1))</f>
        <v>0</v>
      </c>
      <c r="AC434" s="161">
        <f>IF(DATOS!J398=Y$39,DATOS!C398,"")</f>
        <v>0</v>
      </c>
    </row>
    <row r="435" spans="27:29" x14ac:dyDescent="0.25">
      <c r="AA435" s="160">
        <f t="shared" si="11"/>
        <v>1</v>
      </c>
      <c r="AB435" s="160">
        <f>IF(AC435="",0,IFERROR(IF(VLOOKUP(AC435,AC$38:AC434,1,0)&gt;0,0,0),1))</f>
        <v>0</v>
      </c>
      <c r="AC435" s="161">
        <f>IF(DATOS!J399=Y$39,DATOS!C399,"")</f>
        <v>0</v>
      </c>
    </row>
    <row r="436" spans="27:29" x14ac:dyDescent="0.25">
      <c r="AA436" s="160">
        <f t="shared" si="11"/>
        <v>1</v>
      </c>
      <c r="AB436" s="160">
        <f>IF(AC436="",0,IFERROR(IF(VLOOKUP(AC436,AC$38:AC435,1,0)&gt;0,0,0),1))</f>
        <v>0</v>
      </c>
      <c r="AC436" s="161">
        <f>IF(DATOS!J400=Y$39,DATOS!C400,"")</f>
        <v>0</v>
      </c>
    </row>
    <row r="437" spans="27:29" x14ac:dyDescent="0.25">
      <c r="AA437" s="160">
        <f t="shared" si="11"/>
        <v>1</v>
      </c>
      <c r="AB437" s="160">
        <f>IF(AC437="",0,IFERROR(IF(VLOOKUP(AC437,AC$38:AC436,1,0)&gt;0,0,0),1))</f>
        <v>0</v>
      </c>
      <c r="AC437" s="161">
        <f>IF(DATOS!J401=Y$39,DATOS!C401,"")</f>
        <v>0</v>
      </c>
    </row>
    <row r="438" spans="27:29" x14ac:dyDescent="0.25">
      <c r="AA438" s="160">
        <f t="shared" si="11"/>
        <v>1</v>
      </c>
      <c r="AB438" s="160">
        <f>IF(AC438="",0,IFERROR(IF(VLOOKUP(AC438,AC$38:AC437,1,0)&gt;0,0,0),1))</f>
        <v>0</v>
      </c>
      <c r="AC438" s="161">
        <f>IF(DATOS!J402=Y$39,DATOS!C402,"")</f>
        <v>0</v>
      </c>
    </row>
    <row r="439" spans="27:29" x14ac:dyDescent="0.25">
      <c r="AA439" s="160">
        <f t="shared" si="11"/>
        <v>1</v>
      </c>
      <c r="AB439" s="160">
        <f>IF(AC439="",0,IFERROR(IF(VLOOKUP(AC439,AC$38:AC438,1,0)&gt;0,0,0),1))</f>
        <v>0</v>
      </c>
      <c r="AC439" s="161">
        <f>IF(DATOS!J403=Y$39,DATOS!C403,"")</f>
        <v>0</v>
      </c>
    </row>
    <row r="440" spans="27:29" x14ac:dyDescent="0.25">
      <c r="AA440" s="160">
        <f t="shared" si="11"/>
        <v>1</v>
      </c>
      <c r="AB440" s="160">
        <f>IF(AC440="",0,IFERROR(IF(VLOOKUP(AC440,AC$38:AC439,1,0)&gt;0,0,0),1))</f>
        <v>0</v>
      </c>
      <c r="AC440" s="161">
        <f>IF(DATOS!J404=Y$39,DATOS!C404,"")</f>
        <v>0</v>
      </c>
    </row>
    <row r="441" spans="27:29" x14ac:dyDescent="0.25">
      <c r="AA441" s="160">
        <f t="shared" si="11"/>
        <v>1</v>
      </c>
      <c r="AB441" s="160">
        <f>IF(AC441="",0,IFERROR(IF(VLOOKUP(AC441,AC$38:AC440,1,0)&gt;0,0,0),1))</f>
        <v>0</v>
      </c>
      <c r="AC441" s="161">
        <f>IF(DATOS!J405=Y$39,DATOS!C405,"")</f>
        <v>0</v>
      </c>
    </row>
    <row r="442" spans="27:29" x14ac:dyDescent="0.25">
      <c r="AA442" s="160">
        <f t="shared" si="11"/>
        <v>1</v>
      </c>
      <c r="AB442" s="160">
        <f>IF(AC442="",0,IFERROR(IF(VLOOKUP(AC442,AC$38:AC441,1,0)&gt;0,0,0),1))</f>
        <v>0</v>
      </c>
      <c r="AC442" s="161">
        <f>IF(DATOS!J406=Y$39,DATOS!C406,"")</f>
        <v>0</v>
      </c>
    </row>
    <row r="443" spans="27:29" x14ac:dyDescent="0.25">
      <c r="AA443" s="160">
        <f t="shared" si="11"/>
        <v>1</v>
      </c>
      <c r="AB443" s="160">
        <f>IF(AC443="",0,IFERROR(IF(VLOOKUP(AC443,AC$38:AC442,1,0)&gt;0,0,0),1))</f>
        <v>0</v>
      </c>
      <c r="AC443" s="161">
        <f>IF(DATOS!J407=Y$39,DATOS!C407,"")</f>
        <v>0</v>
      </c>
    </row>
    <row r="444" spans="27:29" x14ac:dyDescent="0.25">
      <c r="AA444" s="160">
        <f t="shared" si="11"/>
        <v>1</v>
      </c>
      <c r="AB444" s="160">
        <f>IF(AC444="",0,IFERROR(IF(VLOOKUP(AC444,AC$38:AC443,1,0)&gt;0,0,0),1))</f>
        <v>0</v>
      </c>
      <c r="AC444" s="161">
        <f>IF(DATOS!J408=Y$39,DATOS!C408,"")</f>
        <v>0</v>
      </c>
    </row>
    <row r="445" spans="27:29" x14ac:dyDescent="0.25">
      <c r="AA445" s="160">
        <f t="shared" si="11"/>
        <v>1</v>
      </c>
      <c r="AB445" s="160">
        <f>IF(AC445="",0,IFERROR(IF(VLOOKUP(AC445,AC$38:AC444,1,0)&gt;0,0,0),1))</f>
        <v>0</v>
      </c>
      <c r="AC445" s="161">
        <f>IF(DATOS!J409=Y$39,DATOS!C409,"")</f>
        <v>0</v>
      </c>
    </row>
    <row r="446" spans="27:29" x14ac:dyDescent="0.25">
      <c r="AA446" s="160">
        <f t="shared" si="11"/>
        <v>1</v>
      </c>
      <c r="AB446" s="160">
        <f>IF(AC446="",0,IFERROR(IF(VLOOKUP(AC446,AC$38:AC445,1,0)&gt;0,0,0),1))</f>
        <v>0</v>
      </c>
      <c r="AC446" s="161">
        <f>IF(DATOS!J410=Y$39,DATOS!C410,"")</f>
        <v>0</v>
      </c>
    </row>
    <row r="447" spans="27:29" x14ac:dyDescent="0.25">
      <c r="AA447" s="160">
        <f t="shared" si="11"/>
        <v>1</v>
      </c>
      <c r="AB447" s="160">
        <f>IF(AC447="",0,IFERROR(IF(VLOOKUP(AC447,AC$38:AC446,1,0)&gt;0,0,0),1))</f>
        <v>0</v>
      </c>
      <c r="AC447" s="161">
        <f>IF(DATOS!J411=Y$39,DATOS!C411,"")</f>
        <v>0</v>
      </c>
    </row>
    <row r="448" spans="27:29" x14ac:dyDescent="0.25">
      <c r="AA448" s="160">
        <f t="shared" si="11"/>
        <v>1</v>
      </c>
      <c r="AB448" s="160">
        <f>IF(AC448="",0,IFERROR(IF(VLOOKUP(AC448,AC$38:AC447,1,0)&gt;0,0,0),1))</f>
        <v>0</v>
      </c>
      <c r="AC448" s="161">
        <f>IF(DATOS!J412=Y$39,DATOS!C412,"")</f>
        <v>0</v>
      </c>
    </row>
    <row r="449" spans="27:29" x14ac:dyDescent="0.25">
      <c r="AA449" s="160">
        <f t="shared" si="11"/>
        <v>1</v>
      </c>
      <c r="AB449" s="160">
        <f>IF(AC449="",0,IFERROR(IF(VLOOKUP(AC449,AC$38:AC448,1,0)&gt;0,0,0),1))</f>
        <v>0</v>
      </c>
      <c r="AC449" s="161">
        <f>IF(DATOS!J413=Y$39,DATOS!C413,"")</f>
        <v>0</v>
      </c>
    </row>
    <row r="450" spans="27:29" x14ac:dyDescent="0.25">
      <c r="AA450" s="160">
        <f t="shared" si="11"/>
        <v>1</v>
      </c>
      <c r="AB450" s="160">
        <f>IF(AC450="",0,IFERROR(IF(VLOOKUP(AC450,AC$38:AC449,1,0)&gt;0,0,0),1))</f>
        <v>0</v>
      </c>
      <c r="AC450" s="161">
        <f>IF(DATOS!J414=Y$39,DATOS!C414,"")</f>
        <v>0</v>
      </c>
    </row>
    <row r="451" spans="27:29" x14ac:dyDescent="0.25">
      <c r="AA451" s="160">
        <f t="shared" si="11"/>
        <v>1</v>
      </c>
      <c r="AB451" s="160">
        <f>IF(AC451="",0,IFERROR(IF(VLOOKUP(AC451,AC$38:AC450,1,0)&gt;0,0,0),1))</f>
        <v>0</v>
      </c>
      <c r="AC451" s="161">
        <f>IF(DATOS!J415=Y$39,DATOS!C415,"")</f>
        <v>0</v>
      </c>
    </row>
    <row r="452" spans="27:29" x14ac:dyDescent="0.25">
      <c r="AA452" s="160">
        <f t="shared" si="11"/>
        <v>1</v>
      </c>
      <c r="AB452" s="160">
        <f>IF(AC452="",0,IFERROR(IF(VLOOKUP(AC452,AC$38:AC451,1,0)&gt;0,0,0),1))</f>
        <v>0</v>
      </c>
      <c r="AC452" s="161">
        <f>IF(DATOS!J416=Y$39,DATOS!C416,"")</f>
        <v>0</v>
      </c>
    </row>
    <row r="453" spans="27:29" x14ac:dyDescent="0.25">
      <c r="AA453" s="160">
        <f t="shared" si="11"/>
        <v>1</v>
      </c>
      <c r="AB453" s="160">
        <f>IF(AC453="",0,IFERROR(IF(VLOOKUP(AC453,AC$38:AC452,1,0)&gt;0,0,0),1))</f>
        <v>0</v>
      </c>
      <c r="AC453" s="161">
        <f>IF(DATOS!J417=Y$39,DATOS!C417,"")</f>
        <v>0</v>
      </c>
    </row>
    <row r="454" spans="27:29" x14ac:dyDescent="0.25">
      <c r="AA454" s="160">
        <f t="shared" si="11"/>
        <v>1</v>
      </c>
      <c r="AB454" s="160">
        <f>IF(AC454="",0,IFERROR(IF(VLOOKUP(AC454,AC$38:AC453,1,0)&gt;0,0,0),1))</f>
        <v>0</v>
      </c>
      <c r="AC454" s="161">
        <f>IF(DATOS!J418=Y$39,DATOS!C418,"")</f>
        <v>0</v>
      </c>
    </row>
    <row r="455" spans="27:29" x14ac:dyDescent="0.25">
      <c r="AA455" s="160">
        <f t="shared" si="11"/>
        <v>1</v>
      </c>
      <c r="AB455" s="160">
        <f>IF(AC455="",0,IFERROR(IF(VLOOKUP(AC455,AC$38:AC454,1,0)&gt;0,0,0),1))</f>
        <v>0</v>
      </c>
      <c r="AC455" s="161">
        <f>IF(DATOS!J419=Y$39,DATOS!C419,"")</f>
        <v>0</v>
      </c>
    </row>
    <row r="456" spans="27:29" x14ac:dyDescent="0.25">
      <c r="AA456" s="160">
        <f t="shared" si="11"/>
        <v>1</v>
      </c>
      <c r="AB456" s="160">
        <f>IF(AC456="",0,IFERROR(IF(VLOOKUP(AC456,AC$38:AC455,1,0)&gt;0,0,0),1))</f>
        <v>0</v>
      </c>
      <c r="AC456" s="161">
        <f>IF(DATOS!J420=Y$39,DATOS!C420,"")</f>
        <v>0</v>
      </c>
    </row>
    <row r="457" spans="27:29" x14ac:dyDescent="0.25">
      <c r="AA457" s="160">
        <f t="shared" si="11"/>
        <v>1</v>
      </c>
      <c r="AB457" s="160">
        <f>IF(AC457="",0,IFERROR(IF(VLOOKUP(AC457,AC$38:AC456,1,0)&gt;0,0,0),1))</f>
        <v>0</v>
      </c>
      <c r="AC457" s="161">
        <f>IF(DATOS!J421=Y$39,DATOS!C421,"")</f>
        <v>0</v>
      </c>
    </row>
    <row r="458" spans="27:29" x14ac:dyDescent="0.25">
      <c r="AA458" s="160">
        <f t="shared" si="11"/>
        <v>1</v>
      </c>
      <c r="AB458" s="160">
        <f>IF(AC458="",0,IFERROR(IF(VLOOKUP(AC458,AC$38:AC457,1,0)&gt;0,0,0),1))</f>
        <v>0</v>
      </c>
      <c r="AC458" s="161">
        <f>IF(DATOS!J422=Y$39,DATOS!C422,"")</f>
        <v>0</v>
      </c>
    </row>
    <row r="459" spans="27:29" x14ac:dyDescent="0.25">
      <c r="AA459" s="160">
        <f t="shared" si="11"/>
        <v>1</v>
      </c>
      <c r="AB459" s="160">
        <f>IF(AC459="",0,IFERROR(IF(VLOOKUP(AC459,AC$38:AC458,1,0)&gt;0,0,0),1))</f>
        <v>0</v>
      </c>
      <c r="AC459" s="161">
        <f>IF(DATOS!J423=Y$39,DATOS!C423,"")</f>
        <v>0</v>
      </c>
    </row>
    <row r="460" spans="27:29" x14ac:dyDescent="0.25">
      <c r="AA460" s="160">
        <f t="shared" si="11"/>
        <v>1</v>
      </c>
      <c r="AB460" s="160">
        <f>IF(AC460="",0,IFERROR(IF(VLOOKUP(AC460,AC$38:AC459,1,0)&gt;0,0,0),1))</f>
        <v>0</v>
      </c>
      <c r="AC460" s="161">
        <f>IF(DATOS!J424=Y$39,DATOS!C424,"")</f>
        <v>0</v>
      </c>
    </row>
    <row r="461" spans="27:29" x14ac:dyDescent="0.25">
      <c r="AA461" s="160">
        <f t="shared" si="11"/>
        <v>1</v>
      </c>
      <c r="AB461" s="160">
        <f>IF(AC461="",0,IFERROR(IF(VLOOKUP(AC461,AC$38:AC460,1,0)&gt;0,0,0),1))</f>
        <v>0</v>
      </c>
      <c r="AC461" s="161">
        <f>IF(DATOS!J425=Y$39,DATOS!C425,"")</f>
        <v>0</v>
      </c>
    </row>
    <row r="462" spans="27:29" x14ac:dyDescent="0.25">
      <c r="AA462" s="160">
        <f t="shared" si="11"/>
        <v>1</v>
      </c>
      <c r="AB462" s="160">
        <f>IF(AC462="",0,IFERROR(IF(VLOOKUP(AC462,AC$38:AC461,1,0)&gt;0,0,0),1))</f>
        <v>0</v>
      </c>
      <c r="AC462" s="161">
        <f>IF(DATOS!J426=Y$39,DATOS!C426,"")</f>
        <v>0</v>
      </c>
    </row>
    <row r="463" spans="27:29" x14ac:dyDescent="0.25">
      <c r="AA463" s="160">
        <f t="shared" si="11"/>
        <v>1</v>
      </c>
      <c r="AB463" s="160">
        <f>IF(AC463="",0,IFERROR(IF(VLOOKUP(AC463,AC$38:AC462,1,0)&gt;0,0,0),1))</f>
        <v>0</v>
      </c>
      <c r="AC463" s="161">
        <f>IF(DATOS!J427=Y$39,DATOS!C427,"")</f>
        <v>0</v>
      </c>
    </row>
    <row r="464" spans="27:29" x14ac:dyDescent="0.25">
      <c r="AA464" s="160">
        <f t="shared" si="11"/>
        <v>1</v>
      </c>
      <c r="AB464" s="160">
        <f>IF(AC464="",0,IFERROR(IF(VLOOKUP(AC464,AC$38:AC463,1,0)&gt;0,0,0),1))</f>
        <v>0</v>
      </c>
      <c r="AC464" s="161">
        <f>IF(DATOS!J428=Y$39,DATOS!C428,"")</f>
        <v>0</v>
      </c>
    </row>
    <row r="465" spans="27:29" x14ac:dyDescent="0.25">
      <c r="AA465" s="160">
        <f t="shared" si="11"/>
        <v>1</v>
      </c>
      <c r="AB465" s="160">
        <f>IF(AC465="",0,IFERROR(IF(VLOOKUP(AC465,AC$38:AC464,1,0)&gt;0,0,0),1))</f>
        <v>0</v>
      </c>
      <c r="AC465" s="161">
        <f>IF(DATOS!J429=Y$39,DATOS!C429,"")</f>
        <v>0</v>
      </c>
    </row>
    <row r="466" spans="27:29" x14ac:dyDescent="0.25">
      <c r="AA466" s="160">
        <f t="shared" si="11"/>
        <v>1</v>
      </c>
      <c r="AB466" s="160">
        <f>IF(AC466="",0,IFERROR(IF(VLOOKUP(AC466,AC$38:AC465,1,0)&gt;0,0,0),1))</f>
        <v>0</v>
      </c>
      <c r="AC466" s="161">
        <f>IF(DATOS!J430=Y$39,DATOS!C430,"")</f>
        <v>0</v>
      </c>
    </row>
    <row r="467" spans="27:29" x14ac:dyDescent="0.25">
      <c r="AA467" s="160">
        <f t="shared" si="11"/>
        <v>1</v>
      </c>
      <c r="AB467" s="160">
        <f>IF(AC467="",0,IFERROR(IF(VLOOKUP(AC467,AC$38:AC466,1,0)&gt;0,0,0),1))</f>
        <v>0</v>
      </c>
      <c r="AC467" s="161">
        <f>IF(DATOS!J431=Y$39,DATOS!C431,"")</f>
        <v>0</v>
      </c>
    </row>
    <row r="468" spans="27:29" x14ac:dyDescent="0.25">
      <c r="AA468" s="160">
        <f t="shared" si="11"/>
        <v>1</v>
      </c>
      <c r="AB468" s="160">
        <f>IF(AC468="",0,IFERROR(IF(VLOOKUP(AC468,AC$38:AC467,1,0)&gt;0,0,0),1))</f>
        <v>0</v>
      </c>
      <c r="AC468" s="161">
        <f>IF(DATOS!J432=Y$39,DATOS!C432,"")</f>
        <v>0</v>
      </c>
    </row>
    <row r="469" spans="27:29" x14ac:dyDescent="0.25">
      <c r="AA469" s="160">
        <f t="shared" si="11"/>
        <v>1</v>
      </c>
      <c r="AB469" s="160">
        <f>IF(AC469="",0,IFERROR(IF(VLOOKUP(AC469,AC$38:AC468,1,0)&gt;0,0,0),1))</f>
        <v>0</v>
      </c>
      <c r="AC469" s="161">
        <f>IF(DATOS!J433=Y$39,DATOS!C433,"")</f>
        <v>0</v>
      </c>
    </row>
    <row r="470" spans="27:29" x14ac:dyDescent="0.25">
      <c r="AA470" s="160">
        <f t="shared" si="11"/>
        <v>1</v>
      </c>
      <c r="AB470" s="160">
        <f>IF(AC470="",0,IFERROR(IF(VLOOKUP(AC470,AC$38:AC469,1,0)&gt;0,0,0),1))</f>
        <v>0</v>
      </c>
      <c r="AC470" s="161">
        <f>IF(DATOS!J434=Y$39,DATOS!C434,"")</f>
        <v>0</v>
      </c>
    </row>
    <row r="471" spans="27:29" x14ac:dyDescent="0.25">
      <c r="AA471" s="160">
        <f t="shared" si="11"/>
        <v>1</v>
      </c>
      <c r="AB471" s="160">
        <f>IF(AC471="",0,IFERROR(IF(VLOOKUP(AC471,AC$38:AC470,1,0)&gt;0,0,0),1))</f>
        <v>0</v>
      </c>
      <c r="AC471" s="161">
        <f>IF(DATOS!J435=Y$39,DATOS!C435,"")</f>
        <v>0</v>
      </c>
    </row>
    <row r="472" spans="27:29" x14ac:dyDescent="0.25">
      <c r="AA472" s="160">
        <f t="shared" si="11"/>
        <v>1</v>
      </c>
      <c r="AB472" s="160">
        <f>IF(AC472="",0,IFERROR(IF(VLOOKUP(AC472,AC$38:AC471,1,0)&gt;0,0,0),1))</f>
        <v>0</v>
      </c>
      <c r="AC472" s="161">
        <f>IF(DATOS!J436=Y$39,DATOS!C436,"")</f>
        <v>0</v>
      </c>
    </row>
    <row r="473" spans="27:29" x14ac:dyDescent="0.25">
      <c r="AA473" s="160">
        <f t="shared" si="11"/>
        <v>1</v>
      </c>
      <c r="AB473" s="160">
        <f>IF(AC473="",0,IFERROR(IF(VLOOKUP(AC473,AC$38:AC472,1,0)&gt;0,0,0),1))</f>
        <v>0</v>
      </c>
      <c r="AC473" s="161">
        <f>IF(DATOS!J437=Y$39,DATOS!C437,"")</f>
        <v>0</v>
      </c>
    </row>
    <row r="474" spans="27:29" x14ac:dyDescent="0.25">
      <c r="AA474" s="160">
        <f t="shared" si="11"/>
        <v>1</v>
      </c>
      <c r="AB474" s="160">
        <f>IF(AC474="",0,IFERROR(IF(VLOOKUP(AC474,AC$38:AC473,1,0)&gt;0,0,0),1))</f>
        <v>0</v>
      </c>
      <c r="AC474" s="161">
        <f>IF(DATOS!J438=Y$39,DATOS!C438,"")</f>
        <v>0</v>
      </c>
    </row>
    <row r="475" spans="27:29" x14ac:dyDescent="0.25">
      <c r="AA475" s="160">
        <f t="shared" si="11"/>
        <v>1</v>
      </c>
      <c r="AB475" s="160">
        <f>IF(AC475="",0,IFERROR(IF(VLOOKUP(AC475,AC$38:AC474,1,0)&gt;0,0,0),1))</f>
        <v>0</v>
      </c>
      <c r="AC475" s="161">
        <f>IF(DATOS!J439=Y$39,DATOS!C439,"")</f>
        <v>0</v>
      </c>
    </row>
    <row r="476" spans="27:29" x14ac:dyDescent="0.25">
      <c r="AA476" s="160">
        <f t="shared" si="11"/>
        <v>1</v>
      </c>
      <c r="AB476" s="160">
        <f>IF(AC476="",0,IFERROR(IF(VLOOKUP(AC476,AC$38:AC475,1,0)&gt;0,0,0),1))</f>
        <v>0</v>
      </c>
      <c r="AC476" s="161">
        <f>IF(DATOS!J440=Y$39,DATOS!C440,"")</f>
        <v>0</v>
      </c>
    </row>
    <row r="477" spans="27:29" x14ac:dyDescent="0.25">
      <c r="AA477" s="160">
        <f t="shared" si="11"/>
        <v>1</v>
      </c>
      <c r="AB477" s="160">
        <f>IF(AC477="",0,IFERROR(IF(VLOOKUP(AC477,AC$38:AC476,1,0)&gt;0,0,0),1))</f>
        <v>0</v>
      </c>
      <c r="AC477" s="161">
        <f>IF(DATOS!J441=Y$39,DATOS!C441,"")</f>
        <v>0</v>
      </c>
    </row>
    <row r="478" spans="27:29" x14ac:dyDescent="0.25">
      <c r="AA478" s="160">
        <f t="shared" si="11"/>
        <v>1</v>
      </c>
      <c r="AB478" s="160">
        <f>IF(AC478="",0,IFERROR(IF(VLOOKUP(AC478,AC$38:AC477,1,0)&gt;0,0,0),1))</f>
        <v>0</v>
      </c>
      <c r="AC478" s="161">
        <f>IF(DATOS!J442=Y$39,DATOS!C442,"")</f>
        <v>0</v>
      </c>
    </row>
    <row r="479" spans="27:29" x14ac:dyDescent="0.25">
      <c r="AA479" s="160">
        <f t="shared" si="11"/>
        <v>1</v>
      </c>
      <c r="AB479" s="160">
        <f>IF(AC479="",0,IFERROR(IF(VLOOKUP(AC479,AC$38:AC478,1,0)&gt;0,0,0),1))</f>
        <v>0</v>
      </c>
      <c r="AC479" s="161">
        <f>IF(DATOS!J443=Y$39,DATOS!C443,"")</f>
        <v>0</v>
      </c>
    </row>
    <row r="480" spans="27:29" x14ac:dyDescent="0.25">
      <c r="AA480" s="160">
        <f t="shared" si="11"/>
        <v>1</v>
      </c>
      <c r="AB480" s="160">
        <f>IF(AC480="",0,IFERROR(IF(VLOOKUP(AC480,AC$38:AC479,1,0)&gt;0,0,0),1))</f>
        <v>0</v>
      </c>
      <c r="AC480" s="161">
        <f>IF(DATOS!J444=Y$39,DATOS!C444,"")</f>
        <v>0</v>
      </c>
    </row>
    <row r="481" spans="27:29" x14ac:dyDescent="0.25">
      <c r="AA481" s="160">
        <f t="shared" si="11"/>
        <v>1</v>
      </c>
      <c r="AB481" s="160">
        <f>IF(AC481="",0,IFERROR(IF(VLOOKUP(AC481,AC$38:AC480,1,0)&gt;0,0,0),1))</f>
        <v>0</v>
      </c>
      <c r="AC481" s="161">
        <f>IF(DATOS!J445=Y$39,DATOS!C445,"")</f>
        <v>0</v>
      </c>
    </row>
    <row r="482" spans="27:29" x14ac:dyDescent="0.25">
      <c r="AA482" s="160">
        <f t="shared" si="11"/>
        <v>1</v>
      </c>
      <c r="AB482" s="160">
        <f>IF(AC482="",0,IFERROR(IF(VLOOKUP(AC482,AC$38:AC481,1,0)&gt;0,0,0),1))</f>
        <v>0</v>
      </c>
      <c r="AC482" s="161">
        <f>IF(DATOS!J446=Y$39,DATOS!C446,"")</f>
        <v>0</v>
      </c>
    </row>
    <row r="483" spans="27:29" x14ac:dyDescent="0.25">
      <c r="AA483" s="160">
        <f t="shared" si="11"/>
        <v>1</v>
      </c>
      <c r="AB483" s="160">
        <f>IF(AC483="",0,IFERROR(IF(VLOOKUP(AC483,AC$38:AC482,1,0)&gt;0,0,0),1))</f>
        <v>0</v>
      </c>
      <c r="AC483" s="161">
        <f>IF(DATOS!J447=Y$39,DATOS!C447,"")</f>
        <v>0</v>
      </c>
    </row>
    <row r="484" spans="27:29" x14ac:dyDescent="0.25">
      <c r="AA484" s="160">
        <f t="shared" si="11"/>
        <v>1</v>
      </c>
      <c r="AB484" s="160">
        <f>IF(AC484="",0,IFERROR(IF(VLOOKUP(AC484,AC$38:AC483,1,0)&gt;0,0,0),1))</f>
        <v>0</v>
      </c>
      <c r="AC484" s="161">
        <f>IF(DATOS!J448=Y$39,DATOS!C448,"")</f>
        <v>0</v>
      </c>
    </row>
    <row r="485" spans="27:29" x14ac:dyDescent="0.25">
      <c r="AA485" s="160">
        <f t="shared" si="11"/>
        <v>1</v>
      </c>
      <c r="AB485" s="160">
        <f>IF(AC485="",0,IFERROR(IF(VLOOKUP(AC485,AC$38:AC484,1,0)&gt;0,0,0),1))</f>
        <v>0</v>
      </c>
      <c r="AC485" s="161">
        <f>IF(DATOS!J449=Y$39,DATOS!C449,"")</f>
        <v>0</v>
      </c>
    </row>
    <row r="486" spans="27:29" x14ac:dyDescent="0.25">
      <c r="AA486" s="160">
        <f t="shared" ref="AA486:AA549" si="12">AA485+AB486</f>
        <v>1</v>
      </c>
      <c r="AB486" s="160">
        <f>IF(AC486="",0,IFERROR(IF(VLOOKUP(AC486,AC$38:AC485,1,0)&gt;0,0,0),1))</f>
        <v>0</v>
      </c>
      <c r="AC486" s="161">
        <f>IF(DATOS!J450=Y$39,DATOS!C450,"")</f>
        <v>0</v>
      </c>
    </row>
    <row r="487" spans="27:29" x14ac:dyDescent="0.25">
      <c r="AA487" s="160">
        <f t="shared" si="12"/>
        <v>1</v>
      </c>
      <c r="AB487" s="160">
        <f>IF(AC487="",0,IFERROR(IF(VLOOKUP(AC487,AC$38:AC486,1,0)&gt;0,0,0),1))</f>
        <v>0</v>
      </c>
      <c r="AC487" s="161">
        <f>IF(DATOS!J451=Y$39,DATOS!C451,"")</f>
        <v>0</v>
      </c>
    </row>
    <row r="488" spans="27:29" x14ac:dyDescent="0.25">
      <c r="AA488" s="160">
        <f t="shared" si="12"/>
        <v>1</v>
      </c>
      <c r="AB488" s="160">
        <f>IF(AC488="",0,IFERROR(IF(VLOOKUP(AC488,AC$38:AC487,1,0)&gt;0,0,0),1))</f>
        <v>0</v>
      </c>
      <c r="AC488" s="161">
        <f>IF(DATOS!J452=Y$39,DATOS!C452,"")</f>
        <v>0</v>
      </c>
    </row>
    <row r="489" spans="27:29" x14ac:dyDescent="0.25">
      <c r="AA489" s="160">
        <f t="shared" si="12"/>
        <v>1</v>
      </c>
      <c r="AB489" s="160">
        <f>IF(AC489="",0,IFERROR(IF(VLOOKUP(AC489,AC$38:AC488,1,0)&gt;0,0,0),1))</f>
        <v>0</v>
      </c>
      <c r="AC489" s="161">
        <f>IF(DATOS!J453=Y$39,DATOS!C453,"")</f>
        <v>0</v>
      </c>
    </row>
    <row r="490" spans="27:29" x14ac:dyDescent="0.25">
      <c r="AA490" s="160">
        <f t="shared" si="12"/>
        <v>1</v>
      </c>
      <c r="AB490" s="160">
        <f>IF(AC490="",0,IFERROR(IF(VLOOKUP(AC490,AC$38:AC489,1,0)&gt;0,0,0),1))</f>
        <v>0</v>
      </c>
      <c r="AC490" s="161">
        <f>IF(DATOS!J454=Y$39,DATOS!C454,"")</f>
        <v>0</v>
      </c>
    </row>
    <row r="491" spans="27:29" x14ac:dyDescent="0.25">
      <c r="AA491" s="160">
        <f t="shared" si="12"/>
        <v>1</v>
      </c>
      <c r="AB491" s="160">
        <f>IF(AC491="",0,IFERROR(IF(VLOOKUP(AC491,AC$38:AC490,1,0)&gt;0,0,0),1))</f>
        <v>0</v>
      </c>
      <c r="AC491" s="161">
        <f>IF(DATOS!J455=Y$39,DATOS!C455,"")</f>
        <v>0</v>
      </c>
    </row>
    <row r="492" spans="27:29" x14ac:dyDescent="0.25">
      <c r="AA492" s="160">
        <f t="shared" si="12"/>
        <v>1</v>
      </c>
      <c r="AB492" s="160">
        <f>IF(AC492="",0,IFERROR(IF(VLOOKUP(AC492,AC$38:AC491,1,0)&gt;0,0,0),1))</f>
        <v>0</v>
      </c>
      <c r="AC492" s="161">
        <f>IF(DATOS!J456=Y$39,DATOS!C456,"")</f>
        <v>0</v>
      </c>
    </row>
    <row r="493" spans="27:29" x14ac:dyDescent="0.25">
      <c r="AA493" s="160">
        <f t="shared" si="12"/>
        <v>1</v>
      </c>
      <c r="AB493" s="160">
        <f>IF(AC493="",0,IFERROR(IF(VLOOKUP(AC493,AC$38:AC492,1,0)&gt;0,0,0),1))</f>
        <v>0</v>
      </c>
      <c r="AC493" s="161">
        <f>IF(DATOS!J457=Y$39,DATOS!C457,"")</f>
        <v>0</v>
      </c>
    </row>
    <row r="494" spans="27:29" x14ac:dyDescent="0.25">
      <c r="AA494" s="160">
        <f t="shared" si="12"/>
        <v>1</v>
      </c>
      <c r="AB494" s="160">
        <f>IF(AC494="",0,IFERROR(IF(VLOOKUP(AC494,AC$38:AC493,1,0)&gt;0,0,0),1))</f>
        <v>0</v>
      </c>
      <c r="AC494" s="161">
        <f>IF(DATOS!J458=Y$39,DATOS!C458,"")</f>
        <v>0</v>
      </c>
    </row>
    <row r="495" spans="27:29" x14ac:dyDescent="0.25">
      <c r="AA495" s="160">
        <f t="shared" si="12"/>
        <v>1</v>
      </c>
      <c r="AB495" s="160">
        <f>IF(AC495="",0,IFERROR(IF(VLOOKUP(AC495,AC$38:AC494,1,0)&gt;0,0,0),1))</f>
        <v>0</v>
      </c>
      <c r="AC495" s="161">
        <f>IF(DATOS!J459=Y$39,DATOS!C459,"")</f>
        <v>0</v>
      </c>
    </row>
    <row r="496" spans="27:29" x14ac:dyDescent="0.25">
      <c r="AA496" s="160">
        <f t="shared" si="12"/>
        <v>1</v>
      </c>
      <c r="AB496" s="160">
        <f>IF(AC496="",0,IFERROR(IF(VLOOKUP(AC496,AC$38:AC495,1,0)&gt;0,0,0),1))</f>
        <v>0</v>
      </c>
      <c r="AC496" s="161">
        <f>IF(DATOS!J460=Y$39,DATOS!C460,"")</f>
        <v>0</v>
      </c>
    </row>
    <row r="497" spans="27:29" x14ac:dyDescent="0.25">
      <c r="AA497" s="160">
        <f t="shared" si="12"/>
        <v>1</v>
      </c>
      <c r="AB497" s="160">
        <f>IF(AC497="",0,IFERROR(IF(VLOOKUP(AC497,AC$38:AC496,1,0)&gt;0,0,0),1))</f>
        <v>0</v>
      </c>
      <c r="AC497" s="161">
        <f>IF(DATOS!J461=Y$39,DATOS!C461,"")</f>
        <v>0</v>
      </c>
    </row>
    <row r="498" spans="27:29" x14ac:dyDescent="0.25">
      <c r="AA498" s="160">
        <f t="shared" si="12"/>
        <v>1</v>
      </c>
      <c r="AB498" s="160">
        <f>IF(AC498="",0,IFERROR(IF(VLOOKUP(AC498,AC$38:AC497,1,0)&gt;0,0,0),1))</f>
        <v>0</v>
      </c>
      <c r="AC498" s="161">
        <f>IF(DATOS!J462=Y$39,DATOS!C462,"")</f>
        <v>0</v>
      </c>
    </row>
    <row r="499" spans="27:29" x14ac:dyDescent="0.25">
      <c r="AA499" s="160">
        <f t="shared" si="12"/>
        <v>1</v>
      </c>
      <c r="AB499" s="160">
        <f>IF(AC499="",0,IFERROR(IF(VLOOKUP(AC499,AC$38:AC498,1,0)&gt;0,0,0),1))</f>
        <v>0</v>
      </c>
      <c r="AC499" s="161">
        <f>IF(DATOS!J463=Y$39,DATOS!C463,"")</f>
        <v>0</v>
      </c>
    </row>
    <row r="500" spans="27:29" x14ac:dyDescent="0.25">
      <c r="AA500" s="160">
        <f t="shared" si="12"/>
        <v>1</v>
      </c>
      <c r="AB500" s="160">
        <f>IF(AC500="",0,IFERROR(IF(VLOOKUP(AC500,AC$38:AC499,1,0)&gt;0,0,0),1))</f>
        <v>0</v>
      </c>
      <c r="AC500" s="161">
        <f>IF(DATOS!J464=Y$39,DATOS!C464,"")</f>
        <v>0</v>
      </c>
    </row>
    <row r="501" spans="27:29" x14ac:dyDescent="0.25">
      <c r="AA501" s="160">
        <f t="shared" si="12"/>
        <v>1</v>
      </c>
      <c r="AB501" s="160">
        <f>IF(AC501="",0,IFERROR(IF(VLOOKUP(AC501,AC$38:AC500,1,0)&gt;0,0,0),1))</f>
        <v>0</v>
      </c>
      <c r="AC501" s="161">
        <f>IF(DATOS!J465=Y$39,DATOS!C465,"")</f>
        <v>0</v>
      </c>
    </row>
    <row r="502" spans="27:29" x14ac:dyDescent="0.25">
      <c r="AA502" s="160">
        <f t="shared" si="12"/>
        <v>1</v>
      </c>
      <c r="AB502" s="160">
        <f>IF(AC502="",0,IFERROR(IF(VLOOKUP(AC502,AC$38:AC501,1,0)&gt;0,0,0),1))</f>
        <v>0</v>
      </c>
      <c r="AC502" s="161">
        <f>IF(DATOS!J466=Y$39,DATOS!C466,"")</f>
        <v>0</v>
      </c>
    </row>
    <row r="503" spans="27:29" x14ac:dyDescent="0.25">
      <c r="AA503" s="160">
        <f t="shared" si="12"/>
        <v>1</v>
      </c>
      <c r="AB503" s="160">
        <f>IF(AC503="",0,IFERROR(IF(VLOOKUP(AC503,AC$38:AC502,1,0)&gt;0,0,0),1))</f>
        <v>0</v>
      </c>
      <c r="AC503" s="161">
        <f>IF(DATOS!J467=Y$39,DATOS!C467,"")</f>
        <v>0</v>
      </c>
    </row>
    <row r="504" spans="27:29" x14ac:dyDescent="0.25">
      <c r="AA504" s="160">
        <f t="shared" si="12"/>
        <v>1</v>
      </c>
      <c r="AB504" s="160">
        <f>IF(AC504="",0,IFERROR(IF(VLOOKUP(AC504,AC$38:AC503,1,0)&gt;0,0,0),1))</f>
        <v>0</v>
      </c>
      <c r="AC504" s="161">
        <f>IF(DATOS!J468=Y$39,DATOS!C468,"")</f>
        <v>0</v>
      </c>
    </row>
    <row r="505" spans="27:29" x14ac:dyDescent="0.25">
      <c r="AA505" s="160">
        <f t="shared" si="12"/>
        <v>1</v>
      </c>
      <c r="AB505" s="160">
        <f>IF(AC505="",0,IFERROR(IF(VLOOKUP(AC505,AC$38:AC504,1,0)&gt;0,0,0),1))</f>
        <v>0</v>
      </c>
      <c r="AC505" s="161">
        <f>IF(DATOS!J469=Y$39,DATOS!C469,"")</f>
        <v>0</v>
      </c>
    </row>
    <row r="506" spans="27:29" x14ac:dyDescent="0.25">
      <c r="AA506" s="160">
        <f t="shared" si="12"/>
        <v>1</v>
      </c>
      <c r="AB506" s="160">
        <f>IF(AC506="",0,IFERROR(IF(VLOOKUP(AC506,AC$38:AC505,1,0)&gt;0,0,0),1))</f>
        <v>0</v>
      </c>
      <c r="AC506" s="161">
        <f>IF(DATOS!J470=Y$39,DATOS!C470,"")</f>
        <v>0</v>
      </c>
    </row>
    <row r="507" spans="27:29" x14ac:dyDescent="0.25">
      <c r="AA507" s="160">
        <f t="shared" si="12"/>
        <v>1</v>
      </c>
      <c r="AB507" s="160">
        <f>IF(AC507="",0,IFERROR(IF(VLOOKUP(AC507,AC$38:AC506,1,0)&gt;0,0,0),1))</f>
        <v>0</v>
      </c>
      <c r="AC507" s="161">
        <f>IF(DATOS!J471=Y$39,DATOS!C471,"")</f>
        <v>0</v>
      </c>
    </row>
    <row r="508" spans="27:29" x14ac:dyDescent="0.25">
      <c r="AA508" s="160">
        <f t="shared" si="12"/>
        <v>1</v>
      </c>
      <c r="AB508" s="160">
        <f>IF(AC508="",0,IFERROR(IF(VLOOKUP(AC508,AC$38:AC507,1,0)&gt;0,0,0),1))</f>
        <v>0</v>
      </c>
      <c r="AC508" s="161">
        <f>IF(DATOS!J472=Y$39,DATOS!C472,"")</f>
        <v>0</v>
      </c>
    </row>
    <row r="509" spans="27:29" x14ac:dyDescent="0.25">
      <c r="AA509" s="160">
        <f t="shared" si="12"/>
        <v>1</v>
      </c>
      <c r="AB509" s="160">
        <f>IF(AC509="",0,IFERROR(IF(VLOOKUP(AC509,AC$38:AC508,1,0)&gt;0,0,0),1))</f>
        <v>0</v>
      </c>
      <c r="AC509" s="161">
        <f>IF(DATOS!J473=Y$39,DATOS!C473,"")</f>
        <v>0</v>
      </c>
    </row>
    <row r="510" spans="27:29" x14ac:dyDescent="0.25">
      <c r="AA510" s="160">
        <f t="shared" si="12"/>
        <v>1</v>
      </c>
      <c r="AB510" s="160">
        <f>IF(AC510="",0,IFERROR(IF(VLOOKUP(AC510,AC$38:AC509,1,0)&gt;0,0,0),1))</f>
        <v>0</v>
      </c>
      <c r="AC510" s="161">
        <f>IF(DATOS!J474=Y$39,DATOS!C474,"")</f>
        <v>0</v>
      </c>
    </row>
    <row r="511" spans="27:29" x14ac:dyDescent="0.25">
      <c r="AA511" s="160">
        <f t="shared" si="12"/>
        <v>1</v>
      </c>
      <c r="AB511" s="160">
        <f>IF(AC511="",0,IFERROR(IF(VLOOKUP(AC511,AC$38:AC510,1,0)&gt;0,0,0),1))</f>
        <v>0</v>
      </c>
      <c r="AC511" s="161">
        <f>IF(DATOS!J475=Y$39,DATOS!C475,"")</f>
        <v>0</v>
      </c>
    </row>
    <row r="512" spans="27:29" x14ac:dyDescent="0.25">
      <c r="AA512" s="160">
        <f t="shared" si="12"/>
        <v>1</v>
      </c>
      <c r="AB512" s="160">
        <f>IF(AC512="",0,IFERROR(IF(VLOOKUP(AC512,AC$38:AC511,1,0)&gt;0,0,0),1))</f>
        <v>0</v>
      </c>
      <c r="AC512" s="161">
        <f>IF(DATOS!J476=Y$39,DATOS!C476,"")</f>
        <v>0</v>
      </c>
    </row>
    <row r="513" spans="27:29" x14ac:dyDescent="0.25">
      <c r="AA513" s="160">
        <f t="shared" si="12"/>
        <v>1</v>
      </c>
      <c r="AB513" s="160">
        <f>IF(AC513="",0,IFERROR(IF(VLOOKUP(AC513,AC$38:AC512,1,0)&gt;0,0,0),1))</f>
        <v>0</v>
      </c>
      <c r="AC513" s="161">
        <f>IF(DATOS!J477=Y$39,DATOS!C477,"")</f>
        <v>0</v>
      </c>
    </row>
    <row r="514" spans="27:29" x14ac:dyDescent="0.25">
      <c r="AA514" s="160">
        <f t="shared" si="12"/>
        <v>1</v>
      </c>
      <c r="AB514" s="160">
        <f>IF(AC514="",0,IFERROR(IF(VLOOKUP(AC514,AC$38:AC513,1,0)&gt;0,0,0),1))</f>
        <v>0</v>
      </c>
      <c r="AC514" s="161">
        <f>IF(DATOS!J478=Y$39,DATOS!C478,"")</f>
        <v>0</v>
      </c>
    </row>
    <row r="515" spans="27:29" x14ac:dyDescent="0.25">
      <c r="AA515" s="160">
        <f t="shared" si="12"/>
        <v>1</v>
      </c>
      <c r="AB515" s="160">
        <f>IF(AC515="",0,IFERROR(IF(VLOOKUP(AC515,AC$38:AC514,1,0)&gt;0,0,0),1))</f>
        <v>0</v>
      </c>
      <c r="AC515" s="161">
        <f>IF(DATOS!J479=Y$39,DATOS!C479,"")</f>
        <v>0</v>
      </c>
    </row>
    <row r="516" spans="27:29" x14ac:dyDescent="0.25">
      <c r="AA516" s="160">
        <f t="shared" si="12"/>
        <v>1</v>
      </c>
      <c r="AB516" s="160">
        <f>IF(AC516="",0,IFERROR(IF(VLOOKUP(AC516,AC$38:AC515,1,0)&gt;0,0,0),1))</f>
        <v>0</v>
      </c>
      <c r="AC516" s="161">
        <f>IF(DATOS!J480=Y$39,DATOS!C480,"")</f>
        <v>0</v>
      </c>
    </row>
    <row r="517" spans="27:29" x14ac:dyDescent="0.25">
      <c r="AA517" s="160">
        <f t="shared" si="12"/>
        <v>1</v>
      </c>
      <c r="AB517" s="160">
        <f>IF(AC517="",0,IFERROR(IF(VLOOKUP(AC517,AC$38:AC516,1,0)&gt;0,0,0),1))</f>
        <v>0</v>
      </c>
      <c r="AC517" s="161">
        <f>IF(DATOS!J481=Y$39,DATOS!C481,"")</f>
        <v>0</v>
      </c>
    </row>
    <row r="518" spans="27:29" x14ac:dyDescent="0.25">
      <c r="AA518" s="160">
        <f t="shared" si="12"/>
        <v>1</v>
      </c>
      <c r="AB518" s="160">
        <f>IF(AC518="",0,IFERROR(IF(VLOOKUP(AC518,AC$38:AC517,1,0)&gt;0,0,0),1))</f>
        <v>0</v>
      </c>
      <c r="AC518" s="161">
        <f>IF(DATOS!J482=Y$39,DATOS!C482,"")</f>
        <v>0</v>
      </c>
    </row>
    <row r="519" spans="27:29" x14ac:dyDescent="0.25">
      <c r="AA519" s="160">
        <f t="shared" si="12"/>
        <v>1</v>
      </c>
      <c r="AB519" s="160">
        <f>IF(AC519="",0,IFERROR(IF(VLOOKUP(AC519,AC$38:AC518,1,0)&gt;0,0,0),1))</f>
        <v>0</v>
      </c>
      <c r="AC519" s="161">
        <f>IF(DATOS!J483=Y$39,DATOS!C483,"")</f>
        <v>0</v>
      </c>
    </row>
    <row r="520" spans="27:29" x14ac:dyDescent="0.25">
      <c r="AA520" s="160">
        <f t="shared" si="12"/>
        <v>1</v>
      </c>
      <c r="AB520" s="160">
        <f>IF(AC520="",0,IFERROR(IF(VLOOKUP(AC520,AC$38:AC519,1,0)&gt;0,0,0),1))</f>
        <v>0</v>
      </c>
      <c r="AC520" s="161">
        <f>IF(DATOS!J484=Y$39,DATOS!C484,"")</f>
        <v>0</v>
      </c>
    </row>
    <row r="521" spans="27:29" x14ac:dyDescent="0.25">
      <c r="AA521" s="160">
        <f t="shared" si="12"/>
        <v>1</v>
      </c>
      <c r="AB521" s="160">
        <f>IF(AC521="",0,IFERROR(IF(VLOOKUP(AC521,AC$38:AC520,1,0)&gt;0,0,0),1))</f>
        <v>0</v>
      </c>
      <c r="AC521" s="161">
        <f>IF(DATOS!J485=Y$39,DATOS!C485,"")</f>
        <v>0</v>
      </c>
    </row>
    <row r="522" spans="27:29" x14ac:dyDescent="0.25">
      <c r="AA522" s="160">
        <f t="shared" si="12"/>
        <v>1</v>
      </c>
      <c r="AB522" s="160">
        <f>IF(AC522="",0,IFERROR(IF(VLOOKUP(AC522,AC$38:AC521,1,0)&gt;0,0,0),1))</f>
        <v>0</v>
      </c>
      <c r="AC522" s="161">
        <f>IF(DATOS!J486=Y$39,DATOS!C486,"")</f>
        <v>0</v>
      </c>
    </row>
    <row r="523" spans="27:29" x14ac:dyDescent="0.25">
      <c r="AA523" s="160">
        <f t="shared" si="12"/>
        <v>1</v>
      </c>
      <c r="AB523" s="160">
        <f>IF(AC523="",0,IFERROR(IF(VLOOKUP(AC523,AC$38:AC522,1,0)&gt;0,0,0),1))</f>
        <v>0</v>
      </c>
      <c r="AC523" s="161">
        <f>IF(DATOS!J487=Y$39,DATOS!C487,"")</f>
        <v>0</v>
      </c>
    </row>
    <row r="524" spans="27:29" x14ac:dyDescent="0.25">
      <c r="AA524" s="160">
        <f t="shared" si="12"/>
        <v>1</v>
      </c>
      <c r="AB524" s="160">
        <f>IF(AC524="",0,IFERROR(IF(VLOOKUP(AC524,AC$38:AC523,1,0)&gt;0,0,0),1))</f>
        <v>0</v>
      </c>
      <c r="AC524" s="161">
        <f>IF(DATOS!J488=Y$39,DATOS!C488,"")</f>
        <v>0</v>
      </c>
    </row>
    <row r="525" spans="27:29" x14ac:dyDescent="0.25">
      <c r="AA525" s="160">
        <f t="shared" si="12"/>
        <v>1</v>
      </c>
      <c r="AB525" s="160">
        <f>IF(AC525="",0,IFERROR(IF(VLOOKUP(AC525,AC$38:AC524,1,0)&gt;0,0,0),1))</f>
        <v>0</v>
      </c>
      <c r="AC525" s="161">
        <f>IF(DATOS!J489=Y$39,DATOS!C489,"")</f>
        <v>0</v>
      </c>
    </row>
    <row r="526" spans="27:29" x14ac:dyDescent="0.25">
      <c r="AA526" s="160">
        <f t="shared" si="12"/>
        <v>1</v>
      </c>
      <c r="AB526" s="160">
        <f>IF(AC526="",0,IFERROR(IF(VLOOKUP(AC526,AC$38:AC525,1,0)&gt;0,0,0),1))</f>
        <v>0</v>
      </c>
      <c r="AC526" s="161">
        <f>IF(DATOS!J490=Y$39,DATOS!C490,"")</f>
        <v>0</v>
      </c>
    </row>
    <row r="527" spans="27:29" x14ac:dyDescent="0.25">
      <c r="AA527" s="160">
        <f t="shared" si="12"/>
        <v>1</v>
      </c>
      <c r="AB527" s="160">
        <f>IF(AC527="",0,IFERROR(IF(VLOOKUP(AC527,AC$38:AC526,1,0)&gt;0,0,0),1))</f>
        <v>0</v>
      </c>
      <c r="AC527" s="161">
        <f>IF(DATOS!J491=Y$39,DATOS!C491,"")</f>
        <v>0</v>
      </c>
    </row>
    <row r="528" spans="27:29" x14ac:dyDescent="0.25">
      <c r="AA528" s="160">
        <f t="shared" si="12"/>
        <v>1</v>
      </c>
      <c r="AB528" s="160">
        <f>IF(AC528="",0,IFERROR(IF(VLOOKUP(AC528,AC$38:AC527,1,0)&gt;0,0,0),1))</f>
        <v>0</v>
      </c>
      <c r="AC528" s="161">
        <f>IF(DATOS!J492=Y$39,DATOS!C492,"")</f>
        <v>0</v>
      </c>
    </row>
    <row r="529" spans="27:29" x14ac:dyDescent="0.25">
      <c r="AA529" s="160">
        <f t="shared" si="12"/>
        <v>1</v>
      </c>
      <c r="AB529" s="160">
        <f>IF(AC529="",0,IFERROR(IF(VLOOKUP(AC529,AC$38:AC528,1,0)&gt;0,0,0),1))</f>
        <v>0</v>
      </c>
      <c r="AC529" s="161">
        <f>IF(DATOS!J493=Y$39,DATOS!C493,"")</f>
        <v>0</v>
      </c>
    </row>
    <row r="530" spans="27:29" x14ac:dyDescent="0.25">
      <c r="AA530" s="160">
        <f t="shared" si="12"/>
        <v>1</v>
      </c>
      <c r="AB530" s="160">
        <f>IF(AC530="",0,IFERROR(IF(VLOOKUP(AC530,AC$38:AC529,1,0)&gt;0,0,0),1))</f>
        <v>0</v>
      </c>
      <c r="AC530" s="161">
        <f>IF(DATOS!J494=Y$39,DATOS!C494,"")</f>
        <v>0</v>
      </c>
    </row>
    <row r="531" spans="27:29" x14ac:dyDescent="0.25">
      <c r="AA531" s="160">
        <f t="shared" si="12"/>
        <v>1</v>
      </c>
      <c r="AB531" s="160">
        <f>IF(AC531="",0,IFERROR(IF(VLOOKUP(AC531,AC$38:AC530,1,0)&gt;0,0,0),1))</f>
        <v>0</v>
      </c>
      <c r="AC531" s="161">
        <f>IF(DATOS!J495=Y$39,DATOS!C495,"")</f>
        <v>0</v>
      </c>
    </row>
    <row r="532" spans="27:29" x14ac:dyDescent="0.25">
      <c r="AA532" s="160">
        <f t="shared" si="12"/>
        <v>1</v>
      </c>
      <c r="AB532" s="160">
        <f>IF(AC532="",0,IFERROR(IF(VLOOKUP(AC532,AC$38:AC531,1,0)&gt;0,0,0),1))</f>
        <v>0</v>
      </c>
      <c r="AC532" s="161">
        <f>IF(DATOS!J496=Y$39,DATOS!C496,"")</f>
        <v>0</v>
      </c>
    </row>
    <row r="533" spans="27:29" x14ac:dyDescent="0.25">
      <c r="AA533" s="160">
        <f t="shared" si="12"/>
        <v>1</v>
      </c>
      <c r="AB533" s="160">
        <f>IF(AC533="",0,IFERROR(IF(VLOOKUP(AC533,AC$38:AC532,1,0)&gt;0,0,0),1))</f>
        <v>0</v>
      </c>
      <c r="AC533" s="161">
        <f>IF(DATOS!J497=Y$39,DATOS!C497,"")</f>
        <v>0</v>
      </c>
    </row>
    <row r="534" spans="27:29" x14ac:dyDescent="0.25">
      <c r="AA534" s="160">
        <f t="shared" si="12"/>
        <v>1</v>
      </c>
      <c r="AB534" s="160">
        <f>IF(AC534="",0,IFERROR(IF(VLOOKUP(AC534,AC$38:AC533,1,0)&gt;0,0,0),1))</f>
        <v>0</v>
      </c>
      <c r="AC534" s="161">
        <f>IF(DATOS!J498=Y$39,DATOS!C498,"")</f>
        <v>0</v>
      </c>
    </row>
    <row r="535" spans="27:29" x14ac:dyDescent="0.25">
      <c r="AA535" s="160">
        <f t="shared" si="12"/>
        <v>1</v>
      </c>
      <c r="AB535" s="160">
        <f>IF(AC535="",0,IFERROR(IF(VLOOKUP(AC535,AC$38:AC534,1,0)&gt;0,0,0),1))</f>
        <v>0</v>
      </c>
      <c r="AC535" s="161">
        <f>IF(DATOS!J499=Y$39,DATOS!C499,"")</f>
        <v>0</v>
      </c>
    </row>
    <row r="536" spans="27:29" x14ac:dyDescent="0.25">
      <c r="AA536" s="160">
        <f t="shared" si="12"/>
        <v>1</v>
      </c>
      <c r="AB536" s="160">
        <f>IF(AC536="",0,IFERROR(IF(VLOOKUP(AC536,AC$38:AC535,1,0)&gt;0,0,0),1))</f>
        <v>0</v>
      </c>
      <c r="AC536" s="161">
        <f>IF(DATOS!J500=Y$39,DATOS!C500,"")</f>
        <v>0</v>
      </c>
    </row>
    <row r="537" spans="27:29" x14ac:dyDescent="0.25">
      <c r="AA537" s="160">
        <f t="shared" si="12"/>
        <v>1</v>
      </c>
      <c r="AB537" s="160">
        <f>IF(AC537="",0,IFERROR(IF(VLOOKUP(AC537,AC$38:AC536,1,0)&gt;0,0,0),1))</f>
        <v>0</v>
      </c>
      <c r="AC537" s="161">
        <f>IF(DATOS!J501=Y$39,DATOS!C501,"")</f>
        <v>0</v>
      </c>
    </row>
    <row r="538" spans="27:29" x14ac:dyDescent="0.25">
      <c r="AA538" s="160">
        <f t="shared" si="12"/>
        <v>1</v>
      </c>
      <c r="AB538" s="160">
        <f>IF(AC538="",0,IFERROR(IF(VLOOKUP(AC538,AC$38:AC537,1,0)&gt;0,0,0),1))</f>
        <v>0</v>
      </c>
      <c r="AC538" s="161">
        <f>IF(DATOS!J502=Y$39,DATOS!C502,"")</f>
        <v>0</v>
      </c>
    </row>
    <row r="539" spans="27:29" x14ac:dyDescent="0.25">
      <c r="AA539" s="160">
        <f t="shared" si="12"/>
        <v>1</v>
      </c>
      <c r="AB539" s="160">
        <f>IF(AC539="",0,IFERROR(IF(VLOOKUP(AC539,AC$38:AC538,1,0)&gt;0,0,0),1))</f>
        <v>0</v>
      </c>
      <c r="AC539" s="161">
        <f>IF(DATOS!J503=Y$39,DATOS!C503,"")</f>
        <v>0</v>
      </c>
    </row>
    <row r="540" spans="27:29" x14ac:dyDescent="0.25">
      <c r="AA540" s="160">
        <f t="shared" si="12"/>
        <v>1</v>
      </c>
      <c r="AB540" s="160">
        <f>IF(AC540="",0,IFERROR(IF(VLOOKUP(AC540,AC$38:AC539,1,0)&gt;0,0,0),1))</f>
        <v>0</v>
      </c>
      <c r="AC540" s="161">
        <f>IF(DATOS!J504=Y$39,DATOS!C504,"")</f>
        <v>0</v>
      </c>
    </row>
    <row r="541" spans="27:29" x14ac:dyDescent="0.25">
      <c r="AA541" s="160">
        <f t="shared" si="12"/>
        <v>1</v>
      </c>
      <c r="AB541" s="160">
        <f>IF(AC541="",0,IFERROR(IF(VLOOKUP(AC541,AC$38:AC540,1,0)&gt;0,0,0),1))</f>
        <v>0</v>
      </c>
      <c r="AC541" s="161">
        <f>IF(DATOS!J505=Y$39,DATOS!C505,"")</f>
        <v>0</v>
      </c>
    </row>
    <row r="542" spans="27:29" x14ac:dyDescent="0.25">
      <c r="AA542" s="160">
        <f t="shared" si="12"/>
        <v>1</v>
      </c>
      <c r="AB542" s="160">
        <f>IF(AC542="",0,IFERROR(IF(VLOOKUP(AC542,AC$38:AC541,1,0)&gt;0,0,0),1))</f>
        <v>0</v>
      </c>
      <c r="AC542" s="161">
        <f>IF(DATOS!J506=Y$39,DATOS!C506,"")</f>
        <v>0</v>
      </c>
    </row>
    <row r="543" spans="27:29" x14ac:dyDescent="0.25">
      <c r="AA543" s="160">
        <f t="shared" si="12"/>
        <v>1</v>
      </c>
      <c r="AB543" s="160">
        <f>IF(AC543="",0,IFERROR(IF(VLOOKUP(AC543,AC$38:AC542,1,0)&gt;0,0,0),1))</f>
        <v>0</v>
      </c>
      <c r="AC543" s="161">
        <f>IF(DATOS!J507=Y$39,DATOS!C507,"")</f>
        <v>0</v>
      </c>
    </row>
    <row r="544" spans="27:29" x14ac:dyDescent="0.25">
      <c r="AA544" s="160">
        <f t="shared" si="12"/>
        <v>1</v>
      </c>
      <c r="AB544" s="160">
        <f>IF(AC544="",0,IFERROR(IF(VLOOKUP(AC544,AC$38:AC543,1,0)&gt;0,0,0),1))</f>
        <v>0</v>
      </c>
      <c r="AC544" s="161">
        <f>IF(DATOS!J508=Y$39,DATOS!C508,"")</f>
        <v>0</v>
      </c>
    </row>
    <row r="545" spans="27:29" x14ac:dyDescent="0.25">
      <c r="AA545" s="160">
        <f t="shared" si="12"/>
        <v>1</v>
      </c>
      <c r="AB545" s="160">
        <f>IF(AC545="",0,IFERROR(IF(VLOOKUP(AC545,AC$38:AC544,1,0)&gt;0,0,0),1))</f>
        <v>0</v>
      </c>
      <c r="AC545" s="161">
        <f>IF(DATOS!J509=Y$39,DATOS!C509,"")</f>
        <v>0</v>
      </c>
    </row>
    <row r="546" spans="27:29" x14ac:dyDescent="0.25">
      <c r="AA546" s="160">
        <f t="shared" si="12"/>
        <v>1</v>
      </c>
      <c r="AB546" s="160">
        <f>IF(AC546="",0,IFERROR(IF(VLOOKUP(AC546,AC$38:AC545,1,0)&gt;0,0,0),1))</f>
        <v>0</v>
      </c>
      <c r="AC546" s="161">
        <f>IF(DATOS!J510=Y$39,DATOS!C510,"")</f>
        <v>0</v>
      </c>
    </row>
    <row r="547" spans="27:29" x14ac:dyDescent="0.25">
      <c r="AA547" s="160">
        <f t="shared" si="12"/>
        <v>1</v>
      </c>
      <c r="AB547" s="160">
        <f>IF(AC547="",0,IFERROR(IF(VLOOKUP(AC547,AC$38:AC546,1,0)&gt;0,0,0),1))</f>
        <v>0</v>
      </c>
      <c r="AC547" s="161">
        <f>IF(DATOS!J511=Y$39,DATOS!C511,"")</f>
        <v>0</v>
      </c>
    </row>
    <row r="548" spans="27:29" x14ac:dyDescent="0.25">
      <c r="AA548" s="160">
        <f t="shared" si="12"/>
        <v>1</v>
      </c>
      <c r="AB548" s="160">
        <f>IF(AC548="",0,IFERROR(IF(VLOOKUP(AC548,AC$38:AC547,1,0)&gt;0,0,0),1))</f>
        <v>0</v>
      </c>
      <c r="AC548" s="161">
        <f>IF(DATOS!J512=Y$39,DATOS!C512,"")</f>
        <v>0</v>
      </c>
    </row>
    <row r="549" spans="27:29" x14ac:dyDescent="0.25">
      <c r="AA549" s="160">
        <f t="shared" si="12"/>
        <v>1</v>
      </c>
      <c r="AB549" s="160">
        <f>IF(AC549="",0,IFERROR(IF(VLOOKUP(AC549,AC$38:AC548,1,0)&gt;0,0,0),1))</f>
        <v>0</v>
      </c>
      <c r="AC549" s="161">
        <f>IF(DATOS!J513=Y$39,DATOS!C513,"")</f>
        <v>0</v>
      </c>
    </row>
    <row r="550" spans="27:29" x14ac:dyDescent="0.25">
      <c r="AA550" s="160">
        <f t="shared" ref="AA550:AA613" si="13">AA549+AB550</f>
        <v>1</v>
      </c>
      <c r="AB550" s="160">
        <f>IF(AC550="",0,IFERROR(IF(VLOOKUP(AC550,AC$38:AC549,1,0)&gt;0,0,0),1))</f>
        <v>0</v>
      </c>
      <c r="AC550" s="161">
        <f>IF(DATOS!J514=Y$39,DATOS!C514,"")</f>
        <v>0</v>
      </c>
    </row>
    <row r="551" spans="27:29" x14ac:dyDescent="0.25">
      <c r="AA551" s="160">
        <f t="shared" si="13"/>
        <v>1</v>
      </c>
      <c r="AB551" s="160">
        <f>IF(AC551="",0,IFERROR(IF(VLOOKUP(AC551,AC$38:AC550,1,0)&gt;0,0,0),1))</f>
        <v>0</v>
      </c>
      <c r="AC551" s="161">
        <f>IF(DATOS!J515=Y$39,DATOS!C515,"")</f>
        <v>0</v>
      </c>
    </row>
    <row r="552" spans="27:29" x14ac:dyDescent="0.25">
      <c r="AA552" s="160">
        <f t="shared" si="13"/>
        <v>1</v>
      </c>
      <c r="AB552" s="160">
        <f>IF(AC552="",0,IFERROR(IF(VLOOKUP(AC552,AC$38:AC551,1,0)&gt;0,0,0),1))</f>
        <v>0</v>
      </c>
      <c r="AC552" s="161">
        <f>IF(DATOS!J516=Y$39,DATOS!C516,"")</f>
        <v>0</v>
      </c>
    </row>
    <row r="553" spans="27:29" x14ac:dyDescent="0.25">
      <c r="AA553" s="160">
        <f t="shared" si="13"/>
        <v>1</v>
      </c>
      <c r="AB553" s="160">
        <f>IF(AC553="",0,IFERROR(IF(VLOOKUP(AC553,AC$38:AC552,1,0)&gt;0,0,0),1))</f>
        <v>0</v>
      </c>
      <c r="AC553" s="161">
        <f>IF(DATOS!J517=Y$39,DATOS!C517,"")</f>
        <v>0</v>
      </c>
    </row>
    <row r="554" spans="27:29" x14ac:dyDescent="0.25">
      <c r="AA554" s="160">
        <f t="shared" si="13"/>
        <v>1</v>
      </c>
      <c r="AB554" s="160">
        <f>IF(AC554="",0,IFERROR(IF(VLOOKUP(AC554,AC$38:AC553,1,0)&gt;0,0,0),1))</f>
        <v>0</v>
      </c>
      <c r="AC554" s="161">
        <f>IF(DATOS!J518=Y$39,DATOS!C518,"")</f>
        <v>0</v>
      </c>
    </row>
    <row r="555" spans="27:29" x14ac:dyDescent="0.25">
      <c r="AA555" s="160">
        <f t="shared" si="13"/>
        <v>1</v>
      </c>
      <c r="AB555" s="160">
        <f>IF(AC555="",0,IFERROR(IF(VLOOKUP(AC555,AC$38:AC554,1,0)&gt;0,0,0),1))</f>
        <v>0</v>
      </c>
      <c r="AC555" s="161">
        <f>IF(DATOS!J519=Y$39,DATOS!C519,"")</f>
        <v>0</v>
      </c>
    </row>
    <row r="556" spans="27:29" x14ac:dyDescent="0.25">
      <c r="AA556" s="160">
        <f t="shared" si="13"/>
        <v>1</v>
      </c>
      <c r="AB556" s="160">
        <f>IF(AC556="",0,IFERROR(IF(VLOOKUP(AC556,AC$38:AC555,1,0)&gt;0,0,0),1))</f>
        <v>0</v>
      </c>
      <c r="AC556" s="161">
        <f>IF(DATOS!J520=Y$39,DATOS!C520,"")</f>
        <v>0</v>
      </c>
    </row>
    <row r="557" spans="27:29" x14ac:dyDescent="0.25">
      <c r="AA557" s="160">
        <f t="shared" si="13"/>
        <v>1</v>
      </c>
      <c r="AB557" s="160">
        <f>IF(AC557="",0,IFERROR(IF(VLOOKUP(AC557,AC$38:AC556,1,0)&gt;0,0,0),1))</f>
        <v>0</v>
      </c>
      <c r="AC557" s="161">
        <f>IF(DATOS!J521=Y$39,DATOS!C521,"")</f>
        <v>0</v>
      </c>
    </row>
    <row r="558" spans="27:29" x14ac:dyDescent="0.25">
      <c r="AA558" s="160">
        <f t="shared" si="13"/>
        <v>1</v>
      </c>
      <c r="AB558" s="160">
        <f>IF(AC558="",0,IFERROR(IF(VLOOKUP(AC558,AC$38:AC557,1,0)&gt;0,0,0),1))</f>
        <v>0</v>
      </c>
      <c r="AC558" s="161">
        <f>IF(DATOS!J522=Y$39,DATOS!C522,"")</f>
        <v>0</v>
      </c>
    </row>
    <row r="559" spans="27:29" x14ac:dyDescent="0.25">
      <c r="AA559" s="160">
        <f t="shared" si="13"/>
        <v>1</v>
      </c>
      <c r="AB559" s="160">
        <f>IF(AC559="",0,IFERROR(IF(VLOOKUP(AC559,AC$38:AC558,1,0)&gt;0,0,0),1))</f>
        <v>0</v>
      </c>
      <c r="AC559" s="161">
        <f>IF(DATOS!J523=Y$39,DATOS!C523,"")</f>
        <v>0</v>
      </c>
    </row>
    <row r="560" spans="27:29" x14ac:dyDescent="0.25">
      <c r="AA560" s="160">
        <f t="shared" si="13"/>
        <v>1</v>
      </c>
      <c r="AB560" s="160">
        <f>IF(AC560="",0,IFERROR(IF(VLOOKUP(AC560,AC$38:AC559,1,0)&gt;0,0,0),1))</f>
        <v>0</v>
      </c>
      <c r="AC560" s="161">
        <f>IF(DATOS!J524=Y$39,DATOS!C524,"")</f>
        <v>0</v>
      </c>
    </row>
    <row r="561" spans="27:29" x14ac:dyDescent="0.25">
      <c r="AA561" s="160">
        <f t="shared" si="13"/>
        <v>1</v>
      </c>
      <c r="AB561" s="160">
        <f>IF(AC561="",0,IFERROR(IF(VLOOKUP(AC561,AC$38:AC560,1,0)&gt;0,0,0),1))</f>
        <v>0</v>
      </c>
      <c r="AC561" s="161">
        <f>IF(DATOS!J525=Y$39,DATOS!C525,"")</f>
        <v>0</v>
      </c>
    </row>
    <row r="562" spans="27:29" x14ac:dyDescent="0.25">
      <c r="AA562" s="160">
        <f t="shared" si="13"/>
        <v>1</v>
      </c>
      <c r="AB562" s="160">
        <f>IF(AC562="",0,IFERROR(IF(VLOOKUP(AC562,AC$38:AC561,1,0)&gt;0,0,0),1))</f>
        <v>0</v>
      </c>
      <c r="AC562" s="161">
        <f>IF(DATOS!J526=Y$39,DATOS!C526,"")</f>
        <v>0</v>
      </c>
    </row>
    <row r="563" spans="27:29" x14ac:dyDescent="0.25">
      <c r="AA563" s="160">
        <f t="shared" si="13"/>
        <v>1</v>
      </c>
      <c r="AB563" s="160">
        <f>IF(AC563="",0,IFERROR(IF(VLOOKUP(AC563,AC$38:AC562,1,0)&gt;0,0,0),1))</f>
        <v>0</v>
      </c>
      <c r="AC563" s="161">
        <f>IF(DATOS!J527=Y$39,DATOS!C527,"")</f>
        <v>0</v>
      </c>
    </row>
    <row r="564" spans="27:29" x14ac:dyDescent="0.25">
      <c r="AA564" s="160">
        <f t="shared" si="13"/>
        <v>1</v>
      </c>
      <c r="AB564" s="160">
        <f>IF(AC564="",0,IFERROR(IF(VLOOKUP(AC564,AC$38:AC563,1,0)&gt;0,0,0),1))</f>
        <v>0</v>
      </c>
      <c r="AC564" s="161">
        <f>IF(DATOS!J528=Y$39,DATOS!C528,"")</f>
        <v>0</v>
      </c>
    </row>
    <row r="565" spans="27:29" x14ac:dyDescent="0.25">
      <c r="AA565" s="160">
        <f t="shared" si="13"/>
        <v>1</v>
      </c>
      <c r="AB565" s="160">
        <f>IF(AC565="",0,IFERROR(IF(VLOOKUP(AC565,AC$38:AC564,1,0)&gt;0,0,0),1))</f>
        <v>0</v>
      </c>
      <c r="AC565" s="161">
        <f>IF(DATOS!J529=Y$39,DATOS!C529,"")</f>
        <v>0</v>
      </c>
    </row>
    <row r="566" spans="27:29" x14ac:dyDescent="0.25">
      <c r="AA566" s="160">
        <f t="shared" si="13"/>
        <v>1</v>
      </c>
      <c r="AB566" s="160">
        <f>IF(AC566="",0,IFERROR(IF(VLOOKUP(AC566,AC$38:AC565,1,0)&gt;0,0,0),1))</f>
        <v>0</v>
      </c>
      <c r="AC566" s="161">
        <f>IF(DATOS!J530=Y$39,DATOS!C530,"")</f>
        <v>0</v>
      </c>
    </row>
    <row r="567" spans="27:29" x14ac:dyDescent="0.25">
      <c r="AA567" s="160">
        <f t="shared" si="13"/>
        <v>1</v>
      </c>
      <c r="AB567" s="160">
        <f>IF(AC567="",0,IFERROR(IF(VLOOKUP(AC567,AC$38:AC566,1,0)&gt;0,0,0),1))</f>
        <v>0</v>
      </c>
      <c r="AC567" s="161">
        <f>IF(DATOS!J531=Y$39,DATOS!C531,"")</f>
        <v>0</v>
      </c>
    </row>
    <row r="568" spans="27:29" x14ac:dyDescent="0.25">
      <c r="AA568" s="160">
        <f t="shared" si="13"/>
        <v>1</v>
      </c>
      <c r="AB568" s="160">
        <f>IF(AC568="",0,IFERROR(IF(VLOOKUP(AC568,AC$38:AC567,1,0)&gt;0,0,0),1))</f>
        <v>0</v>
      </c>
      <c r="AC568" s="161">
        <f>IF(DATOS!J532=Y$39,DATOS!C532,"")</f>
        <v>0</v>
      </c>
    </row>
    <row r="569" spans="27:29" x14ac:dyDescent="0.25">
      <c r="AA569" s="160">
        <f t="shared" si="13"/>
        <v>1</v>
      </c>
      <c r="AB569" s="160">
        <f>IF(AC569="",0,IFERROR(IF(VLOOKUP(AC569,AC$38:AC568,1,0)&gt;0,0,0),1))</f>
        <v>0</v>
      </c>
      <c r="AC569" s="161">
        <f>IF(DATOS!J533=Y$39,DATOS!C533,"")</f>
        <v>0</v>
      </c>
    </row>
    <row r="570" spans="27:29" x14ac:dyDescent="0.25">
      <c r="AA570" s="160">
        <f t="shared" si="13"/>
        <v>1</v>
      </c>
      <c r="AB570" s="160">
        <f>IF(AC570="",0,IFERROR(IF(VLOOKUP(AC570,AC$38:AC569,1,0)&gt;0,0,0),1))</f>
        <v>0</v>
      </c>
      <c r="AC570" s="161">
        <f>IF(DATOS!J534=Y$39,DATOS!C534,"")</f>
        <v>0</v>
      </c>
    </row>
    <row r="571" spans="27:29" x14ac:dyDescent="0.25">
      <c r="AA571" s="160">
        <f t="shared" si="13"/>
        <v>1</v>
      </c>
      <c r="AB571" s="160">
        <f>IF(AC571="",0,IFERROR(IF(VLOOKUP(AC571,AC$38:AC570,1,0)&gt;0,0,0),1))</f>
        <v>0</v>
      </c>
      <c r="AC571" s="161">
        <f>IF(DATOS!J535=Y$39,DATOS!C535,"")</f>
        <v>0</v>
      </c>
    </row>
    <row r="572" spans="27:29" x14ac:dyDescent="0.25">
      <c r="AA572" s="160">
        <f t="shared" si="13"/>
        <v>1</v>
      </c>
      <c r="AB572" s="160">
        <f>IF(AC572="",0,IFERROR(IF(VLOOKUP(AC572,AC$38:AC571,1,0)&gt;0,0,0),1))</f>
        <v>0</v>
      </c>
      <c r="AC572" s="161">
        <f>IF(DATOS!J536=Y$39,DATOS!C536,"")</f>
        <v>0</v>
      </c>
    </row>
    <row r="573" spans="27:29" x14ac:dyDescent="0.25">
      <c r="AA573" s="160">
        <f t="shared" si="13"/>
        <v>1</v>
      </c>
      <c r="AB573" s="160">
        <f>IF(AC573="",0,IFERROR(IF(VLOOKUP(AC573,AC$38:AC572,1,0)&gt;0,0,0),1))</f>
        <v>0</v>
      </c>
      <c r="AC573" s="161">
        <f>IF(DATOS!J537=Y$39,DATOS!C537,"")</f>
        <v>0</v>
      </c>
    </row>
    <row r="574" spans="27:29" x14ac:dyDescent="0.25">
      <c r="AA574" s="160">
        <f t="shared" si="13"/>
        <v>1</v>
      </c>
      <c r="AB574" s="160">
        <f>IF(AC574="",0,IFERROR(IF(VLOOKUP(AC574,AC$38:AC573,1,0)&gt;0,0,0),1))</f>
        <v>0</v>
      </c>
      <c r="AC574" s="161">
        <f>IF(DATOS!J538=Y$39,DATOS!C538,"")</f>
        <v>0</v>
      </c>
    </row>
    <row r="575" spans="27:29" x14ac:dyDescent="0.25">
      <c r="AA575" s="160">
        <f t="shared" si="13"/>
        <v>1</v>
      </c>
      <c r="AB575" s="160">
        <f>IF(AC575="",0,IFERROR(IF(VLOOKUP(AC575,AC$38:AC574,1,0)&gt;0,0,0),1))</f>
        <v>0</v>
      </c>
      <c r="AC575" s="161">
        <f>IF(DATOS!J539=Y$39,DATOS!C539,"")</f>
        <v>0</v>
      </c>
    </row>
    <row r="576" spans="27:29" x14ac:dyDescent="0.25">
      <c r="AA576" s="160">
        <f t="shared" si="13"/>
        <v>1</v>
      </c>
      <c r="AB576" s="160">
        <f>IF(AC576="",0,IFERROR(IF(VLOOKUP(AC576,AC$38:AC575,1,0)&gt;0,0,0),1))</f>
        <v>0</v>
      </c>
      <c r="AC576" s="161">
        <f>IF(DATOS!J540=Y$39,DATOS!C540,"")</f>
        <v>0</v>
      </c>
    </row>
    <row r="577" spans="27:29" x14ac:dyDescent="0.25">
      <c r="AA577" s="160">
        <f t="shared" si="13"/>
        <v>1</v>
      </c>
      <c r="AB577" s="160">
        <f>IF(AC577="",0,IFERROR(IF(VLOOKUP(AC577,AC$38:AC576,1,0)&gt;0,0,0),1))</f>
        <v>0</v>
      </c>
      <c r="AC577" s="161">
        <f>IF(DATOS!J541=Y$39,DATOS!C541,"")</f>
        <v>0</v>
      </c>
    </row>
    <row r="578" spans="27:29" x14ac:dyDescent="0.25">
      <c r="AA578" s="160">
        <f t="shared" si="13"/>
        <v>1</v>
      </c>
      <c r="AB578" s="160">
        <f>IF(AC578="",0,IFERROR(IF(VLOOKUP(AC578,AC$38:AC577,1,0)&gt;0,0,0),1))</f>
        <v>0</v>
      </c>
      <c r="AC578" s="161">
        <f>IF(DATOS!J542=Y$39,DATOS!C542,"")</f>
        <v>0</v>
      </c>
    </row>
    <row r="579" spans="27:29" x14ac:dyDescent="0.25">
      <c r="AA579" s="160">
        <f t="shared" si="13"/>
        <v>1</v>
      </c>
      <c r="AB579" s="160">
        <f>IF(AC579="",0,IFERROR(IF(VLOOKUP(AC579,AC$38:AC578,1,0)&gt;0,0,0),1))</f>
        <v>0</v>
      </c>
      <c r="AC579" s="161">
        <f>IF(DATOS!J543=Y$39,DATOS!C543,"")</f>
        <v>0</v>
      </c>
    </row>
    <row r="580" spans="27:29" x14ac:dyDescent="0.25">
      <c r="AA580" s="160">
        <f t="shared" si="13"/>
        <v>1</v>
      </c>
      <c r="AB580" s="160">
        <f>IF(AC580="",0,IFERROR(IF(VLOOKUP(AC580,AC$38:AC579,1,0)&gt;0,0,0),1))</f>
        <v>0</v>
      </c>
      <c r="AC580" s="161">
        <f>IF(DATOS!J544=Y$39,DATOS!C544,"")</f>
        <v>0</v>
      </c>
    </row>
    <row r="581" spans="27:29" x14ac:dyDescent="0.25">
      <c r="AA581" s="160">
        <f t="shared" si="13"/>
        <v>1</v>
      </c>
      <c r="AB581" s="160">
        <f>IF(AC581="",0,IFERROR(IF(VLOOKUP(AC581,AC$38:AC580,1,0)&gt;0,0,0),1))</f>
        <v>0</v>
      </c>
      <c r="AC581" s="161">
        <f>IF(DATOS!J545=Y$39,DATOS!C545,"")</f>
        <v>0</v>
      </c>
    </row>
    <row r="582" spans="27:29" x14ac:dyDescent="0.25">
      <c r="AA582" s="160">
        <f t="shared" si="13"/>
        <v>1</v>
      </c>
      <c r="AB582" s="160">
        <f>IF(AC582="",0,IFERROR(IF(VLOOKUP(AC582,AC$38:AC581,1,0)&gt;0,0,0),1))</f>
        <v>0</v>
      </c>
      <c r="AC582" s="161">
        <f>IF(DATOS!J546=Y$39,DATOS!C546,"")</f>
        <v>0</v>
      </c>
    </row>
    <row r="583" spans="27:29" x14ac:dyDescent="0.25">
      <c r="AA583" s="160">
        <f t="shared" si="13"/>
        <v>1</v>
      </c>
      <c r="AB583" s="160">
        <f>IF(AC583="",0,IFERROR(IF(VLOOKUP(AC583,AC$38:AC582,1,0)&gt;0,0,0),1))</f>
        <v>0</v>
      </c>
      <c r="AC583" s="161">
        <f>IF(DATOS!J547=Y$39,DATOS!C547,"")</f>
        <v>0</v>
      </c>
    </row>
    <row r="584" spans="27:29" x14ac:dyDescent="0.25">
      <c r="AA584" s="160">
        <f t="shared" si="13"/>
        <v>1</v>
      </c>
      <c r="AB584" s="160">
        <f>IF(AC584="",0,IFERROR(IF(VLOOKUP(AC584,AC$38:AC583,1,0)&gt;0,0,0),1))</f>
        <v>0</v>
      </c>
      <c r="AC584" s="161">
        <f>IF(DATOS!J548=Y$39,DATOS!C548,"")</f>
        <v>0</v>
      </c>
    </row>
    <row r="585" spans="27:29" x14ac:dyDescent="0.25">
      <c r="AA585" s="160">
        <f t="shared" si="13"/>
        <v>1</v>
      </c>
      <c r="AB585" s="160">
        <f>IF(AC585="",0,IFERROR(IF(VLOOKUP(AC585,AC$38:AC584,1,0)&gt;0,0,0),1))</f>
        <v>0</v>
      </c>
      <c r="AC585" s="161">
        <f>IF(DATOS!J549=Y$39,DATOS!C549,"")</f>
        <v>0</v>
      </c>
    </row>
    <row r="586" spans="27:29" x14ac:dyDescent="0.25">
      <c r="AA586" s="160">
        <f t="shared" si="13"/>
        <v>1</v>
      </c>
      <c r="AB586" s="160">
        <f>IF(AC586="",0,IFERROR(IF(VLOOKUP(AC586,AC$38:AC585,1,0)&gt;0,0,0),1))</f>
        <v>0</v>
      </c>
      <c r="AC586" s="161">
        <f>IF(DATOS!J550=Y$39,DATOS!C550,"")</f>
        <v>0</v>
      </c>
    </row>
    <row r="587" spans="27:29" x14ac:dyDescent="0.25">
      <c r="AA587" s="160">
        <f t="shared" si="13"/>
        <v>1</v>
      </c>
      <c r="AB587" s="160">
        <f>IF(AC587="",0,IFERROR(IF(VLOOKUP(AC587,AC$38:AC586,1,0)&gt;0,0,0),1))</f>
        <v>0</v>
      </c>
      <c r="AC587" s="161">
        <f>IF(DATOS!J551=Y$39,DATOS!C551,"")</f>
        <v>0</v>
      </c>
    </row>
    <row r="588" spans="27:29" x14ac:dyDescent="0.25">
      <c r="AA588" s="160">
        <f t="shared" si="13"/>
        <v>1</v>
      </c>
      <c r="AB588" s="160">
        <f>IF(AC588="",0,IFERROR(IF(VLOOKUP(AC588,AC$38:AC587,1,0)&gt;0,0,0),1))</f>
        <v>0</v>
      </c>
      <c r="AC588" s="161">
        <f>IF(DATOS!J552=Y$39,DATOS!C552,"")</f>
        <v>0</v>
      </c>
    </row>
    <row r="589" spans="27:29" x14ac:dyDescent="0.25">
      <c r="AA589" s="160">
        <f t="shared" si="13"/>
        <v>1</v>
      </c>
      <c r="AB589" s="160">
        <f>IF(AC589="",0,IFERROR(IF(VLOOKUP(AC589,AC$38:AC588,1,0)&gt;0,0,0),1))</f>
        <v>0</v>
      </c>
      <c r="AC589" s="161">
        <f>IF(DATOS!J553=Y$39,DATOS!C553,"")</f>
        <v>0</v>
      </c>
    </row>
    <row r="590" spans="27:29" x14ac:dyDescent="0.25">
      <c r="AA590" s="160">
        <f t="shared" si="13"/>
        <v>1</v>
      </c>
      <c r="AB590" s="160">
        <f>IF(AC590="",0,IFERROR(IF(VLOOKUP(AC590,AC$38:AC589,1,0)&gt;0,0,0),1))</f>
        <v>0</v>
      </c>
      <c r="AC590" s="161">
        <f>IF(DATOS!J554=Y$39,DATOS!C554,"")</f>
        <v>0</v>
      </c>
    </row>
    <row r="591" spans="27:29" x14ac:dyDescent="0.25">
      <c r="AA591" s="160">
        <f t="shared" si="13"/>
        <v>1</v>
      </c>
      <c r="AB591" s="160">
        <f>IF(AC591="",0,IFERROR(IF(VLOOKUP(AC591,AC$38:AC590,1,0)&gt;0,0,0),1))</f>
        <v>0</v>
      </c>
      <c r="AC591" s="161">
        <f>IF(DATOS!J555=Y$39,DATOS!C555,"")</f>
        <v>0</v>
      </c>
    </row>
    <row r="592" spans="27:29" x14ac:dyDescent="0.25">
      <c r="AA592" s="160">
        <f t="shared" si="13"/>
        <v>1</v>
      </c>
      <c r="AB592" s="160">
        <f>IF(AC592="",0,IFERROR(IF(VLOOKUP(AC592,AC$38:AC591,1,0)&gt;0,0,0),1))</f>
        <v>0</v>
      </c>
      <c r="AC592" s="161">
        <f>IF(DATOS!J556=Y$39,DATOS!C556,"")</f>
        <v>0</v>
      </c>
    </row>
    <row r="593" spans="27:29" x14ac:dyDescent="0.25">
      <c r="AA593" s="160">
        <f t="shared" si="13"/>
        <v>1</v>
      </c>
      <c r="AB593" s="160">
        <f>IF(AC593="",0,IFERROR(IF(VLOOKUP(AC593,AC$38:AC592,1,0)&gt;0,0,0),1))</f>
        <v>0</v>
      </c>
      <c r="AC593" s="161">
        <f>IF(DATOS!J557=Y$39,DATOS!C557,"")</f>
        <v>0</v>
      </c>
    </row>
    <row r="594" spans="27:29" x14ac:dyDescent="0.25">
      <c r="AA594" s="160">
        <f t="shared" si="13"/>
        <v>1</v>
      </c>
      <c r="AB594" s="160">
        <f>IF(AC594="",0,IFERROR(IF(VLOOKUP(AC594,AC$38:AC593,1,0)&gt;0,0,0),1))</f>
        <v>0</v>
      </c>
      <c r="AC594" s="161">
        <f>IF(DATOS!J558=Y$39,DATOS!C558,"")</f>
        <v>0</v>
      </c>
    </row>
    <row r="595" spans="27:29" x14ac:dyDescent="0.25">
      <c r="AA595" s="160">
        <f t="shared" si="13"/>
        <v>1</v>
      </c>
      <c r="AB595" s="160">
        <f>IF(AC595="",0,IFERROR(IF(VLOOKUP(AC595,AC$38:AC594,1,0)&gt;0,0,0),1))</f>
        <v>0</v>
      </c>
      <c r="AC595" s="161">
        <f>IF(DATOS!J559=Y$39,DATOS!C559,"")</f>
        <v>0</v>
      </c>
    </row>
    <row r="596" spans="27:29" x14ac:dyDescent="0.25">
      <c r="AA596" s="160">
        <f t="shared" si="13"/>
        <v>1</v>
      </c>
      <c r="AB596" s="160">
        <f>IF(AC596="",0,IFERROR(IF(VLOOKUP(AC596,AC$38:AC595,1,0)&gt;0,0,0),1))</f>
        <v>0</v>
      </c>
      <c r="AC596" s="161">
        <f>IF(DATOS!J560=Y$39,DATOS!C560,"")</f>
        <v>0</v>
      </c>
    </row>
    <row r="597" spans="27:29" x14ac:dyDescent="0.25">
      <c r="AA597" s="160">
        <f t="shared" si="13"/>
        <v>1</v>
      </c>
      <c r="AB597" s="160">
        <f>IF(AC597="",0,IFERROR(IF(VLOOKUP(AC597,AC$38:AC596,1,0)&gt;0,0,0),1))</f>
        <v>0</v>
      </c>
      <c r="AC597" s="161">
        <f>IF(DATOS!J561=Y$39,DATOS!C561,"")</f>
        <v>0</v>
      </c>
    </row>
    <row r="598" spans="27:29" x14ac:dyDescent="0.25">
      <c r="AA598" s="160">
        <f t="shared" si="13"/>
        <v>1</v>
      </c>
      <c r="AB598" s="160">
        <f>IF(AC598="",0,IFERROR(IF(VLOOKUP(AC598,AC$38:AC597,1,0)&gt;0,0,0),1))</f>
        <v>0</v>
      </c>
      <c r="AC598" s="161">
        <f>IF(DATOS!J562=Y$39,DATOS!C562,"")</f>
        <v>0</v>
      </c>
    </row>
    <row r="599" spans="27:29" x14ac:dyDescent="0.25">
      <c r="AA599" s="160">
        <f t="shared" si="13"/>
        <v>1</v>
      </c>
      <c r="AB599" s="160">
        <f>IF(AC599="",0,IFERROR(IF(VLOOKUP(AC599,AC$38:AC598,1,0)&gt;0,0,0),1))</f>
        <v>0</v>
      </c>
      <c r="AC599" s="161">
        <f>IF(DATOS!J563=Y$39,DATOS!C563,"")</f>
        <v>0</v>
      </c>
    </row>
    <row r="600" spans="27:29" x14ac:dyDescent="0.25">
      <c r="AA600" s="160">
        <f t="shared" si="13"/>
        <v>1</v>
      </c>
      <c r="AB600" s="160">
        <f>IF(AC600="",0,IFERROR(IF(VLOOKUP(AC600,AC$38:AC599,1,0)&gt;0,0,0),1))</f>
        <v>0</v>
      </c>
      <c r="AC600" s="161">
        <f>IF(DATOS!J564=Y$39,DATOS!C564,"")</f>
        <v>0</v>
      </c>
    </row>
    <row r="601" spans="27:29" x14ac:dyDescent="0.25">
      <c r="AA601" s="160">
        <f t="shared" si="13"/>
        <v>1</v>
      </c>
      <c r="AB601" s="160">
        <f>IF(AC601="",0,IFERROR(IF(VLOOKUP(AC601,AC$38:AC600,1,0)&gt;0,0,0),1))</f>
        <v>0</v>
      </c>
      <c r="AC601" s="161">
        <f>IF(DATOS!J565=Y$39,DATOS!C565,"")</f>
        <v>0</v>
      </c>
    </row>
    <row r="602" spans="27:29" x14ac:dyDescent="0.25">
      <c r="AA602" s="160">
        <f t="shared" si="13"/>
        <v>1</v>
      </c>
      <c r="AB602" s="160">
        <f>IF(AC602="",0,IFERROR(IF(VLOOKUP(AC602,AC$38:AC601,1,0)&gt;0,0,0),1))</f>
        <v>0</v>
      </c>
      <c r="AC602" s="161">
        <f>IF(DATOS!J566=Y$39,DATOS!C566,"")</f>
        <v>0</v>
      </c>
    </row>
    <row r="603" spans="27:29" x14ac:dyDescent="0.25">
      <c r="AA603" s="160">
        <f t="shared" si="13"/>
        <v>1</v>
      </c>
      <c r="AB603" s="160">
        <f>IF(AC603="",0,IFERROR(IF(VLOOKUP(AC603,AC$38:AC602,1,0)&gt;0,0,0),1))</f>
        <v>0</v>
      </c>
      <c r="AC603" s="161">
        <f>IF(DATOS!J567=Y$39,DATOS!C567,"")</f>
        <v>0</v>
      </c>
    </row>
    <row r="604" spans="27:29" x14ac:dyDescent="0.25">
      <c r="AA604" s="160">
        <f t="shared" si="13"/>
        <v>1</v>
      </c>
      <c r="AB604" s="160">
        <f>IF(AC604="",0,IFERROR(IF(VLOOKUP(AC604,AC$38:AC603,1,0)&gt;0,0,0),1))</f>
        <v>0</v>
      </c>
      <c r="AC604" s="161">
        <f>IF(DATOS!J568=Y$39,DATOS!C568,"")</f>
        <v>0</v>
      </c>
    </row>
    <row r="605" spans="27:29" x14ac:dyDescent="0.25">
      <c r="AA605" s="160">
        <f t="shared" si="13"/>
        <v>1</v>
      </c>
      <c r="AB605" s="160">
        <f>IF(AC605="",0,IFERROR(IF(VLOOKUP(AC605,AC$38:AC604,1,0)&gt;0,0,0),1))</f>
        <v>0</v>
      </c>
      <c r="AC605" s="161">
        <f>IF(DATOS!J569=Y$39,DATOS!C569,"")</f>
        <v>0</v>
      </c>
    </row>
    <row r="606" spans="27:29" x14ac:dyDescent="0.25">
      <c r="AA606" s="160">
        <f t="shared" si="13"/>
        <v>1</v>
      </c>
      <c r="AB606" s="160">
        <f>IF(AC606="",0,IFERROR(IF(VLOOKUP(AC606,AC$38:AC605,1,0)&gt;0,0,0),1))</f>
        <v>0</v>
      </c>
      <c r="AC606" s="161">
        <f>IF(DATOS!J570=Y$39,DATOS!C570,"")</f>
        <v>0</v>
      </c>
    </row>
    <row r="607" spans="27:29" x14ac:dyDescent="0.25">
      <c r="AA607" s="160">
        <f t="shared" si="13"/>
        <v>1</v>
      </c>
      <c r="AB607" s="160">
        <f>IF(AC607="",0,IFERROR(IF(VLOOKUP(AC607,AC$38:AC606,1,0)&gt;0,0,0),1))</f>
        <v>0</v>
      </c>
      <c r="AC607" s="161">
        <f>IF(DATOS!J571=Y$39,DATOS!C571,"")</f>
        <v>0</v>
      </c>
    </row>
    <row r="608" spans="27:29" x14ac:dyDescent="0.25">
      <c r="AA608" s="160">
        <f t="shared" si="13"/>
        <v>1</v>
      </c>
      <c r="AB608" s="160">
        <f>IF(AC608="",0,IFERROR(IF(VLOOKUP(AC608,AC$38:AC607,1,0)&gt;0,0,0),1))</f>
        <v>0</v>
      </c>
      <c r="AC608" s="161">
        <f>IF(DATOS!J572=Y$39,DATOS!C572,"")</f>
        <v>0</v>
      </c>
    </row>
    <row r="609" spans="27:29" x14ac:dyDescent="0.25">
      <c r="AA609" s="160">
        <f t="shared" si="13"/>
        <v>1</v>
      </c>
      <c r="AB609" s="160">
        <f>IF(AC609="",0,IFERROR(IF(VLOOKUP(AC609,AC$38:AC608,1,0)&gt;0,0,0),1))</f>
        <v>0</v>
      </c>
      <c r="AC609" s="161">
        <f>IF(DATOS!J573=Y$39,DATOS!C573,"")</f>
        <v>0</v>
      </c>
    </row>
    <row r="610" spans="27:29" x14ac:dyDescent="0.25">
      <c r="AA610" s="160">
        <f t="shared" si="13"/>
        <v>1</v>
      </c>
      <c r="AB610" s="160">
        <f>IF(AC610="",0,IFERROR(IF(VLOOKUP(AC610,AC$38:AC609,1,0)&gt;0,0,0),1))</f>
        <v>0</v>
      </c>
      <c r="AC610" s="161">
        <f>IF(DATOS!J574=Y$39,DATOS!C574,"")</f>
        <v>0</v>
      </c>
    </row>
    <row r="611" spans="27:29" x14ac:dyDescent="0.25">
      <c r="AA611" s="160">
        <f t="shared" si="13"/>
        <v>1</v>
      </c>
      <c r="AB611" s="160">
        <f>IF(AC611="",0,IFERROR(IF(VLOOKUP(AC611,AC$38:AC610,1,0)&gt;0,0,0),1))</f>
        <v>0</v>
      </c>
      <c r="AC611" s="161">
        <f>IF(DATOS!J575=Y$39,DATOS!C575,"")</f>
        <v>0</v>
      </c>
    </row>
    <row r="612" spans="27:29" x14ac:dyDescent="0.25">
      <c r="AA612" s="160">
        <f t="shared" si="13"/>
        <v>1</v>
      </c>
      <c r="AB612" s="160">
        <f>IF(AC612="",0,IFERROR(IF(VLOOKUP(AC612,AC$38:AC611,1,0)&gt;0,0,0),1))</f>
        <v>0</v>
      </c>
      <c r="AC612" s="161">
        <f>IF(DATOS!J576=Y$39,DATOS!C576,"")</f>
        <v>0</v>
      </c>
    </row>
    <row r="613" spans="27:29" x14ac:dyDescent="0.25">
      <c r="AA613" s="160">
        <f t="shared" si="13"/>
        <v>1</v>
      </c>
      <c r="AB613" s="160">
        <f>IF(AC613="",0,IFERROR(IF(VLOOKUP(AC613,AC$38:AC612,1,0)&gt;0,0,0),1))</f>
        <v>0</v>
      </c>
      <c r="AC613" s="161">
        <f>IF(DATOS!J577=Y$39,DATOS!C577,"")</f>
        <v>0</v>
      </c>
    </row>
    <row r="614" spans="27:29" x14ac:dyDescent="0.25">
      <c r="AA614" s="160">
        <f t="shared" ref="AA614:AA677" si="14">AA613+AB614</f>
        <v>1</v>
      </c>
      <c r="AB614" s="160">
        <f>IF(AC614="",0,IFERROR(IF(VLOOKUP(AC614,AC$38:AC613,1,0)&gt;0,0,0),1))</f>
        <v>0</v>
      </c>
      <c r="AC614" s="161">
        <f>IF(DATOS!J578=Y$39,DATOS!C578,"")</f>
        <v>0</v>
      </c>
    </row>
    <row r="615" spans="27:29" x14ac:dyDescent="0.25">
      <c r="AA615" s="160">
        <f t="shared" si="14"/>
        <v>1</v>
      </c>
      <c r="AB615" s="160">
        <f>IF(AC615="",0,IFERROR(IF(VLOOKUP(AC615,AC$38:AC614,1,0)&gt;0,0,0),1))</f>
        <v>0</v>
      </c>
      <c r="AC615" s="161">
        <f>IF(DATOS!J579=Y$39,DATOS!C579,"")</f>
        <v>0</v>
      </c>
    </row>
    <row r="616" spans="27:29" x14ac:dyDescent="0.25">
      <c r="AA616" s="160">
        <f t="shared" si="14"/>
        <v>1</v>
      </c>
      <c r="AB616" s="160">
        <f>IF(AC616="",0,IFERROR(IF(VLOOKUP(AC616,AC$38:AC615,1,0)&gt;0,0,0),1))</f>
        <v>0</v>
      </c>
      <c r="AC616" s="161">
        <f>IF(DATOS!J580=Y$39,DATOS!C580,"")</f>
        <v>0</v>
      </c>
    </row>
    <row r="617" spans="27:29" x14ac:dyDescent="0.25">
      <c r="AA617" s="160">
        <f t="shared" si="14"/>
        <v>1</v>
      </c>
      <c r="AB617" s="160">
        <f>IF(AC617="",0,IFERROR(IF(VLOOKUP(AC617,AC$38:AC616,1,0)&gt;0,0,0),1))</f>
        <v>0</v>
      </c>
      <c r="AC617" s="161">
        <f>IF(DATOS!J581=Y$39,DATOS!C581,"")</f>
        <v>0</v>
      </c>
    </row>
    <row r="618" spans="27:29" x14ac:dyDescent="0.25">
      <c r="AA618" s="160">
        <f t="shared" si="14"/>
        <v>1</v>
      </c>
      <c r="AB618" s="160">
        <f>IF(AC618="",0,IFERROR(IF(VLOOKUP(AC618,AC$38:AC617,1,0)&gt;0,0,0),1))</f>
        <v>0</v>
      </c>
      <c r="AC618" s="161">
        <f>IF(DATOS!J582=Y$39,DATOS!C582,"")</f>
        <v>0</v>
      </c>
    </row>
    <row r="619" spans="27:29" x14ac:dyDescent="0.25">
      <c r="AA619" s="160">
        <f t="shared" si="14"/>
        <v>1</v>
      </c>
      <c r="AB619" s="160">
        <f>IF(AC619="",0,IFERROR(IF(VLOOKUP(AC619,AC$38:AC618,1,0)&gt;0,0,0),1))</f>
        <v>0</v>
      </c>
      <c r="AC619" s="161">
        <f>IF(DATOS!J583=Y$39,DATOS!C583,"")</f>
        <v>0</v>
      </c>
    </row>
    <row r="620" spans="27:29" x14ac:dyDescent="0.25">
      <c r="AA620" s="160">
        <f t="shared" si="14"/>
        <v>1</v>
      </c>
      <c r="AB620" s="160">
        <f>IF(AC620="",0,IFERROR(IF(VLOOKUP(AC620,AC$38:AC619,1,0)&gt;0,0,0),1))</f>
        <v>0</v>
      </c>
      <c r="AC620" s="161">
        <f>IF(DATOS!J584=Y$39,DATOS!C584,"")</f>
        <v>0</v>
      </c>
    </row>
    <row r="621" spans="27:29" x14ac:dyDescent="0.25">
      <c r="AA621" s="160">
        <f t="shared" si="14"/>
        <v>1</v>
      </c>
      <c r="AB621" s="160">
        <f>IF(AC621="",0,IFERROR(IF(VLOOKUP(AC621,AC$38:AC620,1,0)&gt;0,0,0),1))</f>
        <v>0</v>
      </c>
      <c r="AC621" s="161">
        <f>IF(DATOS!J585=Y$39,DATOS!C585,"")</f>
        <v>0</v>
      </c>
    </row>
    <row r="622" spans="27:29" x14ac:dyDescent="0.25">
      <c r="AA622" s="160">
        <f t="shared" si="14"/>
        <v>1</v>
      </c>
      <c r="AB622" s="160">
        <f>IF(AC622="",0,IFERROR(IF(VLOOKUP(AC622,AC$38:AC621,1,0)&gt;0,0,0),1))</f>
        <v>0</v>
      </c>
      <c r="AC622" s="161">
        <f>IF(DATOS!J586=Y$39,DATOS!C586,"")</f>
        <v>0</v>
      </c>
    </row>
    <row r="623" spans="27:29" x14ac:dyDescent="0.25">
      <c r="AA623" s="160">
        <f t="shared" si="14"/>
        <v>1</v>
      </c>
      <c r="AB623" s="160">
        <f>IF(AC623="",0,IFERROR(IF(VLOOKUP(AC623,AC$38:AC622,1,0)&gt;0,0,0),1))</f>
        <v>0</v>
      </c>
      <c r="AC623" s="161">
        <f>IF(DATOS!J587=Y$39,DATOS!C587,"")</f>
        <v>0</v>
      </c>
    </row>
    <row r="624" spans="27:29" x14ac:dyDescent="0.25">
      <c r="AA624" s="160">
        <f t="shared" si="14"/>
        <v>1</v>
      </c>
      <c r="AB624" s="160">
        <f>IF(AC624="",0,IFERROR(IF(VLOOKUP(AC624,AC$38:AC623,1,0)&gt;0,0,0),1))</f>
        <v>0</v>
      </c>
      <c r="AC624" s="161">
        <f>IF(DATOS!J588=Y$39,DATOS!C588,"")</f>
        <v>0</v>
      </c>
    </row>
    <row r="625" spans="27:29" x14ac:dyDescent="0.25">
      <c r="AA625" s="160">
        <f t="shared" si="14"/>
        <v>1</v>
      </c>
      <c r="AB625" s="160">
        <f>IF(AC625="",0,IFERROR(IF(VLOOKUP(AC625,AC$38:AC624,1,0)&gt;0,0,0),1))</f>
        <v>0</v>
      </c>
      <c r="AC625" s="161">
        <f>IF(DATOS!J589=Y$39,DATOS!C589,"")</f>
        <v>0</v>
      </c>
    </row>
    <row r="626" spans="27:29" x14ac:dyDescent="0.25">
      <c r="AA626" s="160">
        <f t="shared" si="14"/>
        <v>1</v>
      </c>
      <c r="AB626" s="160">
        <f>IF(AC626="",0,IFERROR(IF(VLOOKUP(AC626,AC$38:AC625,1,0)&gt;0,0,0),1))</f>
        <v>0</v>
      </c>
      <c r="AC626" s="161">
        <f>IF(DATOS!J590=Y$39,DATOS!C590,"")</f>
        <v>0</v>
      </c>
    </row>
    <row r="627" spans="27:29" x14ac:dyDescent="0.25">
      <c r="AA627" s="160">
        <f t="shared" si="14"/>
        <v>1</v>
      </c>
      <c r="AB627" s="160">
        <f>IF(AC627="",0,IFERROR(IF(VLOOKUP(AC627,AC$38:AC626,1,0)&gt;0,0,0),1))</f>
        <v>0</v>
      </c>
      <c r="AC627" s="161">
        <f>IF(DATOS!J591=Y$39,DATOS!C591,"")</f>
        <v>0</v>
      </c>
    </row>
    <row r="628" spans="27:29" x14ac:dyDescent="0.25">
      <c r="AA628" s="160">
        <f t="shared" si="14"/>
        <v>1</v>
      </c>
      <c r="AB628" s="160">
        <f>IF(AC628="",0,IFERROR(IF(VLOOKUP(AC628,AC$38:AC627,1,0)&gt;0,0,0),1))</f>
        <v>0</v>
      </c>
      <c r="AC628" s="161">
        <f>IF(DATOS!J592=Y$39,DATOS!C592,"")</f>
        <v>0</v>
      </c>
    </row>
    <row r="629" spans="27:29" x14ac:dyDescent="0.25">
      <c r="AA629" s="160">
        <f t="shared" si="14"/>
        <v>1</v>
      </c>
      <c r="AB629" s="160">
        <f>IF(AC629="",0,IFERROR(IF(VLOOKUP(AC629,AC$38:AC628,1,0)&gt;0,0,0),1))</f>
        <v>0</v>
      </c>
      <c r="AC629" s="161">
        <f>IF(DATOS!J593=Y$39,DATOS!C593,"")</f>
        <v>0</v>
      </c>
    </row>
    <row r="630" spans="27:29" x14ac:dyDescent="0.25">
      <c r="AA630" s="160">
        <f t="shared" si="14"/>
        <v>1</v>
      </c>
      <c r="AB630" s="160">
        <f>IF(AC630="",0,IFERROR(IF(VLOOKUP(AC630,AC$38:AC629,1,0)&gt;0,0,0),1))</f>
        <v>0</v>
      </c>
      <c r="AC630" s="161">
        <f>IF(DATOS!J594=Y$39,DATOS!C594,"")</f>
        <v>0</v>
      </c>
    </row>
    <row r="631" spans="27:29" x14ac:dyDescent="0.25">
      <c r="AA631" s="160">
        <f t="shared" si="14"/>
        <v>1</v>
      </c>
      <c r="AB631" s="160">
        <f>IF(AC631="",0,IFERROR(IF(VLOOKUP(AC631,AC$38:AC630,1,0)&gt;0,0,0),1))</f>
        <v>0</v>
      </c>
      <c r="AC631" s="161">
        <f>IF(DATOS!J595=Y$39,DATOS!C595,"")</f>
        <v>0</v>
      </c>
    </row>
    <row r="632" spans="27:29" x14ac:dyDescent="0.25">
      <c r="AA632" s="160">
        <f t="shared" si="14"/>
        <v>1</v>
      </c>
      <c r="AB632" s="160">
        <f>IF(AC632="",0,IFERROR(IF(VLOOKUP(AC632,AC$38:AC631,1,0)&gt;0,0,0),1))</f>
        <v>0</v>
      </c>
      <c r="AC632" s="161">
        <f>IF(DATOS!J596=Y$39,DATOS!C596,"")</f>
        <v>0</v>
      </c>
    </row>
    <row r="633" spans="27:29" x14ac:dyDescent="0.25">
      <c r="AA633" s="160">
        <f t="shared" si="14"/>
        <v>1</v>
      </c>
      <c r="AB633" s="160">
        <f>IF(AC633="",0,IFERROR(IF(VLOOKUP(AC633,AC$38:AC632,1,0)&gt;0,0,0),1))</f>
        <v>0</v>
      </c>
      <c r="AC633" s="161">
        <f>IF(DATOS!J597=Y$39,DATOS!C597,"")</f>
        <v>0</v>
      </c>
    </row>
    <row r="634" spans="27:29" x14ac:dyDescent="0.25">
      <c r="AA634" s="160">
        <f t="shared" si="14"/>
        <v>1</v>
      </c>
      <c r="AB634" s="160">
        <f>IF(AC634="",0,IFERROR(IF(VLOOKUP(AC634,AC$38:AC633,1,0)&gt;0,0,0),1))</f>
        <v>0</v>
      </c>
      <c r="AC634" s="161">
        <f>IF(DATOS!J598=Y$39,DATOS!C598,"")</f>
        <v>0</v>
      </c>
    </row>
    <row r="635" spans="27:29" x14ac:dyDescent="0.25">
      <c r="AA635" s="160">
        <f t="shared" si="14"/>
        <v>1</v>
      </c>
      <c r="AB635" s="160">
        <f>IF(AC635="",0,IFERROR(IF(VLOOKUP(AC635,AC$38:AC634,1,0)&gt;0,0,0),1))</f>
        <v>0</v>
      </c>
      <c r="AC635" s="161">
        <f>IF(DATOS!J599=Y$39,DATOS!C599,"")</f>
        <v>0</v>
      </c>
    </row>
    <row r="636" spans="27:29" x14ac:dyDescent="0.25">
      <c r="AA636" s="160">
        <f t="shared" si="14"/>
        <v>1</v>
      </c>
      <c r="AB636" s="160">
        <f>IF(AC636="",0,IFERROR(IF(VLOOKUP(AC636,AC$38:AC635,1,0)&gt;0,0,0),1))</f>
        <v>0</v>
      </c>
      <c r="AC636" s="161">
        <f>IF(DATOS!J600=Y$39,DATOS!C600,"")</f>
        <v>0</v>
      </c>
    </row>
    <row r="637" spans="27:29" x14ac:dyDescent="0.25">
      <c r="AA637" s="160">
        <f t="shared" si="14"/>
        <v>1</v>
      </c>
      <c r="AB637" s="160">
        <f>IF(AC637="",0,IFERROR(IF(VLOOKUP(AC637,AC$38:AC636,1,0)&gt;0,0,0),1))</f>
        <v>0</v>
      </c>
      <c r="AC637" s="161">
        <f>IF(DATOS!J601=Y$39,DATOS!C601,"")</f>
        <v>0</v>
      </c>
    </row>
    <row r="638" spans="27:29" x14ac:dyDescent="0.25">
      <c r="AA638" s="160">
        <f t="shared" si="14"/>
        <v>1</v>
      </c>
      <c r="AB638" s="160">
        <f>IF(AC638="",0,IFERROR(IF(VLOOKUP(AC638,AC$38:AC637,1,0)&gt;0,0,0),1))</f>
        <v>0</v>
      </c>
      <c r="AC638" s="161">
        <f>IF(DATOS!J602=Y$39,DATOS!C602,"")</f>
        <v>0</v>
      </c>
    </row>
    <row r="639" spans="27:29" x14ac:dyDescent="0.25">
      <c r="AA639" s="160">
        <f t="shared" si="14"/>
        <v>1</v>
      </c>
      <c r="AB639" s="160">
        <f>IF(AC639="",0,IFERROR(IF(VLOOKUP(AC639,AC$38:AC638,1,0)&gt;0,0,0),1))</f>
        <v>0</v>
      </c>
      <c r="AC639" s="161">
        <f>IF(DATOS!J603=Y$39,DATOS!C603,"")</f>
        <v>0</v>
      </c>
    </row>
    <row r="640" spans="27:29" x14ac:dyDescent="0.25">
      <c r="AA640" s="160">
        <f t="shared" si="14"/>
        <v>1</v>
      </c>
      <c r="AB640" s="160">
        <f>IF(AC640="",0,IFERROR(IF(VLOOKUP(AC640,AC$38:AC639,1,0)&gt;0,0,0),1))</f>
        <v>0</v>
      </c>
      <c r="AC640" s="161">
        <f>IF(DATOS!J604=Y$39,DATOS!C604,"")</f>
        <v>0</v>
      </c>
    </row>
    <row r="641" spans="27:29" x14ac:dyDescent="0.25">
      <c r="AA641" s="160">
        <f t="shared" si="14"/>
        <v>1</v>
      </c>
      <c r="AB641" s="160">
        <f>IF(AC641="",0,IFERROR(IF(VLOOKUP(AC641,AC$38:AC640,1,0)&gt;0,0,0),1))</f>
        <v>0</v>
      </c>
      <c r="AC641" s="161">
        <f>IF(DATOS!J605=Y$39,DATOS!C605,"")</f>
        <v>0</v>
      </c>
    </row>
    <row r="642" spans="27:29" x14ac:dyDescent="0.25">
      <c r="AA642" s="160">
        <f t="shared" si="14"/>
        <v>1</v>
      </c>
      <c r="AB642" s="160">
        <f>IF(AC642="",0,IFERROR(IF(VLOOKUP(AC642,AC$38:AC641,1,0)&gt;0,0,0),1))</f>
        <v>0</v>
      </c>
      <c r="AC642" s="161">
        <f>IF(DATOS!J606=Y$39,DATOS!C606,"")</f>
        <v>0</v>
      </c>
    </row>
    <row r="643" spans="27:29" x14ac:dyDescent="0.25">
      <c r="AA643" s="160">
        <f t="shared" si="14"/>
        <v>1</v>
      </c>
      <c r="AB643" s="160">
        <f>IF(AC643="",0,IFERROR(IF(VLOOKUP(AC643,AC$38:AC642,1,0)&gt;0,0,0),1))</f>
        <v>0</v>
      </c>
      <c r="AC643" s="161">
        <f>IF(DATOS!J607=Y$39,DATOS!C607,"")</f>
        <v>0</v>
      </c>
    </row>
    <row r="644" spans="27:29" x14ac:dyDescent="0.25">
      <c r="AA644" s="160">
        <f t="shared" si="14"/>
        <v>1</v>
      </c>
      <c r="AB644" s="160">
        <f>IF(AC644="",0,IFERROR(IF(VLOOKUP(AC644,AC$38:AC643,1,0)&gt;0,0,0),1))</f>
        <v>0</v>
      </c>
      <c r="AC644" s="161">
        <f>IF(DATOS!J608=Y$39,DATOS!C608,"")</f>
        <v>0</v>
      </c>
    </row>
    <row r="645" spans="27:29" x14ac:dyDescent="0.25">
      <c r="AA645" s="160">
        <f t="shared" si="14"/>
        <v>1</v>
      </c>
      <c r="AB645" s="160">
        <f>IF(AC645="",0,IFERROR(IF(VLOOKUP(AC645,AC$38:AC644,1,0)&gt;0,0,0),1))</f>
        <v>0</v>
      </c>
      <c r="AC645" s="161">
        <f>IF(DATOS!J609=Y$39,DATOS!C609,"")</f>
        <v>0</v>
      </c>
    </row>
    <row r="646" spans="27:29" x14ac:dyDescent="0.25">
      <c r="AA646" s="160">
        <f t="shared" si="14"/>
        <v>1</v>
      </c>
      <c r="AB646" s="160">
        <f>IF(AC646="",0,IFERROR(IF(VLOOKUP(AC646,AC$38:AC645,1,0)&gt;0,0,0),1))</f>
        <v>0</v>
      </c>
      <c r="AC646" s="161">
        <f>IF(DATOS!J610=Y$39,DATOS!C610,"")</f>
        <v>0</v>
      </c>
    </row>
    <row r="647" spans="27:29" x14ac:dyDescent="0.25">
      <c r="AA647" s="160">
        <f t="shared" si="14"/>
        <v>1</v>
      </c>
      <c r="AB647" s="160">
        <f>IF(AC647="",0,IFERROR(IF(VLOOKUP(AC647,AC$38:AC646,1,0)&gt;0,0,0),1))</f>
        <v>0</v>
      </c>
      <c r="AC647" s="161">
        <f>IF(DATOS!J611=Y$39,DATOS!C611,"")</f>
        <v>0</v>
      </c>
    </row>
    <row r="648" spans="27:29" x14ac:dyDescent="0.25">
      <c r="AA648" s="160">
        <f t="shared" si="14"/>
        <v>1</v>
      </c>
      <c r="AB648" s="160">
        <f>IF(AC648="",0,IFERROR(IF(VLOOKUP(AC648,AC$38:AC647,1,0)&gt;0,0,0),1))</f>
        <v>0</v>
      </c>
      <c r="AC648" s="161">
        <f>IF(DATOS!J612=Y$39,DATOS!C612,"")</f>
        <v>0</v>
      </c>
    </row>
    <row r="649" spans="27:29" x14ac:dyDescent="0.25">
      <c r="AA649" s="160">
        <f t="shared" si="14"/>
        <v>1</v>
      </c>
      <c r="AB649" s="160">
        <f>IF(AC649="",0,IFERROR(IF(VLOOKUP(AC649,AC$38:AC648,1,0)&gt;0,0,0),1))</f>
        <v>0</v>
      </c>
      <c r="AC649" s="161">
        <f>IF(DATOS!J613=Y$39,DATOS!C613,"")</f>
        <v>0</v>
      </c>
    </row>
    <row r="650" spans="27:29" x14ac:dyDescent="0.25">
      <c r="AA650" s="160">
        <f t="shared" si="14"/>
        <v>1</v>
      </c>
      <c r="AB650" s="160">
        <f>IF(AC650="",0,IFERROR(IF(VLOOKUP(AC650,AC$38:AC649,1,0)&gt;0,0,0),1))</f>
        <v>0</v>
      </c>
      <c r="AC650" s="161">
        <f>IF(DATOS!J614=Y$39,DATOS!C614,"")</f>
        <v>0</v>
      </c>
    </row>
    <row r="651" spans="27:29" x14ac:dyDescent="0.25">
      <c r="AA651" s="160">
        <f t="shared" si="14"/>
        <v>1</v>
      </c>
      <c r="AB651" s="160">
        <f>IF(AC651="",0,IFERROR(IF(VLOOKUP(AC651,AC$38:AC650,1,0)&gt;0,0,0),1))</f>
        <v>0</v>
      </c>
      <c r="AC651" s="161">
        <f>IF(DATOS!J615=Y$39,DATOS!C615,"")</f>
        <v>0</v>
      </c>
    </row>
    <row r="652" spans="27:29" x14ac:dyDescent="0.25">
      <c r="AA652" s="160">
        <f t="shared" si="14"/>
        <v>1</v>
      </c>
      <c r="AB652" s="160">
        <f>IF(AC652="",0,IFERROR(IF(VLOOKUP(AC652,AC$38:AC651,1,0)&gt;0,0,0),1))</f>
        <v>0</v>
      </c>
      <c r="AC652" s="161">
        <f>IF(DATOS!J616=Y$39,DATOS!C616,"")</f>
        <v>0</v>
      </c>
    </row>
    <row r="653" spans="27:29" x14ac:dyDescent="0.25">
      <c r="AA653" s="160">
        <f t="shared" si="14"/>
        <v>1</v>
      </c>
      <c r="AB653" s="160">
        <f>IF(AC653="",0,IFERROR(IF(VLOOKUP(AC653,AC$38:AC652,1,0)&gt;0,0,0),1))</f>
        <v>0</v>
      </c>
      <c r="AC653" s="161">
        <f>IF(DATOS!J617=Y$39,DATOS!C617,"")</f>
        <v>0</v>
      </c>
    </row>
    <row r="654" spans="27:29" x14ac:dyDescent="0.25">
      <c r="AA654" s="160">
        <f t="shared" si="14"/>
        <v>1</v>
      </c>
      <c r="AB654" s="160">
        <f>IF(AC654="",0,IFERROR(IF(VLOOKUP(AC654,AC$38:AC653,1,0)&gt;0,0,0),1))</f>
        <v>0</v>
      </c>
      <c r="AC654" s="161">
        <f>IF(DATOS!J618=Y$39,DATOS!C618,"")</f>
        <v>0</v>
      </c>
    </row>
    <row r="655" spans="27:29" x14ac:dyDescent="0.25">
      <c r="AA655" s="160">
        <f t="shared" si="14"/>
        <v>1</v>
      </c>
      <c r="AB655" s="160">
        <f>IF(AC655="",0,IFERROR(IF(VLOOKUP(AC655,AC$38:AC654,1,0)&gt;0,0,0),1))</f>
        <v>0</v>
      </c>
      <c r="AC655" s="161">
        <f>IF(DATOS!J619=Y$39,DATOS!C619,"")</f>
        <v>0</v>
      </c>
    </row>
    <row r="656" spans="27:29" x14ac:dyDescent="0.25">
      <c r="AA656" s="160">
        <f t="shared" si="14"/>
        <v>1</v>
      </c>
      <c r="AB656" s="160">
        <f>IF(AC656="",0,IFERROR(IF(VLOOKUP(AC656,AC$38:AC655,1,0)&gt;0,0,0),1))</f>
        <v>0</v>
      </c>
      <c r="AC656" s="161">
        <f>IF(DATOS!J620=Y$39,DATOS!C620,"")</f>
        <v>0</v>
      </c>
    </row>
    <row r="657" spans="27:29" x14ac:dyDescent="0.25">
      <c r="AA657" s="160">
        <f t="shared" si="14"/>
        <v>1</v>
      </c>
      <c r="AB657" s="160">
        <f>IF(AC657="",0,IFERROR(IF(VLOOKUP(AC657,AC$38:AC656,1,0)&gt;0,0,0),1))</f>
        <v>0</v>
      </c>
      <c r="AC657" s="161">
        <f>IF(DATOS!J621=Y$39,DATOS!C621,"")</f>
        <v>0</v>
      </c>
    </row>
    <row r="658" spans="27:29" x14ac:dyDescent="0.25">
      <c r="AA658" s="160">
        <f t="shared" si="14"/>
        <v>1</v>
      </c>
      <c r="AB658" s="160">
        <f>IF(AC658="",0,IFERROR(IF(VLOOKUP(AC658,AC$38:AC657,1,0)&gt;0,0,0),1))</f>
        <v>0</v>
      </c>
      <c r="AC658" s="161">
        <f>IF(DATOS!J622=Y$39,DATOS!C622,"")</f>
        <v>0</v>
      </c>
    </row>
    <row r="659" spans="27:29" x14ac:dyDescent="0.25">
      <c r="AA659" s="160">
        <f t="shared" si="14"/>
        <v>1</v>
      </c>
      <c r="AB659" s="160">
        <f>IF(AC659="",0,IFERROR(IF(VLOOKUP(AC659,AC$38:AC658,1,0)&gt;0,0,0),1))</f>
        <v>0</v>
      </c>
      <c r="AC659" s="161">
        <f>IF(DATOS!J623=Y$39,DATOS!C623,"")</f>
        <v>0</v>
      </c>
    </row>
    <row r="660" spans="27:29" x14ac:dyDescent="0.25">
      <c r="AA660" s="160">
        <f t="shared" si="14"/>
        <v>1</v>
      </c>
      <c r="AB660" s="160">
        <f>IF(AC660="",0,IFERROR(IF(VLOOKUP(AC660,AC$38:AC659,1,0)&gt;0,0,0),1))</f>
        <v>0</v>
      </c>
      <c r="AC660" s="161">
        <f>IF(DATOS!J624=Y$39,DATOS!C624,"")</f>
        <v>0</v>
      </c>
    </row>
    <row r="661" spans="27:29" x14ac:dyDescent="0.25">
      <c r="AA661" s="160">
        <f t="shared" si="14"/>
        <v>1</v>
      </c>
      <c r="AB661" s="160">
        <f>IF(AC661="",0,IFERROR(IF(VLOOKUP(AC661,AC$38:AC660,1,0)&gt;0,0,0),1))</f>
        <v>0</v>
      </c>
      <c r="AC661" s="161">
        <f>IF(DATOS!J625=Y$39,DATOS!C625,"")</f>
        <v>0</v>
      </c>
    </row>
    <row r="662" spans="27:29" x14ac:dyDescent="0.25">
      <c r="AA662" s="160">
        <f t="shared" si="14"/>
        <v>1</v>
      </c>
      <c r="AB662" s="160">
        <f>IF(AC662="",0,IFERROR(IF(VLOOKUP(AC662,AC$38:AC661,1,0)&gt;0,0,0),1))</f>
        <v>0</v>
      </c>
      <c r="AC662" s="161">
        <f>IF(DATOS!J626=Y$39,DATOS!C626,"")</f>
        <v>0</v>
      </c>
    </row>
    <row r="663" spans="27:29" x14ac:dyDescent="0.25">
      <c r="AA663" s="160">
        <f t="shared" si="14"/>
        <v>1</v>
      </c>
      <c r="AB663" s="160">
        <f>IF(AC663="",0,IFERROR(IF(VLOOKUP(AC663,AC$38:AC662,1,0)&gt;0,0,0),1))</f>
        <v>0</v>
      </c>
      <c r="AC663" s="161">
        <f>IF(DATOS!J627=Y$39,DATOS!C627,"")</f>
        <v>0</v>
      </c>
    </row>
    <row r="664" spans="27:29" x14ac:dyDescent="0.25">
      <c r="AA664" s="160">
        <f t="shared" si="14"/>
        <v>1</v>
      </c>
      <c r="AB664" s="160">
        <f>IF(AC664="",0,IFERROR(IF(VLOOKUP(AC664,AC$38:AC663,1,0)&gt;0,0,0),1))</f>
        <v>0</v>
      </c>
      <c r="AC664" s="161">
        <f>IF(DATOS!J628=Y$39,DATOS!C628,"")</f>
        <v>0</v>
      </c>
    </row>
    <row r="665" spans="27:29" x14ac:dyDescent="0.25">
      <c r="AA665" s="160">
        <f t="shared" si="14"/>
        <v>1</v>
      </c>
      <c r="AB665" s="160">
        <f>IF(AC665="",0,IFERROR(IF(VLOOKUP(AC665,AC$38:AC664,1,0)&gt;0,0,0),1))</f>
        <v>0</v>
      </c>
      <c r="AC665" s="161">
        <f>IF(DATOS!J629=Y$39,DATOS!C629,"")</f>
        <v>0</v>
      </c>
    </row>
    <row r="666" spans="27:29" x14ac:dyDescent="0.25">
      <c r="AA666" s="160">
        <f t="shared" si="14"/>
        <v>1</v>
      </c>
      <c r="AB666" s="160">
        <f>IF(AC666="",0,IFERROR(IF(VLOOKUP(AC666,AC$38:AC665,1,0)&gt;0,0,0),1))</f>
        <v>0</v>
      </c>
      <c r="AC666" s="161">
        <f>IF(DATOS!J630=Y$39,DATOS!C630,"")</f>
        <v>0</v>
      </c>
    </row>
    <row r="667" spans="27:29" x14ac:dyDescent="0.25">
      <c r="AA667" s="160">
        <f t="shared" si="14"/>
        <v>1</v>
      </c>
      <c r="AB667" s="160">
        <f>IF(AC667="",0,IFERROR(IF(VLOOKUP(AC667,AC$38:AC666,1,0)&gt;0,0,0),1))</f>
        <v>0</v>
      </c>
      <c r="AC667" s="161">
        <f>IF(DATOS!J631=Y$39,DATOS!C631,"")</f>
        <v>0</v>
      </c>
    </row>
    <row r="668" spans="27:29" x14ac:dyDescent="0.25">
      <c r="AA668" s="160">
        <f t="shared" si="14"/>
        <v>1</v>
      </c>
      <c r="AB668" s="160">
        <f>IF(AC668="",0,IFERROR(IF(VLOOKUP(AC668,AC$38:AC667,1,0)&gt;0,0,0),1))</f>
        <v>0</v>
      </c>
      <c r="AC668" s="161">
        <f>IF(DATOS!J632=Y$39,DATOS!C632,"")</f>
        <v>0</v>
      </c>
    </row>
    <row r="669" spans="27:29" x14ac:dyDescent="0.25">
      <c r="AA669" s="160">
        <f t="shared" si="14"/>
        <v>1</v>
      </c>
      <c r="AB669" s="160">
        <f>IF(AC669="",0,IFERROR(IF(VLOOKUP(AC669,AC$38:AC668,1,0)&gt;0,0,0),1))</f>
        <v>0</v>
      </c>
      <c r="AC669" s="161">
        <f>IF(DATOS!J633=Y$39,DATOS!C633,"")</f>
        <v>0</v>
      </c>
    </row>
    <row r="670" spans="27:29" x14ac:dyDescent="0.25">
      <c r="AA670" s="160">
        <f t="shared" si="14"/>
        <v>1</v>
      </c>
      <c r="AB670" s="160">
        <f>IF(AC670="",0,IFERROR(IF(VLOOKUP(AC670,AC$38:AC669,1,0)&gt;0,0,0),1))</f>
        <v>0</v>
      </c>
      <c r="AC670" s="161">
        <f>IF(DATOS!J634=Y$39,DATOS!C634,"")</f>
        <v>0</v>
      </c>
    </row>
    <row r="671" spans="27:29" x14ac:dyDescent="0.25">
      <c r="AA671" s="160">
        <f t="shared" si="14"/>
        <v>1</v>
      </c>
      <c r="AB671" s="160">
        <f>IF(AC671="",0,IFERROR(IF(VLOOKUP(AC671,AC$38:AC670,1,0)&gt;0,0,0),1))</f>
        <v>0</v>
      </c>
      <c r="AC671" s="161">
        <f>IF(DATOS!J635=Y$39,DATOS!C635,"")</f>
        <v>0</v>
      </c>
    </row>
    <row r="672" spans="27:29" x14ac:dyDescent="0.25">
      <c r="AA672" s="160">
        <f t="shared" si="14"/>
        <v>1</v>
      </c>
      <c r="AB672" s="160">
        <f>IF(AC672="",0,IFERROR(IF(VLOOKUP(AC672,AC$38:AC671,1,0)&gt;0,0,0),1))</f>
        <v>0</v>
      </c>
      <c r="AC672" s="161">
        <f>IF(DATOS!J636=Y$39,DATOS!C636,"")</f>
        <v>0</v>
      </c>
    </row>
    <row r="673" spans="27:29" x14ac:dyDescent="0.25">
      <c r="AA673" s="160">
        <f t="shared" si="14"/>
        <v>1</v>
      </c>
      <c r="AB673" s="160">
        <f>IF(AC673="",0,IFERROR(IF(VLOOKUP(AC673,AC$38:AC672,1,0)&gt;0,0,0),1))</f>
        <v>0</v>
      </c>
      <c r="AC673" s="161">
        <f>IF(DATOS!J637=Y$39,DATOS!C637,"")</f>
        <v>0</v>
      </c>
    </row>
    <row r="674" spans="27:29" x14ac:dyDescent="0.25">
      <c r="AA674" s="160">
        <f t="shared" si="14"/>
        <v>1</v>
      </c>
      <c r="AB674" s="160">
        <f>IF(AC674="",0,IFERROR(IF(VLOOKUP(AC674,AC$38:AC673,1,0)&gt;0,0,0),1))</f>
        <v>0</v>
      </c>
      <c r="AC674" s="161">
        <f>IF(DATOS!J638=Y$39,DATOS!C638,"")</f>
        <v>0</v>
      </c>
    </row>
    <row r="675" spans="27:29" x14ac:dyDescent="0.25">
      <c r="AA675" s="160">
        <f t="shared" si="14"/>
        <v>1</v>
      </c>
      <c r="AB675" s="160">
        <f>IF(AC675="",0,IFERROR(IF(VLOOKUP(AC675,AC$38:AC674,1,0)&gt;0,0,0),1))</f>
        <v>0</v>
      </c>
      <c r="AC675" s="161">
        <f>IF(DATOS!J639=Y$39,DATOS!C639,"")</f>
        <v>0</v>
      </c>
    </row>
    <row r="676" spans="27:29" x14ac:dyDescent="0.25">
      <c r="AA676" s="160">
        <f t="shared" si="14"/>
        <v>1</v>
      </c>
      <c r="AB676" s="160">
        <f>IF(AC676="",0,IFERROR(IF(VLOOKUP(AC676,AC$38:AC675,1,0)&gt;0,0,0),1))</f>
        <v>0</v>
      </c>
      <c r="AC676" s="161">
        <f>IF(DATOS!J640=Y$39,DATOS!C640,"")</f>
        <v>0</v>
      </c>
    </row>
    <row r="677" spans="27:29" x14ac:dyDescent="0.25">
      <c r="AA677" s="160">
        <f t="shared" si="14"/>
        <v>1</v>
      </c>
      <c r="AB677" s="160">
        <f>IF(AC677="",0,IFERROR(IF(VLOOKUP(AC677,AC$38:AC676,1,0)&gt;0,0,0),1))</f>
        <v>0</v>
      </c>
      <c r="AC677" s="161">
        <f>IF(DATOS!J641=Y$39,DATOS!C641,"")</f>
        <v>0</v>
      </c>
    </row>
    <row r="678" spans="27:29" x14ac:dyDescent="0.25">
      <c r="AA678" s="160">
        <f t="shared" ref="AA678:AA741" si="15">AA677+AB678</f>
        <v>1</v>
      </c>
      <c r="AB678" s="160">
        <f>IF(AC678="",0,IFERROR(IF(VLOOKUP(AC678,AC$38:AC677,1,0)&gt;0,0,0),1))</f>
        <v>0</v>
      </c>
      <c r="AC678" s="161">
        <f>IF(DATOS!J642=Y$39,DATOS!C642,"")</f>
        <v>0</v>
      </c>
    </row>
    <row r="679" spans="27:29" x14ac:dyDescent="0.25">
      <c r="AA679" s="160">
        <f t="shared" si="15"/>
        <v>1</v>
      </c>
      <c r="AB679" s="160">
        <f>IF(AC679="",0,IFERROR(IF(VLOOKUP(AC679,AC$38:AC678,1,0)&gt;0,0,0),1))</f>
        <v>0</v>
      </c>
      <c r="AC679" s="161">
        <f>IF(DATOS!J643=Y$39,DATOS!C643,"")</f>
        <v>0</v>
      </c>
    </row>
    <row r="680" spans="27:29" x14ac:dyDescent="0.25">
      <c r="AA680" s="160">
        <f t="shared" si="15"/>
        <v>1</v>
      </c>
      <c r="AB680" s="160">
        <f>IF(AC680="",0,IFERROR(IF(VLOOKUP(AC680,AC$38:AC679,1,0)&gt;0,0,0),1))</f>
        <v>0</v>
      </c>
      <c r="AC680" s="161">
        <f>IF(DATOS!J644=Y$39,DATOS!C644,"")</f>
        <v>0</v>
      </c>
    </row>
    <row r="681" spans="27:29" x14ac:dyDescent="0.25">
      <c r="AA681" s="160">
        <f t="shared" si="15"/>
        <v>1</v>
      </c>
      <c r="AB681" s="160">
        <f>IF(AC681="",0,IFERROR(IF(VLOOKUP(AC681,AC$38:AC680,1,0)&gt;0,0,0),1))</f>
        <v>0</v>
      </c>
      <c r="AC681" s="161">
        <f>IF(DATOS!J645=Y$39,DATOS!C645,"")</f>
        <v>0</v>
      </c>
    </row>
    <row r="682" spans="27:29" x14ac:dyDescent="0.25">
      <c r="AA682" s="160">
        <f t="shared" si="15"/>
        <v>1</v>
      </c>
      <c r="AB682" s="160">
        <f>IF(AC682="",0,IFERROR(IF(VLOOKUP(AC682,AC$38:AC681,1,0)&gt;0,0,0),1))</f>
        <v>0</v>
      </c>
      <c r="AC682" s="161">
        <f>IF(DATOS!J646=Y$39,DATOS!C646,"")</f>
        <v>0</v>
      </c>
    </row>
    <row r="683" spans="27:29" x14ac:dyDescent="0.25">
      <c r="AA683" s="160">
        <f t="shared" si="15"/>
        <v>1</v>
      </c>
      <c r="AB683" s="160">
        <f>IF(AC683="",0,IFERROR(IF(VLOOKUP(AC683,AC$38:AC682,1,0)&gt;0,0,0),1))</f>
        <v>0</v>
      </c>
      <c r="AC683" s="161">
        <f>IF(DATOS!J647=Y$39,DATOS!C647,"")</f>
        <v>0</v>
      </c>
    </row>
    <row r="684" spans="27:29" x14ac:dyDescent="0.25">
      <c r="AA684" s="160">
        <f t="shared" si="15"/>
        <v>1</v>
      </c>
      <c r="AB684" s="160">
        <f>IF(AC684="",0,IFERROR(IF(VLOOKUP(AC684,AC$38:AC683,1,0)&gt;0,0,0),1))</f>
        <v>0</v>
      </c>
      <c r="AC684" s="161">
        <f>IF(DATOS!J648=Y$39,DATOS!C648,"")</f>
        <v>0</v>
      </c>
    </row>
    <row r="685" spans="27:29" x14ac:dyDescent="0.25">
      <c r="AA685" s="160">
        <f t="shared" si="15"/>
        <v>1</v>
      </c>
      <c r="AB685" s="160">
        <f>IF(AC685="",0,IFERROR(IF(VLOOKUP(AC685,AC$38:AC684,1,0)&gt;0,0,0),1))</f>
        <v>0</v>
      </c>
      <c r="AC685" s="161">
        <f>IF(DATOS!J649=Y$39,DATOS!C649,"")</f>
        <v>0</v>
      </c>
    </row>
    <row r="686" spans="27:29" x14ac:dyDescent="0.25">
      <c r="AA686" s="160">
        <f t="shared" si="15"/>
        <v>1</v>
      </c>
      <c r="AB686" s="160">
        <f>IF(AC686="",0,IFERROR(IF(VLOOKUP(AC686,AC$38:AC685,1,0)&gt;0,0,0),1))</f>
        <v>0</v>
      </c>
      <c r="AC686" s="161">
        <f>IF(DATOS!J650=Y$39,DATOS!C650,"")</f>
        <v>0</v>
      </c>
    </row>
    <row r="687" spans="27:29" x14ac:dyDescent="0.25">
      <c r="AA687" s="160">
        <f t="shared" si="15"/>
        <v>1</v>
      </c>
      <c r="AB687" s="160">
        <f>IF(AC687="",0,IFERROR(IF(VLOOKUP(AC687,AC$38:AC686,1,0)&gt;0,0,0),1))</f>
        <v>0</v>
      </c>
      <c r="AC687" s="161">
        <f>IF(DATOS!J651=Y$39,DATOS!C651,"")</f>
        <v>0</v>
      </c>
    </row>
    <row r="688" spans="27:29" x14ac:dyDescent="0.25">
      <c r="AA688" s="160">
        <f t="shared" si="15"/>
        <v>1</v>
      </c>
      <c r="AB688" s="160">
        <f>IF(AC688="",0,IFERROR(IF(VLOOKUP(AC688,AC$38:AC687,1,0)&gt;0,0,0),1))</f>
        <v>0</v>
      </c>
      <c r="AC688" s="161">
        <f>IF(DATOS!J652=Y$39,DATOS!C652,"")</f>
        <v>0</v>
      </c>
    </row>
    <row r="689" spans="27:29" x14ac:dyDescent="0.25">
      <c r="AA689" s="160">
        <f t="shared" si="15"/>
        <v>1</v>
      </c>
      <c r="AB689" s="160">
        <f>IF(AC689="",0,IFERROR(IF(VLOOKUP(AC689,AC$38:AC688,1,0)&gt;0,0,0),1))</f>
        <v>0</v>
      </c>
      <c r="AC689" s="161">
        <f>IF(DATOS!J653=Y$39,DATOS!C653,"")</f>
        <v>0</v>
      </c>
    </row>
    <row r="690" spans="27:29" x14ac:dyDescent="0.25">
      <c r="AA690" s="160">
        <f t="shared" si="15"/>
        <v>1</v>
      </c>
      <c r="AB690" s="160">
        <f>IF(AC690="",0,IFERROR(IF(VLOOKUP(AC690,AC$38:AC689,1,0)&gt;0,0,0),1))</f>
        <v>0</v>
      </c>
      <c r="AC690" s="161">
        <f>IF(DATOS!J654=Y$39,DATOS!C654,"")</f>
        <v>0</v>
      </c>
    </row>
    <row r="691" spans="27:29" x14ac:dyDescent="0.25">
      <c r="AA691" s="160">
        <f t="shared" si="15"/>
        <v>1</v>
      </c>
      <c r="AB691" s="160">
        <f>IF(AC691="",0,IFERROR(IF(VLOOKUP(AC691,AC$38:AC690,1,0)&gt;0,0,0),1))</f>
        <v>0</v>
      </c>
      <c r="AC691" s="161">
        <f>IF(DATOS!J655=Y$39,DATOS!C655,"")</f>
        <v>0</v>
      </c>
    </row>
    <row r="692" spans="27:29" x14ac:dyDescent="0.25">
      <c r="AA692" s="160">
        <f t="shared" si="15"/>
        <v>1</v>
      </c>
      <c r="AB692" s="160">
        <f>IF(AC692="",0,IFERROR(IF(VLOOKUP(AC692,AC$38:AC691,1,0)&gt;0,0,0),1))</f>
        <v>0</v>
      </c>
      <c r="AC692" s="161">
        <f>IF(DATOS!J656=Y$39,DATOS!C656,"")</f>
        <v>0</v>
      </c>
    </row>
    <row r="693" spans="27:29" x14ac:dyDescent="0.25">
      <c r="AA693" s="160">
        <f t="shared" si="15"/>
        <v>1</v>
      </c>
      <c r="AB693" s="160">
        <f>IF(AC693="",0,IFERROR(IF(VLOOKUP(AC693,AC$38:AC692,1,0)&gt;0,0,0),1))</f>
        <v>0</v>
      </c>
      <c r="AC693" s="161">
        <f>IF(DATOS!J657=Y$39,DATOS!C657,"")</f>
        <v>0</v>
      </c>
    </row>
    <row r="694" spans="27:29" x14ac:dyDescent="0.25">
      <c r="AA694" s="160">
        <f t="shared" si="15"/>
        <v>1</v>
      </c>
      <c r="AB694" s="160">
        <f>IF(AC694="",0,IFERROR(IF(VLOOKUP(AC694,AC$38:AC693,1,0)&gt;0,0,0),1))</f>
        <v>0</v>
      </c>
      <c r="AC694" s="161">
        <f>IF(DATOS!J658=Y$39,DATOS!C658,"")</f>
        <v>0</v>
      </c>
    </row>
    <row r="695" spans="27:29" x14ac:dyDescent="0.25">
      <c r="AA695" s="160">
        <f t="shared" si="15"/>
        <v>1</v>
      </c>
      <c r="AB695" s="160">
        <f>IF(AC695="",0,IFERROR(IF(VLOOKUP(AC695,AC$38:AC694,1,0)&gt;0,0,0),1))</f>
        <v>0</v>
      </c>
      <c r="AC695" s="161">
        <f>IF(DATOS!J659=Y$39,DATOS!C659,"")</f>
        <v>0</v>
      </c>
    </row>
    <row r="696" spans="27:29" x14ac:dyDescent="0.25">
      <c r="AA696" s="160">
        <f t="shared" si="15"/>
        <v>1</v>
      </c>
      <c r="AB696" s="160">
        <f>IF(AC696="",0,IFERROR(IF(VLOOKUP(AC696,AC$38:AC695,1,0)&gt;0,0,0),1))</f>
        <v>0</v>
      </c>
      <c r="AC696" s="161">
        <f>IF(DATOS!J660=Y$39,DATOS!C660,"")</f>
        <v>0</v>
      </c>
    </row>
    <row r="697" spans="27:29" x14ac:dyDescent="0.25">
      <c r="AA697" s="160">
        <f t="shared" si="15"/>
        <v>1</v>
      </c>
      <c r="AB697" s="160">
        <f>IF(AC697="",0,IFERROR(IF(VLOOKUP(AC697,AC$38:AC696,1,0)&gt;0,0,0),1))</f>
        <v>0</v>
      </c>
      <c r="AC697" s="161">
        <f>IF(DATOS!J661=Y$39,DATOS!C661,"")</f>
        <v>0</v>
      </c>
    </row>
    <row r="698" spans="27:29" x14ac:dyDescent="0.25">
      <c r="AA698" s="160">
        <f t="shared" si="15"/>
        <v>1</v>
      </c>
      <c r="AB698" s="160">
        <f>IF(AC698="",0,IFERROR(IF(VLOOKUP(AC698,AC$38:AC697,1,0)&gt;0,0,0),1))</f>
        <v>0</v>
      </c>
      <c r="AC698" s="161">
        <f>IF(DATOS!J662=Y$39,DATOS!C662,"")</f>
        <v>0</v>
      </c>
    </row>
    <row r="699" spans="27:29" x14ac:dyDescent="0.25">
      <c r="AA699" s="160">
        <f t="shared" si="15"/>
        <v>1</v>
      </c>
      <c r="AB699" s="160">
        <f>IF(AC699="",0,IFERROR(IF(VLOOKUP(AC699,AC$38:AC698,1,0)&gt;0,0,0),1))</f>
        <v>0</v>
      </c>
      <c r="AC699" s="161">
        <f>IF(DATOS!J663=Y$39,DATOS!C663,"")</f>
        <v>0</v>
      </c>
    </row>
    <row r="700" spans="27:29" x14ac:dyDescent="0.25">
      <c r="AA700" s="160">
        <f t="shared" si="15"/>
        <v>1</v>
      </c>
      <c r="AB700" s="160">
        <f>IF(AC700="",0,IFERROR(IF(VLOOKUP(AC700,AC$38:AC699,1,0)&gt;0,0,0),1))</f>
        <v>0</v>
      </c>
      <c r="AC700" s="161">
        <f>IF(DATOS!J664=Y$39,DATOS!C664,"")</f>
        <v>0</v>
      </c>
    </row>
    <row r="701" spans="27:29" x14ac:dyDescent="0.25">
      <c r="AA701" s="160">
        <f t="shared" si="15"/>
        <v>1</v>
      </c>
      <c r="AB701" s="160">
        <f>IF(AC701="",0,IFERROR(IF(VLOOKUP(AC701,AC$38:AC700,1,0)&gt;0,0,0),1))</f>
        <v>0</v>
      </c>
      <c r="AC701" s="161">
        <f>IF(DATOS!J665=Y$39,DATOS!C665,"")</f>
        <v>0</v>
      </c>
    </row>
    <row r="702" spans="27:29" x14ac:dyDescent="0.25">
      <c r="AA702" s="160">
        <f t="shared" si="15"/>
        <v>1</v>
      </c>
      <c r="AB702" s="160">
        <f>IF(AC702="",0,IFERROR(IF(VLOOKUP(AC702,AC$38:AC701,1,0)&gt;0,0,0),1))</f>
        <v>0</v>
      </c>
      <c r="AC702" s="161">
        <f>IF(DATOS!J666=Y$39,DATOS!C666,"")</f>
        <v>0</v>
      </c>
    </row>
    <row r="703" spans="27:29" x14ac:dyDescent="0.25">
      <c r="AA703" s="160">
        <f t="shared" si="15"/>
        <v>1</v>
      </c>
      <c r="AB703" s="160">
        <f>IF(AC703="",0,IFERROR(IF(VLOOKUP(AC703,AC$38:AC702,1,0)&gt;0,0,0),1))</f>
        <v>0</v>
      </c>
      <c r="AC703" s="161">
        <f>IF(DATOS!J667=Y$39,DATOS!C667,"")</f>
        <v>0</v>
      </c>
    </row>
    <row r="704" spans="27:29" x14ac:dyDescent="0.25">
      <c r="AA704" s="160">
        <f t="shared" si="15"/>
        <v>1</v>
      </c>
      <c r="AB704" s="160">
        <f>IF(AC704="",0,IFERROR(IF(VLOOKUP(AC704,AC$38:AC703,1,0)&gt;0,0,0),1))</f>
        <v>0</v>
      </c>
      <c r="AC704" s="161">
        <f>IF(DATOS!J668=Y$39,DATOS!C668,"")</f>
        <v>0</v>
      </c>
    </row>
    <row r="705" spans="27:29" x14ac:dyDescent="0.25">
      <c r="AA705" s="160">
        <f t="shared" si="15"/>
        <v>1</v>
      </c>
      <c r="AB705" s="160">
        <f>IF(AC705="",0,IFERROR(IF(VLOOKUP(AC705,AC$38:AC704,1,0)&gt;0,0,0),1))</f>
        <v>0</v>
      </c>
      <c r="AC705" s="161">
        <f>IF(DATOS!J669=Y$39,DATOS!C669,"")</f>
        <v>0</v>
      </c>
    </row>
    <row r="706" spans="27:29" x14ac:dyDescent="0.25">
      <c r="AA706" s="160">
        <f t="shared" si="15"/>
        <v>1</v>
      </c>
      <c r="AB706" s="160">
        <f>IF(AC706="",0,IFERROR(IF(VLOOKUP(AC706,AC$38:AC705,1,0)&gt;0,0,0),1))</f>
        <v>0</v>
      </c>
      <c r="AC706" s="161">
        <f>IF(DATOS!J670=Y$39,DATOS!C670,"")</f>
        <v>0</v>
      </c>
    </row>
    <row r="707" spans="27:29" x14ac:dyDescent="0.25">
      <c r="AA707" s="160">
        <f t="shared" si="15"/>
        <v>1</v>
      </c>
      <c r="AB707" s="160">
        <f>IF(AC707="",0,IFERROR(IF(VLOOKUP(AC707,AC$38:AC706,1,0)&gt;0,0,0),1))</f>
        <v>0</v>
      </c>
      <c r="AC707" s="161">
        <f>IF(DATOS!J671=Y$39,DATOS!C671,"")</f>
        <v>0</v>
      </c>
    </row>
    <row r="708" spans="27:29" x14ac:dyDescent="0.25">
      <c r="AA708" s="160">
        <f t="shared" si="15"/>
        <v>1</v>
      </c>
      <c r="AB708" s="160">
        <f>IF(AC708="",0,IFERROR(IF(VLOOKUP(AC708,AC$38:AC707,1,0)&gt;0,0,0),1))</f>
        <v>0</v>
      </c>
      <c r="AC708" s="161">
        <f>IF(DATOS!J672=Y$39,DATOS!C672,"")</f>
        <v>0</v>
      </c>
    </row>
    <row r="709" spans="27:29" x14ac:dyDescent="0.25">
      <c r="AA709" s="160">
        <f t="shared" si="15"/>
        <v>1</v>
      </c>
      <c r="AB709" s="160">
        <f>IF(AC709="",0,IFERROR(IF(VLOOKUP(AC709,AC$38:AC708,1,0)&gt;0,0,0),1))</f>
        <v>0</v>
      </c>
      <c r="AC709" s="161">
        <f>IF(DATOS!J673=Y$39,DATOS!C673,"")</f>
        <v>0</v>
      </c>
    </row>
    <row r="710" spans="27:29" x14ac:dyDescent="0.25">
      <c r="AA710" s="160">
        <f t="shared" si="15"/>
        <v>1</v>
      </c>
      <c r="AB710" s="160">
        <f>IF(AC710="",0,IFERROR(IF(VLOOKUP(AC710,AC$38:AC709,1,0)&gt;0,0,0),1))</f>
        <v>0</v>
      </c>
      <c r="AC710" s="161">
        <f>IF(DATOS!J674=Y$39,DATOS!C674,"")</f>
        <v>0</v>
      </c>
    </row>
    <row r="711" spans="27:29" x14ac:dyDescent="0.25">
      <c r="AA711" s="160">
        <f t="shared" si="15"/>
        <v>1</v>
      </c>
      <c r="AB711" s="160">
        <f>IF(AC711="",0,IFERROR(IF(VLOOKUP(AC711,AC$38:AC710,1,0)&gt;0,0,0),1))</f>
        <v>0</v>
      </c>
      <c r="AC711" s="161">
        <f>IF(DATOS!J675=Y$39,DATOS!C675,"")</f>
        <v>0</v>
      </c>
    </row>
    <row r="712" spans="27:29" x14ac:dyDescent="0.25">
      <c r="AA712" s="160">
        <f t="shared" si="15"/>
        <v>1</v>
      </c>
      <c r="AB712" s="160">
        <f>IF(AC712="",0,IFERROR(IF(VLOOKUP(AC712,AC$38:AC711,1,0)&gt;0,0,0),1))</f>
        <v>0</v>
      </c>
      <c r="AC712" s="161">
        <f>IF(DATOS!J676=Y$39,DATOS!C676,"")</f>
        <v>0</v>
      </c>
    </row>
    <row r="713" spans="27:29" x14ac:dyDescent="0.25">
      <c r="AA713" s="160">
        <f t="shared" si="15"/>
        <v>1</v>
      </c>
      <c r="AB713" s="160">
        <f>IF(AC713="",0,IFERROR(IF(VLOOKUP(AC713,AC$38:AC712,1,0)&gt;0,0,0),1))</f>
        <v>0</v>
      </c>
      <c r="AC713" s="161">
        <f>IF(DATOS!J677=Y$39,DATOS!C677,"")</f>
        <v>0</v>
      </c>
    </row>
    <row r="714" spans="27:29" x14ac:dyDescent="0.25">
      <c r="AA714" s="160">
        <f t="shared" si="15"/>
        <v>1</v>
      </c>
      <c r="AB714" s="160">
        <f>IF(AC714="",0,IFERROR(IF(VLOOKUP(AC714,AC$38:AC713,1,0)&gt;0,0,0),1))</f>
        <v>0</v>
      </c>
      <c r="AC714" s="161">
        <f>IF(DATOS!J678=Y$39,DATOS!C678,"")</f>
        <v>0</v>
      </c>
    </row>
    <row r="715" spans="27:29" x14ac:dyDescent="0.25">
      <c r="AA715" s="160">
        <f t="shared" si="15"/>
        <v>1</v>
      </c>
      <c r="AB715" s="160">
        <f>IF(AC715="",0,IFERROR(IF(VLOOKUP(AC715,AC$38:AC714,1,0)&gt;0,0,0),1))</f>
        <v>0</v>
      </c>
      <c r="AC715" s="161">
        <f>IF(DATOS!J679=Y$39,DATOS!C679,"")</f>
        <v>0</v>
      </c>
    </row>
    <row r="716" spans="27:29" x14ac:dyDescent="0.25">
      <c r="AA716" s="160">
        <f t="shared" si="15"/>
        <v>1</v>
      </c>
      <c r="AB716" s="160">
        <f>IF(AC716="",0,IFERROR(IF(VLOOKUP(AC716,AC$38:AC715,1,0)&gt;0,0,0),1))</f>
        <v>0</v>
      </c>
      <c r="AC716" s="161">
        <f>IF(DATOS!J680=Y$39,DATOS!C680,"")</f>
        <v>0</v>
      </c>
    </row>
    <row r="717" spans="27:29" x14ac:dyDescent="0.25">
      <c r="AA717" s="160">
        <f t="shared" si="15"/>
        <v>1</v>
      </c>
      <c r="AB717" s="160">
        <f>IF(AC717="",0,IFERROR(IF(VLOOKUP(AC717,AC$38:AC716,1,0)&gt;0,0,0),1))</f>
        <v>0</v>
      </c>
      <c r="AC717" s="161">
        <f>IF(DATOS!J681=Y$39,DATOS!C681,"")</f>
        <v>0</v>
      </c>
    </row>
    <row r="718" spans="27:29" x14ac:dyDescent="0.25">
      <c r="AA718" s="160">
        <f t="shared" si="15"/>
        <v>1</v>
      </c>
      <c r="AB718" s="160">
        <f>IF(AC718="",0,IFERROR(IF(VLOOKUP(AC718,AC$38:AC717,1,0)&gt;0,0,0),1))</f>
        <v>0</v>
      </c>
      <c r="AC718" s="161">
        <f>IF(DATOS!J682=Y$39,DATOS!C682,"")</f>
        <v>0</v>
      </c>
    </row>
    <row r="719" spans="27:29" x14ac:dyDescent="0.25">
      <c r="AA719" s="160">
        <f t="shared" si="15"/>
        <v>1</v>
      </c>
      <c r="AB719" s="160">
        <f>IF(AC719="",0,IFERROR(IF(VLOOKUP(AC719,AC$38:AC718,1,0)&gt;0,0,0),1))</f>
        <v>0</v>
      </c>
      <c r="AC719" s="161">
        <f>IF(DATOS!J683=Y$39,DATOS!C683,"")</f>
        <v>0</v>
      </c>
    </row>
    <row r="720" spans="27:29" x14ac:dyDescent="0.25">
      <c r="AA720" s="160">
        <f t="shared" si="15"/>
        <v>1</v>
      </c>
      <c r="AB720" s="160">
        <f>IF(AC720="",0,IFERROR(IF(VLOOKUP(AC720,AC$38:AC719,1,0)&gt;0,0,0),1))</f>
        <v>0</v>
      </c>
      <c r="AC720" s="161">
        <f>IF(DATOS!J684=Y$39,DATOS!C684,"")</f>
        <v>0</v>
      </c>
    </row>
    <row r="721" spans="27:29" x14ac:dyDescent="0.25">
      <c r="AA721" s="160">
        <f t="shared" si="15"/>
        <v>1</v>
      </c>
      <c r="AB721" s="160">
        <f>IF(AC721="",0,IFERROR(IF(VLOOKUP(AC721,AC$38:AC720,1,0)&gt;0,0,0),1))</f>
        <v>0</v>
      </c>
      <c r="AC721" s="161">
        <f>IF(DATOS!J685=Y$39,DATOS!C685,"")</f>
        <v>0</v>
      </c>
    </row>
    <row r="722" spans="27:29" x14ac:dyDescent="0.25">
      <c r="AA722" s="160">
        <f t="shared" si="15"/>
        <v>1</v>
      </c>
      <c r="AB722" s="160">
        <f>IF(AC722="",0,IFERROR(IF(VLOOKUP(AC722,AC$38:AC721,1,0)&gt;0,0,0),1))</f>
        <v>0</v>
      </c>
      <c r="AC722" s="161">
        <f>IF(DATOS!J686=Y$39,DATOS!C686,"")</f>
        <v>0</v>
      </c>
    </row>
    <row r="723" spans="27:29" x14ac:dyDescent="0.25">
      <c r="AA723" s="160">
        <f t="shared" si="15"/>
        <v>1</v>
      </c>
      <c r="AB723" s="160">
        <f>IF(AC723="",0,IFERROR(IF(VLOOKUP(AC723,AC$38:AC722,1,0)&gt;0,0,0),1))</f>
        <v>0</v>
      </c>
      <c r="AC723" s="161">
        <f>IF(DATOS!J687=Y$39,DATOS!C687,"")</f>
        <v>0</v>
      </c>
    </row>
    <row r="724" spans="27:29" x14ac:dyDescent="0.25">
      <c r="AA724" s="160">
        <f t="shared" si="15"/>
        <v>1</v>
      </c>
      <c r="AB724" s="160">
        <f>IF(AC724="",0,IFERROR(IF(VLOOKUP(AC724,AC$38:AC723,1,0)&gt;0,0,0),1))</f>
        <v>0</v>
      </c>
      <c r="AC724" s="161">
        <f>IF(DATOS!J688=Y$39,DATOS!C688,"")</f>
        <v>0</v>
      </c>
    </row>
    <row r="725" spans="27:29" x14ac:dyDescent="0.25">
      <c r="AA725" s="160">
        <f t="shared" si="15"/>
        <v>1</v>
      </c>
      <c r="AB725" s="160">
        <f>IF(AC725="",0,IFERROR(IF(VLOOKUP(AC725,AC$38:AC724,1,0)&gt;0,0,0),1))</f>
        <v>0</v>
      </c>
      <c r="AC725" s="161">
        <f>IF(DATOS!J689=Y$39,DATOS!C689,"")</f>
        <v>0</v>
      </c>
    </row>
    <row r="726" spans="27:29" x14ac:dyDescent="0.25">
      <c r="AA726" s="160">
        <f t="shared" si="15"/>
        <v>1</v>
      </c>
      <c r="AB726" s="160">
        <f>IF(AC726="",0,IFERROR(IF(VLOOKUP(AC726,AC$38:AC725,1,0)&gt;0,0,0),1))</f>
        <v>0</v>
      </c>
      <c r="AC726" s="161">
        <f>IF(DATOS!J690=Y$39,DATOS!C690,"")</f>
        <v>0</v>
      </c>
    </row>
    <row r="727" spans="27:29" x14ac:dyDescent="0.25">
      <c r="AA727" s="160">
        <f t="shared" si="15"/>
        <v>1</v>
      </c>
      <c r="AB727" s="160">
        <f>IF(AC727="",0,IFERROR(IF(VLOOKUP(AC727,AC$38:AC726,1,0)&gt;0,0,0),1))</f>
        <v>0</v>
      </c>
      <c r="AC727" s="161">
        <f>IF(DATOS!J691=Y$39,DATOS!C691,"")</f>
        <v>0</v>
      </c>
    </row>
    <row r="728" spans="27:29" x14ac:dyDescent="0.25">
      <c r="AA728" s="160">
        <f t="shared" si="15"/>
        <v>1</v>
      </c>
      <c r="AB728" s="160">
        <f>IF(AC728="",0,IFERROR(IF(VLOOKUP(AC728,AC$38:AC727,1,0)&gt;0,0,0),1))</f>
        <v>0</v>
      </c>
      <c r="AC728" s="161">
        <f>IF(DATOS!J692=Y$39,DATOS!C692,"")</f>
        <v>0</v>
      </c>
    </row>
    <row r="729" spans="27:29" x14ac:dyDescent="0.25">
      <c r="AA729" s="160">
        <f t="shared" si="15"/>
        <v>1</v>
      </c>
      <c r="AB729" s="160">
        <f>IF(AC729="",0,IFERROR(IF(VLOOKUP(AC729,AC$38:AC728,1,0)&gt;0,0,0),1))</f>
        <v>0</v>
      </c>
      <c r="AC729" s="161">
        <f>IF(DATOS!J693=Y$39,DATOS!C693,"")</f>
        <v>0</v>
      </c>
    </row>
    <row r="730" spans="27:29" x14ac:dyDescent="0.25">
      <c r="AA730" s="160">
        <f t="shared" si="15"/>
        <v>1</v>
      </c>
      <c r="AB730" s="160">
        <f>IF(AC730="",0,IFERROR(IF(VLOOKUP(AC730,AC$38:AC729,1,0)&gt;0,0,0),1))</f>
        <v>0</v>
      </c>
      <c r="AC730" s="161">
        <f>IF(DATOS!J694=Y$39,DATOS!C694,"")</f>
        <v>0</v>
      </c>
    </row>
    <row r="731" spans="27:29" x14ac:dyDescent="0.25">
      <c r="AA731" s="160">
        <f t="shared" si="15"/>
        <v>1</v>
      </c>
      <c r="AB731" s="160">
        <f>IF(AC731="",0,IFERROR(IF(VLOOKUP(AC731,AC$38:AC730,1,0)&gt;0,0,0),1))</f>
        <v>0</v>
      </c>
      <c r="AC731" s="161">
        <f>IF(DATOS!J695=Y$39,DATOS!C695,"")</f>
        <v>0</v>
      </c>
    </row>
    <row r="732" spans="27:29" x14ac:dyDescent="0.25">
      <c r="AA732" s="160">
        <f t="shared" si="15"/>
        <v>1</v>
      </c>
      <c r="AB732" s="160">
        <f>IF(AC732="",0,IFERROR(IF(VLOOKUP(AC732,AC$38:AC731,1,0)&gt;0,0,0),1))</f>
        <v>0</v>
      </c>
      <c r="AC732" s="161">
        <f>IF(DATOS!J696=Y$39,DATOS!C696,"")</f>
        <v>0</v>
      </c>
    </row>
    <row r="733" spans="27:29" x14ac:dyDescent="0.25">
      <c r="AA733" s="160">
        <f t="shared" si="15"/>
        <v>1</v>
      </c>
      <c r="AB733" s="160">
        <f>IF(AC733="",0,IFERROR(IF(VLOOKUP(AC733,AC$38:AC732,1,0)&gt;0,0,0),1))</f>
        <v>0</v>
      </c>
      <c r="AC733" s="161">
        <f>IF(DATOS!J697=Y$39,DATOS!C697,"")</f>
        <v>0</v>
      </c>
    </row>
    <row r="734" spans="27:29" x14ac:dyDescent="0.25">
      <c r="AA734" s="160">
        <f t="shared" si="15"/>
        <v>1</v>
      </c>
      <c r="AB734" s="160">
        <f>IF(AC734="",0,IFERROR(IF(VLOOKUP(AC734,AC$38:AC733,1,0)&gt;0,0,0),1))</f>
        <v>0</v>
      </c>
      <c r="AC734" s="161">
        <f>IF(DATOS!J698=Y$39,DATOS!C698,"")</f>
        <v>0</v>
      </c>
    </row>
    <row r="735" spans="27:29" x14ac:dyDescent="0.25">
      <c r="AA735" s="160">
        <f t="shared" si="15"/>
        <v>1</v>
      </c>
      <c r="AB735" s="160">
        <f>IF(AC735="",0,IFERROR(IF(VLOOKUP(AC735,AC$38:AC734,1,0)&gt;0,0,0),1))</f>
        <v>0</v>
      </c>
      <c r="AC735" s="161">
        <f>IF(DATOS!J699=Y$39,DATOS!C699,"")</f>
        <v>0</v>
      </c>
    </row>
    <row r="736" spans="27:29" x14ac:dyDescent="0.25">
      <c r="AA736" s="160">
        <f t="shared" si="15"/>
        <v>1</v>
      </c>
      <c r="AB736" s="160">
        <f>IF(AC736="",0,IFERROR(IF(VLOOKUP(AC736,AC$38:AC735,1,0)&gt;0,0,0),1))</f>
        <v>0</v>
      </c>
      <c r="AC736" s="161">
        <f>IF(DATOS!J700=Y$39,DATOS!C700,"")</f>
        <v>0</v>
      </c>
    </row>
    <row r="737" spans="27:29" x14ac:dyDescent="0.25">
      <c r="AA737" s="160">
        <f t="shared" si="15"/>
        <v>1</v>
      </c>
      <c r="AB737" s="160">
        <f>IF(AC737="",0,IFERROR(IF(VLOOKUP(AC737,AC$38:AC736,1,0)&gt;0,0,0),1))</f>
        <v>0</v>
      </c>
      <c r="AC737" s="161">
        <f>IF(DATOS!J701=Y$39,DATOS!C701,"")</f>
        <v>0</v>
      </c>
    </row>
    <row r="738" spans="27:29" x14ac:dyDescent="0.25">
      <c r="AA738" s="160">
        <f t="shared" si="15"/>
        <v>1</v>
      </c>
      <c r="AB738" s="160">
        <f>IF(AC738="",0,IFERROR(IF(VLOOKUP(AC738,AC$38:AC737,1,0)&gt;0,0,0),1))</f>
        <v>0</v>
      </c>
      <c r="AC738" s="161">
        <f>IF(DATOS!J702=Y$39,DATOS!C702,"")</f>
        <v>0</v>
      </c>
    </row>
    <row r="739" spans="27:29" x14ac:dyDescent="0.25">
      <c r="AA739" s="160">
        <f t="shared" si="15"/>
        <v>1</v>
      </c>
      <c r="AB739" s="160">
        <f>IF(AC739="",0,IFERROR(IF(VLOOKUP(AC739,AC$38:AC738,1,0)&gt;0,0,0),1))</f>
        <v>0</v>
      </c>
      <c r="AC739" s="161">
        <f>IF(DATOS!J703=Y$39,DATOS!C703,"")</f>
        <v>0</v>
      </c>
    </row>
    <row r="740" spans="27:29" x14ac:dyDescent="0.25">
      <c r="AA740" s="160">
        <f t="shared" si="15"/>
        <v>1</v>
      </c>
      <c r="AB740" s="160">
        <f>IF(AC740="",0,IFERROR(IF(VLOOKUP(AC740,AC$38:AC739,1,0)&gt;0,0,0),1))</f>
        <v>0</v>
      </c>
      <c r="AC740" s="161">
        <f>IF(DATOS!J704=Y$39,DATOS!C704,"")</f>
        <v>0</v>
      </c>
    </row>
    <row r="741" spans="27:29" x14ac:dyDescent="0.25">
      <c r="AA741" s="160">
        <f t="shared" si="15"/>
        <v>1</v>
      </c>
      <c r="AB741" s="160">
        <f>IF(AC741="",0,IFERROR(IF(VLOOKUP(AC741,AC$38:AC740,1,0)&gt;0,0,0),1))</f>
        <v>0</v>
      </c>
      <c r="AC741" s="161">
        <f>IF(DATOS!J705=Y$39,DATOS!C705,"")</f>
        <v>0</v>
      </c>
    </row>
    <row r="742" spans="27:29" x14ac:dyDescent="0.25">
      <c r="AA742" s="160">
        <f t="shared" ref="AA742:AA805" si="16">AA741+AB742</f>
        <v>1</v>
      </c>
      <c r="AB742" s="160">
        <f>IF(AC742="",0,IFERROR(IF(VLOOKUP(AC742,AC$38:AC741,1,0)&gt;0,0,0),1))</f>
        <v>0</v>
      </c>
      <c r="AC742" s="161">
        <f>IF(DATOS!J706=Y$39,DATOS!C706,"")</f>
        <v>0</v>
      </c>
    </row>
    <row r="743" spans="27:29" x14ac:dyDescent="0.25">
      <c r="AA743" s="160">
        <f t="shared" si="16"/>
        <v>1</v>
      </c>
      <c r="AB743" s="160">
        <f>IF(AC743="",0,IFERROR(IF(VLOOKUP(AC743,AC$38:AC742,1,0)&gt;0,0,0),1))</f>
        <v>0</v>
      </c>
      <c r="AC743" s="161">
        <f>IF(DATOS!J707=Y$39,DATOS!C707,"")</f>
        <v>0</v>
      </c>
    </row>
    <row r="744" spans="27:29" x14ac:dyDescent="0.25">
      <c r="AA744" s="160">
        <f t="shared" si="16"/>
        <v>1</v>
      </c>
      <c r="AB744" s="160">
        <f>IF(AC744="",0,IFERROR(IF(VLOOKUP(AC744,AC$38:AC743,1,0)&gt;0,0,0),1))</f>
        <v>0</v>
      </c>
      <c r="AC744" s="161">
        <f>IF(DATOS!J708=Y$39,DATOS!C708,"")</f>
        <v>0</v>
      </c>
    </row>
    <row r="745" spans="27:29" x14ac:dyDescent="0.25">
      <c r="AA745" s="160">
        <f t="shared" si="16"/>
        <v>1</v>
      </c>
      <c r="AB745" s="160">
        <f>IF(AC745="",0,IFERROR(IF(VLOOKUP(AC745,AC$38:AC744,1,0)&gt;0,0,0),1))</f>
        <v>0</v>
      </c>
      <c r="AC745" s="161">
        <f>IF(DATOS!J709=Y$39,DATOS!C709,"")</f>
        <v>0</v>
      </c>
    </row>
    <row r="746" spans="27:29" x14ac:dyDescent="0.25">
      <c r="AA746" s="160">
        <f t="shared" si="16"/>
        <v>1</v>
      </c>
      <c r="AB746" s="160">
        <f>IF(AC746="",0,IFERROR(IF(VLOOKUP(AC746,AC$38:AC745,1,0)&gt;0,0,0),1))</f>
        <v>0</v>
      </c>
      <c r="AC746" s="161">
        <f>IF(DATOS!J710=Y$39,DATOS!C710,"")</f>
        <v>0</v>
      </c>
    </row>
    <row r="747" spans="27:29" x14ac:dyDescent="0.25">
      <c r="AA747" s="160">
        <f t="shared" si="16"/>
        <v>1</v>
      </c>
      <c r="AB747" s="160">
        <f>IF(AC747="",0,IFERROR(IF(VLOOKUP(AC747,AC$38:AC746,1,0)&gt;0,0,0),1))</f>
        <v>0</v>
      </c>
      <c r="AC747" s="161">
        <f>IF(DATOS!J711=Y$39,DATOS!C711,"")</f>
        <v>0</v>
      </c>
    </row>
    <row r="748" spans="27:29" x14ac:dyDescent="0.25">
      <c r="AA748" s="160">
        <f t="shared" si="16"/>
        <v>1</v>
      </c>
      <c r="AB748" s="160">
        <f>IF(AC748="",0,IFERROR(IF(VLOOKUP(AC748,AC$38:AC747,1,0)&gt;0,0,0),1))</f>
        <v>0</v>
      </c>
      <c r="AC748" s="161">
        <f>IF(DATOS!J712=Y$39,DATOS!C712,"")</f>
        <v>0</v>
      </c>
    </row>
    <row r="749" spans="27:29" x14ac:dyDescent="0.25">
      <c r="AA749" s="160">
        <f t="shared" si="16"/>
        <v>1</v>
      </c>
      <c r="AB749" s="160">
        <f>IF(AC749="",0,IFERROR(IF(VLOOKUP(AC749,AC$38:AC748,1,0)&gt;0,0,0),1))</f>
        <v>0</v>
      </c>
      <c r="AC749" s="161">
        <f>IF(DATOS!J713=Y$39,DATOS!C713,"")</f>
        <v>0</v>
      </c>
    </row>
    <row r="750" spans="27:29" x14ac:dyDescent="0.25">
      <c r="AA750" s="160">
        <f t="shared" si="16"/>
        <v>1</v>
      </c>
      <c r="AB750" s="160">
        <f>IF(AC750="",0,IFERROR(IF(VLOOKUP(AC750,AC$38:AC749,1,0)&gt;0,0,0),1))</f>
        <v>0</v>
      </c>
      <c r="AC750" s="161">
        <f>IF(DATOS!J714=Y$39,DATOS!C714,"")</f>
        <v>0</v>
      </c>
    </row>
    <row r="751" spans="27:29" x14ac:dyDescent="0.25">
      <c r="AA751" s="160">
        <f t="shared" si="16"/>
        <v>1</v>
      </c>
      <c r="AB751" s="160">
        <f>IF(AC751="",0,IFERROR(IF(VLOOKUP(AC751,AC$38:AC750,1,0)&gt;0,0,0),1))</f>
        <v>0</v>
      </c>
      <c r="AC751" s="161">
        <f>IF(DATOS!J715=Y$39,DATOS!C715,"")</f>
        <v>0</v>
      </c>
    </row>
    <row r="752" spans="27:29" x14ac:dyDescent="0.25">
      <c r="AA752" s="160">
        <f t="shared" si="16"/>
        <v>1</v>
      </c>
      <c r="AB752" s="160">
        <f>IF(AC752="",0,IFERROR(IF(VLOOKUP(AC752,AC$38:AC751,1,0)&gt;0,0,0),1))</f>
        <v>0</v>
      </c>
      <c r="AC752" s="161">
        <f>IF(DATOS!J716=Y$39,DATOS!C716,"")</f>
        <v>0</v>
      </c>
    </row>
    <row r="753" spans="27:29" x14ac:dyDescent="0.25">
      <c r="AA753" s="160">
        <f t="shared" si="16"/>
        <v>1</v>
      </c>
      <c r="AB753" s="160">
        <f>IF(AC753="",0,IFERROR(IF(VLOOKUP(AC753,AC$38:AC752,1,0)&gt;0,0,0),1))</f>
        <v>0</v>
      </c>
      <c r="AC753" s="161">
        <f>IF(DATOS!J717=Y$39,DATOS!C717,"")</f>
        <v>0</v>
      </c>
    </row>
    <row r="754" spans="27:29" x14ac:dyDescent="0.25">
      <c r="AA754" s="160">
        <f t="shared" si="16"/>
        <v>1</v>
      </c>
      <c r="AB754" s="160">
        <f>IF(AC754="",0,IFERROR(IF(VLOOKUP(AC754,AC$38:AC753,1,0)&gt;0,0,0),1))</f>
        <v>0</v>
      </c>
      <c r="AC754" s="161">
        <f>IF(DATOS!J718=Y$39,DATOS!C718,"")</f>
        <v>0</v>
      </c>
    </row>
    <row r="755" spans="27:29" x14ac:dyDescent="0.25">
      <c r="AA755" s="160">
        <f t="shared" si="16"/>
        <v>1</v>
      </c>
      <c r="AB755" s="160">
        <f>IF(AC755="",0,IFERROR(IF(VLOOKUP(AC755,AC$38:AC754,1,0)&gt;0,0,0),1))</f>
        <v>0</v>
      </c>
      <c r="AC755" s="161">
        <f>IF(DATOS!J719=Y$39,DATOS!C719,"")</f>
        <v>0</v>
      </c>
    </row>
    <row r="756" spans="27:29" x14ac:dyDescent="0.25">
      <c r="AA756" s="160">
        <f t="shared" si="16"/>
        <v>1</v>
      </c>
      <c r="AB756" s="160">
        <f>IF(AC756="",0,IFERROR(IF(VLOOKUP(AC756,AC$38:AC755,1,0)&gt;0,0,0),1))</f>
        <v>0</v>
      </c>
      <c r="AC756" s="161">
        <f>IF(DATOS!J720=Y$39,DATOS!C720,"")</f>
        <v>0</v>
      </c>
    </row>
    <row r="757" spans="27:29" x14ac:dyDescent="0.25">
      <c r="AA757" s="160">
        <f t="shared" si="16"/>
        <v>1</v>
      </c>
      <c r="AB757" s="160">
        <f>IF(AC757="",0,IFERROR(IF(VLOOKUP(AC757,AC$38:AC756,1,0)&gt;0,0,0),1))</f>
        <v>0</v>
      </c>
      <c r="AC757" s="161">
        <f>IF(DATOS!J721=Y$39,DATOS!C721,"")</f>
        <v>0</v>
      </c>
    </row>
    <row r="758" spans="27:29" x14ac:dyDescent="0.25">
      <c r="AA758" s="160">
        <f t="shared" si="16"/>
        <v>1</v>
      </c>
      <c r="AB758" s="160">
        <f>IF(AC758="",0,IFERROR(IF(VLOOKUP(AC758,AC$38:AC757,1,0)&gt;0,0,0),1))</f>
        <v>0</v>
      </c>
      <c r="AC758" s="161">
        <f>IF(DATOS!J722=Y$39,DATOS!C722,"")</f>
        <v>0</v>
      </c>
    </row>
    <row r="759" spans="27:29" x14ac:dyDescent="0.25">
      <c r="AA759" s="160">
        <f t="shared" si="16"/>
        <v>1</v>
      </c>
      <c r="AB759" s="160">
        <f>IF(AC759="",0,IFERROR(IF(VLOOKUP(AC759,AC$38:AC758,1,0)&gt;0,0,0),1))</f>
        <v>0</v>
      </c>
      <c r="AC759" s="161">
        <f>IF(DATOS!J723=Y$39,DATOS!C723,"")</f>
        <v>0</v>
      </c>
    </row>
    <row r="760" spans="27:29" x14ac:dyDescent="0.25">
      <c r="AA760" s="160">
        <f t="shared" si="16"/>
        <v>1</v>
      </c>
      <c r="AB760" s="160">
        <f>IF(AC760="",0,IFERROR(IF(VLOOKUP(AC760,AC$38:AC759,1,0)&gt;0,0,0),1))</f>
        <v>0</v>
      </c>
      <c r="AC760" s="161">
        <f>IF(DATOS!J724=Y$39,DATOS!C724,"")</f>
        <v>0</v>
      </c>
    </row>
    <row r="761" spans="27:29" x14ac:dyDescent="0.25">
      <c r="AA761" s="160">
        <f t="shared" si="16"/>
        <v>1</v>
      </c>
      <c r="AB761" s="160">
        <f>IF(AC761="",0,IFERROR(IF(VLOOKUP(AC761,AC$38:AC760,1,0)&gt;0,0,0),1))</f>
        <v>0</v>
      </c>
      <c r="AC761" s="161">
        <f>IF(DATOS!J725=Y$39,DATOS!C725,"")</f>
        <v>0</v>
      </c>
    </row>
    <row r="762" spans="27:29" x14ac:dyDescent="0.25">
      <c r="AA762" s="160">
        <f t="shared" si="16"/>
        <v>1</v>
      </c>
      <c r="AB762" s="160">
        <f>IF(AC762="",0,IFERROR(IF(VLOOKUP(AC762,AC$38:AC761,1,0)&gt;0,0,0),1))</f>
        <v>0</v>
      </c>
      <c r="AC762" s="161">
        <f>IF(DATOS!J726=Y$39,DATOS!C726,"")</f>
        <v>0</v>
      </c>
    </row>
    <row r="763" spans="27:29" x14ac:dyDescent="0.25">
      <c r="AA763" s="160">
        <f t="shared" si="16"/>
        <v>1</v>
      </c>
      <c r="AB763" s="160">
        <f>IF(AC763="",0,IFERROR(IF(VLOOKUP(AC763,AC$38:AC762,1,0)&gt;0,0,0),1))</f>
        <v>0</v>
      </c>
      <c r="AC763" s="161">
        <f>IF(DATOS!J727=Y$39,DATOS!C727,"")</f>
        <v>0</v>
      </c>
    </row>
    <row r="764" spans="27:29" x14ac:dyDescent="0.25">
      <c r="AA764" s="160">
        <f t="shared" si="16"/>
        <v>1</v>
      </c>
      <c r="AB764" s="160">
        <f>IF(AC764="",0,IFERROR(IF(VLOOKUP(AC764,AC$38:AC763,1,0)&gt;0,0,0),1))</f>
        <v>0</v>
      </c>
      <c r="AC764" s="161">
        <f>IF(DATOS!J728=Y$39,DATOS!C728,"")</f>
        <v>0</v>
      </c>
    </row>
    <row r="765" spans="27:29" x14ac:dyDescent="0.25">
      <c r="AA765" s="160">
        <f t="shared" si="16"/>
        <v>1</v>
      </c>
      <c r="AB765" s="160">
        <f>IF(AC765="",0,IFERROR(IF(VLOOKUP(AC765,AC$38:AC764,1,0)&gt;0,0,0),1))</f>
        <v>0</v>
      </c>
      <c r="AC765" s="161">
        <f>IF(DATOS!J729=Y$39,DATOS!C729,"")</f>
        <v>0</v>
      </c>
    </row>
    <row r="766" spans="27:29" x14ac:dyDescent="0.25">
      <c r="AA766" s="160">
        <f t="shared" si="16"/>
        <v>1</v>
      </c>
      <c r="AB766" s="160">
        <f>IF(AC766="",0,IFERROR(IF(VLOOKUP(AC766,AC$38:AC765,1,0)&gt;0,0,0),1))</f>
        <v>0</v>
      </c>
      <c r="AC766" s="161">
        <f>IF(DATOS!J730=Y$39,DATOS!C730,"")</f>
        <v>0</v>
      </c>
    </row>
    <row r="767" spans="27:29" x14ac:dyDescent="0.25">
      <c r="AA767" s="160">
        <f t="shared" si="16"/>
        <v>1</v>
      </c>
      <c r="AB767" s="160">
        <f>IF(AC767="",0,IFERROR(IF(VLOOKUP(AC767,AC$38:AC766,1,0)&gt;0,0,0),1))</f>
        <v>0</v>
      </c>
      <c r="AC767" s="161">
        <f>IF(DATOS!J731=Y$39,DATOS!C731,"")</f>
        <v>0</v>
      </c>
    </row>
    <row r="768" spans="27:29" x14ac:dyDescent="0.25">
      <c r="AA768" s="160">
        <f t="shared" si="16"/>
        <v>1</v>
      </c>
      <c r="AB768" s="160">
        <f>IF(AC768="",0,IFERROR(IF(VLOOKUP(AC768,AC$38:AC767,1,0)&gt;0,0,0),1))</f>
        <v>0</v>
      </c>
      <c r="AC768" s="161">
        <f>IF(DATOS!J732=Y$39,DATOS!C732,"")</f>
        <v>0</v>
      </c>
    </row>
    <row r="769" spans="27:29" x14ac:dyDescent="0.25">
      <c r="AA769" s="160">
        <f t="shared" si="16"/>
        <v>1</v>
      </c>
      <c r="AB769" s="160">
        <f>IF(AC769="",0,IFERROR(IF(VLOOKUP(AC769,AC$38:AC768,1,0)&gt;0,0,0),1))</f>
        <v>0</v>
      </c>
      <c r="AC769" s="161">
        <f>IF(DATOS!J733=Y$39,DATOS!C733,"")</f>
        <v>0</v>
      </c>
    </row>
    <row r="770" spans="27:29" x14ac:dyDescent="0.25">
      <c r="AA770" s="160">
        <f t="shared" si="16"/>
        <v>1</v>
      </c>
      <c r="AB770" s="160">
        <f>IF(AC770="",0,IFERROR(IF(VLOOKUP(AC770,AC$38:AC769,1,0)&gt;0,0,0),1))</f>
        <v>0</v>
      </c>
      <c r="AC770" s="161">
        <f>IF(DATOS!J734=Y$39,DATOS!C734,"")</f>
        <v>0</v>
      </c>
    </row>
    <row r="771" spans="27:29" x14ac:dyDescent="0.25">
      <c r="AA771" s="160">
        <f t="shared" si="16"/>
        <v>1</v>
      </c>
      <c r="AB771" s="160">
        <f>IF(AC771="",0,IFERROR(IF(VLOOKUP(AC771,AC$38:AC770,1,0)&gt;0,0,0),1))</f>
        <v>0</v>
      </c>
      <c r="AC771" s="161">
        <f>IF(DATOS!J735=Y$39,DATOS!C735,"")</f>
        <v>0</v>
      </c>
    </row>
    <row r="772" spans="27:29" x14ac:dyDescent="0.25">
      <c r="AA772" s="160">
        <f t="shared" si="16"/>
        <v>1</v>
      </c>
      <c r="AB772" s="160">
        <f>IF(AC772="",0,IFERROR(IF(VLOOKUP(AC772,AC$38:AC771,1,0)&gt;0,0,0),1))</f>
        <v>0</v>
      </c>
      <c r="AC772" s="161">
        <f>IF(DATOS!J736=Y$39,DATOS!C736,"")</f>
        <v>0</v>
      </c>
    </row>
    <row r="773" spans="27:29" x14ac:dyDescent="0.25">
      <c r="AA773" s="160">
        <f t="shared" si="16"/>
        <v>1</v>
      </c>
      <c r="AB773" s="160">
        <f>IF(AC773="",0,IFERROR(IF(VLOOKUP(AC773,AC$38:AC772,1,0)&gt;0,0,0),1))</f>
        <v>0</v>
      </c>
      <c r="AC773" s="161">
        <f>IF(DATOS!J737=Y$39,DATOS!C737,"")</f>
        <v>0</v>
      </c>
    </row>
    <row r="774" spans="27:29" x14ac:dyDescent="0.25">
      <c r="AA774" s="160">
        <f t="shared" si="16"/>
        <v>1</v>
      </c>
      <c r="AB774" s="160">
        <f>IF(AC774="",0,IFERROR(IF(VLOOKUP(AC774,AC$38:AC773,1,0)&gt;0,0,0),1))</f>
        <v>0</v>
      </c>
      <c r="AC774" s="161">
        <f>IF(DATOS!J738=Y$39,DATOS!C738,"")</f>
        <v>0</v>
      </c>
    </row>
    <row r="775" spans="27:29" x14ac:dyDescent="0.25">
      <c r="AA775" s="160">
        <f t="shared" si="16"/>
        <v>1</v>
      </c>
      <c r="AB775" s="160">
        <f>IF(AC775="",0,IFERROR(IF(VLOOKUP(AC775,AC$38:AC774,1,0)&gt;0,0,0),1))</f>
        <v>0</v>
      </c>
      <c r="AC775" s="161">
        <f>IF(DATOS!J739=Y$39,DATOS!C739,"")</f>
        <v>0</v>
      </c>
    </row>
    <row r="776" spans="27:29" x14ac:dyDescent="0.25">
      <c r="AA776" s="160">
        <f t="shared" si="16"/>
        <v>1</v>
      </c>
      <c r="AB776" s="160">
        <f>IF(AC776="",0,IFERROR(IF(VLOOKUP(AC776,AC$38:AC775,1,0)&gt;0,0,0),1))</f>
        <v>0</v>
      </c>
      <c r="AC776" s="161">
        <f>IF(DATOS!J740=Y$39,DATOS!C740,"")</f>
        <v>0</v>
      </c>
    </row>
    <row r="777" spans="27:29" x14ac:dyDescent="0.25">
      <c r="AA777" s="160">
        <f t="shared" si="16"/>
        <v>1</v>
      </c>
      <c r="AB777" s="160">
        <f>IF(AC777="",0,IFERROR(IF(VLOOKUP(AC777,AC$38:AC776,1,0)&gt;0,0,0),1))</f>
        <v>0</v>
      </c>
      <c r="AC777" s="161">
        <f>IF(DATOS!J741=Y$39,DATOS!C741,"")</f>
        <v>0</v>
      </c>
    </row>
    <row r="778" spans="27:29" x14ac:dyDescent="0.25">
      <c r="AA778" s="160">
        <f t="shared" si="16"/>
        <v>1</v>
      </c>
      <c r="AB778" s="160">
        <f>IF(AC778="",0,IFERROR(IF(VLOOKUP(AC778,AC$38:AC777,1,0)&gt;0,0,0),1))</f>
        <v>0</v>
      </c>
      <c r="AC778" s="161">
        <f>IF(DATOS!J742=Y$39,DATOS!C742,"")</f>
        <v>0</v>
      </c>
    </row>
    <row r="779" spans="27:29" x14ac:dyDescent="0.25">
      <c r="AA779" s="160">
        <f t="shared" si="16"/>
        <v>1</v>
      </c>
      <c r="AB779" s="160">
        <f>IF(AC779="",0,IFERROR(IF(VLOOKUP(AC779,AC$38:AC778,1,0)&gt;0,0,0),1))</f>
        <v>0</v>
      </c>
      <c r="AC779" s="161">
        <f>IF(DATOS!J743=Y$39,DATOS!C743,"")</f>
        <v>0</v>
      </c>
    </row>
    <row r="780" spans="27:29" x14ac:dyDescent="0.25">
      <c r="AA780" s="160">
        <f t="shared" si="16"/>
        <v>1</v>
      </c>
      <c r="AB780" s="160">
        <f>IF(AC780="",0,IFERROR(IF(VLOOKUP(AC780,AC$38:AC779,1,0)&gt;0,0,0),1))</f>
        <v>0</v>
      </c>
      <c r="AC780" s="161">
        <f>IF(DATOS!J744=Y$39,DATOS!C744,"")</f>
        <v>0</v>
      </c>
    </row>
    <row r="781" spans="27:29" x14ac:dyDescent="0.25">
      <c r="AA781" s="160">
        <f t="shared" si="16"/>
        <v>1</v>
      </c>
      <c r="AB781" s="160">
        <f>IF(AC781="",0,IFERROR(IF(VLOOKUP(AC781,AC$38:AC780,1,0)&gt;0,0,0),1))</f>
        <v>0</v>
      </c>
      <c r="AC781" s="161">
        <f>IF(DATOS!J745=Y$39,DATOS!C745,"")</f>
        <v>0</v>
      </c>
    </row>
    <row r="782" spans="27:29" x14ac:dyDescent="0.25">
      <c r="AA782" s="160">
        <f t="shared" si="16"/>
        <v>1</v>
      </c>
      <c r="AB782" s="160">
        <f>IF(AC782="",0,IFERROR(IF(VLOOKUP(AC782,AC$38:AC781,1,0)&gt;0,0,0),1))</f>
        <v>0</v>
      </c>
      <c r="AC782" s="161">
        <f>IF(DATOS!J746=Y$39,DATOS!C746,"")</f>
        <v>0</v>
      </c>
    </row>
    <row r="783" spans="27:29" x14ac:dyDescent="0.25">
      <c r="AA783" s="160">
        <f t="shared" si="16"/>
        <v>1</v>
      </c>
      <c r="AB783" s="160">
        <f>IF(AC783="",0,IFERROR(IF(VLOOKUP(AC783,AC$38:AC782,1,0)&gt;0,0,0),1))</f>
        <v>0</v>
      </c>
      <c r="AC783" s="161">
        <f>IF(DATOS!J747=Y$39,DATOS!C747,"")</f>
        <v>0</v>
      </c>
    </row>
    <row r="784" spans="27:29" x14ac:dyDescent="0.25">
      <c r="AA784" s="160">
        <f t="shared" si="16"/>
        <v>1</v>
      </c>
      <c r="AB784" s="160">
        <f>IF(AC784="",0,IFERROR(IF(VLOOKUP(AC784,AC$38:AC783,1,0)&gt;0,0,0),1))</f>
        <v>0</v>
      </c>
      <c r="AC784" s="161">
        <f>IF(DATOS!J748=Y$39,DATOS!C748,"")</f>
        <v>0</v>
      </c>
    </row>
    <row r="785" spans="27:29" x14ac:dyDescent="0.25">
      <c r="AA785" s="160">
        <f t="shared" si="16"/>
        <v>1</v>
      </c>
      <c r="AB785" s="160">
        <f>IF(AC785="",0,IFERROR(IF(VLOOKUP(AC785,AC$38:AC784,1,0)&gt;0,0,0),1))</f>
        <v>0</v>
      </c>
      <c r="AC785" s="161">
        <f>IF(DATOS!J749=Y$39,DATOS!C749,"")</f>
        <v>0</v>
      </c>
    </row>
    <row r="786" spans="27:29" x14ac:dyDescent="0.25">
      <c r="AA786" s="160">
        <f t="shared" si="16"/>
        <v>1</v>
      </c>
      <c r="AB786" s="160">
        <f>IF(AC786="",0,IFERROR(IF(VLOOKUP(AC786,AC$38:AC785,1,0)&gt;0,0,0),1))</f>
        <v>0</v>
      </c>
      <c r="AC786" s="161">
        <f>IF(DATOS!J750=Y$39,DATOS!C750,"")</f>
        <v>0</v>
      </c>
    </row>
    <row r="787" spans="27:29" x14ac:dyDescent="0.25">
      <c r="AA787" s="160">
        <f t="shared" si="16"/>
        <v>1</v>
      </c>
      <c r="AB787" s="160">
        <f>IF(AC787="",0,IFERROR(IF(VLOOKUP(AC787,AC$38:AC786,1,0)&gt;0,0,0),1))</f>
        <v>0</v>
      </c>
      <c r="AC787" s="161">
        <f>IF(DATOS!J751=Y$39,DATOS!C751,"")</f>
        <v>0</v>
      </c>
    </row>
    <row r="788" spans="27:29" x14ac:dyDescent="0.25">
      <c r="AA788" s="160">
        <f t="shared" si="16"/>
        <v>1</v>
      </c>
      <c r="AB788" s="160">
        <f>IF(AC788="",0,IFERROR(IF(VLOOKUP(AC788,AC$38:AC787,1,0)&gt;0,0,0),1))</f>
        <v>0</v>
      </c>
      <c r="AC788" s="161">
        <f>IF(DATOS!J752=Y$39,DATOS!C752,"")</f>
        <v>0</v>
      </c>
    </row>
    <row r="789" spans="27:29" x14ac:dyDescent="0.25">
      <c r="AA789" s="160">
        <f t="shared" si="16"/>
        <v>1</v>
      </c>
      <c r="AB789" s="160">
        <f>IF(AC789="",0,IFERROR(IF(VLOOKUP(AC789,AC$38:AC788,1,0)&gt;0,0,0),1))</f>
        <v>0</v>
      </c>
      <c r="AC789" s="161">
        <f>IF(DATOS!J753=Y$39,DATOS!C753,"")</f>
        <v>0</v>
      </c>
    </row>
    <row r="790" spans="27:29" x14ac:dyDescent="0.25">
      <c r="AA790" s="160">
        <f t="shared" si="16"/>
        <v>1</v>
      </c>
      <c r="AB790" s="160">
        <f>IF(AC790="",0,IFERROR(IF(VLOOKUP(AC790,AC$38:AC789,1,0)&gt;0,0,0),1))</f>
        <v>0</v>
      </c>
      <c r="AC790" s="161">
        <f>IF(DATOS!J754=Y$39,DATOS!C754,"")</f>
        <v>0</v>
      </c>
    </row>
    <row r="791" spans="27:29" x14ac:dyDescent="0.25">
      <c r="AA791" s="160">
        <f t="shared" si="16"/>
        <v>1</v>
      </c>
      <c r="AB791" s="160">
        <f>IF(AC791="",0,IFERROR(IF(VLOOKUP(AC791,AC$38:AC790,1,0)&gt;0,0,0),1))</f>
        <v>0</v>
      </c>
      <c r="AC791" s="161">
        <f>IF(DATOS!J755=Y$39,DATOS!C755,"")</f>
        <v>0</v>
      </c>
    </row>
    <row r="792" spans="27:29" x14ac:dyDescent="0.25">
      <c r="AA792" s="160">
        <f t="shared" si="16"/>
        <v>1</v>
      </c>
      <c r="AB792" s="160">
        <f>IF(AC792="",0,IFERROR(IF(VLOOKUP(AC792,AC$38:AC791,1,0)&gt;0,0,0),1))</f>
        <v>0</v>
      </c>
      <c r="AC792" s="161">
        <f>IF(DATOS!J756=Y$39,DATOS!C756,"")</f>
        <v>0</v>
      </c>
    </row>
    <row r="793" spans="27:29" x14ac:dyDescent="0.25">
      <c r="AA793" s="160">
        <f t="shared" si="16"/>
        <v>1</v>
      </c>
      <c r="AB793" s="160">
        <f>IF(AC793="",0,IFERROR(IF(VLOOKUP(AC793,AC$38:AC792,1,0)&gt;0,0,0),1))</f>
        <v>0</v>
      </c>
      <c r="AC793" s="161">
        <f>IF(DATOS!J757=Y$39,DATOS!C757,"")</f>
        <v>0</v>
      </c>
    </row>
    <row r="794" spans="27:29" x14ac:dyDescent="0.25">
      <c r="AA794" s="160">
        <f t="shared" si="16"/>
        <v>1</v>
      </c>
      <c r="AB794" s="160">
        <f>IF(AC794="",0,IFERROR(IF(VLOOKUP(AC794,AC$38:AC793,1,0)&gt;0,0,0),1))</f>
        <v>0</v>
      </c>
      <c r="AC794" s="161">
        <f>IF(DATOS!J758=Y$39,DATOS!C758,"")</f>
        <v>0</v>
      </c>
    </row>
    <row r="795" spans="27:29" x14ac:dyDescent="0.25">
      <c r="AA795" s="160">
        <f t="shared" si="16"/>
        <v>1</v>
      </c>
      <c r="AB795" s="160">
        <f>IF(AC795="",0,IFERROR(IF(VLOOKUP(AC795,AC$38:AC794,1,0)&gt;0,0,0),1))</f>
        <v>0</v>
      </c>
      <c r="AC795" s="161">
        <f>IF(DATOS!J759=Y$39,DATOS!C759,"")</f>
        <v>0</v>
      </c>
    </row>
    <row r="796" spans="27:29" x14ac:dyDescent="0.25">
      <c r="AA796" s="160">
        <f t="shared" si="16"/>
        <v>1</v>
      </c>
      <c r="AB796" s="160">
        <f>IF(AC796="",0,IFERROR(IF(VLOOKUP(AC796,AC$38:AC795,1,0)&gt;0,0,0),1))</f>
        <v>0</v>
      </c>
      <c r="AC796" s="161">
        <f>IF(DATOS!J760=Y$39,DATOS!C760,"")</f>
        <v>0</v>
      </c>
    </row>
    <row r="797" spans="27:29" x14ac:dyDescent="0.25">
      <c r="AA797" s="160">
        <f t="shared" si="16"/>
        <v>1</v>
      </c>
      <c r="AB797" s="160">
        <f>IF(AC797="",0,IFERROR(IF(VLOOKUP(AC797,AC$38:AC796,1,0)&gt;0,0,0),1))</f>
        <v>0</v>
      </c>
      <c r="AC797" s="161">
        <f>IF(DATOS!J761=Y$39,DATOS!C761,"")</f>
        <v>0</v>
      </c>
    </row>
    <row r="798" spans="27:29" x14ac:dyDescent="0.25">
      <c r="AA798" s="160">
        <f t="shared" si="16"/>
        <v>1</v>
      </c>
      <c r="AB798" s="160">
        <f>IF(AC798="",0,IFERROR(IF(VLOOKUP(AC798,AC$38:AC797,1,0)&gt;0,0,0),1))</f>
        <v>0</v>
      </c>
      <c r="AC798" s="161">
        <f>IF(DATOS!J762=Y$39,DATOS!C762,"")</f>
        <v>0</v>
      </c>
    </row>
    <row r="799" spans="27:29" x14ac:dyDescent="0.25">
      <c r="AA799" s="160">
        <f t="shared" si="16"/>
        <v>1</v>
      </c>
      <c r="AB799" s="160">
        <f>IF(AC799="",0,IFERROR(IF(VLOOKUP(AC799,AC$38:AC798,1,0)&gt;0,0,0),1))</f>
        <v>0</v>
      </c>
      <c r="AC799" s="161">
        <f>IF(DATOS!J763=Y$39,DATOS!C763,"")</f>
        <v>0</v>
      </c>
    </row>
    <row r="800" spans="27:29" x14ac:dyDescent="0.25">
      <c r="AA800" s="160">
        <f t="shared" si="16"/>
        <v>1</v>
      </c>
      <c r="AB800" s="160">
        <f>IF(AC800="",0,IFERROR(IF(VLOOKUP(AC800,AC$38:AC799,1,0)&gt;0,0,0),1))</f>
        <v>0</v>
      </c>
      <c r="AC800" s="161">
        <f>IF(DATOS!J764=Y$39,DATOS!C764,"")</f>
        <v>0</v>
      </c>
    </row>
    <row r="801" spans="27:29" x14ac:dyDescent="0.25">
      <c r="AA801" s="160">
        <f t="shared" si="16"/>
        <v>1</v>
      </c>
      <c r="AB801" s="160">
        <f>IF(AC801="",0,IFERROR(IF(VLOOKUP(AC801,AC$38:AC800,1,0)&gt;0,0,0),1))</f>
        <v>0</v>
      </c>
      <c r="AC801" s="161">
        <f>IF(DATOS!J765=Y$39,DATOS!C765,"")</f>
        <v>0</v>
      </c>
    </row>
    <row r="802" spans="27:29" x14ac:dyDescent="0.25">
      <c r="AA802" s="160">
        <f t="shared" si="16"/>
        <v>1</v>
      </c>
      <c r="AB802" s="160">
        <f>IF(AC802="",0,IFERROR(IF(VLOOKUP(AC802,AC$38:AC801,1,0)&gt;0,0,0),1))</f>
        <v>0</v>
      </c>
      <c r="AC802" s="161">
        <f>IF(DATOS!J766=Y$39,DATOS!C766,"")</f>
        <v>0</v>
      </c>
    </row>
    <row r="803" spans="27:29" x14ac:dyDescent="0.25">
      <c r="AA803" s="160">
        <f t="shared" si="16"/>
        <v>1</v>
      </c>
      <c r="AB803" s="160">
        <f>IF(AC803="",0,IFERROR(IF(VLOOKUP(AC803,AC$38:AC802,1,0)&gt;0,0,0),1))</f>
        <v>0</v>
      </c>
      <c r="AC803" s="161">
        <f>IF(DATOS!J767=Y$39,DATOS!C767,"")</f>
        <v>0</v>
      </c>
    </row>
    <row r="804" spans="27:29" x14ac:dyDescent="0.25">
      <c r="AA804" s="160">
        <f t="shared" si="16"/>
        <v>1</v>
      </c>
      <c r="AB804" s="160">
        <f>IF(AC804="",0,IFERROR(IF(VLOOKUP(AC804,AC$38:AC803,1,0)&gt;0,0,0),1))</f>
        <v>0</v>
      </c>
      <c r="AC804" s="161">
        <f>IF(DATOS!J768=Y$39,DATOS!C768,"")</f>
        <v>0</v>
      </c>
    </row>
    <row r="805" spans="27:29" x14ac:dyDescent="0.25">
      <c r="AA805" s="160">
        <f t="shared" si="16"/>
        <v>1</v>
      </c>
      <c r="AB805" s="160">
        <f>IF(AC805="",0,IFERROR(IF(VLOOKUP(AC805,AC$38:AC804,1,0)&gt;0,0,0),1))</f>
        <v>0</v>
      </c>
      <c r="AC805" s="161">
        <f>IF(DATOS!J769=Y$39,DATOS!C769,"")</f>
        <v>0</v>
      </c>
    </row>
    <row r="806" spans="27:29" x14ac:dyDescent="0.25">
      <c r="AA806" s="160">
        <f t="shared" ref="AA806:AA869" si="17">AA805+AB806</f>
        <v>1</v>
      </c>
      <c r="AB806" s="160">
        <f>IF(AC806="",0,IFERROR(IF(VLOOKUP(AC806,AC$38:AC805,1,0)&gt;0,0,0),1))</f>
        <v>0</v>
      </c>
      <c r="AC806" s="161">
        <f>IF(DATOS!J770=Y$39,DATOS!C770,"")</f>
        <v>0</v>
      </c>
    </row>
    <row r="807" spans="27:29" x14ac:dyDescent="0.25">
      <c r="AA807" s="160">
        <f t="shared" si="17"/>
        <v>1</v>
      </c>
      <c r="AB807" s="160">
        <f>IF(AC807="",0,IFERROR(IF(VLOOKUP(AC807,AC$38:AC806,1,0)&gt;0,0,0),1))</f>
        <v>0</v>
      </c>
      <c r="AC807" s="161">
        <f>IF(DATOS!J771=Y$39,DATOS!C771,"")</f>
        <v>0</v>
      </c>
    </row>
    <row r="808" spans="27:29" x14ac:dyDescent="0.25">
      <c r="AA808" s="160">
        <f t="shared" si="17"/>
        <v>1</v>
      </c>
      <c r="AB808" s="160">
        <f>IF(AC808="",0,IFERROR(IF(VLOOKUP(AC808,AC$38:AC807,1,0)&gt;0,0,0),1))</f>
        <v>0</v>
      </c>
      <c r="AC808" s="161">
        <f>IF(DATOS!J772=Y$39,DATOS!C772,"")</f>
        <v>0</v>
      </c>
    </row>
    <row r="809" spans="27:29" x14ac:dyDescent="0.25">
      <c r="AA809" s="160">
        <f t="shared" si="17"/>
        <v>1</v>
      </c>
      <c r="AB809" s="160">
        <f>IF(AC809="",0,IFERROR(IF(VLOOKUP(AC809,AC$38:AC808,1,0)&gt;0,0,0),1))</f>
        <v>0</v>
      </c>
      <c r="AC809" s="161">
        <f>IF(DATOS!J773=Y$39,DATOS!C773,"")</f>
        <v>0</v>
      </c>
    </row>
    <row r="810" spans="27:29" x14ac:dyDescent="0.25">
      <c r="AA810" s="160">
        <f t="shared" si="17"/>
        <v>1</v>
      </c>
      <c r="AB810" s="160">
        <f>IF(AC810="",0,IFERROR(IF(VLOOKUP(AC810,AC$38:AC809,1,0)&gt;0,0,0),1))</f>
        <v>0</v>
      </c>
      <c r="AC810" s="161">
        <f>IF(DATOS!J774=Y$39,DATOS!C774,"")</f>
        <v>0</v>
      </c>
    </row>
    <row r="811" spans="27:29" x14ac:dyDescent="0.25">
      <c r="AA811" s="160">
        <f t="shared" si="17"/>
        <v>1</v>
      </c>
      <c r="AB811" s="160">
        <f>IF(AC811="",0,IFERROR(IF(VLOOKUP(AC811,AC$38:AC810,1,0)&gt;0,0,0),1))</f>
        <v>0</v>
      </c>
      <c r="AC811" s="161">
        <f>IF(DATOS!J775=Y$39,DATOS!C775,"")</f>
        <v>0</v>
      </c>
    </row>
    <row r="812" spans="27:29" x14ac:dyDescent="0.25">
      <c r="AA812" s="160">
        <f t="shared" si="17"/>
        <v>1</v>
      </c>
      <c r="AB812" s="160">
        <f>IF(AC812="",0,IFERROR(IF(VLOOKUP(AC812,AC$38:AC811,1,0)&gt;0,0,0),1))</f>
        <v>0</v>
      </c>
      <c r="AC812" s="161">
        <f>IF(DATOS!J776=Y$39,DATOS!C776,"")</f>
        <v>0</v>
      </c>
    </row>
    <row r="813" spans="27:29" x14ac:dyDescent="0.25">
      <c r="AA813" s="160">
        <f t="shared" si="17"/>
        <v>1</v>
      </c>
      <c r="AB813" s="160">
        <f>IF(AC813="",0,IFERROR(IF(VLOOKUP(AC813,AC$38:AC812,1,0)&gt;0,0,0),1))</f>
        <v>0</v>
      </c>
      <c r="AC813" s="161">
        <f>IF(DATOS!J777=Y$39,DATOS!C777,"")</f>
        <v>0</v>
      </c>
    </row>
    <row r="814" spans="27:29" x14ac:dyDescent="0.25">
      <c r="AA814" s="160">
        <f t="shared" si="17"/>
        <v>1</v>
      </c>
      <c r="AB814" s="160">
        <f>IF(AC814="",0,IFERROR(IF(VLOOKUP(AC814,AC$38:AC813,1,0)&gt;0,0,0),1))</f>
        <v>0</v>
      </c>
      <c r="AC814" s="161">
        <f>IF(DATOS!J778=Y$39,DATOS!C778,"")</f>
        <v>0</v>
      </c>
    </row>
    <row r="815" spans="27:29" x14ac:dyDescent="0.25">
      <c r="AA815" s="160">
        <f t="shared" si="17"/>
        <v>1</v>
      </c>
      <c r="AB815" s="160">
        <f>IF(AC815="",0,IFERROR(IF(VLOOKUP(AC815,AC$38:AC814,1,0)&gt;0,0,0),1))</f>
        <v>0</v>
      </c>
      <c r="AC815" s="161">
        <f>IF(DATOS!J779=Y$39,DATOS!C779,"")</f>
        <v>0</v>
      </c>
    </row>
    <row r="816" spans="27:29" x14ac:dyDescent="0.25">
      <c r="AA816" s="160">
        <f t="shared" si="17"/>
        <v>1</v>
      </c>
      <c r="AB816" s="160">
        <f>IF(AC816="",0,IFERROR(IF(VLOOKUP(AC816,AC$38:AC815,1,0)&gt;0,0,0),1))</f>
        <v>0</v>
      </c>
      <c r="AC816" s="161">
        <f>IF(DATOS!J780=Y$39,DATOS!C780,"")</f>
        <v>0</v>
      </c>
    </row>
    <row r="817" spans="27:29" x14ac:dyDescent="0.25">
      <c r="AA817" s="160">
        <f t="shared" si="17"/>
        <v>1</v>
      </c>
      <c r="AB817" s="160">
        <f>IF(AC817="",0,IFERROR(IF(VLOOKUP(AC817,AC$38:AC816,1,0)&gt;0,0,0),1))</f>
        <v>0</v>
      </c>
      <c r="AC817" s="161">
        <f>IF(DATOS!J781=Y$39,DATOS!C781,"")</f>
        <v>0</v>
      </c>
    </row>
    <row r="818" spans="27:29" x14ac:dyDescent="0.25">
      <c r="AA818" s="160">
        <f t="shared" si="17"/>
        <v>1</v>
      </c>
      <c r="AB818" s="160">
        <f>IF(AC818="",0,IFERROR(IF(VLOOKUP(AC818,AC$38:AC817,1,0)&gt;0,0,0),1))</f>
        <v>0</v>
      </c>
      <c r="AC818" s="161">
        <f>IF(DATOS!J782=Y$39,DATOS!C782,"")</f>
        <v>0</v>
      </c>
    </row>
    <row r="819" spans="27:29" x14ac:dyDescent="0.25">
      <c r="AA819" s="160">
        <f t="shared" si="17"/>
        <v>1</v>
      </c>
      <c r="AB819" s="160">
        <f>IF(AC819="",0,IFERROR(IF(VLOOKUP(AC819,AC$38:AC818,1,0)&gt;0,0,0),1))</f>
        <v>0</v>
      </c>
      <c r="AC819" s="161">
        <f>IF(DATOS!J783=Y$39,DATOS!C783,"")</f>
        <v>0</v>
      </c>
    </row>
    <row r="820" spans="27:29" x14ac:dyDescent="0.25">
      <c r="AA820" s="160">
        <f t="shared" si="17"/>
        <v>1</v>
      </c>
      <c r="AB820" s="160">
        <f>IF(AC820="",0,IFERROR(IF(VLOOKUP(AC820,AC$38:AC819,1,0)&gt;0,0,0),1))</f>
        <v>0</v>
      </c>
      <c r="AC820" s="161">
        <f>IF(DATOS!J784=Y$39,DATOS!C784,"")</f>
        <v>0</v>
      </c>
    </row>
    <row r="821" spans="27:29" x14ac:dyDescent="0.25">
      <c r="AA821" s="160">
        <f t="shared" si="17"/>
        <v>1</v>
      </c>
      <c r="AB821" s="160">
        <f>IF(AC821="",0,IFERROR(IF(VLOOKUP(AC821,AC$38:AC820,1,0)&gt;0,0,0),1))</f>
        <v>0</v>
      </c>
      <c r="AC821" s="161">
        <f>IF(DATOS!J785=Y$39,DATOS!C785,"")</f>
        <v>0</v>
      </c>
    </row>
    <row r="822" spans="27:29" x14ac:dyDescent="0.25">
      <c r="AA822" s="160">
        <f t="shared" si="17"/>
        <v>1</v>
      </c>
      <c r="AB822" s="160">
        <f>IF(AC822="",0,IFERROR(IF(VLOOKUP(AC822,AC$38:AC821,1,0)&gt;0,0,0),1))</f>
        <v>0</v>
      </c>
      <c r="AC822" s="161">
        <f>IF(DATOS!J786=Y$39,DATOS!C786,"")</f>
        <v>0</v>
      </c>
    </row>
    <row r="823" spans="27:29" x14ac:dyDescent="0.25">
      <c r="AA823" s="160">
        <f t="shared" si="17"/>
        <v>1</v>
      </c>
      <c r="AB823" s="160">
        <f>IF(AC823="",0,IFERROR(IF(VLOOKUP(AC823,AC$38:AC822,1,0)&gt;0,0,0),1))</f>
        <v>0</v>
      </c>
      <c r="AC823" s="161">
        <f>IF(DATOS!J787=Y$39,DATOS!C787,"")</f>
        <v>0</v>
      </c>
    </row>
    <row r="824" spans="27:29" x14ac:dyDescent="0.25">
      <c r="AA824" s="160">
        <f t="shared" si="17"/>
        <v>1</v>
      </c>
      <c r="AB824" s="160">
        <f>IF(AC824="",0,IFERROR(IF(VLOOKUP(AC824,AC$38:AC823,1,0)&gt;0,0,0),1))</f>
        <v>0</v>
      </c>
      <c r="AC824" s="161">
        <f>IF(DATOS!J788=Y$39,DATOS!C788,"")</f>
        <v>0</v>
      </c>
    </row>
    <row r="825" spans="27:29" x14ac:dyDescent="0.25">
      <c r="AA825" s="160">
        <f t="shared" si="17"/>
        <v>1</v>
      </c>
      <c r="AB825" s="160">
        <f>IF(AC825="",0,IFERROR(IF(VLOOKUP(AC825,AC$38:AC824,1,0)&gt;0,0,0),1))</f>
        <v>0</v>
      </c>
      <c r="AC825" s="161">
        <f>IF(DATOS!J789=Y$39,DATOS!C789,"")</f>
        <v>0</v>
      </c>
    </row>
    <row r="826" spans="27:29" x14ac:dyDescent="0.25">
      <c r="AA826" s="160">
        <f t="shared" si="17"/>
        <v>1</v>
      </c>
      <c r="AB826" s="160">
        <f>IF(AC826="",0,IFERROR(IF(VLOOKUP(AC826,AC$38:AC825,1,0)&gt;0,0,0),1))</f>
        <v>0</v>
      </c>
      <c r="AC826" s="161">
        <f>IF(DATOS!J790=Y$39,DATOS!C790,"")</f>
        <v>0</v>
      </c>
    </row>
    <row r="827" spans="27:29" x14ac:dyDescent="0.25">
      <c r="AA827" s="160">
        <f t="shared" si="17"/>
        <v>1</v>
      </c>
      <c r="AB827" s="160">
        <f>IF(AC827="",0,IFERROR(IF(VLOOKUP(AC827,AC$38:AC826,1,0)&gt;0,0,0),1))</f>
        <v>0</v>
      </c>
      <c r="AC827" s="161">
        <f>IF(DATOS!J791=Y$39,DATOS!C791,"")</f>
        <v>0</v>
      </c>
    </row>
    <row r="828" spans="27:29" x14ac:dyDescent="0.25">
      <c r="AA828" s="160">
        <f t="shared" si="17"/>
        <v>1</v>
      </c>
      <c r="AB828" s="160">
        <f>IF(AC828="",0,IFERROR(IF(VLOOKUP(AC828,AC$38:AC827,1,0)&gt;0,0,0),1))</f>
        <v>0</v>
      </c>
      <c r="AC828" s="161">
        <f>IF(DATOS!J792=Y$39,DATOS!C792,"")</f>
        <v>0</v>
      </c>
    </row>
    <row r="829" spans="27:29" x14ac:dyDescent="0.25">
      <c r="AA829" s="160">
        <f t="shared" si="17"/>
        <v>1</v>
      </c>
      <c r="AB829" s="160">
        <f>IF(AC829="",0,IFERROR(IF(VLOOKUP(AC829,AC$38:AC828,1,0)&gt;0,0,0),1))</f>
        <v>0</v>
      </c>
      <c r="AC829" s="161">
        <f>IF(DATOS!J793=Y$39,DATOS!C793,"")</f>
        <v>0</v>
      </c>
    </row>
    <row r="830" spans="27:29" x14ac:dyDescent="0.25">
      <c r="AA830" s="160">
        <f t="shared" si="17"/>
        <v>1</v>
      </c>
      <c r="AB830" s="160">
        <f>IF(AC830="",0,IFERROR(IF(VLOOKUP(AC830,AC$38:AC829,1,0)&gt;0,0,0),1))</f>
        <v>0</v>
      </c>
      <c r="AC830" s="161">
        <f>IF(DATOS!J794=Y$39,DATOS!C794,"")</f>
        <v>0</v>
      </c>
    </row>
    <row r="831" spans="27:29" x14ac:dyDescent="0.25">
      <c r="AA831" s="160">
        <f t="shared" si="17"/>
        <v>1</v>
      </c>
      <c r="AB831" s="160">
        <f>IF(AC831="",0,IFERROR(IF(VLOOKUP(AC831,AC$38:AC830,1,0)&gt;0,0,0),1))</f>
        <v>0</v>
      </c>
      <c r="AC831" s="161">
        <f>IF(DATOS!J795=Y$39,DATOS!C795,"")</f>
        <v>0</v>
      </c>
    </row>
    <row r="832" spans="27:29" x14ac:dyDescent="0.25">
      <c r="AA832" s="160">
        <f t="shared" si="17"/>
        <v>1</v>
      </c>
      <c r="AB832" s="160">
        <f>IF(AC832="",0,IFERROR(IF(VLOOKUP(AC832,AC$38:AC831,1,0)&gt;0,0,0),1))</f>
        <v>0</v>
      </c>
      <c r="AC832" s="161">
        <f>IF(DATOS!J796=Y$39,DATOS!C796,"")</f>
        <v>0</v>
      </c>
    </row>
    <row r="833" spans="27:29" x14ac:dyDescent="0.25">
      <c r="AA833" s="160">
        <f t="shared" si="17"/>
        <v>1</v>
      </c>
      <c r="AB833" s="160">
        <f>IF(AC833="",0,IFERROR(IF(VLOOKUP(AC833,AC$38:AC832,1,0)&gt;0,0,0),1))</f>
        <v>0</v>
      </c>
      <c r="AC833" s="161">
        <f>IF(DATOS!J797=Y$39,DATOS!C797,"")</f>
        <v>0</v>
      </c>
    </row>
    <row r="834" spans="27:29" x14ac:dyDescent="0.25">
      <c r="AA834" s="160">
        <f t="shared" si="17"/>
        <v>1</v>
      </c>
      <c r="AB834" s="160">
        <f>IF(AC834="",0,IFERROR(IF(VLOOKUP(AC834,AC$38:AC833,1,0)&gt;0,0,0),1))</f>
        <v>0</v>
      </c>
      <c r="AC834" s="161">
        <f>IF(DATOS!J798=Y$39,DATOS!C798,"")</f>
        <v>0</v>
      </c>
    </row>
    <row r="835" spans="27:29" x14ac:dyDescent="0.25">
      <c r="AA835" s="160">
        <f t="shared" si="17"/>
        <v>1</v>
      </c>
      <c r="AB835" s="160">
        <f>IF(AC835="",0,IFERROR(IF(VLOOKUP(AC835,AC$38:AC834,1,0)&gt;0,0,0),1))</f>
        <v>0</v>
      </c>
      <c r="AC835" s="161">
        <f>IF(DATOS!J799=Y$39,DATOS!C799,"")</f>
        <v>0</v>
      </c>
    </row>
    <row r="836" spans="27:29" x14ac:dyDescent="0.25">
      <c r="AA836" s="160">
        <f t="shared" si="17"/>
        <v>1</v>
      </c>
      <c r="AB836" s="160">
        <f>IF(AC836="",0,IFERROR(IF(VLOOKUP(AC836,AC$38:AC835,1,0)&gt;0,0,0),1))</f>
        <v>0</v>
      </c>
      <c r="AC836" s="161">
        <f>IF(DATOS!J800=Y$39,DATOS!C800,"")</f>
        <v>0</v>
      </c>
    </row>
    <row r="837" spans="27:29" x14ac:dyDescent="0.25">
      <c r="AA837" s="160">
        <f t="shared" si="17"/>
        <v>1</v>
      </c>
      <c r="AB837" s="160">
        <f>IF(AC837="",0,IFERROR(IF(VLOOKUP(AC837,AC$38:AC836,1,0)&gt;0,0,0),1))</f>
        <v>0</v>
      </c>
      <c r="AC837" s="161">
        <f>IF(DATOS!J801=Y$39,DATOS!C801,"")</f>
        <v>0</v>
      </c>
    </row>
    <row r="838" spans="27:29" x14ac:dyDescent="0.25">
      <c r="AA838" s="160">
        <f t="shared" si="17"/>
        <v>1</v>
      </c>
      <c r="AB838" s="160">
        <f>IF(AC838="",0,IFERROR(IF(VLOOKUP(AC838,AC$38:AC837,1,0)&gt;0,0,0),1))</f>
        <v>0</v>
      </c>
      <c r="AC838" s="161">
        <f>IF(DATOS!J802=Y$39,DATOS!C802,"")</f>
        <v>0</v>
      </c>
    </row>
    <row r="839" spans="27:29" x14ac:dyDescent="0.25">
      <c r="AA839" s="160">
        <f t="shared" si="17"/>
        <v>1</v>
      </c>
      <c r="AB839" s="160">
        <f>IF(AC839="",0,IFERROR(IF(VLOOKUP(AC839,AC$38:AC838,1,0)&gt;0,0,0),1))</f>
        <v>0</v>
      </c>
      <c r="AC839" s="161">
        <f>IF(DATOS!J803=Y$39,DATOS!C803,"")</f>
        <v>0</v>
      </c>
    </row>
    <row r="840" spans="27:29" x14ac:dyDescent="0.25">
      <c r="AA840" s="160">
        <f t="shared" si="17"/>
        <v>1</v>
      </c>
      <c r="AB840" s="160">
        <f>IF(AC840="",0,IFERROR(IF(VLOOKUP(AC840,AC$38:AC839,1,0)&gt;0,0,0),1))</f>
        <v>0</v>
      </c>
      <c r="AC840" s="161">
        <f>IF(DATOS!J804=Y$39,DATOS!C804,"")</f>
        <v>0</v>
      </c>
    </row>
    <row r="841" spans="27:29" x14ac:dyDescent="0.25">
      <c r="AA841" s="160">
        <f t="shared" si="17"/>
        <v>1</v>
      </c>
      <c r="AB841" s="160">
        <f>IF(AC841="",0,IFERROR(IF(VLOOKUP(AC841,AC$38:AC840,1,0)&gt;0,0,0),1))</f>
        <v>0</v>
      </c>
      <c r="AC841" s="161">
        <f>IF(DATOS!J805=Y$39,DATOS!C805,"")</f>
        <v>0</v>
      </c>
    </row>
    <row r="842" spans="27:29" x14ac:dyDescent="0.25">
      <c r="AA842" s="160">
        <f t="shared" si="17"/>
        <v>1</v>
      </c>
      <c r="AB842" s="160">
        <f>IF(AC842="",0,IFERROR(IF(VLOOKUP(AC842,AC$38:AC841,1,0)&gt;0,0,0),1))</f>
        <v>0</v>
      </c>
      <c r="AC842" s="161">
        <f>IF(DATOS!J806=Y$39,DATOS!C806,"")</f>
        <v>0</v>
      </c>
    </row>
    <row r="843" spans="27:29" x14ac:dyDescent="0.25">
      <c r="AA843" s="160">
        <f t="shared" si="17"/>
        <v>1</v>
      </c>
      <c r="AB843" s="160">
        <f>IF(AC843="",0,IFERROR(IF(VLOOKUP(AC843,AC$38:AC842,1,0)&gt;0,0,0),1))</f>
        <v>0</v>
      </c>
      <c r="AC843" s="161">
        <f>IF(DATOS!J807=Y$39,DATOS!C807,"")</f>
        <v>0</v>
      </c>
    </row>
    <row r="844" spans="27:29" x14ac:dyDescent="0.25">
      <c r="AA844" s="160">
        <f t="shared" si="17"/>
        <v>1</v>
      </c>
      <c r="AB844" s="160">
        <f>IF(AC844="",0,IFERROR(IF(VLOOKUP(AC844,AC$38:AC843,1,0)&gt;0,0,0),1))</f>
        <v>0</v>
      </c>
      <c r="AC844" s="161">
        <f>IF(DATOS!J808=Y$39,DATOS!C808,"")</f>
        <v>0</v>
      </c>
    </row>
    <row r="845" spans="27:29" x14ac:dyDescent="0.25">
      <c r="AA845" s="160">
        <f t="shared" si="17"/>
        <v>1</v>
      </c>
      <c r="AB845" s="160">
        <f>IF(AC845="",0,IFERROR(IF(VLOOKUP(AC845,AC$38:AC844,1,0)&gt;0,0,0),1))</f>
        <v>0</v>
      </c>
      <c r="AC845" s="161">
        <f>IF(DATOS!J809=Y$39,DATOS!C809,"")</f>
        <v>0</v>
      </c>
    </row>
    <row r="846" spans="27:29" x14ac:dyDescent="0.25">
      <c r="AA846" s="160">
        <f t="shared" si="17"/>
        <v>1</v>
      </c>
      <c r="AB846" s="160">
        <f>IF(AC846="",0,IFERROR(IF(VLOOKUP(AC846,AC$38:AC845,1,0)&gt;0,0,0),1))</f>
        <v>0</v>
      </c>
      <c r="AC846" s="161">
        <f>IF(DATOS!J810=Y$39,DATOS!C810,"")</f>
        <v>0</v>
      </c>
    </row>
    <row r="847" spans="27:29" x14ac:dyDescent="0.25">
      <c r="AA847" s="160">
        <f t="shared" si="17"/>
        <v>1</v>
      </c>
      <c r="AB847" s="160">
        <f>IF(AC847="",0,IFERROR(IF(VLOOKUP(AC847,AC$38:AC846,1,0)&gt;0,0,0),1))</f>
        <v>0</v>
      </c>
      <c r="AC847" s="161">
        <f>IF(DATOS!J811=Y$39,DATOS!C811,"")</f>
        <v>0</v>
      </c>
    </row>
    <row r="848" spans="27:29" x14ac:dyDescent="0.25">
      <c r="AA848" s="160">
        <f t="shared" si="17"/>
        <v>1</v>
      </c>
      <c r="AB848" s="160">
        <f>IF(AC848="",0,IFERROR(IF(VLOOKUP(AC848,AC$38:AC847,1,0)&gt;0,0,0),1))</f>
        <v>0</v>
      </c>
      <c r="AC848" s="161">
        <f>IF(DATOS!J812=Y$39,DATOS!C812,"")</f>
        <v>0</v>
      </c>
    </row>
    <row r="849" spans="27:29" x14ac:dyDescent="0.25">
      <c r="AA849" s="160">
        <f t="shared" si="17"/>
        <v>1</v>
      </c>
      <c r="AB849" s="160">
        <f>IF(AC849="",0,IFERROR(IF(VLOOKUP(AC849,AC$38:AC848,1,0)&gt;0,0,0),1))</f>
        <v>0</v>
      </c>
      <c r="AC849" s="161">
        <f>IF(DATOS!J813=Y$39,DATOS!C813,"")</f>
        <v>0</v>
      </c>
    </row>
    <row r="850" spans="27:29" x14ac:dyDescent="0.25">
      <c r="AA850" s="160">
        <f t="shared" si="17"/>
        <v>1</v>
      </c>
      <c r="AB850" s="160">
        <f>IF(AC850="",0,IFERROR(IF(VLOOKUP(AC850,AC$38:AC849,1,0)&gt;0,0,0),1))</f>
        <v>0</v>
      </c>
      <c r="AC850" s="161">
        <f>IF(DATOS!J814=Y$39,DATOS!C814,"")</f>
        <v>0</v>
      </c>
    </row>
    <row r="851" spans="27:29" x14ac:dyDescent="0.25">
      <c r="AA851" s="160">
        <f t="shared" si="17"/>
        <v>1</v>
      </c>
      <c r="AB851" s="160">
        <f>IF(AC851="",0,IFERROR(IF(VLOOKUP(AC851,AC$38:AC850,1,0)&gt;0,0,0),1))</f>
        <v>0</v>
      </c>
      <c r="AC851" s="161">
        <f>IF(DATOS!J815=Y$39,DATOS!C815,"")</f>
        <v>0</v>
      </c>
    </row>
    <row r="852" spans="27:29" x14ac:dyDescent="0.25">
      <c r="AA852" s="160">
        <f t="shared" si="17"/>
        <v>1</v>
      </c>
      <c r="AB852" s="160">
        <f>IF(AC852="",0,IFERROR(IF(VLOOKUP(AC852,AC$38:AC851,1,0)&gt;0,0,0),1))</f>
        <v>0</v>
      </c>
      <c r="AC852" s="161">
        <f>IF(DATOS!J816=Y$39,DATOS!C816,"")</f>
        <v>0</v>
      </c>
    </row>
    <row r="853" spans="27:29" x14ac:dyDescent="0.25">
      <c r="AA853" s="160">
        <f t="shared" si="17"/>
        <v>1</v>
      </c>
      <c r="AB853" s="160">
        <f>IF(AC853="",0,IFERROR(IF(VLOOKUP(AC853,AC$38:AC852,1,0)&gt;0,0,0),1))</f>
        <v>0</v>
      </c>
      <c r="AC853" s="161">
        <f>IF(DATOS!J817=Y$39,DATOS!C817,"")</f>
        <v>0</v>
      </c>
    </row>
    <row r="854" spans="27:29" x14ac:dyDescent="0.25">
      <c r="AA854" s="160">
        <f t="shared" si="17"/>
        <v>1</v>
      </c>
      <c r="AB854" s="160">
        <f>IF(AC854="",0,IFERROR(IF(VLOOKUP(AC854,AC$38:AC853,1,0)&gt;0,0,0),1))</f>
        <v>0</v>
      </c>
      <c r="AC854" s="161">
        <f>IF(DATOS!J818=Y$39,DATOS!C818,"")</f>
        <v>0</v>
      </c>
    </row>
    <row r="855" spans="27:29" x14ac:dyDescent="0.25">
      <c r="AA855" s="160">
        <f t="shared" si="17"/>
        <v>1</v>
      </c>
      <c r="AB855" s="160">
        <f>IF(AC855="",0,IFERROR(IF(VLOOKUP(AC855,AC$38:AC854,1,0)&gt;0,0,0),1))</f>
        <v>0</v>
      </c>
      <c r="AC855" s="161">
        <f>IF(DATOS!J819=Y$39,DATOS!C819,"")</f>
        <v>0</v>
      </c>
    </row>
    <row r="856" spans="27:29" x14ac:dyDescent="0.25">
      <c r="AA856" s="160">
        <f t="shared" si="17"/>
        <v>1</v>
      </c>
      <c r="AB856" s="160">
        <f>IF(AC856="",0,IFERROR(IF(VLOOKUP(AC856,AC$38:AC855,1,0)&gt;0,0,0),1))</f>
        <v>0</v>
      </c>
      <c r="AC856" s="161">
        <f>IF(DATOS!J820=Y$39,DATOS!C820,"")</f>
        <v>0</v>
      </c>
    </row>
    <row r="857" spans="27:29" x14ac:dyDescent="0.25">
      <c r="AA857" s="160">
        <f t="shared" si="17"/>
        <v>1</v>
      </c>
      <c r="AB857" s="160">
        <f>IF(AC857="",0,IFERROR(IF(VLOOKUP(AC857,AC$38:AC856,1,0)&gt;0,0,0),1))</f>
        <v>0</v>
      </c>
      <c r="AC857" s="161">
        <f>IF(DATOS!J821=Y$39,DATOS!C821,"")</f>
        <v>0</v>
      </c>
    </row>
    <row r="858" spans="27:29" x14ac:dyDescent="0.25">
      <c r="AA858" s="160">
        <f t="shared" si="17"/>
        <v>1</v>
      </c>
      <c r="AB858" s="160">
        <f>IF(AC858="",0,IFERROR(IF(VLOOKUP(AC858,AC$38:AC857,1,0)&gt;0,0,0),1))</f>
        <v>0</v>
      </c>
      <c r="AC858" s="161">
        <f>IF(DATOS!J822=Y$39,DATOS!C822,"")</f>
        <v>0</v>
      </c>
    </row>
    <row r="859" spans="27:29" x14ac:dyDescent="0.25">
      <c r="AA859" s="160">
        <f t="shared" si="17"/>
        <v>1</v>
      </c>
      <c r="AB859" s="160">
        <f>IF(AC859="",0,IFERROR(IF(VLOOKUP(AC859,AC$38:AC858,1,0)&gt;0,0,0),1))</f>
        <v>0</v>
      </c>
      <c r="AC859" s="161">
        <f>IF(DATOS!J823=Y$39,DATOS!C823,"")</f>
        <v>0</v>
      </c>
    </row>
    <row r="860" spans="27:29" x14ac:dyDescent="0.25">
      <c r="AA860" s="160">
        <f t="shared" si="17"/>
        <v>1</v>
      </c>
      <c r="AB860" s="160">
        <f>IF(AC860="",0,IFERROR(IF(VLOOKUP(AC860,AC$38:AC859,1,0)&gt;0,0,0),1))</f>
        <v>0</v>
      </c>
      <c r="AC860" s="161">
        <f>IF(DATOS!J824=Y$39,DATOS!C824,"")</f>
        <v>0</v>
      </c>
    </row>
    <row r="861" spans="27:29" x14ac:dyDescent="0.25">
      <c r="AA861" s="160">
        <f t="shared" si="17"/>
        <v>1</v>
      </c>
      <c r="AB861" s="160">
        <f>IF(AC861="",0,IFERROR(IF(VLOOKUP(AC861,AC$38:AC860,1,0)&gt;0,0,0),1))</f>
        <v>0</v>
      </c>
      <c r="AC861" s="161">
        <f>IF(DATOS!J825=Y$39,DATOS!C825,"")</f>
        <v>0</v>
      </c>
    </row>
    <row r="862" spans="27:29" x14ac:dyDescent="0.25">
      <c r="AA862" s="160">
        <f t="shared" si="17"/>
        <v>1</v>
      </c>
      <c r="AB862" s="160">
        <f>IF(AC862="",0,IFERROR(IF(VLOOKUP(AC862,AC$38:AC861,1,0)&gt;0,0,0),1))</f>
        <v>0</v>
      </c>
      <c r="AC862" s="161">
        <f>IF(DATOS!J826=Y$39,DATOS!C826,"")</f>
        <v>0</v>
      </c>
    </row>
    <row r="863" spans="27:29" x14ac:dyDescent="0.25">
      <c r="AA863" s="160">
        <f t="shared" si="17"/>
        <v>1</v>
      </c>
      <c r="AB863" s="160">
        <f>IF(AC863="",0,IFERROR(IF(VLOOKUP(AC863,AC$38:AC862,1,0)&gt;0,0,0),1))</f>
        <v>0</v>
      </c>
      <c r="AC863" s="161">
        <f>IF(DATOS!J827=Y$39,DATOS!C827,"")</f>
        <v>0</v>
      </c>
    </row>
    <row r="864" spans="27:29" x14ac:dyDescent="0.25">
      <c r="AA864" s="160">
        <f t="shared" si="17"/>
        <v>1</v>
      </c>
      <c r="AB864" s="160">
        <f>IF(AC864="",0,IFERROR(IF(VLOOKUP(AC864,AC$38:AC863,1,0)&gt;0,0,0),1))</f>
        <v>0</v>
      </c>
      <c r="AC864" s="161">
        <f>IF(DATOS!J828=Y$39,DATOS!C828,"")</f>
        <v>0</v>
      </c>
    </row>
    <row r="865" spans="27:29" x14ac:dyDescent="0.25">
      <c r="AA865" s="160">
        <f t="shared" si="17"/>
        <v>1</v>
      </c>
      <c r="AB865" s="160">
        <f>IF(AC865="",0,IFERROR(IF(VLOOKUP(AC865,AC$38:AC864,1,0)&gt;0,0,0),1))</f>
        <v>0</v>
      </c>
      <c r="AC865" s="161">
        <f>IF(DATOS!J829=Y$39,DATOS!C829,"")</f>
        <v>0</v>
      </c>
    </row>
    <row r="866" spans="27:29" x14ac:dyDescent="0.25">
      <c r="AA866" s="160">
        <f t="shared" si="17"/>
        <v>1</v>
      </c>
      <c r="AB866" s="160">
        <f>IF(AC866="",0,IFERROR(IF(VLOOKUP(AC866,AC$38:AC865,1,0)&gt;0,0,0),1))</f>
        <v>0</v>
      </c>
      <c r="AC866" s="161">
        <f>IF(DATOS!J830=Y$39,DATOS!C830,"")</f>
        <v>0</v>
      </c>
    </row>
    <row r="867" spans="27:29" x14ac:dyDescent="0.25">
      <c r="AA867" s="160">
        <f t="shared" si="17"/>
        <v>1</v>
      </c>
      <c r="AB867" s="160">
        <f>IF(AC867="",0,IFERROR(IF(VLOOKUP(AC867,AC$38:AC866,1,0)&gt;0,0,0),1))</f>
        <v>0</v>
      </c>
      <c r="AC867" s="161">
        <f>IF(DATOS!J831=Y$39,DATOS!C831,"")</f>
        <v>0</v>
      </c>
    </row>
    <row r="868" spans="27:29" x14ac:dyDescent="0.25">
      <c r="AA868" s="160">
        <f t="shared" si="17"/>
        <v>1</v>
      </c>
      <c r="AB868" s="160">
        <f>IF(AC868="",0,IFERROR(IF(VLOOKUP(AC868,AC$38:AC867,1,0)&gt;0,0,0),1))</f>
        <v>0</v>
      </c>
      <c r="AC868" s="161">
        <f>IF(DATOS!J832=Y$39,DATOS!C832,"")</f>
        <v>0</v>
      </c>
    </row>
    <row r="869" spans="27:29" x14ac:dyDescent="0.25">
      <c r="AA869" s="160">
        <f t="shared" si="17"/>
        <v>1</v>
      </c>
      <c r="AB869" s="160">
        <f>IF(AC869="",0,IFERROR(IF(VLOOKUP(AC869,AC$38:AC868,1,0)&gt;0,0,0),1))</f>
        <v>0</v>
      </c>
      <c r="AC869" s="161">
        <f>IF(DATOS!J833=Y$39,DATOS!C833,"")</f>
        <v>0</v>
      </c>
    </row>
    <row r="870" spans="27:29" x14ac:dyDescent="0.25">
      <c r="AA870" s="160">
        <f t="shared" ref="AA870:AA933" si="18">AA869+AB870</f>
        <v>1</v>
      </c>
      <c r="AB870" s="160">
        <f>IF(AC870="",0,IFERROR(IF(VLOOKUP(AC870,AC$38:AC869,1,0)&gt;0,0,0),1))</f>
        <v>0</v>
      </c>
      <c r="AC870" s="161">
        <f>IF(DATOS!J834=Y$39,DATOS!C834,"")</f>
        <v>0</v>
      </c>
    </row>
    <row r="871" spans="27:29" x14ac:dyDescent="0.25">
      <c r="AA871" s="160">
        <f t="shared" si="18"/>
        <v>1</v>
      </c>
      <c r="AB871" s="160">
        <f>IF(AC871="",0,IFERROR(IF(VLOOKUP(AC871,AC$38:AC870,1,0)&gt;0,0,0),1))</f>
        <v>0</v>
      </c>
      <c r="AC871" s="161">
        <f>IF(DATOS!J835=Y$39,DATOS!C835,"")</f>
        <v>0</v>
      </c>
    </row>
    <row r="872" spans="27:29" x14ac:dyDescent="0.25">
      <c r="AA872" s="160">
        <f t="shared" si="18"/>
        <v>1</v>
      </c>
      <c r="AB872" s="160">
        <f>IF(AC872="",0,IFERROR(IF(VLOOKUP(AC872,AC$38:AC871,1,0)&gt;0,0,0),1))</f>
        <v>0</v>
      </c>
      <c r="AC872" s="161">
        <f>IF(DATOS!J836=Y$39,DATOS!C836,"")</f>
        <v>0</v>
      </c>
    </row>
    <row r="873" spans="27:29" x14ac:dyDescent="0.25">
      <c r="AA873" s="160">
        <f t="shared" si="18"/>
        <v>1</v>
      </c>
      <c r="AB873" s="160">
        <f>IF(AC873="",0,IFERROR(IF(VLOOKUP(AC873,AC$38:AC872,1,0)&gt;0,0,0),1))</f>
        <v>0</v>
      </c>
      <c r="AC873" s="161">
        <f>IF(DATOS!J837=Y$39,DATOS!C837,"")</f>
        <v>0</v>
      </c>
    </row>
    <row r="874" spans="27:29" x14ac:dyDescent="0.25">
      <c r="AA874" s="160">
        <f t="shared" si="18"/>
        <v>1</v>
      </c>
      <c r="AB874" s="160">
        <f>IF(AC874="",0,IFERROR(IF(VLOOKUP(AC874,AC$38:AC873,1,0)&gt;0,0,0),1))</f>
        <v>0</v>
      </c>
      <c r="AC874" s="161">
        <f>IF(DATOS!J838=Y$39,DATOS!C838,"")</f>
        <v>0</v>
      </c>
    </row>
    <row r="875" spans="27:29" x14ac:dyDescent="0.25">
      <c r="AA875" s="160">
        <f t="shared" si="18"/>
        <v>1</v>
      </c>
      <c r="AB875" s="160">
        <f>IF(AC875="",0,IFERROR(IF(VLOOKUP(AC875,AC$38:AC874,1,0)&gt;0,0,0),1))</f>
        <v>0</v>
      </c>
      <c r="AC875" s="161">
        <f>IF(DATOS!J839=Y$39,DATOS!C839,"")</f>
        <v>0</v>
      </c>
    </row>
    <row r="876" spans="27:29" x14ac:dyDescent="0.25">
      <c r="AA876" s="160">
        <f t="shared" si="18"/>
        <v>1</v>
      </c>
      <c r="AB876" s="160">
        <f>IF(AC876="",0,IFERROR(IF(VLOOKUP(AC876,AC$38:AC875,1,0)&gt;0,0,0),1))</f>
        <v>0</v>
      </c>
      <c r="AC876" s="161">
        <f>IF(DATOS!J840=Y$39,DATOS!C840,"")</f>
        <v>0</v>
      </c>
    </row>
    <row r="877" spans="27:29" x14ac:dyDescent="0.25">
      <c r="AA877" s="160">
        <f t="shared" si="18"/>
        <v>1</v>
      </c>
      <c r="AB877" s="160">
        <f>IF(AC877="",0,IFERROR(IF(VLOOKUP(AC877,AC$38:AC876,1,0)&gt;0,0,0),1))</f>
        <v>0</v>
      </c>
      <c r="AC877" s="161">
        <f>IF(DATOS!J841=Y$39,DATOS!C841,"")</f>
        <v>0</v>
      </c>
    </row>
    <row r="878" spans="27:29" x14ac:dyDescent="0.25">
      <c r="AA878" s="160">
        <f t="shared" si="18"/>
        <v>1</v>
      </c>
      <c r="AB878" s="160">
        <f>IF(AC878="",0,IFERROR(IF(VLOOKUP(AC878,AC$38:AC877,1,0)&gt;0,0,0),1))</f>
        <v>0</v>
      </c>
      <c r="AC878" s="161">
        <f>IF(DATOS!J842=Y$39,DATOS!C842,"")</f>
        <v>0</v>
      </c>
    </row>
    <row r="879" spans="27:29" x14ac:dyDescent="0.25">
      <c r="AA879" s="160">
        <f t="shared" si="18"/>
        <v>1</v>
      </c>
      <c r="AB879" s="160">
        <f>IF(AC879="",0,IFERROR(IF(VLOOKUP(AC879,AC$38:AC878,1,0)&gt;0,0,0),1))</f>
        <v>0</v>
      </c>
      <c r="AC879" s="161">
        <f>IF(DATOS!J843=Y$39,DATOS!C843,"")</f>
        <v>0</v>
      </c>
    </row>
    <row r="880" spans="27:29" x14ac:dyDescent="0.25">
      <c r="AA880" s="160">
        <f t="shared" si="18"/>
        <v>1</v>
      </c>
      <c r="AB880" s="160">
        <f>IF(AC880="",0,IFERROR(IF(VLOOKUP(AC880,AC$38:AC879,1,0)&gt;0,0,0),1))</f>
        <v>0</v>
      </c>
      <c r="AC880" s="161">
        <f>IF(DATOS!J844=Y$39,DATOS!C844,"")</f>
        <v>0</v>
      </c>
    </row>
    <row r="881" spans="27:29" x14ac:dyDescent="0.25">
      <c r="AA881" s="160">
        <f t="shared" si="18"/>
        <v>1</v>
      </c>
      <c r="AB881" s="160">
        <f>IF(AC881="",0,IFERROR(IF(VLOOKUP(AC881,AC$38:AC880,1,0)&gt;0,0,0),1))</f>
        <v>0</v>
      </c>
      <c r="AC881" s="161">
        <f>IF(DATOS!J845=Y$39,DATOS!C845,"")</f>
        <v>0</v>
      </c>
    </row>
    <row r="882" spans="27:29" x14ac:dyDescent="0.25">
      <c r="AA882" s="160">
        <f t="shared" si="18"/>
        <v>1</v>
      </c>
      <c r="AB882" s="160">
        <f>IF(AC882="",0,IFERROR(IF(VLOOKUP(AC882,AC$38:AC881,1,0)&gt;0,0,0),1))</f>
        <v>0</v>
      </c>
      <c r="AC882" s="161">
        <f>IF(DATOS!J846=Y$39,DATOS!C846,"")</f>
        <v>0</v>
      </c>
    </row>
    <row r="883" spans="27:29" x14ac:dyDescent="0.25">
      <c r="AA883" s="160">
        <f t="shared" si="18"/>
        <v>1</v>
      </c>
      <c r="AB883" s="160">
        <f>IF(AC883="",0,IFERROR(IF(VLOOKUP(AC883,AC$38:AC882,1,0)&gt;0,0,0),1))</f>
        <v>0</v>
      </c>
      <c r="AC883" s="161">
        <f>IF(DATOS!J847=Y$39,DATOS!C847,"")</f>
        <v>0</v>
      </c>
    </row>
    <row r="884" spans="27:29" x14ac:dyDescent="0.25">
      <c r="AA884" s="160">
        <f t="shared" si="18"/>
        <v>1</v>
      </c>
      <c r="AB884" s="160">
        <f>IF(AC884="",0,IFERROR(IF(VLOOKUP(AC884,AC$38:AC883,1,0)&gt;0,0,0),1))</f>
        <v>0</v>
      </c>
      <c r="AC884" s="161">
        <f>IF(DATOS!J848=Y$39,DATOS!C848,"")</f>
        <v>0</v>
      </c>
    </row>
    <row r="885" spans="27:29" x14ac:dyDescent="0.25">
      <c r="AA885" s="160">
        <f t="shared" si="18"/>
        <v>1</v>
      </c>
      <c r="AB885" s="160">
        <f>IF(AC885="",0,IFERROR(IF(VLOOKUP(AC885,AC$38:AC884,1,0)&gt;0,0,0),1))</f>
        <v>0</v>
      </c>
      <c r="AC885" s="161">
        <f>IF(DATOS!J849=Y$39,DATOS!C849,"")</f>
        <v>0</v>
      </c>
    </row>
    <row r="886" spans="27:29" x14ac:dyDescent="0.25">
      <c r="AA886" s="160">
        <f t="shared" si="18"/>
        <v>1</v>
      </c>
      <c r="AB886" s="160">
        <f>IF(AC886="",0,IFERROR(IF(VLOOKUP(AC886,AC$38:AC885,1,0)&gt;0,0,0),1))</f>
        <v>0</v>
      </c>
      <c r="AC886" s="161">
        <f>IF(DATOS!J850=Y$39,DATOS!C850,"")</f>
        <v>0</v>
      </c>
    </row>
    <row r="887" spans="27:29" x14ac:dyDescent="0.25">
      <c r="AA887" s="160">
        <f t="shared" si="18"/>
        <v>1</v>
      </c>
      <c r="AB887" s="160">
        <f>IF(AC887="",0,IFERROR(IF(VLOOKUP(AC887,AC$38:AC886,1,0)&gt;0,0,0),1))</f>
        <v>0</v>
      </c>
      <c r="AC887" s="161">
        <f>IF(DATOS!J851=Y$39,DATOS!C851,"")</f>
        <v>0</v>
      </c>
    </row>
    <row r="888" spans="27:29" x14ac:dyDescent="0.25">
      <c r="AA888" s="160">
        <f t="shared" si="18"/>
        <v>1</v>
      </c>
      <c r="AB888" s="160">
        <f>IF(AC888="",0,IFERROR(IF(VLOOKUP(AC888,AC$38:AC887,1,0)&gt;0,0,0),1))</f>
        <v>0</v>
      </c>
      <c r="AC888" s="161">
        <f>IF(DATOS!J852=Y$39,DATOS!C852,"")</f>
        <v>0</v>
      </c>
    </row>
    <row r="889" spans="27:29" x14ac:dyDescent="0.25">
      <c r="AA889" s="160">
        <f t="shared" si="18"/>
        <v>1</v>
      </c>
      <c r="AB889" s="160">
        <f>IF(AC889="",0,IFERROR(IF(VLOOKUP(AC889,AC$38:AC888,1,0)&gt;0,0,0),1))</f>
        <v>0</v>
      </c>
      <c r="AC889" s="161">
        <f>IF(DATOS!J853=Y$39,DATOS!C853,"")</f>
        <v>0</v>
      </c>
    </row>
    <row r="890" spans="27:29" x14ac:dyDescent="0.25">
      <c r="AA890" s="160">
        <f t="shared" si="18"/>
        <v>1</v>
      </c>
      <c r="AB890" s="160">
        <f>IF(AC890="",0,IFERROR(IF(VLOOKUP(AC890,AC$38:AC889,1,0)&gt;0,0,0),1))</f>
        <v>0</v>
      </c>
      <c r="AC890" s="161">
        <f>IF(DATOS!J854=Y$39,DATOS!C854,"")</f>
        <v>0</v>
      </c>
    </row>
    <row r="891" spans="27:29" x14ac:dyDescent="0.25">
      <c r="AA891" s="160">
        <f t="shared" si="18"/>
        <v>1</v>
      </c>
      <c r="AB891" s="160">
        <f>IF(AC891="",0,IFERROR(IF(VLOOKUP(AC891,AC$38:AC890,1,0)&gt;0,0,0),1))</f>
        <v>0</v>
      </c>
      <c r="AC891" s="161">
        <f>IF(DATOS!J855=Y$39,DATOS!C855,"")</f>
        <v>0</v>
      </c>
    </row>
    <row r="892" spans="27:29" x14ac:dyDescent="0.25">
      <c r="AA892" s="160">
        <f t="shared" si="18"/>
        <v>1</v>
      </c>
      <c r="AB892" s="160">
        <f>IF(AC892="",0,IFERROR(IF(VLOOKUP(AC892,AC$38:AC891,1,0)&gt;0,0,0),1))</f>
        <v>0</v>
      </c>
      <c r="AC892" s="161">
        <f>IF(DATOS!J856=Y$39,DATOS!C856,"")</f>
        <v>0</v>
      </c>
    </row>
    <row r="893" spans="27:29" x14ac:dyDescent="0.25">
      <c r="AA893" s="160">
        <f t="shared" si="18"/>
        <v>1</v>
      </c>
      <c r="AB893" s="160">
        <f>IF(AC893="",0,IFERROR(IF(VLOOKUP(AC893,AC$38:AC892,1,0)&gt;0,0,0),1))</f>
        <v>0</v>
      </c>
      <c r="AC893" s="161">
        <f>IF(DATOS!J857=Y$39,DATOS!C857,"")</f>
        <v>0</v>
      </c>
    </row>
    <row r="894" spans="27:29" x14ac:dyDescent="0.25">
      <c r="AA894" s="160">
        <f t="shared" si="18"/>
        <v>1</v>
      </c>
      <c r="AB894" s="160">
        <f>IF(AC894="",0,IFERROR(IF(VLOOKUP(AC894,AC$38:AC893,1,0)&gt;0,0,0),1))</f>
        <v>0</v>
      </c>
      <c r="AC894" s="161">
        <f>IF(DATOS!J858=Y$39,DATOS!C858,"")</f>
        <v>0</v>
      </c>
    </row>
    <row r="895" spans="27:29" x14ac:dyDescent="0.25">
      <c r="AA895" s="160">
        <f t="shared" si="18"/>
        <v>1</v>
      </c>
      <c r="AB895" s="160">
        <f>IF(AC895="",0,IFERROR(IF(VLOOKUP(AC895,AC$38:AC894,1,0)&gt;0,0,0),1))</f>
        <v>0</v>
      </c>
      <c r="AC895" s="161">
        <f>IF(DATOS!J859=Y$39,DATOS!C859,"")</f>
        <v>0</v>
      </c>
    </row>
    <row r="896" spans="27:29" x14ac:dyDescent="0.25">
      <c r="AA896" s="160">
        <f t="shared" si="18"/>
        <v>1</v>
      </c>
      <c r="AB896" s="160">
        <f>IF(AC896="",0,IFERROR(IF(VLOOKUP(AC896,AC$38:AC895,1,0)&gt;0,0,0),1))</f>
        <v>0</v>
      </c>
      <c r="AC896" s="161">
        <f>IF(DATOS!J860=Y$39,DATOS!C860,"")</f>
        <v>0</v>
      </c>
    </row>
    <row r="897" spans="27:29" x14ac:dyDescent="0.25">
      <c r="AA897" s="160">
        <f t="shared" si="18"/>
        <v>1</v>
      </c>
      <c r="AB897" s="160">
        <f>IF(AC897="",0,IFERROR(IF(VLOOKUP(AC897,AC$38:AC896,1,0)&gt;0,0,0),1))</f>
        <v>0</v>
      </c>
      <c r="AC897" s="161">
        <f>IF(DATOS!J861=Y$39,DATOS!C861,"")</f>
        <v>0</v>
      </c>
    </row>
    <row r="898" spans="27:29" x14ac:dyDescent="0.25">
      <c r="AA898" s="160">
        <f t="shared" si="18"/>
        <v>1</v>
      </c>
      <c r="AB898" s="160">
        <f>IF(AC898="",0,IFERROR(IF(VLOOKUP(AC898,AC$38:AC897,1,0)&gt;0,0,0),1))</f>
        <v>0</v>
      </c>
      <c r="AC898" s="161">
        <f>IF(DATOS!J862=Y$39,DATOS!C862,"")</f>
        <v>0</v>
      </c>
    </row>
    <row r="899" spans="27:29" x14ac:dyDescent="0.25">
      <c r="AA899" s="160">
        <f t="shared" si="18"/>
        <v>1</v>
      </c>
      <c r="AB899" s="160">
        <f>IF(AC899="",0,IFERROR(IF(VLOOKUP(AC899,AC$38:AC898,1,0)&gt;0,0,0),1))</f>
        <v>0</v>
      </c>
      <c r="AC899" s="161">
        <f>IF(DATOS!J863=Y$39,DATOS!C863,"")</f>
        <v>0</v>
      </c>
    </row>
    <row r="900" spans="27:29" x14ac:dyDescent="0.25">
      <c r="AA900" s="160">
        <f t="shared" si="18"/>
        <v>1</v>
      </c>
      <c r="AB900" s="160">
        <f>IF(AC900="",0,IFERROR(IF(VLOOKUP(AC900,AC$38:AC899,1,0)&gt;0,0,0),1))</f>
        <v>0</v>
      </c>
      <c r="AC900" s="161">
        <f>IF(DATOS!J864=Y$39,DATOS!C864,"")</f>
        <v>0</v>
      </c>
    </row>
    <row r="901" spans="27:29" x14ac:dyDescent="0.25">
      <c r="AA901" s="160">
        <f t="shared" si="18"/>
        <v>1</v>
      </c>
      <c r="AB901" s="160">
        <f>IF(AC901="",0,IFERROR(IF(VLOOKUP(AC901,AC$38:AC900,1,0)&gt;0,0,0),1))</f>
        <v>0</v>
      </c>
      <c r="AC901" s="161">
        <f>IF(DATOS!J865=Y$39,DATOS!C865,"")</f>
        <v>0</v>
      </c>
    </row>
    <row r="902" spans="27:29" x14ac:dyDescent="0.25">
      <c r="AA902" s="160">
        <f t="shared" si="18"/>
        <v>1</v>
      </c>
      <c r="AB902" s="160">
        <f>IF(AC902="",0,IFERROR(IF(VLOOKUP(AC902,AC$38:AC901,1,0)&gt;0,0,0),1))</f>
        <v>0</v>
      </c>
      <c r="AC902" s="161">
        <f>IF(DATOS!J866=Y$39,DATOS!C866,"")</f>
        <v>0</v>
      </c>
    </row>
    <row r="903" spans="27:29" x14ac:dyDescent="0.25">
      <c r="AA903" s="160">
        <f t="shared" si="18"/>
        <v>1</v>
      </c>
      <c r="AB903" s="160">
        <f>IF(AC903="",0,IFERROR(IF(VLOOKUP(AC903,AC$38:AC902,1,0)&gt;0,0,0),1))</f>
        <v>0</v>
      </c>
      <c r="AC903" s="161">
        <f>IF(DATOS!J867=Y$39,DATOS!C867,"")</f>
        <v>0</v>
      </c>
    </row>
    <row r="904" spans="27:29" x14ac:dyDescent="0.25">
      <c r="AA904" s="160">
        <f t="shared" si="18"/>
        <v>1</v>
      </c>
      <c r="AB904" s="160">
        <f>IF(AC904="",0,IFERROR(IF(VLOOKUP(AC904,AC$38:AC903,1,0)&gt;0,0,0),1))</f>
        <v>0</v>
      </c>
      <c r="AC904" s="161">
        <f>IF(DATOS!J868=Y$39,DATOS!C868,"")</f>
        <v>0</v>
      </c>
    </row>
    <row r="905" spans="27:29" x14ac:dyDescent="0.25">
      <c r="AA905" s="160">
        <f t="shared" si="18"/>
        <v>1</v>
      </c>
      <c r="AB905" s="160">
        <f>IF(AC905="",0,IFERROR(IF(VLOOKUP(AC905,AC$38:AC904,1,0)&gt;0,0,0),1))</f>
        <v>0</v>
      </c>
      <c r="AC905" s="161">
        <f>IF(DATOS!J869=Y$39,DATOS!C869,"")</f>
        <v>0</v>
      </c>
    </row>
    <row r="906" spans="27:29" x14ac:dyDescent="0.25">
      <c r="AA906" s="160">
        <f t="shared" si="18"/>
        <v>1</v>
      </c>
      <c r="AB906" s="160">
        <f>IF(AC906="",0,IFERROR(IF(VLOOKUP(AC906,AC$38:AC905,1,0)&gt;0,0,0),1))</f>
        <v>0</v>
      </c>
      <c r="AC906" s="161">
        <f>IF(DATOS!J870=Y$39,DATOS!C870,"")</f>
        <v>0</v>
      </c>
    </row>
    <row r="907" spans="27:29" x14ac:dyDescent="0.25">
      <c r="AA907" s="160">
        <f t="shared" si="18"/>
        <v>1</v>
      </c>
      <c r="AB907" s="160">
        <f>IF(AC907="",0,IFERROR(IF(VLOOKUP(AC907,AC$38:AC906,1,0)&gt;0,0,0),1))</f>
        <v>0</v>
      </c>
      <c r="AC907" s="161">
        <f>IF(DATOS!J871=Y$39,DATOS!C871,"")</f>
        <v>0</v>
      </c>
    </row>
    <row r="908" spans="27:29" x14ac:dyDescent="0.25">
      <c r="AA908" s="160">
        <f t="shared" si="18"/>
        <v>1</v>
      </c>
      <c r="AB908" s="160">
        <f>IF(AC908="",0,IFERROR(IF(VLOOKUP(AC908,AC$38:AC907,1,0)&gt;0,0,0),1))</f>
        <v>0</v>
      </c>
      <c r="AC908" s="161">
        <f>IF(DATOS!J872=Y$39,DATOS!C872,"")</f>
        <v>0</v>
      </c>
    </row>
    <row r="909" spans="27:29" x14ac:dyDescent="0.25">
      <c r="AA909" s="160">
        <f t="shared" si="18"/>
        <v>1</v>
      </c>
      <c r="AB909" s="160">
        <f>IF(AC909="",0,IFERROR(IF(VLOOKUP(AC909,AC$38:AC908,1,0)&gt;0,0,0),1))</f>
        <v>0</v>
      </c>
      <c r="AC909" s="161">
        <f>IF(DATOS!J873=Y$39,DATOS!C873,"")</f>
        <v>0</v>
      </c>
    </row>
    <row r="910" spans="27:29" x14ac:dyDescent="0.25">
      <c r="AA910" s="160">
        <f t="shared" si="18"/>
        <v>1</v>
      </c>
      <c r="AB910" s="160">
        <f>IF(AC910="",0,IFERROR(IF(VLOOKUP(AC910,AC$38:AC909,1,0)&gt;0,0,0),1))</f>
        <v>0</v>
      </c>
      <c r="AC910" s="161">
        <f>IF(DATOS!J874=Y$39,DATOS!C874,"")</f>
        <v>0</v>
      </c>
    </row>
    <row r="911" spans="27:29" x14ac:dyDescent="0.25">
      <c r="AA911" s="160">
        <f t="shared" si="18"/>
        <v>1</v>
      </c>
      <c r="AB911" s="160">
        <f>IF(AC911="",0,IFERROR(IF(VLOOKUP(AC911,AC$38:AC910,1,0)&gt;0,0,0),1))</f>
        <v>0</v>
      </c>
      <c r="AC911" s="161">
        <f>IF(DATOS!J875=Y$39,DATOS!C875,"")</f>
        <v>0</v>
      </c>
    </row>
    <row r="912" spans="27:29" x14ac:dyDescent="0.25">
      <c r="AA912" s="160">
        <f t="shared" si="18"/>
        <v>1</v>
      </c>
      <c r="AB912" s="160">
        <f>IF(AC912="",0,IFERROR(IF(VLOOKUP(AC912,AC$38:AC911,1,0)&gt;0,0,0),1))</f>
        <v>0</v>
      </c>
      <c r="AC912" s="161">
        <f>IF(DATOS!J876=Y$39,DATOS!C876,"")</f>
        <v>0</v>
      </c>
    </row>
    <row r="913" spans="27:29" x14ac:dyDescent="0.25">
      <c r="AA913" s="160">
        <f t="shared" si="18"/>
        <v>1</v>
      </c>
      <c r="AB913" s="160">
        <f>IF(AC913="",0,IFERROR(IF(VLOOKUP(AC913,AC$38:AC912,1,0)&gt;0,0,0),1))</f>
        <v>0</v>
      </c>
      <c r="AC913" s="161">
        <f>IF(DATOS!J877=Y$39,DATOS!C877,"")</f>
        <v>0</v>
      </c>
    </row>
    <row r="914" spans="27:29" x14ac:dyDescent="0.25">
      <c r="AA914" s="160">
        <f t="shared" si="18"/>
        <v>1</v>
      </c>
      <c r="AB914" s="160">
        <f>IF(AC914="",0,IFERROR(IF(VLOOKUP(AC914,AC$38:AC913,1,0)&gt;0,0,0),1))</f>
        <v>0</v>
      </c>
      <c r="AC914" s="161">
        <f>IF(DATOS!J878=Y$39,DATOS!C878,"")</f>
        <v>0</v>
      </c>
    </row>
    <row r="915" spans="27:29" x14ac:dyDescent="0.25">
      <c r="AA915" s="160">
        <f t="shared" si="18"/>
        <v>1</v>
      </c>
      <c r="AB915" s="160">
        <f>IF(AC915="",0,IFERROR(IF(VLOOKUP(AC915,AC$38:AC914,1,0)&gt;0,0,0),1))</f>
        <v>0</v>
      </c>
      <c r="AC915" s="161">
        <f>IF(DATOS!J879=Y$39,DATOS!C879,"")</f>
        <v>0</v>
      </c>
    </row>
    <row r="916" spans="27:29" x14ac:dyDescent="0.25">
      <c r="AA916" s="160">
        <f t="shared" si="18"/>
        <v>1</v>
      </c>
      <c r="AB916" s="160">
        <f>IF(AC916="",0,IFERROR(IF(VLOOKUP(AC916,AC$38:AC915,1,0)&gt;0,0,0),1))</f>
        <v>0</v>
      </c>
      <c r="AC916" s="161">
        <f>IF(DATOS!J880=Y$39,DATOS!C880,"")</f>
        <v>0</v>
      </c>
    </row>
    <row r="917" spans="27:29" x14ac:dyDescent="0.25">
      <c r="AA917" s="160">
        <f t="shared" si="18"/>
        <v>1</v>
      </c>
      <c r="AB917" s="160">
        <f>IF(AC917="",0,IFERROR(IF(VLOOKUP(AC917,AC$38:AC916,1,0)&gt;0,0,0),1))</f>
        <v>0</v>
      </c>
      <c r="AC917" s="161">
        <f>IF(DATOS!J881=Y$39,DATOS!C881,"")</f>
        <v>0</v>
      </c>
    </row>
    <row r="918" spans="27:29" x14ac:dyDescent="0.25">
      <c r="AA918" s="160">
        <f t="shared" si="18"/>
        <v>1</v>
      </c>
      <c r="AB918" s="160">
        <f>IF(AC918="",0,IFERROR(IF(VLOOKUP(AC918,AC$38:AC917,1,0)&gt;0,0,0),1))</f>
        <v>0</v>
      </c>
      <c r="AC918" s="161">
        <f>IF(DATOS!J882=Y$39,DATOS!C882,"")</f>
        <v>0</v>
      </c>
    </row>
    <row r="919" spans="27:29" x14ac:dyDescent="0.25">
      <c r="AA919" s="160">
        <f t="shared" si="18"/>
        <v>1</v>
      </c>
      <c r="AB919" s="160">
        <f>IF(AC919="",0,IFERROR(IF(VLOOKUP(AC919,AC$38:AC918,1,0)&gt;0,0,0),1))</f>
        <v>0</v>
      </c>
      <c r="AC919" s="161">
        <f>IF(DATOS!J883=Y$39,DATOS!C883,"")</f>
        <v>0</v>
      </c>
    </row>
    <row r="920" spans="27:29" x14ac:dyDescent="0.25">
      <c r="AA920" s="160">
        <f t="shared" si="18"/>
        <v>1</v>
      </c>
      <c r="AB920" s="160">
        <f>IF(AC920="",0,IFERROR(IF(VLOOKUP(AC920,AC$38:AC919,1,0)&gt;0,0,0),1))</f>
        <v>0</v>
      </c>
      <c r="AC920" s="161">
        <f>IF(DATOS!J884=Y$39,DATOS!C884,"")</f>
        <v>0</v>
      </c>
    </row>
    <row r="921" spans="27:29" x14ac:dyDescent="0.25">
      <c r="AA921" s="160">
        <f t="shared" si="18"/>
        <v>1</v>
      </c>
      <c r="AB921" s="160">
        <f>IF(AC921="",0,IFERROR(IF(VLOOKUP(AC921,AC$38:AC920,1,0)&gt;0,0,0),1))</f>
        <v>0</v>
      </c>
      <c r="AC921" s="161">
        <f>IF(DATOS!J885=Y$39,DATOS!C885,"")</f>
        <v>0</v>
      </c>
    </row>
    <row r="922" spans="27:29" x14ac:dyDescent="0.25">
      <c r="AA922" s="160">
        <f t="shared" si="18"/>
        <v>1</v>
      </c>
      <c r="AB922" s="160">
        <f>IF(AC922="",0,IFERROR(IF(VLOOKUP(AC922,AC$38:AC921,1,0)&gt;0,0,0),1))</f>
        <v>0</v>
      </c>
      <c r="AC922" s="161">
        <f>IF(DATOS!J886=Y$39,DATOS!C886,"")</f>
        <v>0</v>
      </c>
    </row>
    <row r="923" spans="27:29" x14ac:dyDescent="0.25">
      <c r="AA923" s="160">
        <f t="shared" si="18"/>
        <v>1</v>
      </c>
      <c r="AB923" s="160">
        <f>IF(AC923="",0,IFERROR(IF(VLOOKUP(AC923,AC$38:AC922,1,0)&gt;0,0,0),1))</f>
        <v>0</v>
      </c>
      <c r="AC923" s="161">
        <f>IF(DATOS!J887=Y$39,DATOS!C887,"")</f>
        <v>0</v>
      </c>
    </row>
    <row r="924" spans="27:29" x14ac:dyDescent="0.25">
      <c r="AA924" s="160">
        <f t="shared" si="18"/>
        <v>1</v>
      </c>
      <c r="AB924" s="160">
        <f>IF(AC924="",0,IFERROR(IF(VLOOKUP(AC924,AC$38:AC923,1,0)&gt;0,0,0),1))</f>
        <v>0</v>
      </c>
      <c r="AC924" s="161">
        <f>IF(DATOS!J888=Y$39,DATOS!C888,"")</f>
        <v>0</v>
      </c>
    </row>
    <row r="925" spans="27:29" x14ac:dyDescent="0.25">
      <c r="AA925" s="160">
        <f t="shared" si="18"/>
        <v>1</v>
      </c>
      <c r="AB925" s="160">
        <f>IF(AC925="",0,IFERROR(IF(VLOOKUP(AC925,AC$38:AC924,1,0)&gt;0,0,0),1))</f>
        <v>0</v>
      </c>
      <c r="AC925" s="161">
        <f>IF(DATOS!J889=Y$39,DATOS!C889,"")</f>
        <v>0</v>
      </c>
    </row>
    <row r="926" spans="27:29" x14ac:dyDescent="0.25">
      <c r="AA926" s="160">
        <f t="shared" si="18"/>
        <v>1</v>
      </c>
      <c r="AB926" s="160">
        <f>IF(AC926="",0,IFERROR(IF(VLOOKUP(AC926,AC$38:AC925,1,0)&gt;0,0,0),1))</f>
        <v>0</v>
      </c>
      <c r="AC926" s="161">
        <f>IF(DATOS!J890=Y$39,DATOS!C890,"")</f>
        <v>0</v>
      </c>
    </row>
    <row r="927" spans="27:29" x14ac:dyDescent="0.25">
      <c r="AA927" s="160">
        <f t="shared" si="18"/>
        <v>1</v>
      </c>
      <c r="AB927" s="160">
        <f>IF(AC927="",0,IFERROR(IF(VLOOKUP(AC927,AC$38:AC926,1,0)&gt;0,0,0),1))</f>
        <v>0</v>
      </c>
      <c r="AC927" s="161">
        <f>IF(DATOS!J891=Y$39,DATOS!C891,"")</f>
        <v>0</v>
      </c>
    </row>
    <row r="928" spans="27:29" x14ac:dyDescent="0.25">
      <c r="AA928" s="160">
        <f t="shared" si="18"/>
        <v>1</v>
      </c>
      <c r="AB928" s="160">
        <f>IF(AC928="",0,IFERROR(IF(VLOOKUP(AC928,AC$38:AC927,1,0)&gt;0,0,0),1))</f>
        <v>0</v>
      </c>
      <c r="AC928" s="161">
        <f>IF(DATOS!J892=Y$39,DATOS!C892,"")</f>
        <v>0</v>
      </c>
    </row>
    <row r="929" spans="27:29" x14ac:dyDescent="0.25">
      <c r="AA929" s="160">
        <f t="shared" si="18"/>
        <v>1</v>
      </c>
      <c r="AB929" s="160">
        <f>IF(AC929="",0,IFERROR(IF(VLOOKUP(AC929,AC$38:AC928,1,0)&gt;0,0,0),1))</f>
        <v>0</v>
      </c>
      <c r="AC929" s="161">
        <f>IF(DATOS!J893=Y$39,DATOS!C893,"")</f>
        <v>0</v>
      </c>
    </row>
    <row r="930" spans="27:29" x14ac:dyDescent="0.25">
      <c r="AA930" s="160">
        <f t="shared" si="18"/>
        <v>1</v>
      </c>
      <c r="AB930" s="160">
        <f>IF(AC930="",0,IFERROR(IF(VLOOKUP(AC930,AC$38:AC929,1,0)&gt;0,0,0),1))</f>
        <v>0</v>
      </c>
      <c r="AC930" s="161">
        <f>IF(DATOS!J894=Y$39,DATOS!C894,"")</f>
        <v>0</v>
      </c>
    </row>
    <row r="931" spans="27:29" x14ac:dyDescent="0.25">
      <c r="AA931" s="160">
        <f t="shared" si="18"/>
        <v>1</v>
      </c>
      <c r="AB931" s="160">
        <f>IF(AC931="",0,IFERROR(IF(VLOOKUP(AC931,AC$38:AC930,1,0)&gt;0,0,0),1))</f>
        <v>0</v>
      </c>
      <c r="AC931" s="161">
        <f>IF(DATOS!J895=Y$39,DATOS!C895,"")</f>
        <v>0</v>
      </c>
    </row>
    <row r="932" spans="27:29" x14ac:dyDescent="0.25">
      <c r="AA932" s="160">
        <f t="shared" si="18"/>
        <v>1</v>
      </c>
      <c r="AB932" s="160">
        <f>IF(AC932="",0,IFERROR(IF(VLOOKUP(AC932,AC$38:AC931,1,0)&gt;0,0,0),1))</f>
        <v>0</v>
      </c>
      <c r="AC932" s="161">
        <f>IF(DATOS!J896=Y$39,DATOS!C896,"")</f>
        <v>0</v>
      </c>
    </row>
    <row r="933" spans="27:29" x14ac:dyDescent="0.25">
      <c r="AA933" s="160">
        <f t="shared" si="18"/>
        <v>1</v>
      </c>
      <c r="AB933" s="160">
        <f>IF(AC933="",0,IFERROR(IF(VLOOKUP(AC933,AC$38:AC932,1,0)&gt;0,0,0),1))</f>
        <v>0</v>
      </c>
      <c r="AC933" s="161">
        <f>IF(DATOS!J897=Y$39,DATOS!C897,"")</f>
        <v>0</v>
      </c>
    </row>
    <row r="934" spans="27:29" x14ac:dyDescent="0.25">
      <c r="AA934" s="160">
        <f t="shared" ref="AA934:AA997" si="19">AA933+AB934</f>
        <v>1</v>
      </c>
      <c r="AB934" s="160">
        <f>IF(AC934="",0,IFERROR(IF(VLOOKUP(AC934,AC$38:AC933,1,0)&gt;0,0,0),1))</f>
        <v>0</v>
      </c>
      <c r="AC934" s="161">
        <f>IF(DATOS!J898=Y$39,DATOS!C898,"")</f>
        <v>0</v>
      </c>
    </row>
    <row r="935" spans="27:29" x14ac:dyDescent="0.25">
      <c r="AA935" s="160">
        <f t="shared" si="19"/>
        <v>1</v>
      </c>
      <c r="AB935" s="160">
        <f>IF(AC935="",0,IFERROR(IF(VLOOKUP(AC935,AC$38:AC934,1,0)&gt;0,0,0),1))</f>
        <v>0</v>
      </c>
      <c r="AC935" s="161">
        <f>IF(DATOS!J899=Y$39,DATOS!C899,"")</f>
        <v>0</v>
      </c>
    </row>
    <row r="936" spans="27:29" x14ac:dyDescent="0.25">
      <c r="AA936" s="160">
        <f t="shared" si="19"/>
        <v>1</v>
      </c>
      <c r="AB936" s="160">
        <f>IF(AC936="",0,IFERROR(IF(VLOOKUP(AC936,AC$38:AC935,1,0)&gt;0,0,0),1))</f>
        <v>0</v>
      </c>
      <c r="AC936" s="161">
        <f>IF(DATOS!J900=Y$39,DATOS!C900,"")</f>
        <v>0</v>
      </c>
    </row>
    <row r="937" spans="27:29" x14ac:dyDescent="0.25">
      <c r="AA937" s="160">
        <f t="shared" si="19"/>
        <v>1</v>
      </c>
      <c r="AB937" s="160">
        <f>IF(AC937="",0,IFERROR(IF(VLOOKUP(AC937,AC$38:AC936,1,0)&gt;0,0,0),1))</f>
        <v>0</v>
      </c>
      <c r="AC937" s="161">
        <f>IF(DATOS!J901=Y$39,DATOS!C901,"")</f>
        <v>0</v>
      </c>
    </row>
    <row r="938" spans="27:29" x14ac:dyDescent="0.25">
      <c r="AA938" s="160">
        <f t="shared" si="19"/>
        <v>1</v>
      </c>
      <c r="AB938" s="160">
        <f>IF(AC938="",0,IFERROR(IF(VLOOKUP(AC938,AC$38:AC937,1,0)&gt;0,0,0),1))</f>
        <v>0</v>
      </c>
      <c r="AC938" s="161">
        <f>IF(DATOS!J902=Y$39,DATOS!C902,"")</f>
        <v>0</v>
      </c>
    </row>
    <row r="939" spans="27:29" x14ac:dyDescent="0.25">
      <c r="AA939" s="160">
        <f t="shared" si="19"/>
        <v>1</v>
      </c>
      <c r="AB939" s="160">
        <f>IF(AC939="",0,IFERROR(IF(VLOOKUP(AC939,AC$38:AC938,1,0)&gt;0,0,0),1))</f>
        <v>0</v>
      </c>
      <c r="AC939" s="161">
        <f>IF(DATOS!J903=Y$39,DATOS!C903,"")</f>
        <v>0</v>
      </c>
    </row>
    <row r="940" spans="27:29" x14ac:dyDescent="0.25">
      <c r="AA940" s="160">
        <f t="shared" si="19"/>
        <v>1</v>
      </c>
      <c r="AB940" s="160">
        <f>IF(AC940="",0,IFERROR(IF(VLOOKUP(AC940,AC$38:AC939,1,0)&gt;0,0,0),1))</f>
        <v>0</v>
      </c>
      <c r="AC940" s="161">
        <f>IF(DATOS!J904=Y$39,DATOS!C904,"")</f>
        <v>0</v>
      </c>
    </row>
    <row r="941" spans="27:29" x14ac:dyDescent="0.25">
      <c r="AA941" s="160">
        <f t="shared" si="19"/>
        <v>1</v>
      </c>
      <c r="AB941" s="160">
        <f>IF(AC941="",0,IFERROR(IF(VLOOKUP(AC941,AC$38:AC940,1,0)&gt;0,0,0),1))</f>
        <v>0</v>
      </c>
      <c r="AC941" s="161">
        <f>IF(DATOS!J905=Y$39,DATOS!C905,"")</f>
        <v>0</v>
      </c>
    </row>
    <row r="942" spans="27:29" x14ac:dyDescent="0.25">
      <c r="AA942" s="160">
        <f t="shared" si="19"/>
        <v>1</v>
      </c>
      <c r="AB942" s="160">
        <f>IF(AC942="",0,IFERROR(IF(VLOOKUP(AC942,AC$38:AC941,1,0)&gt;0,0,0),1))</f>
        <v>0</v>
      </c>
      <c r="AC942" s="161">
        <f>IF(DATOS!J906=Y$39,DATOS!C906,"")</f>
        <v>0</v>
      </c>
    </row>
    <row r="943" spans="27:29" x14ac:dyDescent="0.25">
      <c r="AA943" s="160">
        <f t="shared" si="19"/>
        <v>1</v>
      </c>
      <c r="AB943" s="160">
        <f>IF(AC943="",0,IFERROR(IF(VLOOKUP(AC943,AC$38:AC942,1,0)&gt;0,0,0),1))</f>
        <v>0</v>
      </c>
      <c r="AC943" s="161">
        <f>IF(DATOS!J907=Y$39,DATOS!C907,"")</f>
        <v>0</v>
      </c>
    </row>
    <row r="944" spans="27:29" x14ac:dyDescent="0.25">
      <c r="AA944" s="160">
        <f t="shared" si="19"/>
        <v>1</v>
      </c>
      <c r="AB944" s="160">
        <f>IF(AC944="",0,IFERROR(IF(VLOOKUP(AC944,AC$38:AC943,1,0)&gt;0,0,0),1))</f>
        <v>0</v>
      </c>
      <c r="AC944" s="161">
        <f>IF(DATOS!J908=Y$39,DATOS!C908,"")</f>
        <v>0</v>
      </c>
    </row>
    <row r="945" spans="27:29" x14ac:dyDescent="0.25">
      <c r="AA945" s="160">
        <f t="shared" si="19"/>
        <v>1</v>
      </c>
      <c r="AB945" s="160">
        <f>IF(AC945="",0,IFERROR(IF(VLOOKUP(AC945,AC$38:AC944,1,0)&gt;0,0,0),1))</f>
        <v>0</v>
      </c>
      <c r="AC945" s="161">
        <f>IF(DATOS!J909=Y$39,DATOS!C909,"")</f>
        <v>0</v>
      </c>
    </row>
    <row r="946" spans="27:29" x14ac:dyDescent="0.25">
      <c r="AA946" s="160">
        <f t="shared" si="19"/>
        <v>1</v>
      </c>
      <c r="AB946" s="160">
        <f>IF(AC946="",0,IFERROR(IF(VLOOKUP(AC946,AC$38:AC945,1,0)&gt;0,0,0),1))</f>
        <v>0</v>
      </c>
      <c r="AC946" s="161">
        <f>IF(DATOS!J910=Y$39,DATOS!C910,"")</f>
        <v>0</v>
      </c>
    </row>
    <row r="947" spans="27:29" x14ac:dyDescent="0.25">
      <c r="AA947" s="160">
        <f t="shared" si="19"/>
        <v>1</v>
      </c>
      <c r="AB947" s="160">
        <f>IF(AC947="",0,IFERROR(IF(VLOOKUP(AC947,AC$38:AC946,1,0)&gt;0,0,0),1))</f>
        <v>0</v>
      </c>
      <c r="AC947" s="161">
        <f>IF(DATOS!J911=Y$39,DATOS!C911,"")</f>
        <v>0</v>
      </c>
    </row>
    <row r="948" spans="27:29" x14ac:dyDescent="0.25">
      <c r="AA948" s="160">
        <f t="shared" si="19"/>
        <v>1</v>
      </c>
      <c r="AB948" s="160">
        <f>IF(AC948="",0,IFERROR(IF(VLOOKUP(AC948,AC$38:AC947,1,0)&gt;0,0,0),1))</f>
        <v>0</v>
      </c>
      <c r="AC948" s="161">
        <f>IF(DATOS!J912=Y$39,DATOS!C912,"")</f>
        <v>0</v>
      </c>
    </row>
    <row r="949" spans="27:29" x14ac:dyDescent="0.25">
      <c r="AA949" s="160">
        <f t="shared" si="19"/>
        <v>1</v>
      </c>
      <c r="AB949" s="160">
        <f>IF(AC949="",0,IFERROR(IF(VLOOKUP(AC949,AC$38:AC948,1,0)&gt;0,0,0),1))</f>
        <v>0</v>
      </c>
      <c r="AC949" s="161">
        <f>IF(DATOS!J913=Y$39,DATOS!C913,"")</f>
        <v>0</v>
      </c>
    </row>
    <row r="950" spans="27:29" x14ac:dyDescent="0.25">
      <c r="AA950" s="160">
        <f t="shared" si="19"/>
        <v>1</v>
      </c>
      <c r="AB950" s="160">
        <f>IF(AC950="",0,IFERROR(IF(VLOOKUP(AC950,AC$38:AC949,1,0)&gt;0,0,0),1))</f>
        <v>0</v>
      </c>
      <c r="AC950" s="161">
        <f>IF(DATOS!J914=Y$39,DATOS!C914,"")</f>
        <v>0</v>
      </c>
    </row>
    <row r="951" spans="27:29" x14ac:dyDescent="0.25">
      <c r="AA951" s="160">
        <f t="shared" si="19"/>
        <v>1</v>
      </c>
      <c r="AB951" s="160">
        <f>IF(AC951="",0,IFERROR(IF(VLOOKUP(AC951,AC$38:AC950,1,0)&gt;0,0,0),1))</f>
        <v>0</v>
      </c>
      <c r="AC951" s="161">
        <f>IF(DATOS!J915=Y$39,DATOS!C915,"")</f>
        <v>0</v>
      </c>
    </row>
    <row r="952" spans="27:29" x14ac:dyDescent="0.25">
      <c r="AA952" s="160">
        <f t="shared" si="19"/>
        <v>1</v>
      </c>
      <c r="AB952" s="160">
        <f>IF(AC952="",0,IFERROR(IF(VLOOKUP(AC952,AC$38:AC951,1,0)&gt;0,0,0),1))</f>
        <v>0</v>
      </c>
      <c r="AC952" s="161">
        <f>IF(DATOS!J916=Y$39,DATOS!C916,"")</f>
        <v>0</v>
      </c>
    </row>
    <row r="953" spans="27:29" x14ac:dyDescent="0.25">
      <c r="AA953" s="160">
        <f t="shared" si="19"/>
        <v>1</v>
      </c>
      <c r="AB953" s="160">
        <f>IF(AC953="",0,IFERROR(IF(VLOOKUP(AC953,AC$38:AC952,1,0)&gt;0,0,0),1))</f>
        <v>0</v>
      </c>
      <c r="AC953" s="161">
        <f>IF(DATOS!J917=Y$39,DATOS!C917,"")</f>
        <v>0</v>
      </c>
    </row>
    <row r="954" spans="27:29" x14ac:dyDescent="0.25">
      <c r="AA954" s="160">
        <f t="shared" si="19"/>
        <v>1</v>
      </c>
      <c r="AB954" s="160">
        <f>IF(AC954="",0,IFERROR(IF(VLOOKUP(AC954,AC$38:AC953,1,0)&gt;0,0,0),1))</f>
        <v>0</v>
      </c>
      <c r="AC954" s="161">
        <f>IF(DATOS!J918=Y$39,DATOS!C918,"")</f>
        <v>0</v>
      </c>
    </row>
    <row r="955" spans="27:29" x14ac:dyDescent="0.25">
      <c r="AA955" s="160">
        <f t="shared" si="19"/>
        <v>1</v>
      </c>
      <c r="AB955" s="160">
        <f>IF(AC955="",0,IFERROR(IF(VLOOKUP(AC955,AC$38:AC954,1,0)&gt;0,0,0),1))</f>
        <v>0</v>
      </c>
      <c r="AC955" s="161">
        <f>IF(DATOS!J919=Y$39,DATOS!C919,"")</f>
        <v>0</v>
      </c>
    </row>
    <row r="956" spans="27:29" x14ac:dyDescent="0.25">
      <c r="AA956" s="160">
        <f t="shared" si="19"/>
        <v>1</v>
      </c>
      <c r="AB956" s="160">
        <f>IF(AC956="",0,IFERROR(IF(VLOOKUP(AC956,AC$38:AC955,1,0)&gt;0,0,0),1))</f>
        <v>0</v>
      </c>
      <c r="AC956" s="161">
        <f>IF(DATOS!J920=Y$39,DATOS!C920,"")</f>
        <v>0</v>
      </c>
    </row>
    <row r="957" spans="27:29" x14ac:dyDescent="0.25">
      <c r="AA957" s="160">
        <f t="shared" si="19"/>
        <v>1</v>
      </c>
      <c r="AB957" s="160">
        <f>IF(AC957="",0,IFERROR(IF(VLOOKUP(AC957,AC$38:AC956,1,0)&gt;0,0,0),1))</f>
        <v>0</v>
      </c>
      <c r="AC957" s="161">
        <f>IF(DATOS!J921=Y$39,DATOS!C921,"")</f>
        <v>0</v>
      </c>
    </row>
    <row r="958" spans="27:29" x14ac:dyDescent="0.25">
      <c r="AA958" s="160">
        <f t="shared" si="19"/>
        <v>1</v>
      </c>
      <c r="AB958" s="160">
        <f>IF(AC958="",0,IFERROR(IF(VLOOKUP(AC958,AC$38:AC957,1,0)&gt;0,0,0),1))</f>
        <v>0</v>
      </c>
      <c r="AC958" s="161">
        <f>IF(DATOS!J922=Y$39,DATOS!C922,"")</f>
        <v>0</v>
      </c>
    </row>
    <row r="959" spans="27:29" x14ac:dyDescent="0.25">
      <c r="AA959" s="160">
        <f t="shared" si="19"/>
        <v>1</v>
      </c>
      <c r="AB959" s="160">
        <f>IF(AC959="",0,IFERROR(IF(VLOOKUP(AC959,AC$38:AC958,1,0)&gt;0,0,0),1))</f>
        <v>0</v>
      </c>
      <c r="AC959" s="161">
        <f>IF(DATOS!J923=Y$39,DATOS!C923,"")</f>
        <v>0</v>
      </c>
    </row>
    <row r="960" spans="27:29" x14ac:dyDescent="0.25">
      <c r="AA960" s="160">
        <f t="shared" si="19"/>
        <v>1</v>
      </c>
      <c r="AB960" s="160">
        <f>IF(AC960="",0,IFERROR(IF(VLOOKUP(AC960,AC$38:AC959,1,0)&gt;0,0,0),1))</f>
        <v>0</v>
      </c>
      <c r="AC960" s="161">
        <f>IF(DATOS!J924=Y$39,DATOS!C924,"")</f>
        <v>0</v>
      </c>
    </row>
    <row r="961" spans="27:29" x14ac:dyDescent="0.25">
      <c r="AA961" s="160">
        <f t="shared" si="19"/>
        <v>1</v>
      </c>
      <c r="AB961" s="160">
        <f>IF(AC961="",0,IFERROR(IF(VLOOKUP(AC961,AC$38:AC960,1,0)&gt;0,0,0),1))</f>
        <v>0</v>
      </c>
      <c r="AC961" s="161">
        <f>IF(DATOS!J925=Y$39,DATOS!C925,"")</f>
        <v>0</v>
      </c>
    </row>
    <row r="962" spans="27:29" x14ac:dyDescent="0.25">
      <c r="AA962" s="160">
        <f t="shared" si="19"/>
        <v>1</v>
      </c>
      <c r="AB962" s="160">
        <f>IF(AC962="",0,IFERROR(IF(VLOOKUP(AC962,AC$38:AC961,1,0)&gt;0,0,0),1))</f>
        <v>0</v>
      </c>
      <c r="AC962" s="161">
        <f>IF(DATOS!J926=Y$39,DATOS!C926,"")</f>
        <v>0</v>
      </c>
    </row>
    <row r="963" spans="27:29" x14ac:dyDescent="0.25">
      <c r="AA963" s="160">
        <f t="shared" si="19"/>
        <v>1</v>
      </c>
      <c r="AB963" s="160">
        <f>IF(AC963="",0,IFERROR(IF(VLOOKUP(AC963,AC$38:AC962,1,0)&gt;0,0,0),1))</f>
        <v>0</v>
      </c>
      <c r="AC963" s="161">
        <f>IF(DATOS!J927=Y$39,DATOS!C927,"")</f>
        <v>0</v>
      </c>
    </row>
    <row r="964" spans="27:29" x14ac:dyDescent="0.25">
      <c r="AA964" s="160">
        <f t="shared" si="19"/>
        <v>1</v>
      </c>
      <c r="AB964" s="160">
        <f>IF(AC964="",0,IFERROR(IF(VLOOKUP(AC964,AC$38:AC963,1,0)&gt;0,0,0),1))</f>
        <v>0</v>
      </c>
      <c r="AC964" s="161">
        <f>IF(DATOS!J928=Y$39,DATOS!C928,"")</f>
        <v>0</v>
      </c>
    </row>
    <row r="965" spans="27:29" x14ac:dyDescent="0.25">
      <c r="AA965" s="160">
        <f t="shared" si="19"/>
        <v>1</v>
      </c>
      <c r="AB965" s="160">
        <f>IF(AC965="",0,IFERROR(IF(VLOOKUP(AC965,AC$38:AC964,1,0)&gt;0,0,0),1))</f>
        <v>0</v>
      </c>
      <c r="AC965" s="161">
        <f>IF(DATOS!J929=Y$39,DATOS!C929,"")</f>
        <v>0</v>
      </c>
    </row>
    <row r="966" spans="27:29" x14ac:dyDescent="0.25">
      <c r="AA966" s="160">
        <f t="shared" si="19"/>
        <v>1</v>
      </c>
      <c r="AB966" s="160">
        <f>IF(AC966="",0,IFERROR(IF(VLOOKUP(AC966,AC$38:AC965,1,0)&gt;0,0,0),1))</f>
        <v>0</v>
      </c>
      <c r="AC966" s="161">
        <f>IF(DATOS!J930=Y$39,DATOS!C930,"")</f>
        <v>0</v>
      </c>
    </row>
    <row r="967" spans="27:29" x14ac:dyDescent="0.25">
      <c r="AA967" s="160">
        <f t="shared" si="19"/>
        <v>1</v>
      </c>
      <c r="AB967" s="160">
        <f>IF(AC967="",0,IFERROR(IF(VLOOKUP(AC967,AC$38:AC966,1,0)&gt;0,0,0),1))</f>
        <v>0</v>
      </c>
      <c r="AC967" s="161">
        <f>IF(DATOS!J931=Y$39,DATOS!C931,"")</f>
        <v>0</v>
      </c>
    </row>
    <row r="968" spans="27:29" x14ac:dyDescent="0.25">
      <c r="AA968" s="160">
        <f t="shared" si="19"/>
        <v>1</v>
      </c>
      <c r="AB968" s="160">
        <f>IF(AC968="",0,IFERROR(IF(VLOOKUP(AC968,AC$38:AC967,1,0)&gt;0,0,0),1))</f>
        <v>0</v>
      </c>
      <c r="AC968" s="161">
        <f>IF(DATOS!J932=Y$39,DATOS!C932,"")</f>
        <v>0</v>
      </c>
    </row>
    <row r="969" spans="27:29" x14ac:dyDescent="0.25">
      <c r="AA969" s="160">
        <f t="shared" si="19"/>
        <v>1</v>
      </c>
      <c r="AB969" s="160">
        <f>IF(AC969="",0,IFERROR(IF(VLOOKUP(AC969,AC$38:AC968,1,0)&gt;0,0,0),1))</f>
        <v>0</v>
      </c>
      <c r="AC969" s="161">
        <f>IF(DATOS!J933=Y$39,DATOS!C933,"")</f>
        <v>0</v>
      </c>
    </row>
    <row r="970" spans="27:29" x14ac:dyDescent="0.25">
      <c r="AA970" s="160">
        <f t="shared" si="19"/>
        <v>1</v>
      </c>
      <c r="AB970" s="160">
        <f>IF(AC970="",0,IFERROR(IF(VLOOKUP(AC970,AC$38:AC969,1,0)&gt;0,0,0),1))</f>
        <v>0</v>
      </c>
      <c r="AC970" s="161">
        <f>IF(DATOS!J934=Y$39,DATOS!C934,"")</f>
        <v>0</v>
      </c>
    </row>
    <row r="971" spans="27:29" x14ac:dyDescent="0.25">
      <c r="AA971" s="160">
        <f t="shared" si="19"/>
        <v>1</v>
      </c>
      <c r="AB971" s="160">
        <f>IF(AC971="",0,IFERROR(IF(VLOOKUP(AC971,AC$38:AC970,1,0)&gt;0,0,0),1))</f>
        <v>0</v>
      </c>
      <c r="AC971" s="161">
        <f>IF(DATOS!J935=Y$39,DATOS!C935,"")</f>
        <v>0</v>
      </c>
    </row>
    <row r="972" spans="27:29" x14ac:dyDescent="0.25">
      <c r="AA972" s="160">
        <f t="shared" si="19"/>
        <v>1</v>
      </c>
      <c r="AB972" s="160">
        <f>IF(AC972="",0,IFERROR(IF(VLOOKUP(AC972,AC$38:AC971,1,0)&gt;0,0,0),1))</f>
        <v>0</v>
      </c>
      <c r="AC972" s="161">
        <f>IF(DATOS!J936=Y$39,DATOS!C936,"")</f>
        <v>0</v>
      </c>
    </row>
    <row r="973" spans="27:29" x14ac:dyDescent="0.25">
      <c r="AA973" s="160">
        <f t="shared" si="19"/>
        <v>1</v>
      </c>
      <c r="AB973" s="160">
        <f>IF(AC973="",0,IFERROR(IF(VLOOKUP(AC973,AC$38:AC972,1,0)&gt;0,0,0),1))</f>
        <v>0</v>
      </c>
      <c r="AC973" s="161">
        <f>IF(DATOS!J937=Y$39,DATOS!C937,"")</f>
        <v>0</v>
      </c>
    </row>
    <row r="974" spans="27:29" x14ac:dyDescent="0.25">
      <c r="AA974" s="160">
        <f t="shared" si="19"/>
        <v>1</v>
      </c>
      <c r="AB974" s="160">
        <f>IF(AC974="",0,IFERROR(IF(VLOOKUP(AC974,AC$38:AC973,1,0)&gt;0,0,0),1))</f>
        <v>0</v>
      </c>
      <c r="AC974" s="161">
        <f>IF(DATOS!J938=Y$39,DATOS!C938,"")</f>
        <v>0</v>
      </c>
    </row>
    <row r="975" spans="27:29" x14ac:dyDescent="0.25">
      <c r="AA975" s="160">
        <f t="shared" si="19"/>
        <v>1</v>
      </c>
      <c r="AB975" s="160">
        <f>IF(AC975="",0,IFERROR(IF(VLOOKUP(AC975,AC$38:AC974,1,0)&gt;0,0,0),1))</f>
        <v>0</v>
      </c>
      <c r="AC975" s="161">
        <f>IF(DATOS!J939=Y$39,DATOS!C939,"")</f>
        <v>0</v>
      </c>
    </row>
    <row r="976" spans="27:29" x14ac:dyDescent="0.25">
      <c r="AA976" s="160">
        <f t="shared" si="19"/>
        <v>1</v>
      </c>
      <c r="AB976" s="160">
        <f>IF(AC976="",0,IFERROR(IF(VLOOKUP(AC976,AC$38:AC975,1,0)&gt;0,0,0),1))</f>
        <v>0</v>
      </c>
      <c r="AC976" s="161">
        <f>IF(DATOS!J940=Y$39,DATOS!C940,"")</f>
        <v>0</v>
      </c>
    </row>
    <row r="977" spans="27:29" x14ac:dyDescent="0.25">
      <c r="AA977" s="160">
        <f t="shared" si="19"/>
        <v>1</v>
      </c>
      <c r="AB977" s="160">
        <f>IF(AC977="",0,IFERROR(IF(VLOOKUP(AC977,AC$38:AC976,1,0)&gt;0,0,0),1))</f>
        <v>0</v>
      </c>
      <c r="AC977" s="161">
        <f>IF(DATOS!J941=Y$39,DATOS!C941,"")</f>
        <v>0</v>
      </c>
    </row>
    <row r="978" spans="27:29" x14ac:dyDescent="0.25">
      <c r="AA978" s="160">
        <f t="shared" si="19"/>
        <v>1</v>
      </c>
      <c r="AB978" s="160">
        <f>IF(AC978="",0,IFERROR(IF(VLOOKUP(AC978,AC$38:AC977,1,0)&gt;0,0,0),1))</f>
        <v>0</v>
      </c>
      <c r="AC978" s="161">
        <f>IF(DATOS!J942=Y$39,DATOS!C942,"")</f>
        <v>0</v>
      </c>
    </row>
    <row r="979" spans="27:29" x14ac:dyDescent="0.25">
      <c r="AA979" s="160">
        <f t="shared" si="19"/>
        <v>1</v>
      </c>
      <c r="AB979" s="160">
        <f>IF(AC979="",0,IFERROR(IF(VLOOKUP(AC979,AC$38:AC978,1,0)&gt;0,0,0),1))</f>
        <v>0</v>
      </c>
      <c r="AC979" s="161">
        <f>IF(DATOS!J943=Y$39,DATOS!C943,"")</f>
        <v>0</v>
      </c>
    </row>
    <row r="980" spans="27:29" x14ac:dyDescent="0.25">
      <c r="AA980" s="160">
        <f t="shared" si="19"/>
        <v>1</v>
      </c>
      <c r="AB980" s="160">
        <f>IF(AC980="",0,IFERROR(IF(VLOOKUP(AC980,AC$38:AC979,1,0)&gt;0,0,0),1))</f>
        <v>0</v>
      </c>
      <c r="AC980" s="161">
        <f>IF(DATOS!J944=Y$39,DATOS!C944,"")</f>
        <v>0</v>
      </c>
    </row>
    <row r="981" spans="27:29" x14ac:dyDescent="0.25">
      <c r="AA981" s="160">
        <f t="shared" si="19"/>
        <v>1</v>
      </c>
      <c r="AB981" s="160">
        <f>IF(AC981="",0,IFERROR(IF(VLOOKUP(AC981,AC$38:AC980,1,0)&gt;0,0,0),1))</f>
        <v>0</v>
      </c>
      <c r="AC981" s="161">
        <f>IF(DATOS!J945=Y$39,DATOS!C945,"")</f>
        <v>0</v>
      </c>
    </row>
    <row r="982" spans="27:29" x14ac:dyDescent="0.25">
      <c r="AA982" s="160">
        <f t="shared" si="19"/>
        <v>1</v>
      </c>
      <c r="AB982" s="160">
        <f>IF(AC982="",0,IFERROR(IF(VLOOKUP(AC982,AC$38:AC981,1,0)&gt;0,0,0),1))</f>
        <v>0</v>
      </c>
      <c r="AC982" s="161">
        <f>IF(DATOS!J946=Y$39,DATOS!C946,"")</f>
        <v>0</v>
      </c>
    </row>
    <row r="983" spans="27:29" x14ac:dyDescent="0.25">
      <c r="AA983" s="160">
        <f t="shared" si="19"/>
        <v>1</v>
      </c>
      <c r="AB983" s="160">
        <f>IF(AC983="",0,IFERROR(IF(VLOOKUP(AC983,AC$38:AC982,1,0)&gt;0,0,0),1))</f>
        <v>0</v>
      </c>
      <c r="AC983" s="161">
        <f>IF(DATOS!J947=Y$39,DATOS!C947,"")</f>
        <v>0</v>
      </c>
    </row>
    <row r="984" spans="27:29" x14ac:dyDescent="0.25">
      <c r="AA984" s="160">
        <f t="shared" si="19"/>
        <v>1</v>
      </c>
      <c r="AB984" s="160">
        <f>IF(AC984="",0,IFERROR(IF(VLOOKUP(AC984,AC$38:AC983,1,0)&gt;0,0,0),1))</f>
        <v>0</v>
      </c>
      <c r="AC984" s="161">
        <f>IF(DATOS!J948=Y$39,DATOS!C948,"")</f>
        <v>0</v>
      </c>
    </row>
    <row r="985" spans="27:29" x14ac:dyDescent="0.25">
      <c r="AA985" s="160">
        <f t="shared" si="19"/>
        <v>1</v>
      </c>
      <c r="AB985" s="160">
        <f>IF(AC985="",0,IFERROR(IF(VLOOKUP(AC985,AC$38:AC984,1,0)&gt;0,0,0),1))</f>
        <v>0</v>
      </c>
      <c r="AC985" s="161">
        <f>IF(DATOS!J949=Y$39,DATOS!C949,"")</f>
        <v>0</v>
      </c>
    </row>
    <row r="986" spans="27:29" x14ac:dyDescent="0.25">
      <c r="AA986" s="160">
        <f t="shared" si="19"/>
        <v>1</v>
      </c>
      <c r="AB986" s="160">
        <f>IF(AC986="",0,IFERROR(IF(VLOOKUP(AC986,AC$38:AC985,1,0)&gt;0,0,0),1))</f>
        <v>0</v>
      </c>
      <c r="AC986" s="161">
        <f>IF(DATOS!J950=Y$39,DATOS!C950,"")</f>
        <v>0</v>
      </c>
    </row>
    <row r="987" spans="27:29" x14ac:dyDescent="0.25">
      <c r="AA987" s="160">
        <f t="shared" si="19"/>
        <v>1</v>
      </c>
      <c r="AB987" s="160">
        <f>IF(AC987="",0,IFERROR(IF(VLOOKUP(AC987,AC$38:AC986,1,0)&gt;0,0,0),1))</f>
        <v>0</v>
      </c>
      <c r="AC987" s="161">
        <f>IF(DATOS!J951=Y$39,DATOS!C951,"")</f>
        <v>0</v>
      </c>
    </row>
    <row r="988" spans="27:29" x14ac:dyDescent="0.25">
      <c r="AA988" s="160">
        <f t="shared" si="19"/>
        <v>1</v>
      </c>
      <c r="AB988" s="160">
        <f>IF(AC988="",0,IFERROR(IF(VLOOKUP(AC988,AC$38:AC987,1,0)&gt;0,0,0),1))</f>
        <v>0</v>
      </c>
      <c r="AC988" s="161">
        <f>IF(DATOS!J952=Y$39,DATOS!C952,"")</f>
        <v>0</v>
      </c>
    </row>
    <row r="989" spans="27:29" x14ac:dyDescent="0.25">
      <c r="AA989" s="160">
        <f t="shared" si="19"/>
        <v>1</v>
      </c>
      <c r="AB989" s="160">
        <f>IF(AC989="",0,IFERROR(IF(VLOOKUP(AC989,AC$38:AC988,1,0)&gt;0,0,0),1))</f>
        <v>0</v>
      </c>
      <c r="AC989" s="161">
        <f>IF(DATOS!J953=Y$39,DATOS!C953,"")</f>
        <v>0</v>
      </c>
    </row>
    <row r="990" spans="27:29" x14ac:dyDescent="0.25">
      <c r="AA990" s="160">
        <f t="shared" si="19"/>
        <v>1</v>
      </c>
      <c r="AB990" s="160">
        <f>IF(AC990="",0,IFERROR(IF(VLOOKUP(AC990,AC$38:AC989,1,0)&gt;0,0,0),1))</f>
        <v>0</v>
      </c>
      <c r="AC990" s="161">
        <f>IF(DATOS!J954=Y$39,DATOS!C954,"")</f>
        <v>0</v>
      </c>
    </row>
    <row r="991" spans="27:29" x14ac:dyDescent="0.25">
      <c r="AA991" s="160">
        <f t="shared" si="19"/>
        <v>1</v>
      </c>
      <c r="AB991" s="160">
        <f>IF(AC991="",0,IFERROR(IF(VLOOKUP(AC991,AC$38:AC990,1,0)&gt;0,0,0),1))</f>
        <v>0</v>
      </c>
      <c r="AC991" s="161">
        <f>IF(DATOS!J955=Y$39,DATOS!C955,"")</f>
        <v>0</v>
      </c>
    </row>
    <row r="992" spans="27:29" x14ac:dyDescent="0.25">
      <c r="AA992" s="160">
        <f t="shared" si="19"/>
        <v>1</v>
      </c>
      <c r="AB992" s="160">
        <f>IF(AC992="",0,IFERROR(IF(VLOOKUP(AC992,AC$38:AC991,1,0)&gt;0,0,0),1))</f>
        <v>0</v>
      </c>
      <c r="AC992" s="161">
        <f>IF(DATOS!J956=Y$39,DATOS!C956,"")</f>
        <v>0</v>
      </c>
    </row>
    <row r="993" spans="27:29" x14ac:dyDescent="0.25">
      <c r="AA993" s="160">
        <f t="shared" si="19"/>
        <v>1</v>
      </c>
      <c r="AB993" s="160">
        <f>IF(AC993="",0,IFERROR(IF(VLOOKUP(AC993,AC$38:AC992,1,0)&gt;0,0,0),1))</f>
        <v>0</v>
      </c>
      <c r="AC993" s="161">
        <f>IF(DATOS!J957=Y$39,DATOS!C957,"")</f>
        <v>0</v>
      </c>
    </row>
    <row r="994" spans="27:29" x14ac:dyDescent="0.25">
      <c r="AA994" s="160">
        <f t="shared" si="19"/>
        <v>1</v>
      </c>
      <c r="AB994" s="160">
        <f>IF(AC994="",0,IFERROR(IF(VLOOKUP(AC994,AC$38:AC993,1,0)&gt;0,0,0),1))</f>
        <v>0</v>
      </c>
      <c r="AC994" s="161">
        <f>IF(DATOS!J958=Y$39,DATOS!C958,"")</f>
        <v>0</v>
      </c>
    </row>
    <row r="995" spans="27:29" x14ac:dyDescent="0.25">
      <c r="AA995" s="160">
        <f t="shared" si="19"/>
        <v>1</v>
      </c>
      <c r="AB995" s="160">
        <f>IF(AC995="",0,IFERROR(IF(VLOOKUP(AC995,AC$38:AC994,1,0)&gt;0,0,0),1))</f>
        <v>0</v>
      </c>
      <c r="AC995" s="161">
        <f>IF(DATOS!J959=Y$39,DATOS!C959,"")</f>
        <v>0</v>
      </c>
    </row>
    <row r="996" spans="27:29" x14ac:dyDescent="0.25">
      <c r="AA996" s="160">
        <f t="shared" si="19"/>
        <v>1</v>
      </c>
      <c r="AB996" s="160">
        <f>IF(AC996="",0,IFERROR(IF(VLOOKUP(AC996,AC$38:AC995,1,0)&gt;0,0,0),1))</f>
        <v>0</v>
      </c>
      <c r="AC996" s="161">
        <f>IF(DATOS!J960=Y$39,DATOS!C960,"")</f>
        <v>0</v>
      </c>
    </row>
    <row r="997" spans="27:29" x14ac:dyDescent="0.25">
      <c r="AA997" s="160">
        <f t="shared" si="19"/>
        <v>1</v>
      </c>
      <c r="AB997" s="160">
        <f>IF(AC997="",0,IFERROR(IF(VLOOKUP(AC997,AC$38:AC996,1,0)&gt;0,0,0),1))</f>
        <v>0</v>
      </c>
      <c r="AC997" s="161">
        <f>IF(DATOS!J961=Y$39,DATOS!C961,"")</f>
        <v>0</v>
      </c>
    </row>
    <row r="998" spans="27:29" x14ac:dyDescent="0.25">
      <c r="AA998" s="160">
        <f t="shared" ref="AA998:AA1061" si="20">AA997+AB998</f>
        <v>1</v>
      </c>
      <c r="AB998" s="160">
        <f>IF(AC998="",0,IFERROR(IF(VLOOKUP(AC998,AC$38:AC997,1,0)&gt;0,0,0),1))</f>
        <v>0</v>
      </c>
      <c r="AC998" s="161">
        <f>IF(DATOS!J962=Y$39,DATOS!C962,"")</f>
        <v>0</v>
      </c>
    </row>
    <row r="999" spans="27:29" x14ac:dyDescent="0.25">
      <c r="AA999" s="160">
        <f t="shared" si="20"/>
        <v>1</v>
      </c>
      <c r="AB999" s="160">
        <f>IF(AC999="",0,IFERROR(IF(VLOOKUP(AC999,AC$38:AC998,1,0)&gt;0,0,0),1))</f>
        <v>0</v>
      </c>
      <c r="AC999" s="161">
        <f>IF(DATOS!J963=Y$39,DATOS!C963,"")</f>
        <v>0</v>
      </c>
    </row>
    <row r="1000" spans="27:29" x14ac:dyDescent="0.25">
      <c r="AA1000" s="160">
        <f t="shared" si="20"/>
        <v>1</v>
      </c>
      <c r="AB1000" s="160">
        <f>IF(AC1000="",0,IFERROR(IF(VLOOKUP(AC1000,AC$38:AC999,1,0)&gt;0,0,0),1))</f>
        <v>0</v>
      </c>
      <c r="AC1000" s="161">
        <f>IF(DATOS!J964=Y$39,DATOS!C964,"")</f>
        <v>0</v>
      </c>
    </row>
    <row r="1001" spans="27:29" x14ac:dyDescent="0.25">
      <c r="AA1001" s="160">
        <f t="shared" si="20"/>
        <v>1</v>
      </c>
      <c r="AB1001" s="160">
        <f>IF(AC1001="",0,IFERROR(IF(VLOOKUP(AC1001,AC$38:AC1000,1,0)&gt;0,0,0),1))</f>
        <v>0</v>
      </c>
      <c r="AC1001" s="161">
        <f>IF(DATOS!J965=Y$39,DATOS!C965,"")</f>
        <v>0</v>
      </c>
    </row>
    <row r="1002" spans="27:29" x14ac:dyDescent="0.25">
      <c r="AA1002" s="160">
        <f t="shared" si="20"/>
        <v>1</v>
      </c>
      <c r="AB1002" s="160">
        <f>IF(AC1002="",0,IFERROR(IF(VLOOKUP(AC1002,AC$38:AC1001,1,0)&gt;0,0,0),1))</f>
        <v>0</v>
      </c>
      <c r="AC1002" s="161">
        <f>IF(DATOS!J966=Y$39,DATOS!C966,"")</f>
        <v>0</v>
      </c>
    </row>
    <row r="1003" spans="27:29" x14ac:dyDescent="0.25">
      <c r="AA1003" s="160">
        <f t="shared" si="20"/>
        <v>1</v>
      </c>
      <c r="AB1003" s="160">
        <f>IF(AC1003="",0,IFERROR(IF(VLOOKUP(AC1003,AC$38:AC1002,1,0)&gt;0,0,0),1))</f>
        <v>0</v>
      </c>
      <c r="AC1003" s="161">
        <f>IF(DATOS!J967=Y$39,DATOS!C967,"")</f>
        <v>0</v>
      </c>
    </row>
    <row r="1004" spans="27:29" x14ac:dyDescent="0.25">
      <c r="AA1004" s="160">
        <f t="shared" si="20"/>
        <v>1</v>
      </c>
      <c r="AB1004" s="160">
        <f>IF(AC1004="",0,IFERROR(IF(VLOOKUP(AC1004,AC$38:AC1003,1,0)&gt;0,0,0),1))</f>
        <v>0</v>
      </c>
      <c r="AC1004" s="161">
        <f>IF(DATOS!J968=Y$39,DATOS!C968,"")</f>
        <v>0</v>
      </c>
    </row>
    <row r="1005" spans="27:29" x14ac:dyDescent="0.25">
      <c r="AA1005" s="160">
        <f t="shared" si="20"/>
        <v>1</v>
      </c>
      <c r="AB1005" s="160">
        <f>IF(AC1005="",0,IFERROR(IF(VLOOKUP(AC1005,AC$38:AC1004,1,0)&gt;0,0,0),1))</f>
        <v>0</v>
      </c>
      <c r="AC1005" s="161">
        <f>IF(DATOS!J969=Y$39,DATOS!C969,"")</f>
        <v>0</v>
      </c>
    </row>
    <row r="1006" spans="27:29" x14ac:dyDescent="0.25">
      <c r="AA1006" s="160">
        <f t="shared" si="20"/>
        <v>1</v>
      </c>
      <c r="AB1006" s="160">
        <f>IF(AC1006="",0,IFERROR(IF(VLOOKUP(AC1006,AC$38:AC1005,1,0)&gt;0,0,0),1))</f>
        <v>0</v>
      </c>
      <c r="AC1006" s="161">
        <f>IF(DATOS!J970=Y$39,DATOS!C970,"")</f>
        <v>0</v>
      </c>
    </row>
    <row r="1007" spans="27:29" x14ac:dyDescent="0.25">
      <c r="AA1007" s="160">
        <f t="shared" si="20"/>
        <v>1</v>
      </c>
      <c r="AB1007" s="160">
        <f>IF(AC1007="",0,IFERROR(IF(VLOOKUP(AC1007,AC$38:AC1006,1,0)&gt;0,0,0),1))</f>
        <v>0</v>
      </c>
      <c r="AC1007" s="161">
        <f>IF(DATOS!J971=Y$39,DATOS!C971,"")</f>
        <v>0</v>
      </c>
    </row>
    <row r="1008" spans="27:29" x14ac:dyDescent="0.25">
      <c r="AA1008" s="160">
        <f t="shared" si="20"/>
        <v>1</v>
      </c>
      <c r="AB1008" s="160">
        <f>IF(AC1008="",0,IFERROR(IF(VLOOKUP(AC1008,AC$38:AC1007,1,0)&gt;0,0,0),1))</f>
        <v>0</v>
      </c>
      <c r="AC1008" s="161">
        <f>IF(DATOS!J972=Y$39,DATOS!C972,"")</f>
        <v>0</v>
      </c>
    </row>
    <row r="1009" spans="27:29" x14ac:dyDescent="0.25">
      <c r="AA1009" s="160">
        <f t="shared" si="20"/>
        <v>1</v>
      </c>
      <c r="AB1009" s="160">
        <f>IF(AC1009="",0,IFERROR(IF(VLOOKUP(AC1009,AC$38:AC1008,1,0)&gt;0,0,0),1))</f>
        <v>0</v>
      </c>
      <c r="AC1009" s="161">
        <f>IF(DATOS!J973=Y$39,DATOS!C973,"")</f>
        <v>0</v>
      </c>
    </row>
    <row r="1010" spans="27:29" x14ac:dyDescent="0.25">
      <c r="AA1010" s="160">
        <f t="shared" si="20"/>
        <v>1</v>
      </c>
      <c r="AB1010" s="160">
        <f>IF(AC1010="",0,IFERROR(IF(VLOOKUP(AC1010,AC$38:AC1009,1,0)&gt;0,0,0),1))</f>
        <v>0</v>
      </c>
      <c r="AC1010" s="161">
        <f>IF(DATOS!J974=Y$39,DATOS!C974,"")</f>
        <v>0</v>
      </c>
    </row>
    <row r="1011" spans="27:29" x14ac:dyDescent="0.25">
      <c r="AA1011" s="160">
        <f t="shared" si="20"/>
        <v>1</v>
      </c>
      <c r="AB1011" s="160">
        <f>IF(AC1011="",0,IFERROR(IF(VLOOKUP(AC1011,AC$38:AC1010,1,0)&gt;0,0,0),1))</f>
        <v>0</v>
      </c>
      <c r="AC1011" s="161">
        <f>IF(DATOS!J975=Y$39,DATOS!C975,"")</f>
        <v>0</v>
      </c>
    </row>
    <row r="1012" spans="27:29" x14ac:dyDescent="0.25">
      <c r="AA1012" s="160">
        <f t="shared" si="20"/>
        <v>1</v>
      </c>
      <c r="AB1012" s="160">
        <f>IF(AC1012="",0,IFERROR(IF(VLOOKUP(AC1012,AC$38:AC1011,1,0)&gt;0,0,0),1))</f>
        <v>0</v>
      </c>
      <c r="AC1012" s="161">
        <f>IF(DATOS!J976=Y$39,DATOS!C976,"")</f>
        <v>0</v>
      </c>
    </row>
    <row r="1013" spans="27:29" x14ac:dyDescent="0.25">
      <c r="AA1013" s="160">
        <f t="shared" si="20"/>
        <v>1</v>
      </c>
      <c r="AB1013" s="160">
        <f>IF(AC1013="",0,IFERROR(IF(VLOOKUP(AC1013,AC$38:AC1012,1,0)&gt;0,0,0),1))</f>
        <v>0</v>
      </c>
      <c r="AC1013" s="161">
        <f>IF(DATOS!J977=Y$39,DATOS!C977,"")</f>
        <v>0</v>
      </c>
    </row>
    <row r="1014" spans="27:29" x14ac:dyDescent="0.25">
      <c r="AA1014" s="160">
        <f t="shared" si="20"/>
        <v>1</v>
      </c>
      <c r="AB1014" s="160">
        <f>IF(AC1014="",0,IFERROR(IF(VLOOKUP(AC1014,AC$38:AC1013,1,0)&gt;0,0,0),1))</f>
        <v>0</v>
      </c>
      <c r="AC1014" s="161">
        <f>IF(DATOS!J978=Y$39,DATOS!C978,"")</f>
        <v>0</v>
      </c>
    </row>
    <row r="1015" spans="27:29" x14ac:dyDescent="0.25">
      <c r="AA1015" s="160">
        <f t="shared" si="20"/>
        <v>1</v>
      </c>
      <c r="AB1015" s="160">
        <f>IF(AC1015="",0,IFERROR(IF(VLOOKUP(AC1015,AC$38:AC1014,1,0)&gt;0,0,0),1))</f>
        <v>0</v>
      </c>
      <c r="AC1015" s="161">
        <f>IF(DATOS!J979=Y$39,DATOS!C979,"")</f>
        <v>0</v>
      </c>
    </row>
    <row r="1016" spans="27:29" x14ac:dyDescent="0.25">
      <c r="AA1016" s="160">
        <f t="shared" si="20"/>
        <v>1</v>
      </c>
      <c r="AB1016" s="160">
        <f>IF(AC1016="",0,IFERROR(IF(VLOOKUP(AC1016,AC$38:AC1015,1,0)&gt;0,0,0),1))</f>
        <v>0</v>
      </c>
      <c r="AC1016" s="161">
        <f>IF(DATOS!J980=Y$39,DATOS!C980,"")</f>
        <v>0</v>
      </c>
    </row>
    <row r="1017" spans="27:29" x14ac:dyDescent="0.25">
      <c r="AA1017" s="160">
        <f t="shared" si="20"/>
        <v>1</v>
      </c>
      <c r="AB1017" s="160">
        <f>IF(AC1017="",0,IFERROR(IF(VLOOKUP(AC1017,AC$38:AC1016,1,0)&gt;0,0,0),1))</f>
        <v>0</v>
      </c>
      <c r="AC1017" s="161">
        <f>IF(DATOS!J981=Y$39,DATOS!C981,"")</f>
        <v>0</v>
      </c>
    </row>
    <row r="1018" spans="27:29" x14ac:dyDescent="0.25">
      <c r="AA1018" s="160">
        <f t="shared" si="20"/>
        <v>1</v>
      </c>
      <c r="AB1018" s="160">
        <f>IF(AC1018="",0,IFERROR(IF(VLOOKUP(AC1018,AC$38:AC1017,1,0)&gt;0,0,0),1))</f>
        <v>0</v>
      </c>
      <c r="AC1018" s="161">
        <f>IF(DATOS!J982=Y$39,DATOS!C982,"")</f>
        <v>0</v>
      </c>
    </row>
    <row r="1019" spans="27:29" x14ac:dyDescent="0.25">
      <c r="AA1019" s="160">
        <f t="shared" si="20"/>
        <v>1</v>
      </c>
      <c r="AB1019" s="160">
        <f>IF(AC1019="",0,IFERROR(IF(VLOOKUP(AC1019,AC$38:AC1018,1,0)&gt;0,0,0),1))</f>
        <v>0</v>
      </c>
      <c r="AC1019" s="161">
        <f>IF(DATOS!J983=Y$39,DATOS!C983,"")</f>
        <v>0</v>
      </c>
    </row>
    <row r="1020" spans="27:29" x14ac:dyDescent="0.25">
      <c r="AA1020" s="160">
        <f t="shared" si="20"/>
        <v>1</v>
      </c>
      <c r="AB1020" s="160">
        <f>IF(AC1020="",0,IFERROR(IF(VLOOKUP(AC1020,AC$38:AC1019,1,0)&gt;0,0,0),1))</f>
        <v>0</v>
      </c>
      <c r="AC1020" s="161">
        <f>IF(DATOS!J984=Y$39,DATOS!C984,"")</f>
        <v>0</v>
      </c>
    </row>
    <row r="1021" spans="27:29" x14ac:dyDescent="0.25">
      <c r="AA1021" s="160">
        <f t="shared" si="20"/>
        <v>1</v>
      </c>
      <c r="AB1021" s="160">
        <f>IF(AC1021="",0,IFERROR(IF(VLOOKUP(AC1021,AC$38:AC1020,1,0)&gt;0,0,0),1))</f>
        <v>0</v>
      </c>
      <c r="AC1021" s="161">
        <f>IF(DATOS!J985=Y$39,DATOS!C985,"")</f>
        <v>0</v>
      </c>
    </row>
    <row r="1022" spans="27:29" x14ac:dyDescent="0.25">
      <c r="AA1022" s="160">
        <f t="shared" si="20"/>
        <v>1</v>
      </c>
      <c r="AB1022" s="160">
        <f>IF(AC1022="",0,IFERROR(IF(VLOOKUP(AC1022,AC$38:AC1021,1,0)&gt;0,0,0),1))</f>
        <v>0</v>
      </c>
      <c r="AC1022" s="161">
        <f>IF(DATOS!J986=Y$39,DATOS!C986,"")</f>
        <v>0</v>
      </c>
    </row>
    <row r="1023" spans="27:29" x14ac:dyDescent="0.25">
      <c r="AA1023" s="160">
        <f t="shared" si="20"/>
        <v>1</v>
      </c>
      <c r="AB1023" s="160">
        <f>IF(AC1023="",0,IFERROR(IF(VLOOKUP(AC1023,AC$38:AC1022,1,0)&gt;0,0,0),1))</f>
        <v>0</v>
      </c>
      <c r="AC1023" s="161">
        <f>IF(DATOS!J987=Y$39,DATOS!C987,"")</f>
        <v>0</v>
      </c>
    </row>
    <row r="1024" spans="27:29" x14ac:dyDescent="0.25">
      <c r="AA1024" s="160">
        <f t="shared" si="20"/>
        <v>1</v>
      </c>
      <c r="AB1024" s="160">
        <f>IF(AC1024="",0,IFERROR(IF(VLOOKUP(AC1024,AC$38:AC1023,1,0)&gt;0,0,0),1))</f>
        <v>0</v>
      </c>
      <c r="AC1024" s="161">
        <f>IF(DATOS!J988=Y$39,DATOS!C988,"")</f>
        <v>0</v>
      </c>
    </row>
    <row r="1025" spans="27:29" x14ac:dyDescent="0.25">
      <c r="AA1025" s="160">
        <f t="shared" si="20"/>
        <v>1</v>
      </c>
      <c r="AB1025" s="160">
        <f>IF(AC1025="",0,IFERROR(IF(VLOOKUP(AC1025,AC$38:AC1024,1,0)&gt;0,0,0),1))</f>
        <v>0</v>
      </c>
      <c r="AC1025" s="161">
        <f>IF(DATOS!J989=Y$39,DATOS!C989,"")</f>
        <v>0</v>
      </c>
    </row>
    <row r="1026" spans="27:29" x14ac:dyDescent="0.25">
      <c r="AA1026" s="160">
        <f t="shared" si="20"/>
        <v>1</v>
      </c>
      <c r="AB1026" s="160">
        <f>IF(AC1026="",0,IFERROR(IF(VLOOKUP(AC1026,AC$38:AC1025,1,0)&gt;0,0,0),1))</f>
        <v>0</v>
      </c>
      <c r="AC1026" s="161">
        <f>IF(DATOS!J990=Y$39,DATOS!C990,"")</f>
        <v>0</v>
      </c>
    </row>
    <row r="1027" spans="27:29" x14ac:dyDescent="0.25">
      <c r="AA1027" s="160">
        <f t="shared" si="20"/>
        <v>1</v>
      </c>
      <c r="AB1027" s="160">
        <f>IF(AC1027="",0,IFERROR(IF(VLOOKUP(AC1027,AC$38:AC1026,1,0)&gt;0,0,0),1))</f>
        <v>0</v>
      </c>
      <c r="AC1027" s="161">
        <f>IF(DATOS!J991=Y$39,DATOS!C991,"")</f>
        <v>0</v>
      </c>
    </row>
    <row r="1028" spans="27:29" x14ac:dyDescent="0.25">
      <c r="AA1028" s="160">
        <f t="shared" si="20"/>
        <v>1</v>
      </c>
      <c r="AB1028" s="160">
        <f>IF(AC1028="",0,IFERROR(IF(VLOOKUP(AC1028,AC$38:AC1027,1,0)&gt;0,0,0),1))</f>
        <v>0</v>
      </c>
      <c r="AC1028" s="161">
        <f>IF(DATOS!J992=Y$39,DATOS!C992,"")</f>
        <v>0</v>
      </c>
    </row>
    <row r="1029" spans="27:29" x14ac:dyDescent="0.25">
      <c r="AA1029" s="160">
        <f t="shared" si="20"/>
        <v>1</v>
      </c>
      <c r="AB1029" s="160">
        <f>IF(AC1029="",0,IFERROR(IF(VLOOKUP(AC1029,AC$38:AC1028,1,0)&gt;0,0,0),1))</f>
        <v>0</v>
      </c>
      <c r="AC1029" s="161">
        <f>IF(DATOS!J993=Y$39,DATOS!C993,"")</f>
        <v>0</v>
      </c>
    </row>
    <row r="1030" spans="27:29" x14ac:dyDescent="0.25">
      <c r="AA1030" s="160">
        <f t="shared" si="20"/>
        <v>1</v>
      </c>
      <c r="AB1030" s="160">
        <f>IF(AC1030="",0,IFERROR(IF(VLOOKUP(AC1030,AC$38:AC1029,1,0)&gt;0,0,0),1))</f>
        <v>0</v>
      </c>
      <c r="AC1030" s="161">
        <f>IF(DATOS!J994=Y$39,DATOS!C994,"")</f>
        <v>0</v>
      </c>
    </row>
    <row r="1031" spans="27:29" x14ac:dyDescent="0.25">
      <c r="AA1031" s="160">
        <f t="shared" si="20"/>
        <v>1</v>
      </c>
      <c r="AB1031" s="160">
        <f>IF(AC1031="",0,IFERROR(IF(VLOOKUP(AC1031,AC$38:AC1030,1,0)&gt;0,0,0),1))</f>
        <v>0</v>
      </c>
      <c r="AC1031" s="161">
        <f>IF(DATOS!J995=Y$39,DATOS!C995,"")</f>
        <v>0</v>
      </c>
    </row>
    <row r="1032" spans="27:29" x14ac:dyDescent="0.25">
      <c r="AA1032" s="160">
        <f t="shared" si="20"/>
        <v>1</v>
      </c>
      <c r="AB1032" s="160">
        <f>IF(AC1032="",0,IFERROR(IF(VLOOKUP(AC1032,AC$38:AC1031,1,0)&gt;0,0,0),1))</f>
        <v>0</v>
      </c>
      <c r="AC1032" s="161">
        <f>IF(DATOS!J996=Y$39,DATOS!C996,"")</f>
        <v>0</v>
      </c>
    </row>
    <row r="1033" spans="27:29" x14ac:dyDescent="0.25">
      <c r="AA1033" s="160">
        <f t="shared" si="20"/>
        <v>1</v>
      </c>
      <c r="AB1033" s="160">
        <f>IF(AC1033="",0,IFERROR(IF(VLOOKUP(AC1033,AC$38:AC1032,1,0)&gt;0,0,0),1))</f>
        <v>0</v>
      </c>
      <c r="AC1033" s="161">
        <f>IF(DATOS!J997=Y$39,DATOS!C997,"")</f>
        <v>0</v>
      </c>
    </row>
    <row r="1034" spans="27:29" x14ac:dyDescent="0.25">
      <c r="AA1034" s="160">
        <f t="shared" si="20"/>
        <v>1</v>
      </c>
      <c r="AB1034" s="160">
        <f>IF(AC1034="",0,IFERROR(IF(VLOOKUP(AC1034,AC$38:AC1033,1,0)&gt;0,0,0),1))</f>
        <v>0</v>
      </c>
      <c r="AC1034" s="161">
        <f>IF(DATOS!J998=Y$39,DATOS!C998,"")</f>
        <v>0</v>
      </c>
    </row>
    <row r="1035" spans="27:29" x14ac:dyDescent="0.25">
      <c r="AA1035" s="160">
        <f t="shared" si="20"/>
        <v>1</v>
      </c>
      <c r="AB1035" s="160">
        <f>IF(AC1035="",0,IFERROR(IF(VLOOKUP(AC1035,AC$38:AC1034,1,0)&gt;0,0,0),1))</f>
        <v>0</v>
      </c>
      <c r="AC1035" s="161">
        <f>IF(DATOS!J999=Y$39,DATOS!C999,"")</f>
        <v>0</v>
      </c>
    </row>
    <row r="1036" spans="27:29" x14ac:dyDescent="0.25">
      <c r="AA1036" s="160">
        <f t="shared" si="20"/>
        <v>1</v>
      </c>
      <c r="AB1036" s="160">
        <f>IF(AC1036="",0,IFERROR(IF(VLOOKUP(AC1036,AC$38:AC1035,1,0)&gt;0,0,0),1))</f>
        <v>0</v>
      </c>
      <c r="AC1036" s="161">
        <f>IF(DATOS!J1000=Y$39,DATOS!C1000,"")</f>
        <v>0</v>
      </c>
    </row>
    <row r="1037" spans="27:29" x14ac:dyDescent="0.25">
      <c r="AA1037" s="160">
        <f t="shared" si="20"/>
        <v>1</v>
      </c>
      <c r="AB1037" s="160">
        <f>IF(AC1037="",0,IFERROR(IF(VLOOKUP(AC1037,AC$38:AC1036,1,0)&gt;0,0,0),1))</f>
        <v>0</v>
      </c>
      <c r="AC1037" s="161">
        <f>IF(DATOS!J1001=Y$39,DATOS!C1001,"")</f>
        <v>0</v>
      </c>
    </row>
    <row r="1038" spans="27:29" x14ac:dyDescent="0.25">
      <c r="AA1038" s="160">
        <f t="shared" si="20"/>
        <v>1</v>
      </c>
      <c r="AB1038" s="160">
        <f>IF(AC1038="",0,IFERROR(IF(VLOOKUP(AC1038,AC$38:AC1037,1,0)&gt;0,0,0),1))</f>
        <v>0</v>
      </c>
      <c r="AC1038" s="161">
        <f>IF(DATOS!J1002=Y$39,DATOS!C1002,"")</f>
        <v>0</v>
      </c>
    </row>
    <row r="1039" spans="27:29" x14ac:dyDescent="0.25">
      <c r="AA1039" s="160">
        <f t="shared" si="20"/>
        <v>1</v>
      </c>
      <c r="AB1039" s="160">
        <f>IF(AC1039="",0,IFERROR(IF(VLOOKUP(AC1039,AC$38:AC1038,1,0)&gt;0,0,0),1))</f>
        <v>0</v>
      </c>
      <c r="AC1039" s="161">
        <f>IF(DATOS!J1003=Y$39,DATOS!C1003,"")</f>
        <v>0</v>
      </c>
    </row>
    <row r="1040" spans="27:29" x14ac:dyDescent="0.25">
      <c r="AA1040" s="160">
        <f t="shared" si="20"/>
        <v>1</v>
      </c>
      <c r="AB1040" s="160">
        <f>IF(AC1040="",0,IFERROR(IF(VLOOKUP(AC1040,AC$38:AC1039,1,0)&gt;0,0,0),1))</f>
        <v>0</v>
      </c>
      <c r="AC1040" s="161">
        <f>IF(DATOS!J1004=Y$39,DATOS!C1004,"")</f>
        <v>0</v>
      </c>
    </row>
    <row r="1041" spans="27:29" x14ac:dyDescent="0.25">
      <c r="AA1041" s="160">
        <f t="shared" si="20"/>
        <v>1</v>
      </c>
      <c r="AB1041" s="160">
        <f>IF(AC1041="",0,IFERROR(IF(VLOOKUP(AC1041,AC$38:AC1040,1,0)&gt;0,0,0),1))</f>
        <v>0</v>
      </c>
      <c r="AC1041" s="161">
        <f>IF(DATOS!J1005=Y$39,DATOS!C1005,"")</f>
        <v>0</v>
      </c>
    </row>
    <row r="1042" spans="27:29" x14ac:dyDescent="0.25">
      <c r="AA1042" s="160">
        <f t="shared" si="20"/>
        <v>1</v>
      </c>
      <c r="AB1042" s="160">
        <f>IF(AC1042="",0,IFERROR(IF(VLOOKUP(AC1042,AC$38:AC1041,1,0)&gt;0,0,0),1))</f>
        <v>0</v>
      </c>
      <c r="AC1042" s="161">
        <f>IF(DATOS!J1006=Y$39,DATOS!C1006,"")</f>
        <v>0</v>
      </c>
    </row>
    <row r="1043" spans="27:29" x14ac:dyDescent="0.25">
      <c r="AA1043" s="160">
        <f t="shared" si="20"/>
        <v>1</v>
      </c>
      <c r="AB1043" s="160">
        <f>IF(AC1043="",0,IFERROR(IF(VLOOKUP(AC1043,AC$38:AC1042,1,0)&gt;0,0,0),1))</f>
        <v>0</v>
      </c>
      <c r="AC1043" s="161">
        <f>IF(DATOS!J1007=Y$39,DATOS!C1007,"")</f>
        <v>0</v>
      </c>
    </row>
    <row r="1044" spans="27:29" x14ac:dyDescent="0.25">
      <c r="AA1044" s="160">
        <f t="shared" si="20"/>
        <v>1</v>
      </c>
      <c r="AB1044" s="160">
        <f>IF(AC1044="",0,IFERROR(IF(VLOOKUP(AC1044,AC$38:AC1043,1,0)&gt;0,0,0),1))</f>
        <v>0</v>
      </c>
      <c r="AC1044" s="161">
        <f>IF(DATOS!J1008=Y$39,DATOS!C1008,"")</f>
        <v>0</v>
      </c>
    </row>
    <row r="1045" spans="27:29" x14ac:dyDescent="0.25">
      <c r="AA1045" s="160">
        <f t="shared" si="20"/>
        <v>1</v>
      </c>
      <c r="AB1045" s="160">
        <f>IF(AC1045="",0,IFERROR(IF(VLOOKUP(AC1045,AC$38:AC1044,1,0)&gt;0,0,0),1))</f>
        <v>0</v>
      </c>
      <c r="AC1045" s="161">
        <f>IF(DATOS!J1009=Y$39,DATOS!C1009,"")</f>
        <v>0</v>
      </c>
    </row>
    <row r="1046" spans="27:29" x14ac:dyDescent="0.25">
      <c r="AA1046" s="160">
        <f t="shared" si="20"/>
        <v>1</v>
      </c>
      <c r="AB1046" s="160">
        <f>IF(AC1046="",0,IFERROR(IF(VLOOKUP(AC1046,AC$38:AC1045,1,0)&gt;0,0,0),1))</f>
        <v>0</v>
      </c>
      <c r="AC1046" s="161">
        <f>IF(DATOS!J1010=Y$39,DATOS!C1010,"")</f>
        <v>0</v>
      </c>
    </row>
    <row r="1047" spans="27:29" x14ac:dyDescent="0.25">
      <c r="AA1047" s="160">
        <f t="shared" si="20"/>
        <v>1</v>
      </c>
      <c r="AB1047" s="160">
        <f>IF(AC1047="",0,IFERROR(IF(VLOOKUP(AC1047,AC$38:AC1046,1,0)&gt;0,0,0),1))</f>
        <v>0</v>
      </c>
      <c r="AC1047" s="161">
        <f>IF(DATOS!J1011=Y$39,DATOS!C1011,"")</f>
        <v>0</v>
      </c>
    </row>
    <row r="1048" spans="27:29" x14ac:dyDescent="0.25">
      <c r="AA1048" s="160">
        <f t="shared" si="20"/>
        <v>1</v>
      </c>
      <c r="AB1048" s="160">
        <f>IF(AC1048="",0,IFERROR(IF(VLOOKUP(AC1048,AC$38:AC1047,1,0)&gt;0,0,0),1))</f>
        <v>0</v>
      </c>
      <c r="AC1048" s="161">
        <f>IF(DATOS!J1012=Y$39,DATOS!C1012,"")</f>
        <v>0</v>
      </c>
    </row>
    <row r="1049" spans="27:29" x14ac:dyDescent="0.25">
      <c r="AA1049" s="160">
        <f t="shared" si="20"/>
        <v>1</v>
      </c>
      <c r="AB1049" s="160">
        <f>IF(AC1049="",0,IFERROR(IF(VLOOKUP(AC1049,AC$38:AC1048,1,0)&gt;0,0,0),1))</f>
        <v>0</v>
      </c>
      <c r="AC1049" s="161">
        <f>IF(DATOS!J1013=Y$39,DATOS!C1013,"")</f>
        <v>0</v>
      </c>
    </row>
    <row r="1050" spans="27:29" x14ac:dyDescent="0.25">
      <c r="AA1050" s="160">
        <f t="shared" si="20"/>
        <v>1</v>
      </c>
      <c r="AB1050" s="160">
        <f>IF(AC1050="",0,IFERROR(IF(VLOOKUP(AC1050,AC$38:AC1049,1,0)&gt;0,0,0),1))</f>
        <v>0</v>
      </c>
      <c r="AC1050" s="161">
        <f>IF(DATOS!J1014=Y$39,DATOS!C1014,"")</f>
        <v>0</v>
      </c>
    </row>
    <row r="1051" spans="27:29" x14ac:dyDescent="0.25">
      <c r="AA1051" s="160">
        <f t="shared" si="20"/>
        <v>1</v>
      </c>
      <c r="AB1051" s="160">
        <f>IF(AC1051="",0,IFERROR(IF(VLOOKUP(AC1051,AC$38:AC1050,1,0)&gt;0,0,0),1))</f>
        <v>0</v>
      </c>
      <c r="AC1051" s="161">
        <f>IF(DATOS!J1015=Y$39,DATOS!C1015,"")</f>
        <v>0</v>
      </c>
    </row>
    <row r="1052" spans="27:29" x14ac:dyDescent="0.25">
      <c r="AA1052" s="160">
        <f t="shared" si="20"/>
        <v>1</v>
      </c>
      <c r="AB1052" s="160">
        <f>IF(AC1052="",0,IFERROR(IF(VLOOKUP(AC1052,AC$38:AC1051,1,0)&gt;0,0,0),1))</f>
        <v>0</v>
      </c>
      <c r="AC1052" s="161">
        <f>IF(DATOS!J1016=Y$39,DATOS!C1016,"")</f>
        <v>0</v>
      </c>
    </row>
    <row r="1053" spans="27:29" x14ac:dyDescent="0.25">
      <c r="AA1053" s="160">
        <f t="shared" si="20"/>
        <v>1</v>
      </c>
      <c r="AB1053" s="160">
        <f>IF(AC1053="",0,IFERROR(IF(VLOOKUP(AC1053,AC$38:AC1052,1,0)&gt;0,0,0),1))</f>
        <v>0</v>
      </c>
      <c r="AC1053" s="161">
        <f>IF(DATOS!J1017=Y$39,DATOS!C1017,"")</f>
        <v>0</v>
      </c>
    </row>
    <row r="1054" spans="27:29" x14ac:dyDescent="0.25">
      <c r="AA1054" s="160">
        <f t="shared" si="20"/>
        <v>1</v>
      </c>
      <c r="AB1054" s="160">
        <f>IF(AC1054="",0,IFERROR(IF(VLOOKUP(AC1054,AC$38:AC1053,1,0)&gt;0,0,0),1))</f>
        <v>0</v>
      </c>
      <c r="AC1054" s="161">
        <f>IF(DATOS!J1018=Y$39,DATOS!C1018,"")</f>
        <v>0</v>
      </c>
    </row>
    <row r="1055" spans="27:29" x14ac:dyDescent="0.25">
      <c r="AA1055" s="160">
        <f t="shared" si="20"/>
        <v>1</v>
      </c>
      <c r="AB1055" s="160">
        <f>IF(AC1055="",0,IFERROR(IF(VLOOKUP(AC1055,AC$38:AC1054,1,0)&gt;0,0,0),1))</f>
        <v>0</v>
      </c>
      <c r="AC1055" s="161">
        <f>IF(DATOS!J1019=Y$39,DATOS!C1019,"")</f>
        <v>0</v>
      </c>
    </row>
    <row r="1056" spans="27:29" x14ac:dyDescent="0.25">
      <c r="AA1056" s="160">
        <f t="shared" si="20"/>
        <v>1</v>
      </c>
      <c r="AB1056" s="160">
        <f>IF(AC1056="",0,IFERROR(IF(VLOOKUP(AC1056,AC$38:AC1055,1,0)&gt;0,0,0),1))</f>
        <v>0</v>
      </c>
      <c r="AC1056" s="161">
        <f>IF(DATOS!J1020=Y$39,DATOS!C1020,"")</f>
        <v>0</v>
      </c>
    </row>
    <row r="1057" spans="27:29" x14ac:dyDescent="0.25">
      <c r="AA1057" s="160">
        <f t="shared" si="20"/>
        <v>1</v>
      </c>
      <c r="AB1057" s="160">
        <f>IF(AC1057="",0,IFERROR(IF(VLOOKUP(AC1057,AC$38:AC1056,1,0)&gt;0,0,0),1))</f>
        <v>0</v>
      </c>
      <c r="AC1057" s="161">
        <f>IF(DATOS!J1021=Y$39,DATOS!C1021,"")</f>
        <v>0</v>
      </c>
    </row>
    <row r="1058" spans="27:29" x14ac:dyDescent="0.25">
      <c r="AA1058" s="160">
        <f t="shared" si="20"/>
        <v>1</v>
      </c>
      <c r="AB1058" s="160">
        <f>IF(AC1058="",0,IFERROR(IF(VLOOKUP(AC1058,AC$38:AC1057,1,0)&gt;0,0,0),1))</f>
        <v>0</v>
      </c>
      <c r="AC1058" s="161">
        <f>IF(DATOS!J1022=Y$39,DATOS!C1022,"")</f>
        <v>0</v>
      </c>
    </row>
    <row r="1059" spans="27:29" x14ac:dyDescent="0.25">
      <c r="AA1059" s="160">
        <f t="shared" si="20"/>
        <v>1</v>
      </c>
      <c r="AB1059" s="160">
        <f>IF(AC1059="",0,IFERROR(IF(VLOOKUP(AC1059,AC$38:AC1058,1,0)&gt;0,0,0),1))</f>
        <v>0</v>
      </c>
      <c r="AC1059" s="161">
        <f>IF(DATOS!J1023=Y$39,DATOS!C1023,"")</f>
        <v>0</v>
      </c>
    </row>
    <row r="1060" spans="27:29" x14ac:dyDescent="0.25">
      <c r="AA1060" s="160">
        <f t="shared" si="20"/>
        <v>1</v>
      </c>
      <c r="AB1060" s="160">
        <f>IF(AC1060="",0,IFERROR(IF(VLOOKUP(AC1060,AC$38:AC1059,1,0)&gt;0,0,0),1))</f>
        <v>0</v>
      </c>
      <c r="AC1060" s="161">
        <f>IF(DATOS!J1024=Y$39,DATOS!C1024,"")</f>
        <v>0</v>
      </c>
    </row>
    <row r="1061" spans="27:29" x14ac:dyDescent="0.25">
      <c r="AA1061" s="160">
        <f t="shared" si="20"/>
        <v>1</v>
      </c>
      <c r="AB1061" s="160">
        <f>IF(AC1061="",0,IFERROR(IF(VLOOKUP(AC1061,AC$38:AC1060,1,0)&gt;0,0,0),1))</f>
        <v>0</v>
      </c>
      <c r="AC1061" s="161">
        <f>IF(DATOS!J1025=Y$39,DATOS!C1025,"")</f>
        <v>0</v>
      </c>
    </row>
    <row r="1062" spans="27:29" x14ac:dyDescent="0.25">
      <c r="AA1062" s="160">
        <f t="shared" ref="AA1062:AA1125" si="21">AA1061+AB1062</f>
        <v>1</v>
      </c>
      <c r="AB1062" s="160">
        <f>IF(AC1062="",0,IFERROR(IF(VLOOKUP(AC1062,AC$38:AC1061,1,0)&gt;0,0,0),1))</f>
        <v>0</v>
      </c>
      <c r="AC1062" s="161">
        <f>IF(DATOS!J1026=Y$39,DATOS!C1026,"")</f>
        <v>0</v>
      </c>
    </row>
    <row r="1063" spans="27:29" x14ac:dyDescent="0.25">
      <c r="AA1063" s="160">
        <f t="shared" si="21"/>
        <v>1</v>
      </c>
      <c r="AB1063" s="160">
        <f>IF(AC1063="",0,IFERROR(IF(VLOOKUP(AC1063,AC$38:AC1062,1,0)&gt;0,0,0),1))</f>
        <v>0</v>
      </c>
      <c r="AC1063" s="161">
        <f>IF(DATOS!J1027=Y$39,DATOS!C1027,"")</f>
        <v>0</v>
      </c>
    </row>
    <row r="1064" spans="27:29" x14ac:dyDescent="0.25">
      <c r="AA1064" s="160">
        <f t="shared" si="21"/>
        <v>1</v>
      </c>
      <c r="AB1064" s="160">
        <f>IF(AC1064="",0,IFERROR(IF(VLOOKUP(AC1064,AC$38:AC1063,1,0)&gt;0,0,0),1))</f>
        <v>0</v>
      </c>
      <c r="AC1064" s="161">
        <f>IF(DATOS!J1028=Y$39,DATOS!C1028,"")</f>
        <v>0</v>
      </c>
    </row>
    <row r="1065" spans="27:29" x14ac:dyDescent="0.25">
      <c r="AA1065" s="160">
        <f t="shared" si="21"/>
        <v>1</v>
      </c>
      <c r="AB1065" s="160">
        <f>IF(AC1065="",0,IFERROR(IF(VLOOKUP(AC1065,AC$38:AC1064,1,0)&gt;0,0,0),1))</f>
        <v>0</v>
      </c>
      <c r="AC1065" s="161">
        <f>IF(DATOS!J1029=Y$39,DATOS!C1029,"")</f>
        <v>0</v>
      </c>
    </row>
    <row r="1066" spans="27:29" x14ac:dyDescent="0.25">
      <c r="AA1066" s="160">
        <f t="shared" si="21"/>
        <v>1</v>
      </c>
      <c r="AB1066" s="160">
        <f>IF(AC1066="",0,IFERROR(IF(VLOOKUP(AC1066,AC$38:AC1065,1,0)&gt;0,0,0),1))</f>
        <v>0</v>
      </c>
      <c r="AC1066" s="161">
        <f>IF(DATOS!J1030=Y$39,DATOS!C1030,"")</f>
        <v>0</v>
      </c>
    </row>
    <row r="1067" spans="27:29" x14ac:dyDescent="0.25">
      <c r="AA1067" s="160">
        <f t="shared" si="21"/>
        <v>1</v>
      </c>
      <c r="AB1067" s="160">
        <f>IF(AC1067="",0,IFERROR(IF(VLOOKUP(AC1067,AC$38:AC1066,1,0)&gt;0,0,0),1))</f>
        <v>0</v>
      </c>
      <c r="AC1067" s="161">
        <f>IF(DATOS!J1031=Y$39,DATOS!C1031,"")</f>
        <v>0</v>
      </c>
    </row>
    <row r="1068" spans="27:29" x14ac:dyDescent="0.25">
      <c r="AA1068" s="160">
        <f t="shared" si="21"/>
        <v>1</v>
      </c>
      <c r="AB1068" s="160">
        <f>IF(AC1068="",0,IFERROR(IF(VLOOKUP(AC1068,AC$38:AC1067,1,0)&gt;0,0,0),1))</f>
        <v>0</v>
      </c>
      <c r="AC1068" s="161">
        <f>IF(DATOS!J1032=Y$39,DATOS!C1032,"")</f>
        <v>0</v>
      </c>
    </row>
    <row r="1069" spans="27:29" x14ac:dyDescent="0.25">
      <c r="AA1069" s="160">
        <f t="shared" si="21"/>
        <v>1</v>
      </c>
      <c r="AB1069" s="160">
        <f>IF(AC1069="",0,IFERROR(IF(VLOOKUP(AC1069,AC$38:AC1068,1,0)&gt;0,0,0),1))</f>
        <v>0</v>
      </c>
      <c r="AC1069" s="161">
        <f>IF(DATOS!J1033=Y$39,DATOS!C1033,"")</f>
        <v>0</v>
      </c>
    </row>
    <row r="1070" spans="27:29" x14ac:dyDescent="0.25">
      <c r="AA1070" s="160">
        <f t="shared" si="21"/>
        <v>1</v>
      </c>
      <c r="AB1070" s="160">
        <f>IF(AC1070="",0,IFERROR(IF(VLOOKUP(AC1070,AC$38:AC1069,1,0)&gt;0,0,0),1))</f>
        <v>0</v>
      </c>
      <c r="AC1070" s="161">
        <f>IF(DATOS!J1034=Y$39,DATOS!C1034,"")</f>
        <v>0</v>
      </c>
    </row>
    <row r="1071" spans="27:29" x14ac:dyDescent="0.25">
      <c r="AA1071" s="160">
        <f t="shared" si="21"/>
        <v>1</v>
      </c>
      <c r="AB1071" s="160">
        <f>IF(AC1071="",0,IFERROR(IF(VLOOKUP(AC1071,AC$38:AC1070,1,0)&gt;0,0,0),1))</f>
        <v>0</v>
      </c>
      <c r="AC1071" s="161">
        <f>IF(DATOS!J1035=Y$39,DATOS!C1035,"")</f>
        <v>0</v>
      </c>
    </row>
    <row r="1072" spans="27:29" x14ac:dyDescent="0.25">
      <c r="AA1072" s="160">
        <f t="shared" si="21"/>
        <v>1</v>
      </c>
      <c r="AB1072" s="160">
        <f>IF(AC1072="",0,IFERROR(IF(VLOOKUP(AC1072,AC$38:AC1071,1,0)&gt;0,0,0),1))</f>
        <v>0</v>
      </c>
      <c r="AC1072" s="161">
        <f>IF(DATOS!J1036=Y$39,DATOS!C1036,"")</f>
        <v>0</v>
      </c>
    </row>
    <row r="1073" spans="27:29" x14ac:dyDescent="0.25">
      <c r="AA1073" s="160">
        <f t="shared" si="21"/>
        <v>1</v>
      </c>
      <c r="AB1073" s="160">
        <f>IF(AC1073="",0,IFERROR(IF(VLOOKUP(AC1073,AC$38:AC1072,1,0)&gt;0,0,0),1))</f>
        <v>0</v>
      </c>
      <c r="AC1073" s="161">
        <f>IF(DATOS!J1037=Y$39,DATOS!C1037,"")</f>
        <v>0</v>
      </c>
    </row>
    <row r="1074" spans="27:29" x14ac:dyDescent="0.25">
      <c r="AA1074" s="160">
        <f t="shared" si="21"/>
        <v>1</v>
      </c>
      <c r="AB1074" s="160">
        <f>IF(AC1074="",0,IFERROR(IF(VLOOKUP(AC1074,AC$38:AC1073,1,0)&gt;0,0,0),1))</f>
        <v>0</v>
      </c>
      <c r="AC1074" s="161">
        <f>IF(DATOS!J1038=Y$39,DATOS!C1038,"")</f>
        <v>0</v>
      </c>
    </row>
    <row r="1075" spans="27:29" x14ac:dyDescent="0.25">
      <c r="AA1075" s="160">
        <f t="shared" si="21"/>
        <v>1</v>
      </c>
      <c r="AB1075" s="160">
        <f>IF(AC1075="",0,IFERROR(IF(VLOOKUP(AC1075,AC$38:AC1074,1,0)&gt;0,0,0),1))</f>
        <v>0</v>
      </c>
      <c r="AC1075" s="161">
        <f>IF(DATOS!J1039=Y$39,DATOS!C1039,"")</f>
        <v>0</v>
      </c>
    </row>
    <row r="1076" spans="27:29" x14ac:dyDescent="0.25">
      <c r="AA1076" s="160">
        <f t="shared" si="21"/>
        <v>1</v>
      </c>
      <c r="AB1076" s="160">
        <f>IF(AC1076="",0,IFERROR(IF(VLOOKUP(AC1076,AC$38:AC1075,1,0)&gt;0,0,0),1))</f>
        <v>0</v>
      </c>
      <c r="AC1076" s="161">
        <f>IF(DATOS!J1040=Y$39,DATOS!C1040,"")</f>
        <v>0</v>
      </c>
    </row>
    <row r="1077" spans="27:29" x14ac:dyDescent="0.25">
      <c r="AA1077" s="160">
        <f t="shared" si="21"/>
        <v>1</v>
      </c>
      <c r="AB1077" s="160">
        <f>IF(AC1077="",0,IFERROR(IF(VLOOKUP(AC1077,AC$38:AC1076,1,0)&gt;0,0,0),1))</f>
        <v>0</v>
      </c>
      <c r="AC1077" s="161">
        <f>IF(DATOS!J1041=Y$39,DATOS!C1041,"")</f>
        <v>0</v>
      </c>
    </row>
    <row r="1078" spans="27:29" x14ac:dyDescent="0.25">
      <c r="AA1078" s="160">
        <f t="shared" si="21"/>
        <v>1</v>
      </c>
      <c r="AB1078" s="160">
        <f>IF(AC1078="",0,IFERROR(IF(VLOOKUP(AC1078,AC$38:AC1077,1,0)&gt;0,0,0),1))</f>
        <v>0</v>
      </c>
      <c r="AC1078" s="161">
        <f>IF(DATOS!J1042=Y$39,DATOS!C1042,"")</f>
        <v>0</v>
      </c>
    </row>
    <row r="1079" spans="27:29" x14ac:dyDescent="0.25">
      <c r="AA1079" s="160">
        <f t="shared" si="21"/>
        <v>1</v>
      </c>
      <c r="AB1079" s="160">
        <f>IF(AC1079="",0,IFERROR(IF(VLOOKUP(AC1079,AC$38:AC1078,1,0)&gt;0,0,0),1))</f>
        <v>0</v>
      </c>
      <c r="AC1079" s="161">
        <f>IF(DATOS!J1043=Y$39,DATOS!C1043,"")</f>
        <v>0</v>
      </c>
    </row>
    <row r="1080" spans="27:29" x14ac:dyDescent="0.25">
      <c r="AA1080" s="160">
        <f t="shared" si="21"/>
        <v>1</v>
      </c>
      <c r="AB1080" s="160">
        <f>IF(AC1080="",0,IFERROR(IF(VLOOKUP(AC1080,AC$38:AC1079,1,0)&gt;0,0,0),1))</f>
        <v>0</v>
      </c>
      <c r="AC1080" s="161">
        <f>IF(DATOS!J1044=Y$39,DATOS!C1044,"")</f>
        <v>0</v>
      </c>
    </row>
    <row r="1081" spans="27:29" x14ac:dyDescent="0.25">
      <c r="AA1081" s="160">
        <f t="shared" si="21"/>
        <v>1</v>
      </c>
      <c r="AB1081" s="160">
        <f>IF(AC1081="",0,IFERROR(IF(VLOOKUP(AC1081,AC$38:AC1080,1,0)&gt;0,0,0),1))</f>
        <v>0</v>
      </c>
      <c r="AC1081" s="161">
        <f>IF(DATOS!J1045=Y$39,DATOS!C1045,"")</f>
        <v>0</v>
      </c>
    </row>
    <row r="1082" spans="27:29" x14ac:dyDescent="0.25">
      <c r="AA1082" s="160">
        <f t="shared" si="21"/>
        <v>1</v>
      </c>
      <c r="AB1082" s="160">
        <f>IF(AC1082="",0,IFERROR(IF(VLOOKUP(AC1082,AC$38:AC1081,1,0)&gt;0,0,0),1))</f>
        <v>0</v>
      </c>
      <c r="AC1082" s="161">
        <f>IF(DATOS!J1046=Y$39,DATOS!C1046,"")</f>
        <v>0</v>
      </c>
    </row>
    <row r="1083" spans="27:29" x14ac:dyDescent="0.25">
      <c r="AA1083" s="160">
        <f t="shared" si="21"/>
        <v>1</v>
      </c>
      <c r="AB1083" s="160">
        <f>IF(AC1083="",0,IFERROR(IF(VLOOKUP(AC1083,AC$38:AC1082,1,0)&gt;0,0,0),1))</f>
        <v>0</v>
      </c>
      <c r="AC1083" s="161">
        <f>IF(DATOS!J1047=Y$39,DATOS!C1047,"")</f>
        <v>0</v>
      </c>
    </row>
    <row r="1084" spans="27:29" x14ac:dyDescent="0.25">
      <c r="AA1084" s="160">
        <f t="shared" si="21"/>
        <v>1</v>
      </c>
      <c r="AB1084" s="160">
        <f>IF(AC1084="",0,IFERROR(IF(VLOOKUP(AC1084,AC$38:AC1083,1,0)&gt;0,0,0),1))</f>
        <v>0</v>
      </c>
      <c r="AC1084" s="161">
        <f>IF(DATOS!J1048=Y$39,DATOS!C1048,"")</f>
        <v>0</v>
      </c>
    </row>
    <row r="1085" spans="27:29" x14ac:dyDescent="0.25">
      <c r="AA1085" s="160">
        <f t="shared" si="21"/>
        <v>1</v>
      </c>
      <c r="AB1085" s="160">
        <f>IF(AC1085="",0,IFERROR(IF(VLOOKUP(AC1085,AC$38:AC1084,1,0)&gt;0,0,0),1))</f>
        <v>0</v>
      </c>
      <c r="AC1085" s="161">
        <f>IF(DATOS!J1049=Y$39,DATOS!C1049,"")</f>
        <v>0</v>
      </c>
    </row>
    <row r="1086" spans="27:29" x14ac:dyDescent="0.25">
      <c r="AA1086" s="160">
        <f t="shared" si="21"/>
        <v>1</v>
      </c>
      <c r="AB1086" s="160">
        <f>IF(AC1086="",0,IFERROR(IF(VLOOKUP(AC1086,AC$38:AC1085,1,0)&gt;0,0,0),1))</f>
        <v>0</v>
      </c>
      <c r="AC1086" s="161">
        <f>IF(DATOS!J1050=Y$39,DATOS!C1050,"")</f>
        <v>0</v>
      </c>
    </row>
    <row r="1087" spans="27:29" x14ac:dyDescent="0.25">
      <c r="AA1087" s="160">
        <f t="shared" si="21"/>
        <v>1</v>
      </c>
      <c r="AB1087" s="160">
        <f>IF(AC1087="",0,IFERROR(IF(VLOOKUP(AC1087,AC$38:AC1086,1,0)&gt;0,0,0),1))</f>
        <v>0</v>
      </c>
      <c r="AC1087" s="161">
        <f>IF(DATOS!J1051=Y$39,DATOS!C1051,"")</f>
        <v>0</v>
      </c>
    </row>
    <row r="1088" spans="27:29" x14ac:dyDescent="0.25">
      <c r="AA1088" s="160">
        <f t="shared" si="21"/>
        <v>1</v>
      </c>
      <c r="AB1088" s="160">
        <f>IF(AC1088="",0,IFERROR(IF(VLOOKUP(AC1088,AC$38:AC1087,1,0)&gt;0,0,0),1))</f>
        <v>0</v>
      </c>
      <c r="AC1088" s="161">
        <f>IF(DATOS!J1052=Y$39,DATOS!C1052,"")</f>
        <v>0</v>
      </c>
    </row>
    <row r="1089" spans="27:29" x14ac:dyDescent="0.25">
      <c r="AA1089" s="160">
        <f t="shared" si="21"/>
        <v>1</v>
      </c>
      <c r="AB1089" s="160">
        <f>IF(AC1089="",0,IFERROR(IF(VLOOKUP(AC1089,AC$38:AC1088,1,0)&gt;0,0,0),1))</f>
        <v>0</v>
      </c>
      <c r="AC1089" s="161">
        <f>IF(DATOS!J1053=Y$39,DATOS!C1053,"")</f>
        <v>0</v>
      </c>
    </row>
    <row r="1090" spans="27:29" x14ac:dyDescent="0.25">
      <c r="AA1090" s="160">
        <f t="shared" si="21"/>
        <v>1</v>
      </c>
      <c r="AB1090" s="160">
        <f>IF(AC1090="",0,IFERROR(IF(VLOOKUP(AC1090,AC$38:AC1089,1,0)&gt;0,0,0),1))</f>
        <v>0</v>
      </c>
      <c r="AC1090" s="161">
        <f>IF(DATOS!J1054=Y$39,DATOS!C1054,"")</f>
        <v>0</v>
      </c>
    </row>
    <row r="1091" spans="27:29" x14ac:dyDescent="0.25">
      <c r="AA1091" s="160">
        <f t="shared" si="21"/>
        <v>1</v>
      </c>
      <c r="AB1091" s="160">
        <f>IF(AC1091="",0,IFERROR(IF(VLOOKUP(AC1091,AC$38:AC1090,1,0)&gt;0,0,0),1))</f>
        <v>0</v>
      </c>
      <c r="AC1091" s="161">
        <f>IF(DATOS!J1055=Y$39,DATOS!C1055,"")</f>
        <v>0</v>
      </c>
    </row>
    <row r="1092" spans="27:29" x14ac:dyDescent="0.25">
      <c r="AA1092" s="160">
        <f t="shared" si="21"/>
        <v>1</v>
      </c>
      <c r="AB1092" s="160">
        <f>IF(AC1092="",0,IFERROR(IF(VLOOKUP(AC1092,AC$38:AC1091,1,0)&gt;0,0,0),1))</f>
        <v>0</v>
      </c>
      <c r="AC1092" s="161">
        <f>IF(DATOS!J1056=Y$39,DATOS!C1056,"")</f>
        <v>0</v>
      </c>
    </row>
    <row r="1093" spans="27:29" x14ac:dyDescent="0.25">
      <c r="AA1093" s="160">
        <f t="shared" si="21"/>
        <v>1</v>
      </c>
      <c r="AB1093" s="160">
        <f>IF(AC1093="",0,IFERROR(IF(VLOOKUP(AC1093,AC$38:AC1092,1,0)&gt;0,0,0),1))</f>
        <v>0</v>
      </c>
      <c r="AC1093" s="161">
        <f>IF(DATOS!J1057=Y$39,DATOS!C1057,"")</f>
        <v>0</v>
      </c>
    </row>
    <row r="1094" spans="27:29" x14ac:dyDescent="0.25">
      <c r="AA1094" s="160">
        <f t="shared" si="21"/>
        <v>1</v>
      </c>
      <c r="AB1094" s="160">
        <f>IF(AC1094="",0,IFERROR(IF(VLOOKUP(AC1094,AC$38:AC1093,1,0)&gt;0,0,0),1))</f>
        <v>0</v>
      </c>
      <c r="AC1094" s="161">
        <f>IF(DATOS!J1058=Y$39,DATOS!C1058,"")</f>
        <v>0</v>
      </c>
    </row>
    <row r="1095" spans="27:29" x14ac:dyDescent="0.25">
      <c r="AA1095" s="160">
        <f t="shared" si="21"/>
        <v>1</v>
      </c>
      <c r="AB1095" s="160">
        <f>IF(AC1095="",0,IFERROR(IF(VLOOKUP(AC1095,AC$38:AC1094,1,0)&gt;0,0,0),1))</f>
        <v>0</v>
      </c>
      <c r="AC1095" s="161">
        <f>IF(DATOS!J1059=Y$39,DATOS!C1059,"")</f>
        <v>0</v>
      </c>
    </row>
    <row r="1096" spans="27:29" x14ac:dyDescent="0.25">
      <c r="AA1096" s="160">
        <f t="shared" si="21"/>
        <v>1</v>
      </c>
      <c r="AB1096" s="160">
        <f>IF(AC1096="",0,IFERROR(IF(VLOOKUP(AC1096,AC$38:AC1095,1,0)&gt;0,0,0),1))</f>
        <v>0</v>
      </c>
      <c r="AC1096" s="161">
        <f>IF(DATOS!J1060=Y$39,DATOS!C1060,"")</f>
        <v>0</v>
      </c>
    </row>
    <row r="1097" spans="27:29" x14ac:dyDescent="0.25">
      <c r="AA1097" s="160">
        <f t="shared" si="21"/>
        <v>1</v>
      </c>
      <c r="AB1097" s="160">
        <f>IF(AC1097="",0,IFERROR(IF(VLOOKUP(AC1097,AC$38:AC1096,1,0)&gt;0,0,0),1))</f>
        <v>0</v>
      </c>
      <c r="AC1097" s="161">
        <f>IF(DATOS!J1061=Y$39,DATOS!C1061,"")</f>
        <v>0</v>
      </c>
    </row>
    <row r="1098" spans="27:29" x14ac:dyDescent="0.25">
      <c r="AA1098" s="160">
        <f t="shared" si="21"/>
        <v>1</v>
      </c>
      <c r="AB1098" s="160">
        <f>IF(AC1098="",0,IFERROR(IF(VLOOKUP(AC1098,AC$38:AC1097,1,0)&gt;0,0,0),1))</f>
        <v>0</v>
      </c>
      <c r="AC1098" s="161">
        <f>IF(DATOS!J1062=Y$39,DATOS!C1062,"")</f>
        <v>0</v>
      </c>
    </row>
    <row r="1099" spans="27:29" x14ac:dyDescent="0.25">
      <c r="AA1099" s="160">
        <f t="shared" si="21"/>
        <v>1</v>
      </c>
      <c r="AB1099" s="160">
        <f>IF(AC1099="",0,IFERROR(IF(VLOOKUP(AC1099,AC$38:AC1098,1,0)&gt;0,0,0),1))</f>
        <v>0</v>
      </c>
      <c r="AC1099" s="161">
        <f>IF(DATOS!J1063=Y$39,DATOS!C1063,"")</f>
        <v>0</v>
      </c>
    </row>
    <row r="1100" spans="27:29" x14ac:dyDescent="0.25">
      <c r="AA1100" s="160">
        <f t="shared" si="21"/>
        <v>1</v>
      </c>
      <c r="AB1100" s="160">
        <f>IF(AC1100="",0,IFERROR(IF(VLOOKUP(AC1100,AC$38:AC1099,1,0)&gt;0,0,0),1))</f>
        <v>0</v>
      </c>
      <c r="AC1100" s="161">
        <f>IF(DATOS!J1064=Y$39,DATOS!C1064,"")</f>
        <v>0</v>
      </c>
    </row>
    <row r="1101" spans="27:29" x14ac:dyDescent="0.25">
      <c r="AA1101" s="160">
        <f t="shared" si="21"/>
        <v>1</v>
      </c>
      <c r="AB1101" s="160">
        <f>IF(AC1101="",0,IFERROR(IF(VLOOKUP(AC1101,AC$38:AC1100,1,0)&gt;0,0,0),1))</f>
        <v>0</v>
      </c>
      <c r="AC1101" s="161">
        <f>IF(DATOS!J1065=Y$39,DATOS!C1065,"")</f>
        <v>0</v>
      </c>
    </row>
    <row r="1102" spans="27:29" x14ac:dyDescent="0.25">
      <c r="AA1102" s="160">
        <f t="shared" si="21"/>
        <v>1</v>
      </c>
      <c r="AB1102" s="160">
        <f>IF(AC1102="",0,IFERROR(IF(VLOOKUP(AC1102,AC$38:AC1101,1,0)&gt;0,0,0),1))</f>
        <v>0</v>
      </c>
      <c r="AC1102" s="161">
        <f>IF(DATOS!J1066=Y$39,DATOS!C1066,"")</f>
        <v>0</v>
      </c>
    </row>
    <row r="1103" spans="27:29" x14ac:dyDescent="0.25">
      <c r="AA1103" s="160">
        <f t="shared" si="21"/>
        <v>1</v>
      </c>
      <c r="AB1103" s="160">
        <f>IF(AC1103="",0,IFERROR(IF(VLOOKUP(AC1103,AC$38:AC1102,1,0)&gt;0,0,0),1))</f>
        <v>0</v>
      </c>
      <c r="AC1103" s="161">
        <f>IF(DATOS!J1067=Y$39,DATOS!C1067,"")</f>
        <v>0</v>
      </c>
    </row>
    <row r="1104" spans="27:29" x14ac:dyDescent="0.25">
      <c r="AA1104" s="160">
        <f t="shared" si="21"/>
        <v>1</v>
      </c>
      <c r="AB1104" s="160">
        <f>IF(AC1104="",0,IFERROR(IF(VLOOKUP(AC1104,AC$38:AC1103,1,0)&gt;0,0,0),1))</f>
        <v>0</v>
      </c>
      <c r="AC1104" s="161">
        <f>IF(DATOS!J1068=Y$39,DATOS!C1068,"")</f>
        <v>0</v>
      </c>
    </row>
    <row r="1105" spans="27:29" x14ac:dyDescent="0.25">
      <c r="AA1105" s="160">
        <f t="shared" si="21"/>
        <v>1</v>
      </c>
      <c r="AB1105" s="160">
        <f>IF(AC1105="",0,IFERROR(IF(VLOOKUP(AC1105,AC$38:AC1104,1,0)&gt;0,0,0),1))</f>
        <v>0</v>
      </c>
      <c r="AC1105" s="161">
        <f>IF(DATOS!J1069=Y$39,DATOS!C1069,"")</f>
        <v>0</v>
      </c>
    </row>
    <row r="1106" spans="27:29" x14ac:dyDescent="0.25">
      <c r="AA1106" s="160">
        <f t="shared" si="21"/>
        <v>1</v>
      </c>
      <c r="AB1106" s="160">
        <f>IF(AC1106="",0,IFERROR(IF(VLOOKUP(AC1106,AC$38:AC1105,1,0)&gt;0,0,0),1))</f>
        <v>0</v>
      </c>
      <c r="AC1106" s="161">
        <f>IF(DATOS!J1070=Y$39,DATOS!C1070,"")</f>
        <v>0</v>
      </c>
    </row>
    <row r="1107" spans="27:29" x14ac:dyDescent="0.25">
      <c r="AA1107" s="160">
        <f t="shared" si="21"/>
        <v>1</v>
      </c>
      <c r="AB1107" s="160">
        <f>IF(AC1107="",0,IFERROR(IF(VLOOKUP(AC1107,AC$38:AC1106,1,0)&gt;0,0,0),1))</f>
        <v>0</v>
      </c>
      <c r="AC1107" s="161">
        <f>IF(DATOS!J1071=Y$39,DATOS!C1071,"")</f>
        <v>0</v>
      </c>
    </row>
    <row r="1108" spans="27:29" x14ac:dyDescent="0.25">
      <c r="AA1108" s="160">
        <f t="shared" si="21"/>
        <v>1</v>
      </c>
      <c r="AB1108" s="160">
        <f>IF(AC1108="",0,IFERROR(IF(VLOOKUP(AC1108,AC$38:AC1107,1,0)&gt;0,0,0),1))</f>
        <v>0</v>
      </c>
      <c r="AC1108" s="161">
        <f>IF(DATOS!J1072=Y$39,DATOS!C1072,"")</f>
        <v>0</v>
      </c>
    </row>
    <row r="1109" spans="27:29" x14ac:dyDescent="0.25">
      <c r="AA1109" s="160">
        <f t="shared" si="21"/>
        <v>1</v>
      </c>
      <c r="AB1109" s="160">
        <f>IF(AC1109="",0,IFERROR(IF(VLOOKUP(AC1109,AC$38:AC1108,1,0)&gt;0,0,0),1))</f>
        <v>0</v>
      </c>
      <c r="AC1109" s="161">
        <f>IF(DATOS!J1073=Y$39,DATOS!C1073,"")</f>
        <v>0</v>
      </c>
    </row>
    <row r="1110" spans="27:29" x14ac:dyDescent="0.25">
      <c r="AA1110" s="160">
        <f t="shared" si="21"/>
        <v>1</v>
      </c>
      <c r="AB1110" s="160">
        <f>IF(AC1110="",0,IFERROR(IF(VLOOKUP(AC1110,AC$38:AC1109,1,0)&gt;0,0,0),1))</f>
        <v>0</v>
      </c>
      <c r="AC1110" s="161">
        <f>IF(DATOS!J1074=Y$39,DATOS!C1074,"")</f>
        <v>0</v>
      </c>
    </row>
    <row r="1111" spans="27:29" x14ac:dyDescent="0.25">
      <c r="AA1111" s="160">
        <f t="shared" si="21"/>
        <v>1</v>
      </c>
      <c r="AB1111" s="160">
        <f>IF(AC1111="",0,IFERROR(IF(VLOOKUP(AC1111,AC$38:AC1110,1,0)&gt;0,0,0),1))</f>
        <v>0</v>
      </c>
      <c r="AC1111" s="161">
        <f>IF(DATOS!J1075=Y$39,DATOS!C1075,"")</f>
        <v>0</v>
      </c>
    </row>
    <row r="1112" spans="27:29" x14ac:dyDescent="0.25">
      <c r="AA1112" s="160">
        <f t="shared" si="21"/>
        <v>1</v>
      </c>
      <c r="AB1112" s="160">
        <f>IF(AC1112="",0,IFERROR(IF(VLOOKUP(AC1112,AC$38:AC1111,1,0)&gt;0,0,0),1))</f>
        <v>0</v>
      </c>
      <c r="AC1112" s="161">
        <f>IF(DATOS!J1076=Y$39,DATOS!C1076,"")</f>
        <v>0</v>
      </c>
    </row>
    <row r="1113" spans="27:29" x14ac:dyDescent="0.25">
      <c r="AA1113" s="160">
        <f t="shared" si="21"/>
        <v>1</v>
      </c>
      <c r="AB1113" s="160">
        <f>IF(AC1113="",0,IFERROR(IF(VLOOKUP(AC1113,AC$38:AC1112,1,0)&gt;0,0,0),1))</f>
        <v>0</v>
      </c>
      <c r="AC1113" s="161">
        <f>IF(DATOS!J1077=Y$39,DATOS!C1077,"")</f>
        <v>0</v>
      </c>
    </row>
    <row r="1114" spans="27:29" x14ac:dyDescent="0.25">
      <c r="AA1114" s="160">
        <f t="shared" si="21"/>
        <v>1</v>
      </c>
      <c r="AB1114" s="160">
        <f>IF(AC1114="",0,IFERROR(IF(VLOOKUP(AC1114,AC$38:AC1113,1,0)&gt;0,0,0),1))</f>
        <v>0</v>
      </c>
      <c r="AC1114" s="161">
        <f>IF(DATOS!J1078=Y$39,DATOS!C1078,"")</f>
        <v>0</v>
      </c>
    </row>
    <row r="1115" spans="27:29" x14ac:dyDescent="0.25">
      <c r="AA1115" s="160">
        <f t="shared" si="21"/>
        <v>1</v>
      </c>
      <c r="AB1115" s="160">
        <f>IF(AC1115="",0,IFERROR(IF(VLOOKUP(AC1115,AC$38:AC1114,1,0)&gt;0,0,0),1))</f>
        <v>0</v>
      </c>
      <c r="AC1115" s="161">
        <f>IF(DATOS!J1079=Y$39,DATOS!C1079,"")</f>
        <v>0</v>
      </c>
    </row>
    <row r="1116" spans="27:29" x14ac:dyDescent="0.25">
      <c r="AA1116" s="160">
        <f t="shared" si="21"/>
        <v>1</v>
      </c>
      <c r="AB1116" s="160">
        <f>IF(AC1116="",0,IFERROR(IF(VLOOKUP(AC1116,AC$38:AC1115,1,0)&gt;0,0,0),1))</f>
        <v>0</v>
      </c>
      <c r="AC1116" s="161">
        <f>IF(DATOS!J1080=Y$39,DATOS!C1080,"")</f>
        <v>0</v>
      </c>
    </row>
    <row r="1117" spans="27:29" x14ac:dyDescent="0.25">
      <c r="AA1117" s="160">
        <f t="shared" si="21"/>
        <v>1</v>
      </c>
      <c r="AB1117" s="160">
        <f>IF(AC1117="",0,IFERROR(IF(VLOOKUP(AC1117,AC$38:AC1116,1,0)&gt;0,0,0),1))</f>
        <v>0</v>
      </c>
      <c r="AC1117" s="161">
        <f>IF(DATOS!J1081=Y$39,DATOS!C1081,"")</f>
        <v>0</v>
      </c>
    </row>
    <row r="1118" spans="27:29" x14ac:dyDescent="0.25">
      <c r="AA1118" s="160">
        <f t="shared" si="21"/>
        <v>1</v>
      </c>
      <c r="AB1118" s="160">
        <f>IF(AC1118="",0,IFERROR(IF(VLOOKUP(AC1118,AC$38:AC1117,1,0)&gt;0,0,0),1))</f>
        <v>0</v>
      </c>
      <c r="AC1118" s="161">
        <f>IF(DATOS!J1082=Y$39,DATOS!C1082,"")</f>
        <v>0</v>
      </c>
    </row>
    <row r="1119" spans="27:29" x14ac:dyDescent="0.25">
      <c r="AA1119" s="160">
        <f t="shared" si="21"/>
        <v>1</v>
      </c>
      <c r="AB1119" s="160">
        <f>IF(AC1119="",0,IFERROR(IF(VLOOKUP(AC1119,AC$38:AC1118,1,0)&gt;0,0,0),1))</f>
        <v>0</v>
      </c>
      <c r="AC1119" s="161">
        <f>IF(DATOS!J1083=Y$39,DATOS!C1083,"")</f>
        <v>0</v>
      </c>
    </row>
    <row r="1120" spans="27:29" x14ac:dyDescent="0.25">
      <c r="AA1120" s="160">
        <f t="shared" si="21"/>
        <v>1</v>
      </c>
      <c r="AB1120" s="160">
        <f>IF(AC1120="",0,IFERROR(IF(VLOOKUP(AC1120,AC$38:AC1119,1,0)&gt;0,0,0),1))</f>
        <v>0</v>
      </c>
      <c r="AC1120" s="161">
        <f>IF(DATOS!J1084=Y$39,DATOS!C1084,"")</f>
        <v>0</v>
      </c>
    </row>
    <row r="1121" spans="27:29" x14ac:dyDescent="0.25">
      <c r="AA1121" s="160">
        <f t="shared" si="21"/>
        <v>1</v>
      </c>
      <c r="AB1121" s="160">
        <f>IF(AC1121="",0,IFERROR(IF(VLOOKUP(AC1121,AC$38:AC1120,1,0)&gt;0,0,0),1))</f>
        <v>0</v>
      </c>
      <c r="AC1121" s="161">
        <f>IF(DATOS!J1085=Y$39,DATOS!C1085,"")</f>
        <v>0</v>
      </c>
    </row>
    <row r="1122" spans="27:29" x14ac:dyDescent="0.25">
      <c r="AA1122" s="160">
        <f t="shared" si="21"/>
        <v>1</v>
      </c>
      <c r="AB1122" s="160">
        <f>IF(AC1122="",0,IFERROR(IF(VLOOKUP(AC1122,AC$38:AC1121,1,0)&gt;0,0,0),1))</f>
        <v>0</v>
      </c>
      <c r="AC1122" s="161">
        <f>IF(DATOS!J1086=Y$39,DATOS!C1086,"")</f>
        <v>0</v>
      </c>
    </row>
    <row r="1123" spans="27:29" x14ac:dyDescent="0.25">
      <c r="AA1123" s="160">
        <f t="shared" si="21"/>
        <v>1</v>
      </c>
      <c r="AB1123" s="160">
        <f>IF(AC1123="",0,IFERROR(IF(VLOOKUP(AC1123,AC$38:AC1122,1,0)&gt;0,0,0),1))</f>
        <v>0</v>
      </c>
      <c r="AC1123" s="161">
        <f>IF(DATOS!J1087=Y$39,DATOS!C1087,"")</f>
        <v>0</v>
      </c>
    </row>
    <row r="1124" spans="27:29" x14ac:dyDescent="0.25">
      <c r="AA1124" s="160">
        <f t="shared" si="21"/>
        <v>1</v>
      </c>
      <c r="AB1124" s="160">
        <f>IF(AC1124="",0,IFERROR(IF(VLOOKUP(AC1124,AC$38:AC1123,1,0)&gt;0,0,0),1))</f>
        <v>0</v>
      </c>
      <c r="AC1124" s="161">
        <f>IF(DATOS!J1088=Y$39,DATOS!C1088,"")</f>
        <v>0</v>
      </c>
    </row>
    <row r="1125" spans="27:29" x14ac:dyDescent="0.25">
      <c r="AA1125" s="160">
        <f t="shared" si="21"/>
        <v>1</v>
      </c>
      <c r="AB1125" s="160">
        <f>IF(AC1125="",0,IFERROR(IF(VLOOKUP(AC1125,AC$38:AC1124,1,0)&gt;0,0,0),1))</f>
        <v>0</v>
      </c>
      <c r="AC1125" s="161">
        <f>IF(DATOS!J1089=Y$39,DATOS!C1089,"")</f>
        <v>0</v>
      </c>
    </row>
    <row r="1126" spans="27:29" x14ac:dyDescent="0.25">
      <c r="AA1126" s="160">
        <f t="shared" ref="AA1126:AA1189" si="22">AA1125+AB1126</f>
        <v>1</v>
      </c>
      <c r="AB1126" s="160">
        <f>IF(AC1126="",0,IFERROR(IF(VLOOKUP(AC1126,AC$38:AC1125,1,0)&gt;0,0,0),1))</f>
        <v>0</v>
      </c>
      <c r="AC1126" s="161">
        <f>IF(DATOS!J1090=Y$39,DATOS!C1090,"")</f>
        <v>0</v>
      </c>
    </row>
    <row r="1127" spans="27:29" x14ac:dyDescent="0.25">
      <c r="AA1127" s="160">
        <f t="shared" si="22"/>
        <v>1</v>
      </c>
      <c r="AB1127" s="160">
        <f>IF(AC1127="",0,IFERROR(IF(VLOOKUP(AC1127,AC$38:AC1126,1,0)&gt;0,0,0),1))</f>
        <v>0</v>
      </c>
      <c r="AC1127" s="161">
        <f>IF(DATOS!J1091=Y$39,DATOS!C1091,"")</f>
        <v>0</v>
      </c>
    </row>
    <row r="1128" spans="27:29" x14ac:dyDescent="0.25">
      <c r="AA1128" s="160">
        <f t="shared" si="22"/>
        <v>1</v>
      </c>
      <c r="AB1128" s="160">
        <f>IF(AC1128="",0,IFERROR(IF(VLOOKUP(AC1128,AC$38:AC1127,1,0)&gt;0,0,0),1))</f>
        <v>0</v>
      </c>
      <c r="AC1128" s="161">
        <f>IF(DATOS!J1092=Y$39,DATOS!C1092,"")</f>
        <v>0</v>
      </c>
    </row>
    <row r="1129" spans="27:29" x14ac:dyDescent="0.25">
      <c r="AA1129" s="160">
        <f t="shared" si="22"/>
        <v>1</v>
      </c>
      <c r="AB1129" s="160">
        <f>IF(AC1129="",0,IFERROR(IF(VLOOKUP(AC1129,AC$38:AC1128,1,0)&gt;0,0,0),1))</f>
        <v>0</v>
      </c>
      <c r="AC1129" s="161">
        <f>IF(DATOS!J1093=Y$39,DATOS!C1093,"")</f>
        <v>0</v>
      </c>
    </row>
    <row r="1130" spans="27:29" x14ac:dyDescent="0.25">
      <c r="AA1130" s="160">
        <f t="shared" si="22"/>
        <v>1</v>
      </c>
      <c r="AB1130" s="160">
        <f>IF(AC1130="",0,IFERROR(IF(VLOOKUP(AC1130,AC$38:AC1129,1,0)&gt;0,0,0),1))</f>
        <v>0</v>
      </c>
      <c r="AC1130" s="161">
        <f>IF(DATOS!J1094=Y$39,DATOS!C1094,"")</f>
        <v>0</v>
      </c>
    </row>
    <row r="1131" spans="27:29" x14ac:dyDescent="0.25">
      <c r="AA1131" s="160">
        <f t="shared" si="22"/>
        <v>1</v>
      </c>
      <c r="AB1131" s="160">
        <f>IF(AC1131="",0,IFERROR(IF(VLOOKUP(AC1131,AC$38:AC1130,1,0)&gt;0,0,0),1))</f>
        <v>0</v>
      </c>
      <c r="AC1131" s="161">
        <f>IF(DATOS!J1095=Y$39,DATOS!C1095,"")</f>
        <v>0</v>
      </c>
    </row>
    <row r="1132" spans="27:29" x14ac:dyDescent="0.25">
      <c r="AA1132" s="160">
        <f t="shared" si="22"/>
        <v>1</v>
      </c>
      <c r="AB1132" s="160">
        <f>IF(AC1132="",0,IFERROR(IF(VLOOKUP(AC1132,AC$38:AC1131,1,0)&gt;0,0,0),1))</f>
        <v>0</v>
      </c>
      <c r="AC1132" s="161">
        <f>IF(DATOS!J1096=Y$39,DATOS!C1096,"")</f>
        <v>0</v>
      </c>
    </row>
    <row r="1133" spans="27:29" x14ac:dyDescent="0.25">
      <c r="AA1133" s="160">
        <f t="shared" si="22"/>
        <v>1</v>
      </c>
      <c r="AB1133" s="160">
        <f>IF(AC1133="",0,IFERROR(IF(VLOOKUP(AC1133,AC$38:AC1132,1,0)&gt;0,0,0),1))</f>
        <v>0</v>
      </c>
      <c r="AC1133" s="161">
        <f>IF(DATOS!J1097=Y$39,DATOS!C1097,"")</f>
        <v>0</v>
      </c>
    </row>
    <row r="1134" spans="27:29" x14ac:dyDescent="0.25">
      <c r="AA1134" s="160">
        <f t="shared" si="22"/>
        <v>1</v>
      </c>
      <c r="AB1134" s="160">
        <f>IF(AC1134="",0,IFERROR(IF(VLOOKUP(AC1134,AC$38:AC1133,1,0)&gt;0,0,0),1))</f>
        <v>0</v>
      </c>
      <c r="AC1134" s="161">
        <f>IF(DATOS!J1098=Y$39,DATOS!C1098,"")</f>
        <v>0</v>
      </c>
    </row>
    <row r="1135" spans="27:29" x14ac:dyDescent="0.25">
      <c r="AA1135" s="160">
        <f t="shared" si="22"/>
        <v>1</v>
      </c>
      <c r="AB1135" s="160">
        <f>IF(AC1135="",0,IFERROR(IF(VLOOKUP(AC1135,AC$38:AC1134,1,0)&gt;0,0,0),1))</f>
        <v>0</v>
      </c>
      <c r="AC1135" s="161">
        <f>IF(DATOS!J1099=Y$39,DATOS!C1099,"")</f>
        <v>0</v>
      </c>
    </row>
    <row r="1136" spans="27:29" x14ac:dyDescent="0.25">
      <c r="AA1136" s="160">
        <f t="shared" si="22"/>
        <v>1</v>
      </c>
      <c r="AB1136" s="160">
        <f>IF(AC1136="",0,IFERROR(IF(VLOOKUP(AC1136,AC$38:AC1135,1,0)&gt;0,0,0),1))</f>
        <v>0</v>
      </c>
      <c r="AC1136" s="161">
        <f>IF(DATOS!J1100=Y$39,DATOS!C1100,"")</f>
        <v>0</v>
      </c>
    </row>
    <row r="1137" spans="27:29" x14ac:dyDescent="0.25">
      <c r="AA1137" s="160">
        <f t="shared" si="22"/>
        <v>1</v>
      </c>
      <c r="AB1137" s="160">
        <f>IF(AC1137="",0,IFERROR(IF(VLOOKUP(AC1137,AC$38:AC1136,1,0)&gt;0,0,0),1))</f>
        <v>0</v>
      </c>
      <c r="AC1137" s="161">
        <f>IF(DATOS!J1101=Y$39,DATOS!C1101,"")</f>
        <v>0</v>
      </c>
    </row>
    <row r="1138" spans="27:29" x14ac:dyDescent="0.25">
      <c r="AA1138" s="160">
        <f t="shared" si="22"/>
        <v>1</v>
      </c>
      <c r="AB1138" s="160">
        <f>IF(AC1138="",0,IFERROR(IF(VLOOKUP(AC1138,AC$38:AC1137,1,0)&gt;0,0,0),1))</f>
        <v>0</v>
      </c>
      <c r="AC1138" s="161">
        <f>IF(DATOS!J1102=Y$39,DATOS!C1102,"")</f>
        <v>0</v>
      </c>
    </row>
    <row r="1139" spans="27:29" x14ac:dyDescent="0.25">
      <c r="AA1139" s="160">
        <f t="shared" si="22"/>
        <v>1</v>
      </c>
      <c r="AB1139" s="160">
        <f>IF(AC1139="",0,IFERROR(IF(VLOOKUP(AC1139,AC$38:AC1138,1,0)&gt;0,0,0),1))</f>
        <v>0</v>
      </c>
      <c r="AC1139" s="161">
        <f>IF(DATOS!J1103=Y$39,DATOS!C1103,"")</f>
        <v>0</v>
      </c>
    </row>
    <row r="1140" spans="27:29" x14ac:dyDescent="0.25">
      <c r="AA1140" s="160">
        <f t="shared" si="22"/>
        <v>1</v>
      </c>
      <c r="AB1140" s="160">
        <f>IF(AC1140="",0,IFERROR(IF(VLOOKUP(AC1140,AC$38:AC1139,1,0)&gt;0,0,0),1))</f>
        <v>0</v>
      </c>
      <c r="AC1140" s="161">
        <f>IF(DATOS!J1104=Y$39,DATOS!C1104,"")</f>
        <v>0</v>
      </c>
    </row>
    <row r="1141" spans="27:29" x14ac:dyDescent="0.25">
      <c r="AA1141" s="160">
        <f t="shared" si="22"/>
        <v>1</v>
      </c>
      <c r="AB1141" s="160">
        <f>IF(AC1141="",0,IFERROR(IF(VLOOKUP(AC1141,AC$38:AC1140,1,0)&gt;0,0,0),1))</f>
        <v>0</v>
      </c>
      <c r="AC1141" s="161">
        <f>IF(DATOS!J1105=Y$39,DATOS!C1105,"")</f>
        <v>0</v>
      </c>
    </row>
    <row r="1142" spans="27:29" x14ac:dyDescent="0.25">
      <c r="AA1142" s="160">
        <f t="shared" si="22"/>
        <v>1</v>
      </c>
      <c r="AB1142" s="160">
        <f>IF(AC1142="",0,IFERROR(IF(VLOOKUP(AC1142,AC$38:AC1141,1,0)&gt;0,0,0),1))</f>
        <v>0</v>
      </c>
      <c r="AC1142" s="161">
        <f>IF(DATOS!J1106=Y$39,DATOS!C1106,"")</f>
        <v>0</v>
      </c>
    </row>
    <row r="1143" spans="27:29" x14ac:dyDescent="0.25">
      <c r="AA1143" s="160">
        <f t="shared" si="22"/>
        <v>1</v>
      </c>
      <c r="AB1143" s="160">
        <f>IF(AC1143="",0,IFERROR(IF(VLOOKUP(AC1143,AC$38:AC1142,1,0)&gt;0,0,0),1))</f>
        <v>0</v>
      </c>
      <c r="AC1143" s="161">
        <f>IF(DATOS!J1107=Y$39,DATOS!C1107,"")</f>
        <v>0</v>
      </c>
    </row>
    <row r="1144" spans="27:29" x14ac:dyDescent="0.25">
      <c r="AA1144" s="160">
        <f t="shared" si="22"/>
        <v>1</v>
      </c>
      <c r="AB1144" s="160">
        <f>IF(AC1144="",0,IFERROR(IF(VLOOKUP(AC1144,AC$38:AC1143,1,0)&gt;0,0,0),1))</f>
        <v>0</v>
      </c>
      <c r="AC1144" s="161">
        <f>IF(DATOS!J1108=Y$39,DATOS!C1108,"")</f>
        <v>0</v>
      </c>
    </row>
    <row r="1145" spans="27:29" x14ac:dyDescent="0.25">
      <c r="AA1145" s="160">
        <f t="shared" si="22"/>
        <v>1</v>
      </c>
      <c r="AB1145" s="160">
        <f>IF(AC1145="",0,IFERROR(IF(VLOOKUP(AC1145,AC$38:AC1144,1,0)&gt;0,0,0),1))</f>
        <v>0</v>
      </c>
      <c r="AC1145" s="161">
        <f>IF(DATOS!J1109=Y$39,DATOS!C1109,"")</f>
        <v>0</v>
      </c>
    </row>
    <row r="1146" spans="27:29" x14ac:dyDescent="0.25">
      <c r="AA1146" s="160">
        <f t="shared" si="22"/>
        <v>1</v>
      </c>
      <c r="AB1146" s="160">
        <f>IF(AC1146="",0,IFERROR(IF(VLOOKUP(AC1146,AC$38:AC1145,1,0)&gt;0,0,0),1))</f>
        <v>0</v>
      </c>
      <c r="AC1146" s="161">
        <f>IF(DATOS!J1110=Y$39,DATOS!C1110,"")</f>
        <v>0</v>
      </c>
    </row>
    <row r="1147" spans="27:29" x14ac:dyDescent="0.25">
      <c r="AA1147" s="160">
        <f t="shared" si="22"/>
        <v>1</v>
      </c>
      <c r="AB1147" s="160">
        <f>IF(AC1147="",0,IFERROR(IF(VLOOKUP(AC1147,AC$38:AC1146,1,0)&gt;0,0,0),1))</f>
        <v>0</v>
      </c>
      <c r="AC1147" s="161">
        <f>IF(DATOS!J1111=Y$39,DATOS!C1111,"")</f>
        <v>0</v>
      </c>
    </row>
    <row r="1148" spans="27:29" x14ac:dyDescent="0.25">
      <c r="AA1148" s="160">
        <f t="shared" si="22"/>
        <v>1</v>
      </c>
      <c r="AB1148" s="160">
        <f>IF(AC1148="",0,IFERROR(IF(VLOOKUP(AC1148,AC$38:AC1147,1,0)&gt;0,0,0),1))</f>
        <v>0</v>
      </c>
      <c r="AC1148" s="161">
        <f>IF(DATOS!J1112=Y$39,DATOS!C1112,"")</f>
        <v>0</v>
      </c>
    </row>
    <row r="1149" spans="27:29" x14ac:dyDescent="0.25">
      <c r="AA1149" s="160">
        <f t="shared" si="22"/>
        <v>1</v>
      </c>
      <c r="AB1149" s="160">
        <f>IF(AC1149="",0,IFERROR(IF(VLOOKUP(AC1149,AC$38:AC1148,1,0)&gt;0,0,0),1))</f>
        <v>0</v>
      </c>
      <c r="AC1149" s="161">
        <f>IF(DATOS!J1113=Y$39,DATOS!C1113,"")</f>
        <v>0</v>
      </c>
    </row>
    <row r="1150" spans="27:29" x14ac:dyDescent="0.25">
      <c r="AA1150" s="160">
        <f t="shared" si="22"/>
        <v>1</v>
      </c>
      <c r="AB1150" s="160">
        <f>IF(AC1150="",0,IFERROR(IF(VLOOKUP(AC1150,AC$38:AC1149,1,0)&gt;0,0,0),1))</f>
        <v>0</v>
      </c>
      <c r="AC1150" s="161">
        <f>IF(DATOS!J1114=Y$39,DATOS!C1114,"")</f>
        <v>0</v>
      </c>
    </row>
    <row r="1151" spans="27:29" x14ac:dyDescent="0.25">
      <c r="AA1151" s="160">
        <f t="shared" si="22"/>
        <v>1</v>
      </c>
      <c r="AB1151" s="160">
        <f>IF(AC1151="",0,IFERROR(IF(VLOOKUP(AC1151,AC$38:AC1150,1,0)&gt;0,0,0),1))</f>
        <v>0</v>
      </c>
      <c r="AC1151" s="161">
        <f>IF(DATOS!J1115=Y$39,DATOS!C1115,"")</f>
        <v>0</v>
      </c>
    </row>
    <row r="1152" spans="27:29" x14ac:dyDescent="0.25">
      <c r="AA1152" s="160">
        <f t="shared" si="22"/>
        <v>1</v>
      </c>
      <c r="AB1152" s="160">
        <f>IF(AC1152="",0,IFERROR(IF(VLOOKUP(AC1152,AC$38:AC1151,1,0)&gt;0,0,0),1))</f>
        <v>0</v>
      </c>
      <c r="AC1152" s="161">
        <f>IF(DATOS!J1116=Y$39,DATOS!C1116,"")</f>
        <v>0</v>
      </c>
    </row>
    <row r="1153" spans="27:29" x14ac:dyDescent="0.25">
      <c r="AA1153" s="160">
        <f t="shared" si="22"/>
        <v>1</v>
      </c>
      <c r="AB1153" s="160">
        <f>IF(AC1153="",0,IFERROR(IF(VLOOKUP(AC1153,AC$38:AC1152,1,0)&gt;0,0,0),1))</f>
        <v>0</v>
      </c>
      <c r="AC1153" s="161">
        <f>IF(DATOS!J1117=Y$39,DATOS!C1117,"")</f>
        <v>0</v>
      </c>
    </row>
    <row r="1154" spans="27:29" x14ac:dyDescent="0.25">
      <c r="AA1154" s="160">
        <f t="shared" si="22"/>
        <v>1</v>
      </c>
      <c r="AB1154" s="160">
        <f>IF(AC1154="",0,IFERROR(IF(VLOOKUP(AC1154,AC$38:AC1153,1,0)&gt;0,0,0),1))</f>
        <v>0</v>
      </c>
      <c r="AC1154" s="161">
        <f>IF(DATOS!J1118=Y$39,DATOS!C1118,"")</f>
        <v>0</v>
      </c>
    </row>
    <row r="1155" spans="27:29" x14ac:dyDescent="0.25">
      <c r="AA1155" s="160">
        <f t="shared" si="22"/>
        <v>1</v>
      </c>
      <c r="AB1155" s="160">
        <f>IF(AC1155="",0,IFERROR(IF(VLOOKUP(AC1155,AC$38:AC1154,1,0)&gt;0,0,0),1))</f>
        <v>0</v>
      </c>
      <c r="AC1155" s="161">
        <f>IF(DATOS!J1119=Y$39,DATOS!C1119,"")</f>
        <v>0</v>
      </c>
    </row>
    <row r="1156" spans="27:29" x14ac:dyDescent="0.25">
      <c r="AA1156" s="160">
        <f t="shared" si="22"/>
        <v>1</v>
      </c>
      <c r="AB1156" s="160">
        <f>IF(AC1156="",0,IFERROR(IF(VLOOKUP(AC1156,AC$38:AC1155,1,0)&gt;0,0,0),1))</f>
        <v>0</v>
      </c>
      <c r="AC1156" s="161">
        <f>IF(DATOS!J1120=Y$39,DATOS!C1120,"")</f>
        <v>0</v>
      </c>
    </row>
    <row r="1157" spans="27:29" x14ac:dyDescent="0.25">
      <c r="AA1157" s="160">
        <f t="shared" si="22"/>
        <v>1</v>
      </c>
      <c r="AB1157" s="160">
        <f>IF(AC1157="",0,IFERROR(IF(VLOOKUP(AC1157,AC$38:AC1156,1,0)&gt;0,0,0),1))</f>
        <v>0</v>
      </c>
      <c r="AC1157" s="161">
        <f>IF(DATOS!J1121=Y$39,DATOS!C1121,"")</f>
        <v>0</v>
      </c>
    </row>
    <row r="1158" spans="27:29" x14ac:dyDescent="0.25">
      <c r="AA1158" s="160">
        <f t="shared" si="22"/>
        <v>1</v>
      </c>
      <c r="AB1158" s="160">
        <f>IF(AC1158="",0,IFERROR(IF(VLOOKUP(AC1158,AC$38:AC1157,1,0)&gt;0,0,0),1))</f>
        <v>0</v>
      </c>
      <c r="AC1158" s="161">
        <f>IF(DATOS!J1122=Y$39,DATOS!C1122,"")</f>
        <v>0</v>
      </c>
    </row>
    <row r="1159" spans="27:29" x14ac:dyDescent="0.25">
      <c r="AA1159" s="160">
        <f t="shared" si="22"/>
        <v>1</v>
      </c>
      <c r="AB1159" s="160">
        <f>IF(AC1159="",0,IFERROR(IF(VLOOKUP(AC1159,AC$38:AC1158,1,0)&gt;0,0,0),1))</f>
        <v>0</v>
      </c>
      <c r="AC1159" s="161">
        <f>IF(DATOS!J1123=Y$39,DATOS!C1123,"")</f>
        <v>0</v>
      </c>
    </row>
    <row r="1160" spans="27:29" x14ac:dyDescent="0.25">
      <c r="AA1160" s="160">
        <f t="shared" si="22"/>
        <v>1</v>
      </c>
      <c r="AB1160" s="160">
        <f>IF(AC1160="",0,IFERROR(IF(VLOOKUP(AC1160,AC$38:AC1159,1,0)&gt;0,0,0),1))</f>
        <v>0</v>
      </c>
      <c r="AC1160" s="161">
        <f>IF(DATOS!J1124=Y$39,DATOS!C1124,"")</f>
        <v>0</v>
      </c>
    </row>
    <row r="1161" spans="27:29" x14ac:dyDescent="0.25">
      <c r="AA1161" s="160">
        <f t="shared" si="22"/>
        <v>1</v>
      </c>
      <c r="AB1161" s="160">
        <f>IF(AC1161="",0,IFERROR(IF(VLOOKUP(AC1161,AC$38:AC1160,1,0)&gt;0,0,0),1))</f>
        <v>0</v>
      </c>
      <c r="AC1161" s="161">
        <f>IF(DATOS!J1125=Y$39,DATOS!C1125,"")</f>
        <v>0</v>
      </c>
    </row>
    <row r="1162" spans="27:29" x14ac:dyDescent="0.25">
      <c r="AA1162" s="160">
        <f t="shared" si="22"/>
        <v>1</v>
      </c>
      <c r="AB1162" s="160">
        <f>IF(AC1162="",0,IFERROR(IF(VLOOKUP(AC1162,AC$38:AC1161,1,0)&gt;0,0,0),1))</f>
        <v>0</v>
      </c>
      <c r="AC1162" s="161">
        <f>IF(DATOS!J1126=Y$39,DATOS!C1126,"")</f>
        <v>0</v>
      </c>
    </row>
    <row r="1163" spans="27:29" x14ac:dyDescent="0.25">
      <c r="AA1163" s="160">
        <f t="shared" si="22"/>
        <v>1</v>
      </c>
      <c r="AB1163" s="160">
        <f>IF(AC1163="",0,IFERROR(IF(VLOOKUP(AC1163,AC$38:AC1162,1,0)&gt;0,0,0),1))</f>
        <v>0</v>
      </c>
      <c r="AC1163" s="161">
        <f>IF(DATOS!J1127=Y$39,DATOS!C1127,"")</f>
        <v>0</v>
      </c>
    </row>
    <row r="1164" spans="27:29" x14ac:dyDescent="0.25">
      <c r="AA1164" s="160">
        <f t="shared" si="22"/>
        <v>1</v>
      </c>
      <c r="AB1164" s="160">
        <f>IF(AC1164="",0,IFERROR(IF(VLOOKUP(AC1164,AC$38:AC1163,1,0)&gt;0,0,0),1))</f>
        <v>0</v>
      </c>
      <c r="AC1164" s="161">
        <f>IF(DATOS!J1128=Y$39,DATOS!C1128,"")</f>
        <v>0</v>
      </c>
    </row>
    <row r="1165" spans="27:29" x14ac:dyDescent="0.25">
      <c r="AA1165" s="160">
        <f t="shared" si="22"/>
        <v>1</v>
      </c>
      <c r="AB1165" s="160">
        <f>IF(AC1165="",0,IFERROR(IF(VLOOKUP(AC1165,AC$38:AC1164,1,0)&gt;0,0,0),1))</f>
        <v>0</v>
      </c>
      <c r="AC1165" s="161">
        <f>IF(DATOS!J1129=Y$39,DATOS!C1129,"")</f>
        <v>0</v>
      </c>
    </row>
    <row r="1166" spans="27:29" x14ac:dyDescent="0.25">
      <c r="AA1166" s="160">
        <f t="shared" si="22"/>
        <v>1</v>
      </c>
      <c r="AB1166" s="160">
        <f>IF(AC1166="",0,IFERROR(IF(VLOOKUP(AC1166,AC$38:AC1165,1,0)&gt;0,0,0),1))</f>
        <v>0</v>
      </c>
      <c r="AC1166" s="161">
        <f>IF(DATOS!J1130=Y$39,DATOS!C1130,"")</f>
        <v>0</v>
      </c>
    </row>
    <row r="1167" spans="27:29" x14ac:dyDescent="0.25">
      <c r="AA1167" s="160">
        <f t="shared" si="22"/>
        <v>1</v>
      </c>
      <c r="AB1167" s="160">
        <f>IF(AC1167="",0,IFERROR(IF(VLOOKUP(AC1167,AC$38:AC1166,1,0)&gt;0,0,0),1))</f>
        <v>0</v>
      </c>
      <c r="AC1167" s="161">
        <f>IF(DATOS!J1131=Y$39,DATOS!C1131,"")</f>
        <v>0</v>
      </c>
    </row>
    <row r="1168" spans="27:29" x14ac:dyDescent="0.25">
      <c r="AA1168" s="160">
        <f t="shared" si="22"/>
        <v>1</v>
      </c>
      <c r="AB1168" s="160">
        <f>IF(AC1168="",0,IFERROR(IF(VLOOKUP(AC1168,AC$38:AC1167,1,0)&gt;0,0,0),1))</f>
        <v>0</v>
      </c>
      <c r="AC1168" s="161">
        <f>IF(DATOS!J1132=Y$39,DATOS!C1132,"")</f>
        <v>0</v>
      </c>
    </row>
    <row r="1169" spans="27:29" x14ac:dyDescent="0.25">
      <c r="AA1169" s="160">
        <f t="shared" si="22"/>
        <v>1</v>
      </c>
      <c r="AB1169" s="160">
        <f>IF(AC1169="",0,IFERROR(IF(VLOOKUP(AC1169,AC$38:AC1168,1,0)&gt;0,0,0),1))</f>
        <v>0</v>
      </c>
      <c r="AC1169" s="161">
        <f>IF(DATOS!J1133=Y$39,DATOS!C1133,"")</f>
        <v>0</v>
      </c>
    </row>
    <row r="1170" spans="27:29" x14ac:dyDescent="0.25">
      <c r="AA1170" s="160">
        <f t="shared" si="22"/>
        <v>1</v>
      </c>
      <c r="AB1170" s="160">
        <f>IF(AC1170="",0,IFERROR(IF(VLOOKUP(AC1170,AC$38:AC1169,1,0)&gt;0,0,0),1))</f>
        <v>0</v>
      </c>
      <c r="AC1170" s="161">
        <f>IF(DATOS!J1134=Y$39,DATOS!C1134,"")</f>
        <v>0</v>
      </c>
    </row>
    <row r="1171" spans="27:29" x14ac:dyDescent="0.25">
      <c r="AA1171" s="160">
        <f t="shared" si="22"/>
        <v>1</v>
      </c>
      <c r="AB1171" s="160">
        <f>IF(AC1171="",0,IFERROR(IF(VLOOKUP(AC1171,AC$38:AC1170,1,0)&gt;0,0,0),1))</f>
        <v>0</v>
      </c>
      <c r="AC1171" s="161">
        <f>IF(DATOS!J1135=Y$39,DATOS!C1135,"")</f>
        <v>0</v>
      </c>
    </row>
    <row r="1172" spans="27:29" x14ac:dyDescent="0.25">
      <c r="AA1172" s="160">
        <f t="shared" si="22"/>
        <v>1</v>
      </c>
      <c r="AB1172" s="160">
        <f>IF(AC1172="",0,IFERROR(IF(VLOOKUP(AC1172,AC$38:AC1171,1,0)&gt;0,0,0),1))</f>
        <v>0</v>
      </c>
      <c r="AC1172" s="161">
        <f>IF(DATOS!J1136=Y$39,DATOS!C1136,"")</f>
        <v>0</v>
      </c>
    </row>
    <row r="1173" spans="27:29" x14ac:dyDescent="0.25">
      <c r="AA1173" s="160">
        <f t="shared" si="22"/>
        <v>1</v>
      </c>
      <c r="AB1173" s="160">
        <f>IF(AC1173="",0,IFERROR(IF(VLOOKUP(AC1173,AC$38:AC1172,1,0)&gt;0,0,0),1))</f>
        <v>0</v>
      </c>
      <c r="AC1173" s="161">
        <f>IF(DATOS!J1137=Y$39,DATOS!C1137,"")</f>
        <v>0</v>
      </c>
    </row>
    <row r="1174" spans="27:29" x14ac:dyDescent="0.25">
      <c r="AA1174" s="160">
        <f t="shared" si="22"/>
        <v>1</v>
      </c>
      <c r="AB1174" s="160">
        <f>IF(AC1174="",0,IFERROR(IF(VLOOKUP(AC1174,AC$38:AC1173,1,0)&gt;0,0,0),1))</f>
        <v>0</v>
      </c>
      <c r="AC1174" s="161">
        <f>IF(DATOS!J1138=Y$39,DATOS!C1138,"")</f>
        <v>0</v>
      </c>
    </row>
    <row r="1175" spans="27:29" x14ac:dyDescent="0.25">
      <c r="AA1175" s="160">
        <f t="shared" si="22"/>
        <v>1</v>
      </c>
      <c r="AB1175" s="160">
        <f>IF(AC1175="",0,IFERROR(IF(VLOOKUP(AC1175,AC$38:AC1174,1,0)&gt;0,0,0),1))</f>
        <v>0</v>
      </c>
      <c r="AC1175" s="161">
        <f>IF(DATOS!J1139=Y$39,DATOS!C1139,"")</f>
        <v>0</v>
      </c>
    </row>
    <row r="1176" spans="27:29" x14ac:dyDescent="0.25">
      <c r="AA1176" s="160">
        <f t="shared" si="22"/>
        <v>1</v>
      </c>
      <c r="AB1176" s="160">
        <f>IF(AC1176="",0,IFERROR(IF(VLOOKUP(AC1176,AC$38:AC1175,1,0)&gt;0,0,0),1))</f>
        <v>0</v>
      </c>
      <c r="AC1176" s="161">
        <f>IF(DATOS!J1140=Y$39,DATOS!C1140,"")</f>
        <v>0</v>
      </c>
    </row>
    <row r="1177" spans="27:29" x14ac:dyDescent="0.25">
      <c r="AA1177" s="160">
        <f t="shared" si="22"/>
        <v>1</v>
      </c>
      <c r="AB1177" s="160">
        <f>IF(AC1177="",0,IFERROR(IF(VLOOKUP(AC1177,AC$38:AC1176,1,0)&gt;0,0,0),1))</f>
        <v>0</v>
      </c>
      <c r="AC1177" s="161">
        <f>IF(DATOS!J1141=Y$39,DATOS!C1141,"")</f>
        <v>0</v>
      </c>
    </row>
    <row r="1178" spans="27:29" x14ac:dyDescent="0.25">
      <c r="AA1178" s="160">
        <f t="shared" si="22"/>
        <v>1</v>
      </c>
      <c r="AB1178" s="160">
        <f>IF(AC1178="",0,IFERROR(IF(VLOOKUP(AC1178,AC$38:AC1177,1,0)&gt;0,0,0),1))</f>
        <v>0</v>
      </c>
      <c r="AC1178" s="161">
        <f>IF(DATOS!J1142=Y$39,DATOS!C1142,"")</f>
        <v>0</v>
      </c>
    </row>
    <row r="1179" spans="27:29" x14ac:dyDescent="0.25">
      <c r="AA1179" s="160">
        <f t="shared" si="22"/>
        <v>1</v>
      </c>
      <c r="AB1179" s="160">
        <f>IF(AC1179="",0,IFERROR(IF(VLOOKUP(AC1179,AC$38:AC1178,1,0)&gt;0,0,0),1))</f>
        <v>0</v>
      </c>
      <c r="AC1179" s="161">
        <f>IF(DATOS!J1143=Y$39,DATOS!C1143,"")</f>
        <v>0</v>
      </c>
    </row>
    <row r="1180" spans="27:29" x14ac:dyDescent="0.25">
      <c r="AA1180" s="160">
        <f t="shared" si="22"/>
        <v>1</v>
      </c>
      <c r="AB1180" s="160">
        <f>IF(AC1180="",0,IFERROR(IF(VLOOKUP(AC1180,AC$38:AC1179,1,0)&gt;0,0,0),1))</f>
        <v>0</v>
      </c>
      <c r="AC1180" s="161">
        <f>IF(DATOS!J1144=Y$39,DATOS!C1144,"")</f>
        <v>0</v>
      </c>
    </row>
    <row r="1181" spans="27:29" x14ac:dyDescent="0.25">
      <c r="AA1181" s="160">
        <f t="shared" si="22"/>
        <v>1</v>
      </c>
      <c r="AB1181" s="160">
        <f>IF(AC1181="",0,IFERROR(IF(VLOOKUP(AC1181,AC$38:AC1180,1,0)&gt;0,0,0),1))</f>
        <v>0</v>
      </c>
      <c r="AC1181" s="161">
        <f>IF(DATOS!J1145=Y$39,DATOS!C1145,"")</f>
        <v>0</v>
      </c>
    </row>
    <row r="1182" spans="27:29" x14ac:dyDescent="0.25">
      <c r="AA1182" s="160">
        <f t="shared" si="22"/>
        <v>1</v>
      </c>
      <c r="AB1182" s="160">
        <f>IF(AC1182="",0,IFERROR(IF(VLOOKUP(AC1182,AC$38:AC1181,1,0)&gt;0,0,0),1))</f>
        <v>0</v>
      </c>
      <c r="AC1182" s="161">
        <f>IF(DATOS!J1146=Y$39,DATOS!C1146,"")</f>
        <v>0</v>
      </c>
    </row>
    <row r="1183" spans="27:29" x14ac:dyDescent="0.25">
      <c r="AA1183" s="160">
        <f t="shared" si="22"/>
        <v>1</v>
      </c>
      <c r="AB1183" s="160">
        <f>IF(AC1183="",0,IFERROR(IF(VLOOKUP(AC1183,AC$38:AC1182,1,0)&gt;0,0,0),1))</f>
        <v>0</v>
      </c>
      <c r="AC1183" s="161">
        <f>IF(DATOS!J1147=Y$39,DATOS!C1147,"")</f>
        <v>0</v>
      </c>
    </row>
    <row r="1184" spans="27:29" x14ac:dyDescent="0.25">
      <c r="AA1184" s="160">
        <f t="shared" si="22"/>
        <v>1</v>
      </c>
      <c r="AB1184" s="160">
        <f>IF(AC1184="",0,IFERROR(IF(VLOOKUP(AC1184,AC$38:AC1183,1,0)&gt;0,0,0),1))</f>
        <v>0</v>
      </c>
      <c r="AC1184" s="161">
        <f>IF(DATOS!J1148=Y$39,DATOS!C1148,"")</f>
        <v>0</v>
      </c>
    </row>
    <row r="1185" spans="27:29" x14ac:dyDescent="0.25">
      <c r="AA1185" s="160">
        <f t="shared" si="22"/>
        <v>1</v>
      </c>
      <c r="AB1185" s="160">
        <f>IF(AC1185="",0,IFERROR(IF(VLOOKUP(AC1185,AC$38:AC1184,1,0)&gt;0,0,0),1))</f>
        <v>0</v>
      </c>
      <c r="AC1185" s="161">
        <f>IF(DATOS!J1149=Y$39,DATOS!C1149,"")</f>
        <v>0</v>
      </c>
    </row>
    <row r="1186" spans="27:29" x14ac:dyDescent="0.25">
      <c r="AA1186" s="160">
        <f t="shared" si="22"/>
        <v>1</v>
      </c>
      <c r="AB1186" s="160">
        <f>IF(AC1186="",0,IFERROR(IF(VLOOKUP(AC1186,AC$38:AC1185,1,0)&gt;0,0,0),1))</f>
        <v>0</v>
      </c>
      <c r="AC1186" s="161">
        <f>IF(DATOS!J1150=Y$39,DATOS!C1150,"")</f>
        <v>0</v>
      </c>
    </row>
    <row r="1187" spans="27:29" x14ac:dyDescent="0.25">
      <c r="AA1187" s="160">
        <f t="shared" si="22"/>
        <v>1</v>
      </c>
      <c r="AB1187" s="160">
        <f>IF(AC1187="",0,IFERROR(IF(VLOOKUP(AC1187,AC$38:AC1186,1,0)&gt;0,0,0),1))</f>
        <v>0</v>
      </c>
      <c r="AC1187" s="161">
        <f>IF(DATOS!J1151=Y$39,DATOS!C1151,"")</f>
        <v>0</v>
      </c>
    </row>
    <row r="1188" spans="27:29" x14ac:dyDescent="0.25">
      <c r="AA1188" s="160">
        <f t="shared" si="22"/>
        <v>1</v>
      </c>
      <c r="AB1188" s="160">
        <f>IF(AC1188="",0,IFERROR(IF(VLOOKUP(AC1188,AC$38:AC1187,1,0)&gt;0,0,0),1))</f>
        <v>0</v>
      </c>
      <c r="AC1188" s="161">
        <f>IF(DATOS!J1152=Y$39,DATOS!C1152,"")</f>
        <v>0</v>
      </c>
    </row>
    <row r="1189" spans="27:29" x14ac:dyDescent="0.25">
      <c r="AA1189" s="160">
        <f t="shared" si="22"/>
        <v>1</v>
      </c>
      <c r="AB1189" s="160">
        <f>IF(AC1189="",0,IFERROR(IF(VLOOKUP(AC1189,AC$38:AC1188,1,0)&gt;0,0,0),1))</f>
        <v>0</v>
      </c>
      <c r="AC1189" s="161">
        <f>IF(DATOS!J1153=Y$39,DATOS!C1153,"")</f>
        <v>0</v>
      </c>
    </row>
    <row r="1190" spans="27:29" x14ac:dyDescent="0.25">
      <c r="AA1190" s="160">
        <f t="shared" ref="AA1190:AA1253" si="23">AA1189+AB1190</f>
        <v>1</v>
      </c>
      <c r="AB1190" s="160">
        <f>IF(AC1190="",0,IFERROR(IF(VLOOKUP(AC1190,AC$38:AC1189,1,0)&gt;0,0,0),1))</f>
        <v>0</v>
      </c>
      <c r="AC1190" s="161">
        <f>IF(DATOS!J1154=Y$39,DATOS!C1154,"")</f>
        <v>0</v>
      </c>
    </row>
    <row r="1191" spans="27:29" x14ac:dyDescent="0.25">
      <c r="AA1191" s="160">
        <f t="shared" si="23"/>
        <v>1</v>
      </c>
      <c r="AB1191" s="160">
        <f>IF(AC1191="",0,IFERROR(IF(VLOOKUP(AC1191,AC$38:AC1190,1,0)&gt;0,0,0),1))</f>
        <v>0</v>
      </c>
      <c r="AC1191" s="161">
        <f>IF(DATOS!J1155=Y$39,DATOS!C1155,"")</f>
        <v>0</v>
      </c>
    </row>
    <row r="1192" spans="27:29" x14ac:dyDescent="0.25">
      <c r="AA1192" s="160">
        <f t="shared" si="23"/>
        <v>1</v>
      </c>
      <c r="AB1192" s="160">
        <f>IF(AC1192="",0,IFERROR(IF(VLOOKUP(AC1192,AC$38:AC1191,1,0)&gt;0,0,0),1))</f>
        <v>0</v>
      </c>
      <c r="AC1192" s="161">
        <f>IF(DATOS!J1156=Y$39,DATOS!C1156,"")</f>
        <v>0</v>
      </c>
    </row>
    <row r="1193" spans="27:29" x14ac:dyDescent="0.25">
      <c r="AA1193" s="160">
        <f t="shared" si="23"/>
        <v>1</v>
      </c>
      <c r="AB1193" s="160">
        <f>IF(AC1193="",0,IFERROR(IF(VLOOKUP(AC1193,AC$38:AC1192,1,0)&gt;0,0,0),1))</f>
        <v>0</v>
      </c>
      <c r="AC1193" s="161">
        <f>IF(DATOS!J1157=Y$39,DATOS!C1157,"")</f>
        <v>0</v>
      </c>
    </row>
    <row r="1194" spans="27:29" x14ac:dyDescent="0.25">
      <c r="AA1194" s="160">
        <f t="shared" si="23"/>
        <v>1</v>
      </c>
      <c r="AB1194" s="160">
        <f>IF(AC1194="",0,IFERROR(IF(VLOOKUP(AC1194,AC$38:AC1193,1,0)&gt;0,0,0),1))</f>
        <v>0</v>
      </c>
      <c r="AC1194" s="161">
        <f>IF(DATOS!J1158=Y$39,DATOS!C1158,"")</f>
        <v>0</v>
      </c>
    </row>
    <row r="1195" spans="27:29" x14ac:dyDescent="0.25">
      <c r="AA1195" s="160">
        <f t="shared" si="23"/>
        <v>1</v>
      </c>
      <c r="AB1195" s="160">
        <f>IF(AC1195="",0,IFERROR(IF(VLOOKUP(AC1195,AC$38:AC1194,1,0)&gt;0,0,0),1))</f>
        <v>0</v>
      </c>
      <c r="AC1195" s="161">
        <f>IF(DATOS!J1159=Y$39,DATOS!C1159,"")</f>
        <v>0</v>
      </c>
    </row>
    <row r="1196" spans="27:29" x14ac:dyDescent="0.25">
      <c r="AA1196" s="160">
        <f t="shared" si="23"/>
        <v>1</v>
      </c>
      <c r="AB1196" s="160">
        <f>IF(AC1196="",0,IFERROR(IF(VLOOKUP(AC1196,AC$38:AC1195,1,0)&gt;0,0,0),1))</f>
        <v>0</v>
      </c>
      <c r="AC1196" s="161">
        <f>IF(DATOS!J1160=Y$39,DATOS!C1160,"")</f>
        <v>0</v>
      </c>
    </row>
    <row r="1197" spans="27:29" x14ac:dyDescent="0.25">
      <c r="AA1197" s="160">
        <f t="shared" si="23"/>
        <v>1</v>
      </c>
      <c r="AB1197" s="160">
        <f>IF(AC1197="",0,IFERROR(IF(VLOOKUP(AC1197,AC$38:AC1196,1,0)&gt;0,0,0),1))</f>
        <v>0</v>
      </c>
      <c r="AC1197" s="161">
        <f>IF(DATOS!J1161=Y$39,DATOS!C1161,"")</f>
        <v>0</v>
      </c>
    </row>
    <row r="1198" spans="27:29" x14ac:dyDescent="0.25">
      <c r="AA1198" s="160">
        <f t="shared" si="23"/>
        <v>1</v>
      </c>
      <c r="AB1198" s="160">
        <f>IF(AC1198="",0,IFERROR(IF(VLOOKUP(AC1198,AC$38:AC1197,1,0)&gt;0,0,0),1))</f>
        <v>0</v>
      </c>
      <c r="AC1198" s="161">
        <f>IF(DATOS!J1162=Y$39,DATOS!C1162,"")</f>
        <v>0</v>
      </c>
    </row>
    <row r="1199" spans="27:29" x14ac:dyDescent="0.25">
      <c r="AA1199" s="160">
        <f t="shared" si="23"/>
        <v>1</v>
      </c>
      <c r="AB1199" s="160">
        <f>IF(AC1199="",0,IFERROR(IF(VLOOKUP(AC1199,AC$38:AC1198,1,0)&gt;0,0,0),1))</f>
        <v>0</v>
      </c>
      <c r="AC1199" s="161">
        <f>IF(DATOS!J1163=Y$39,DATOS!C1163,"")</f>
        <v>0</v>
      </c>
    </row>
    <row r="1200" spans="27:29" x14ac:dyDescent="0.25">
      <c r="AA1200" s="160">
        <f t="shared" si="23"/>
        <v>1</v>
      </c>
      <c r="AB1200" s="160">
        <f>IF(AC1200="",0,IFERROR(IF(VLOOKUP(AC1200,AC$38:AC1199,1,0)&gt;0,0,0),1))</f>
        <v>0</v>
      </c>
      <c r="AC1200" s="161">
        <f>IF(DATOS!J1164=Y$39,DATOS!C1164,"")</f>
        <v>0</v>
      </c>
    </row>
    <row r="1201" spans="27:29" x14ac:dyDescent="0.25">
      <c r="AA1201" s="160">
        <f t="shared" si="23"/>
        <v>1</v>
      </c>
      <c r="AB1201" s="160">
        <f>IF(AC1201="",0,IFERROR(IF(VLOOKUP(AC1201,AC$38:AC1200,1,0)&gt;0,0,0),1))</f>
        <v>0</v>
      </c>
      <c r="AC1201" s="161">
        <f>IF(DATOS!J1165=Y$39,DATOS!C1165,"")</f>
        <v>0</v>
      </c>
    </row>
    <row r="1202" spans="27:29" x14ac:dyDescent="0.25">
      <c r="AA1202" s="160">
        <f t="shared" si="23"/>
        <v>1</v>
      </c>
      <c r="AB1202" s="160">
        <f>IF(AC1202="",0,IFERROR(IF(VLOOKUP(AC1202,AC$38:AC1201,1,0)&gt;0,0,0),1))</f>
        <v>0</v>
      </c>
      <c r="AC1202" s="161">
        <f>IF(DATOS!J1166=Y$39,DATOS!C1166,"")</f>
        <v>0</v>
      </c>
    </row>
    <row r="1203" spans="27:29" x14ac:dyDescent="0.25">
      <c r="AA1203" s="160">
        <f t="shared" si="23"/>
        <v>1</v>
      </c>
      <c r="AB1203" s="160">
        <f>IF(AC1203="",0,IFERROR(IF(VLOOKUP(AC1203,AC$38:AC1202,1,0)&gt;0,0,0),1))</f>
        <v>0</v>
      </c>
      <c r="AC1203" s="161">
        <f>IF(DATOS!J1167=Y$39,DATOS!C1167,"")</f>
        <v>0</v>
      </c>
    </row>
    <row r="1204" spans="27:29" x14ac:dyDescent="0.25">
      <c r="AA1204" s="160">
        <f t="shared" si="23"/>
        <v>1</v>
      </c>
      <c r="AB1204" s="160">
        <f>IF(AC1204="",0,IFERROR(IF(VLOOKUP(AC1204,AC$38:AC1203,1,0)&gt;0,0,0),1))</f>
        <v>0</v>
      </c>
      <c r="AC1204" s="161">
        <f>IF(DATOS!J1168=Y$39,DATOS!C1168,"")</f>
        <v>0</v>
      </c>
    </row>
    <row r="1205" spans="27:29" x14ac:dyDescent="0.25">
      <c r="AA1205" s="160">
        <f t="shared" si="23"/>
        <v>1</v>
      </c>
      <c r="AB1205" s="160">
        <f>IF(AC1205="",0,IFERROR(IF(VLOOKUP(AC1205,AC$38:AC1204,1,0)&gt;0,0,0),1))</f>
        <v>0</v>
      </c>
      <c r="AC1205" s="161">
        <f>IF(DATOS!J1169=Y$39,DATOS!C1169,"")</f>
        <v>0</v>
      </c>
    </row>
    <row r="1206" spans="27:29" x14ac:dyDescent="0.25">
      <c r="AA1206" s="160">
        <f t="shared" si="23"/>
        <v>1</v>
      </c>
      <c r="AB1206" s="160">
        <f>IF(AC1206="",0,IFERROR(IF(VLOOKUP(AC1206,AC$38:AC1205,1,0)&gt;0,0,0),1))</f>
        <v>0</v>
      </c>
      <c r="AC1206" s="161">
        <f>IF(DATOS!J1170=Y$39,DATOS!C1170,"")</f>
        <v>0</v>
      </c>
    </row>
    <row r="1207" spans="27:29" x14ac:dyDescent="0.25">
      <c r="AA1207" s="160">
        <f t="shared" si="23"/>
        <v>1</v>
      </c>
      <c r="AB1207" s="160">
        <f>IF(AC1207="",0,IFERROR(IF(VLOOKUP(AC1207,AC$38:AC1206,1,0)&gt;0,0,0),1))</f>
        <v>0</v>
      </c>
      <c r="AC1207" s="161">
        <f>IF(DATOS!J1171=Y$39,DATOS!C1171,"")</f>
        <v>0</v>
      </c>
    </row>
    <row r="1208" spans="27:29" x14ac:dyDescent="0.25">
      <c r="AA1208" s="160">
        <f t="shared" si="23"/>
        <v>1</v>
      </c>
      <c r="AB1208" s="160">
        <f>IF(AC1208="",0,IFERROR(IF(VLOOKUP(AC1208,AC$38:AC1207,1,0)&gt;0,0,0),1))</f>
        <v>0</v>
      </c>
      <c r="AC1208" s="161">
        <f>IF(DATOS!J1172=Y$39,DATOS!C1172,"")</f>
        <v>0</v>
      </c>
    </row>
    <row r="1209" spans="27:29" x14ac:dyDescent="0.25">
      <c r="AA1209" s="160">
        <f t="shared" si="23"/>
        <v>1</v>
      </c>
      <c r="AB1209" s="160">
        <f>IF(AC1209="",0,IFERROR(IF(VLOOKUP(AC1209,AC$38:AC1208,1,0)&gt;0,0,0),1))</f>
        <v>0</v>
      </c>
      <c r="AC1209" s="161">
        <f>IF(DATOS!J1173=Y$39,DATOS!C1173,"")</f>
        <v>0</v>
      </c>
    </row>
    <row r="1210" spans="27:29" x14ac:dyDescent="0.25">
      <c r="AA1210" s="160">
        <f t="shared" si="23"/>
        <v>1</v>
      </c>
      <c r="AB1210" s="160">
        <f>IF(AC1210="",0,IFERROR(IF(VLOOKUP(AC1210,AC$38:AC1209,1,0)&gt;0,0,0),1))</f>
        <v>0</v>
      </c>
      <c r="AC1210" s="161">
        <f>IF(DATOS!J1174=Y$39,DATOS!C1174,"")</f>
        <v>0</v>
      </c>
    </row>
    <row r="1211" spans="27:29" x14ac:dyDescent="0.25">
      <c r="AA1211" s="160">
        <f t="shared" si="23"/>
        <v>1</v>
      </c>
      <c r="AB1211" s="160">
        <f>IF(AC1211="",0,IFERROR(IF(VLOOKUP(AC1211,AC$38:AC1210,1,0)&gt;0,0,0),1))</f>
        <v>0</v>
      </c>
      <c r="AC1211" s="161">
        <f>IF(DATOS!J1175=Y$39,DATOS!C1175,"")</f>
        <v>0</v>
      </c>
    </row>
    <row r="1212" spans="27:29" x14ac:dyDescent="0.25">
      <c r="AA1212" s="160">
        <f t="shared" si="23"/>
        <v>1</v>
      </c>
      <c r="AB1212" s="160">
        <f>IF(AC1212="",0,IFERROR(IF(VLOOKUP(AC1212,AC$38:AC1211,1,0)&gt;0,0,0),1))</f>
        <v>0</v>
      </c>
      <c r="AC1212" s="161">
        <f>IF(DATOS!J1176=Y$39,DATOS!C1176,"")</f>
        <v>0</v>
      </c>
    </row>
    <row r="1213" spans="27:29" x14ac:dyDescent="0.25">
      <c r="AA1213" s="160">
        <f t="shared" si="23"/>
        <v>1</v>
      </c>
      <c r="AB1213" s="160">
        <f>IF(AC1213="",0,IFERROR(IF(VLOOKUP(AC1213,AC$38:AC1212,1,0)&gt;0,0,0),1))</f>
        <v>0</v>
      </c>
      <c r="AC1213" s="161">
        <f>IF(DATOS!J1177=Y$39,DATOS!C1177,"")</f>
        <v>0</v>
      </c>
    </row>
    <row r="1214" spans="27:29" x14ac:dyDescent="0.25">
      <c r="AA1214" s="160">
        <f t="shared" si="23"/>
        <v>1</v>
      </c>
      <c r="AB1214" s="160">
        <f>IF(AC1214="",0,IFERROR(IF(VLOOKUP(AC1214,AC$38:AC1213,1,0)&gt;0,0,0),1))</f>
        <v>0</v>
      </c>
      <c r="AC1214" s="161">
        <f>IF(DATOS!J1178=Y$39,DATOS!C1178,"")</f>
        <v>0</v>
      </c>
    </row>
    <row r="1215" spans="27:29" x14ac:dyDescent="0.25">
      <c r="AA1215" s="160">
        <f t="shared" si="23"/>
        <v>1</v>
      </c>
      <c r="AB1215" s="160">
        <f>IF(AC1215="",0,IFERROR(IF(VLOOKUP(AC1215,AC$38:AC1214,1,0)&gt;0,0,0),1))</f>
        <v>0</v>
      </c>
      <c r="AC1215" s="161">
        <f>IF(DATOS!J1179=Y$39,DATOS!C1179,"")</f>
        <v>0</v>
      </c>
    </row>
    <row r="1216" spans="27:29" x14ac:dyDescent="0.25">
      <c r="AA1216" s="160">
        <f t="shared" si="23"/>
        <v>1</v>
      </c>
      <c r="AB1216" s="160">
        <f>IF(AC1216="",0,IFERROR(IF(VLOOKUP(AC1216,AC$38:AC1215,1,0)&gt;0,0,0),1))</f>
        <v>0</v>
      </c>
      <c r="AC1216" s="161">
        <f>IF(DATOS!J1180=Y$39,DATOS!C1180,"")</f>
        <v>0</v>
      </c>
    </row>
    <row r="1217" spans="27:29" x14ac:dyDescent="0.25">
      <c r="AA1217" s="160">
        <f t="shared" si="23"/>
        <v>1</v>
      </c>
      <c r="AB1217" s="160">
        <f>IF(AC1217="",0,IFERROR(IF(VLOOKUP(AC1217,AC$38:AC1216,1,0)&gt;0,0,0),1))</f>
        <v>0</v>
      </c>
      <c r="AC1217" s="161">
        <f>IF(DATOS!J1181=Y$39,DATOS!C1181,"")</f>
        <v>0</v>
      </c>
    </row>
    <row r="1218" spans="27:29" x14ac:dyDescent="0.25">
      <c r="AA1218" s="160">
        <f t="shared" si="23"/>
        <v>1</v>
      </c>
      <c r="AB1218" s="160">
        <f>IF(AC1218="",0,IFERROR(IF(VLOOKUP(AC1218,AC$38:AC1217,1,0)&gt;0,0,0),1))</f>
        <v>0</v>
      </c>
      <c r="AC1218" s="161">
        <f>IF(DATOS!J1182=Y$39,DATOS!C1182,"")</f>
        <v>0</v>
      </c>
    </row>
    <row r="1219" spans="27:29" x14ac:dyDescent="0.25">
      <c r="AA1219" s="160">
        <f t="shared" si="23"/>
        <v>1</v>
      </c>
      <c r="AB1219" s="160">
        <f>IF(AC1219="",0,IFERROR(IF(VLOOKUP(AC1219,AC$38:AC1218,1,0)&gt;0,0,0),1))</f>
        <v>0</v>
      </c>
      <c r="AC1219" s="161">
        <f>IF(DATOS!J1183=Y$39,DATOS!C1183,"")</f>
        <v>0</v>
      </c>
    </row>
    <row r="1220" spans="27:29" x14ac:dyDescent="0.25">
      <c r="AA1220" s="160">
        <f t="shared" si="23"/>
        <v>1</v>
      </c>
      <c r="AB1220" s="160">
        <f>IF(AC1220="",0,IFERROR(IF(VLOOKUP(AC1220,AC$38:AC1219,1,0)&gt;0,0,0),1))</f>
        <v>0</v>
      </c>
      <c r="AC1220" s="161">
        <f>IF(DATOS!J1184=Y$39,DATOS!C1184,"")</f>
        <v>0</v>
      </c>
    </row>
    <row r="1221" spans="27:29" x14ac:dyDescent="0.25">
      <c r="AA1221" s="160">
        <f t="shared" si="23"/>
        <v>1</v>
      </c>
      <c r="AB1221" s="160">
        <f>IF(AC1221="",0,IFERROR(IF(VLOOKUP(AC1221,AC$38:AC1220,1,0)&gt;0,0,0),1))</f>
        <v>0</v>
      </c>
      <c r="AC1221" s="161">
        <f>IF(DATOS!J1185=Y$39,DATOS!C1185,"")</f>
        <v>0</v>
      </c>
    </row>
    <row r="1222" spans="27:29" x14ac:dyDescent="0.25">
      <c r="AA1222" s="160">
        <f t="shared" si="23"/>
        <v>1</v>
      </c>
      <c r="AB1222" s="160">
        <f>IF(AC1222="",0,IFERROR(IF(VLOOKUP(AC1222,AC$38:AC1221,1,0)&gt;0,0,0),1))</f>
        <v>0</v>
      </c>
      <c r="AC1222" s="161">
        <f>IF(DATOS!J1186=Y$39,DATOS!C1186,"")</f>
        <v>0</v>
      </c>
    </row>
    <row r="1223" spans="27:29" x14ac:dyDescent="0.25">
      <c r="AA1223" s="160">
        <f t="shared" si="23"/>
        <v>1</v>
      </c>
      <c r="AB1223" s="160">
        <f>IF(AC1223="",0,IFERROR(IF(VLOOKUP(AC1223,AC$38:AC1222,1,0)&gt;0,0,0),1))</f>
        <v>0</v>
      </c>
      <c r="AC1223" s="161">
        <f>IF(DATOS!J1187=Y$39,DATOS!C1187,"")</f>
        <v>0</v>
      </c>
    </row>
    <row r="1224" spans="27:29" x14ac:dyDescent="0.25">
      <c r="AA1224" s="160">
        <f t="shared" si="23"/>
        <v>1</v>
      </c>
      <c r="AB1224" s="160">
        <f>IF(AC1224="",0,IFERROR(IF(VLOOKUP(AC1224,AC$38:AC1223,1,0)&gt;0,0,0),1))</f>
        <v>0</v>
      </c>
      <c r="AC1224" s="161">
        <f>IF(DATOS!J1188=Y$39,DATOS!C1188,"")</f>
        <v>0</v>
      </c>
    </row>
    <row r="1225" spans="27:29" x14ac:dyDescent="0.25">
      <c r="AA1225" s="160">
        <f t="shared" si="23"/>
        <v>1</v>
      </c>
      <c r="AB1225" s="160">
        <f>IF(AC1225="",0,IFERROR(IF(VLOOKUP(AC1225,AC$38:AC1224,1,0)&gt;0,0,0),1))</f>
        <v>0</v>
      </c>
      <c r="AC1225" s="161">
        <f>IF(DATOS!J1189=Y$39,DATOS!C1189,"")</f>
        <v>0</v>
      </c>
    </row>
    <row r="1226" spans="27:29" x14ac:dyDescent="0.25">
      <c r="AA1226" s="160">
        <f t="shared" si="23"/>
        <v>1</v>
      </c>
      <c r="AB1226" s="160">
        <f>IF(AC1226="",0,IFERROR(IF(VLOOKUP(AC1226,AC$38:AC1225,1,0)&gt;0,0,0),1))</f>
        <v>0</v>
      </c>
      <c r="AC1226" s="161">
        <f>IF(DATOS!J1190=Y$39,DATOS!C1190,"")</f>
        <v>0</v>
      </c>
    </row>
    <row r="1227" spans="27:29" x14ac:dyDescent="0.25">
      <c r="AA1227" s="160">
        <f t="shared" si="23"/>
        <v>1</v>
      </c>
      <c r="AB1227" s="160">
        <f>IF(AC1227="",0,IFERROR(IF(VLOOKUP(AC1227,AC$38:AC1226,1,0)&gt;0,0,0),1))</f>
        <v>0</v>
      </c>
      <c r="AC1227" s="161">
        <f>IF(DATOS!J1191=Y$39,DATOS!C1191,"")</f>
        <v>0</v>
      </c>
    </row>
    <row r="1228" spans="27:29" x14ac:dyDescent="0.25">
      <c r="AA1228" s="160">
        <f t="shared" si="23"/>
        <v>1</v>
      </c>
      <c r="AB1228" s="160">
        <f>IF(AC1228="",0,IFERROR(IF(VLOOKUP(AC1228,AC$38:AC1227,1,0)&gt;0,0,0),1))</f>
        <v>0</v>
      </c>
      <c r="AC1228" s="161">
        <f>IF(DATOS!J1192=Y$39,DATOS!C1192,"")</f>
        <v>0</v>
      </c>
    </row>
    <row r="1229" spans="27:29" x14ac:dyDescent="0.25">
      <c r="AA1229" s="160">
        <f t="shared" si="23"/>
        <v>1</v>
      </c>
      <c r="AB1229" s="160">
        <f>IF(AC1229="",0,IFERROR(IF(VLOOKUP(AC1229,AC$38:AC1228,1,0)&gt;0,0,0),1))</f>
        <v>0</v>
      </c>
      <c r="AC1229" s="161">
        <f>IF(DATOS!J1193=Y$39,DATOS!C1193,"")</f>
        <v>0</v>
      </c>
    </row>
    <row r="1230" spans="27:29" x14ac:dyDescent="0.25">
      <c r="AA1230" s="160">
        <f t="shared" si="23"/>
        <v>1</v>
      </c>
      <c r="AB1230" s="160">
        <f>IF(AC1230="",0,IFERROR(IF(VLOOKUP(AC1230,AC$38:AC1229,1,0)&gt;0,0,0),1))</f>
        <v>0</v>
      </c>
      <c r="AC1230" s="161">
        <f>IF(DATOS!J1194=Y$39,DATOS!C1194,"")</f>
        <v>0</v>
      </c>
    </row>
    <row r="1231" spans="27:29" x14ac:dyDescent="0.25">
      <c r="AA1231" s="160">
        <f t="shared" si="23"/>
        <v>1</v>
      </c>
      <c r="AB1231" s="160">
        <f>IF(AC1231="",0,IFERROR(IF(VLOOKUP(AC1231,AC$38:AC1230,1,0)&gt;0,0,0),1))</f>
        <v>0</v>
      </c>
      <c r="AC1231" s="161">
        <f>IF(DATOS!J1195=Y$39,DATOS!C1195,"")</f>
        <v>0</v>
      </c>
    </row>
    <row r="1232" spans="27:29" x14ac:dyDescent="0.25">
      <c r="AA1232" s="160">
        <f t="shared" si="23"/>
        <v>1</v>
      </c>
      <c r="AB1232" s="160">
        <f>IF(AC1232="",0,IFERROR(IF(VLOOKUP(AC1232,AC$38:AC1231,1,0)&gt;0,0,0),1))</f>
        <v>0</v>
      </c>
      <c r="AC1232" s="161">
        <f>IF(DATOS!J1196=Y$39,DATOS!C1196,"")</f>
        <v>0</v>
      </c>
    </row>
    <row r="1233" spans="27:29" x14ac:dyDescent="0.25">
      <c r="AA1233" s="160">
        <f t="shared" si="23"/>
        <v>1</v>
      </c>
      <c r="AB1233" s="160">
        <f>IF(AC1233="",0,IFERROR(IF(VLOOKUP(AC1233,AC$38:AC1232,1,0)&gt;0,0,0),1))</f>
        <v>0</v>
      </c>
      <c r="AC1233" s="161">
        <f>IF(DATOS!J1197=Y$39,DATOS!C1197,"")</f>
        <v>0</v>
      </c>
    </row>
    <row r="1234" spans="27:29" x14ac:dyDescent="0.25">
      <c r="AA1234" s="160">
        <f t="shared" si="23"/>
        <v>1</v>
      </c>
      <c r="AB1234" s="160">
        <f>IF(AC1234="",0,IFERROR(IF(VLOOKUP(AC1234,AC$38:AC1233,1,0)&gt;0,0,0),1))</f>
        <v>0</v>
      </c>
      <c r="AC1234" s="161">
        <f>IF(DATOS!J1198=Y$39,DATOS!C1198,"")</f>
        <v>0</v>
      </c>
    </row>
    <row r="1235" spans="27:29" x14ac:dyDescent="0.25">
      <c r="AA1235" s="160">
        <f t="shared" si="23"/>
        <v>1</v>
      </c>
      <c r="AB1235" s="160">
        <f>IF(AC1235="",0,IFERROR(IF(VLOOKUP(AC1235,AC$38:AC1234,1,0)&gt;0,0,0),1))</f>
        <v>0</v>
      </c>
      <c r="AC1235" s="161">
        <f>IF(DATOS!J1199=Y$39,DATOS!C1199,"")</f>
        <v>0</v>
      </c>
    </row>
    <row r="1236" spans="27:29" x14ac:dyDescent="0.25">
      <c r="AA1236" s="160">
        <f t="shared" si="23"/>
        <v>1</v>
      </c>
      <c r="AB1236" s="160">
        <f>IF(AC1236="",0,IFERROR(IF(VLOOKUP(AC1236,AC$38:AC1235,1,0)&gt;0,0,0),1))</f>
        <v>0</v>
      </c>
      <c r="AC1236" s="161">
        <f>IF(DATOS!J1200=Y$39,DATOS!C1200,"")</f>
        <v>0</v>
      </c>
    </row>
    <row r="1237" spans="27:29" x14ac:dyDescent="0.25">
      <c r="AA1237" s="160">
        <f t="shared" si="23"/>
        <v>1</v>
      </c>
      <c r="AB1237" s="160">
        <f>IF(AC1237="",0,IFERROR(IF(VLOOKUP(AC1237,AC$38:AC1236,1,0)&gt;0,0,0),1))</f>
        <v>0</v>
      </c>
      <c r="AC1237" s="161">
        <f>IF(DATOS!J1201=Y$39,DATOS!C1201,"")</f>
        <v>0</v>
      </c>
    </row>
    <row r="1238" spans="27:29" x14ac:dyDescent="0.25">
      <c r="AA1238" s="160">
        <f t="shared" si="23"/>
        <v>1</v>
      </c>
      <c r="AB1238" s="160">
        <f>IF(AC1238="",0,IFERROR(IF(VLOOKUP(AC1238,AC$38:AC1237,1,0)&gt;0,0,0),1))</f>
        <v>0</v>
      </c>
      <c r="AC1238" s="161">
        <f>IF(DATOS!J1202=Y$39,DATOS!C1202,"")</f>
        <v>0</v>
      </c>
    </row>
    <row r="1239" spans="27:29" x14ac:dyDescent="0.25">
      <c r="AA1239" s="160">
        <f t="shared" si="23"/>
        <v>1</v>
      </c>
      <c r="AB1239" s="160">
        <f>IF(AC1239="",0,IFERROR(IF(VLOOKUP(AC1239,AC$38:AC1238,1,0)&gt;0,0,0),1))</f>
        <v>0</v>
      </c>
      <c r="AC1239" s="161">
        <f>IF(DATOS!J1203=Y$39,DATOS!C1203,"")</f>
        <v>0</v>
      </c>
    </row>
    <row r="1240" spans="27:29" x14ac:dyDescent="0.25">
      <c r="AA1240" s="160">
        <f t="shared" si="23"/>
        <v>1</v>
      </c>
      <c r="AB1240" s="160">
        <f>IF(AC1240="",0,IFERROR(IF(VLOOKUP(AC1240,AC$38:AC1239,1,0)&gt;0,0,0),1))</f>
        <v>0</v>
      </c>
      <c r="AC1240" s="161">
        <f>IF(DATOS!J1204=Y$39,DATOS!C1204,"")</f>
        <v>0</v>
      </c>
    </row>
    <row r="1241" spans="27:29" x14ac:dyDescent="0.25">
      <c r="AA1241" s="160">
        <f t="shared" si="23"/>
        <v>1</v>
      </c>
      <c r="AB1241" s="160">
        <f>IF(AC1241="",0,IFERROR(IF(VLOOKUP(AC1241,AC$38:AC1240,1,0)&gt;0,0,0),1))</f>
        <v>0</v>
      </c>
      <c r="AC1241" s="161">
        <f>IF(DATOS!J1205=Y$39,DATOS!C1205,"")</f>
        <v>0</v>
      </c>
    </row>
    <row r="1242" spans="27:29" x14ac:dyDescent="0.25">
      <c r="AA1242" s="160">
        <f t="shared" si="23"/>
        <v>1</v>
      </c>
      <c r="AB1242" s="160">
        <f>IF(AC1242="",0,IFERROR(IF(VLOOKUP(AC1242,AC$38:AC1241,1,0)&gt;0,0,0),1))</f>
        <v>0</v>
      </c>
      <c r="AC1242" s="161">
        <f>IF(DATOS!J1206=Y$39,DATOS!C1206,"")</f>
        <v>0</v>
      </c>
    </row>
    <row r="1243" spans="27:29" x14ac:dyDescent="0.25">
      <c r="AA1243" s="160">
        <f t="shared" si="23"/>
        <v>1</v>
      </c>
      <c r="AB1243" s="160">
        <f>IF(AC1243="",0,IFERROR(IF(VLOOKUP(AC1243,AC$38:AC1242,1,0)&gt;0,0,0),1))</f>
        <v>0</v>
      </c>
      <c r="AC1243" s="161">
        <f>IF(DATOS!J1207=Y$39,DATOS!C1207,"")</f>
        <v>0</v>
      </c>
    </row>
    <row r="1244" spans="27:29" x14ac:dyDescent="0.25">
      <c r="AA1244" s="160">
        <f t="shared" si="23"/>
        <v>1</v>
      </c>
      <c r="AB1244" s="160">
        <f>IF(AC1244="",0,IFERROR(IF(VLOOKUP(AC1244,AC$38:AC1243,1,0)&gt;0,0,0),1))</f>
        <v>0</v>
      </c>
      <c r="AC1244" s="161">
        <f>IF(DATOS!J1208=Y$39,DATOS!C1208,"")</f>
        <v>0</v>
      </c>
    </row>
    <row r="1245" spans="27:29" x14ac:dyDescent="0.25">
      <c r="AA1245" s="160">
        <f t="shared" si="23"/>
        <v>1</v>
      </c>
      <c r="AB1245" s="160">
        <f>IF(AC1245="",0,IFERROR(IF(VLOOKUP(AC1245,AC$38:AC1244,1,0)&gt;0,0,0),1))</f>
        <v>0</v>
      </c>
      <c r="AC1245" s="161">
        <f>IF(DATOS!J1209=Y$39,DATOS!C1209,"")</f>
        <v>0</v>
      </c>
    </row>
    <row r="1246" spans="27:29" x14ac:dyDescent="0.25">
      <c r="AA1246" s="160">
        <f t="shared" si="23"/>
        <v>1</v>
      </c>
      <c r="AB1246" s="160">
        <f>IF(AC1246="",0,IFERROR(IF(VLOOKUP(AC1246,AC$38:AC1245,1,0)&gt;0,0,0),1))</f>
        <v>0</v>
      </c>
      <c r="AC1246" s="161">
        <f>IF(DATOS!J1210=Y$39,DATOS!C1210,"")</f>
        <v>0</v>
      </c>
    </row>
    <row r="1247" spans="27:29" x14ac:dyDescent="0.25">
      <c r="AA1247" s="160">
        <f t="shared" si="23"/>
        <v>1</v>
      </c>
      <c r="AB1247" s="160">
        <f>IF(AC1247="",0,IFERROR(IF(VLOOKUP(AC1247,AC$38:AC1246,1,0)&gt;0,0,0),1))</f>
        <v>0</v>
      </c>
      <c r="AC1247" s="161">
        <f>IF(DATOS!J1211=Y$39,DATOS!C1211,"")</f>
        <v>0</v>
      </c>
    </row>
    <row r="1248" spans="27:29" x14ac:dyDescent="0.25">
      <c r="AA1248" s="160">
        <f t="shared" si="23"/>
        <v>1</v>
      </c>
      <c r="AB1248" s="160">
        <f>IF(AC1248="",0,IFERROR(IF(VLOOKUP(AC1248,AC$38:AC1247,1,0)&gt;0,0,0),1))</f>
        <v>0</v>
      </c>
      <c r="AC1248" s="161">
        <f>IF(DATOS!J1212=Y$39,DATOS!C1212,"")</f>
        <v>0</v>
      </c>
    </row>
    <row r="1249" spans="27:29" x14ac:dyDescent="0.25">
      <c r="AA1249" s="160">
        <f t="shared" si="23"/>
        <v>1</v>
      </c>
      <c r="AB1249" s="160">
        <f>IF(AC1249="",0,IFERROR(IF(VLOOKUP(AC1249,AC$38:AC1248,1,0)&gt;0,0,0),1))</f>
        <v>0</v>
      </c>
      <c r="AC1249" s="161">
        <f>IF(DATOS!J1213=Y$39,DATOS!C1213,"")</f>
        <v>0</v>
      </c>
    </row>
    <row r="1250" spans="27:29" x14ac:dyDescent="0.25">
      <c r="AA1250" s="160">
        <f t="shared" si="23"/>
        <v>1</v>
      </c>
      <c r="AB1250" s="160">
        <f>IF(AC1250="",0,IFERROR(IF(VLOOKUP(AC1250,AC$38:AC1249,1,0)&gt;0,0,0),1))</f>
        <v>0</v>
      </c>
      <c r="AC1250" s="161">
        <f>IF(DATOS!J1214=Y$39,DATOS!C1214,"")</f>
        <v>0</v>
      </c>
    </row>
    <row r="1251" spans="27:29" x14ac:dyDescent="0.25">
      <c r="AA1251" s="160">
        <f t="shared" si="23"/>
        <v>1</v>
      </c>
      <c r="AB1251" s="160">
        <f>IF(AC1251="",0,IFERROR(IF(VLOOKUP(AC1251,AC$38:AC1250,1,0)&gt;0,0,0),1))</f>
        <v>0</v>
      </c>
      <c r="AC1251" s="161">
        <f>IF(DATOS!J1215=Y$39,DATOS!C1215,"")</f>
        <v>0</v>
      </c>
    </row>
    <row r="1252" spans="27:29" x14ac:dyDescent="0.25">
      <c r="AA1252" s="160">
        <f t="shared" si="23"/>
        <v>1</v>
      </c>
      <c r="AB1252" s="160">
        <f>IF(AC1252="",0,IFERROR(IF(VLOOKUP(AC1252,AC$38:AC1251,1,0)&gt;0,0,0),1))</f>
        <v>0</v>
      </c>
      <c r="AC1252" s="161">
        <f>IF(DATOS!J1216=Y$39,DATOS!C1216,"")</f>
        <v>0</v>
      </c>
    </row>
    <row r="1253" spans="27:29" x14ac:dyDescent="0.25">
      <c r="AA1253" s="160">
        <f t="shared" si="23"/>
        <v>1</v>
      </c>
      <c r="AB1253" s="160">
        <f>IF(AC1253="",0,IFERROR(IF(VLOOKUP(AC1253,AC$38:AC1252,1,0)&gt;0,0,0),1))</f>
        <v>0</v>
      </c>
      <c r="AC1253" s="161">
        <f>IF(DATOS!J1217=Y$39,DATOS!C1217,"")</f>
        <v>0</v>
      </c>
    </row>
    <row r="1254" spans="27:29" x14ac:dyDescent="0.25">
      <c r="AA1254" s="160">
        <f t="shared" ref="AA1254:AA1317" si="24">AA1253+AB1254</f>
        <v>1</v>
      </c>
      <c r="AB1254" s="160">
        <f>IF(AC1254="",0,IFERROR(IF(VLOOKUP(AC1254,AC$38:AC1253,1,0)&gt;0,0,0),1))</f>
        <v>0</v>
      </c>
      <c r="AC1254" s="161">
        <f>IF(DATOS!J1218=Y$39,DATOS!C1218,"")</f>
        <v>0</v>
      </c>
    </row>
    <row r="1255" spans="27:29" x14ac:dyDescent="0.25">
      <c r="AA1255" s="160">
        <f t="shared" si="24"/>
        <v>1</v>
      </c>
      <c r="AB1255" s="160">
        <f>IF(AC1255="",0,IFERROR(IF(VLOOKUP(AC1255,AC$38:AC1254,1,0)&gt;0,0,0),1))</f>
        <v>0</v>
      </c>
      <c r="AC1255" s="161">
        <f>IF(DATOS!J1219=Y$39,DATOS!C1219,"")</f>
        <v>0</v>
      </c>
    </row>
    <row r="1256" spans="27:29" x14ac:dyDescent="0.25">
      <c r="AA1256" s="160">
        <f t="shared" si="24"/>
        <v>1</v>
      </c>
      <c r="AB1256" s="160">
        <f>IF(AC1256="",0,IFERROR(IF(VLOOKUP(AC1256,AC$38:AC1255,1,0)&gt;0,0,0),1))</f>
        <v>0</v>
      </c>
      <c r="AC1256" s="161">
        <f>IF(DATOS!J1220=Y$39,DATOS!C1220,"")</f>
        <v>0</v>
      </c>
    </row>
    <row r="1257" spans="27:29" x14ac:dyDescent="0.25">
      <c r="AA1257" s="160">
        <f t="shared" si="24"/>
        <v>1</v>
      </c>
      <c r="AB1257" s="160">
        <f>IF(AC1257="",0,IFERROR(IF(VLOOKUP(AC1257,AC$38:AC1256,1,0)&gt;0,0,0),1))</f>
        <v>0</v>
      </c>
      <c r="AC1257" s="161">
        <f>IF(DATOS!J1221=Y$39,DATOS!C1221,"")</f>
        <v>0</v>
      </c>
    </row>
    <row r="1258" spans="27:29" x14ac:dyDescent="0.25">
      <c r="AA1258" s="160">
        <f t="shared" si="24"/>
        <v>1</v>
      </c>
      <c r="AB1258" s="160">
        <f>IF(AC1258="",0,IFERROR(IF(VLOOKUP(AC1258,AC$38:AC1257,1,0)&gt;0,0,0),1))</f>
        <v>0</v>
      </c>
      <c r="AC1258" s="161">
        <f>IF(DATOS!J1222=Y$39,DATOS!C1222,"")</f>
        <v>0</v>
      </c>
    </row>
    <row r="1259" spans="27:29" x14ac:dyDescent="0.25">
      <c r="AA1259" s="160">
        <f t="shared" si="24"/>
        <v>1</v>
      </c>
      <c r="AB1259" s="160">
        <f>IF(AC1259="",0,IFERROR(IF(VLOOKUP(AC1259,AC$38:AC1258,1,0)&gt;0,0,0),1))</f>
        <v>0</v>
      </c>
      <c r="AC1259" s="161">
        <f>IF(DATOS!J1223=Y$39,DATOS!C1223,"")</f>
        <v>0</v>
      </c>
    </row>
    <row r="1260" spans="27:29" x14ac:dyDescent="0.25">
      <c r="AA1260" s="160">
        <f t="shared" si="24"/>
        <v>1</v>
      </c>
      <c r="AB1260" s="160">
        <f>IF(AC1260="",0,IFERROR(IF(VLOOKUP(AC1260,AC$38:AC1259,1,0)&gt;0,0,0),1))</f>
        <v>0</v>
      </c>
      <c r="AC1260" s="161">
        <f>IF(DATOS!J1224=Y$39,DATOS!C1224,"")</f>
        <v>0</v>
      </c>
    </row>
    <row r="1261" spans="27:29" x14ac:dyDescent="0.25">
      <c r="AA1261" s="160">
        <f t="shared" si="24"/>
        <v>1</v>
      </c>
      <c r="AB1261" s="160">
        <f>IF(AC1261="",0,IFERROR(IF(VLOOKUP(AC1261,AC$38:AC1260,1,0)&gt;0,0,0),1))</f>
        <v>0</v>
      </c>
      <c r="AC1261" s="161">
        <f>IF(DATOS!J1225=Y$39,DATOS!C1225,"")</f>
        <v>0</v>
      </c>
    </row>
    <row r="1262" spans="27:29" x14ac:dyDescent="0.25">
      <c r="AA1262" s="160">
        <f t="shared" si="24"/>
        <v>1</v>
      </c>
      <c r="AB1262" s="160">
        <f>IF(AC1262="",0,IFERROR(IF(VLOOKUP(AC1262,AC$38:AC1261,1,0)&gt;0,0,0),1))</f>
        <v>0</v>
      </c>
      <c r="AC1262" s="161">
        <f>IF(DATOS!J1226=Y$39,DATOS!C1226,"")</f>
        <v>0</v>
      </c>
    </row>
    <row r="1263" spans="27:29" x14ac:dyDescent="0.25">
      <c r="AA1263" s="160">
        <f t="shared" si="24"/>
        <v>1</v>
      </c>
      <c r="AB1263" s="160">
        <f>IF(AC1263="",0,IFERROR(IF(VLOOKUP(AC1263,AC$38:AC1262,1,0)&gt;0,0,0),1))</f>
        <v>0</v>
      </c>
      <c r="AC1263" s="161">
        <f>IF(DATOS!J1227=Y$39,DATOS!C1227,"")</f>
        <v>0</v>
      </c>
    </row>
    <row r="1264" spans="27:29" x14ac:dyDescent="0.25">
      <c r="AA1264" s="160">
        <f t="shared" si="24"/>
        <v>1</v>
      </c>
      <c r="AB1264" s="160">
        <f>IF(AC1264="",0,IFERROR(IF(VLOOKUP(AC1264,AC$38:AC1263,1,0)&gt;0,0,0),1))</f>
        <v>0</v>
      </c>
      <c r="AC1264" s="161">
        <f>IF(DATOS!J1228=Y$39,DATOS!C1228,"")</f>
        <v>0</v>
      </c>
    </row>
    <row r="1265" spans="27:29" x14ac:dyDescent="0.25">
      <c r="AA1265" s="160">
        <f t="shared" si="24"/>
        <v>1</v>
      </c>
      <c r="AB1265" s="160">
        <f>IF(AC1265="",0,IFERROR(IF(VLOOKUP(AC1265,AC$38:AC1264,1,0)&gt;0,0,0),1))</f>
        <v>0</v>
      </c>
      <c r="AC1265" s="161">
        <f>IF(DATOS!J1229=Y$39,DATOS!C1229,"")</f>
        <v>0</v>
      </c>
    </row>
    <row r="1266" spans="27:29" x14ac:dyDescent="0.25">
      <c r="AA1266" s="160">
        <f t="shared" si="24"/>
        <v>1</v>
      </c>
      <c r="AB1266" s="160">
        <f>IF(AC1266="",0,IFERROR(IF(VLOOKUP(AC1266,AC$38:AC1265,1,0)&gt;0,0,0),1))</f>
        <v>0</v>
      </c>
      <c r="AC1266" s="161">
        <f>IF(DATOS!J1230=Y$39,DATOS!C1230,"")</f>
        <v>0</v>
      </c>
    </row>
    <row r="1267" spans="27:29" x14ac:dyDescent="0.25">
      <c r="AA1267" s="160">
        <f t="shared" si="24"/>
        <v>1</v>
      </c>
      <c r="AB1267" s="160">
        <f>IF(AC1267="",0,IFERROR(IF(VLOOKUP(AC1267,AC$38:AC1266,1,0)&gt;0,0,0),1))</f>
        <v>0</v>
      </c>
      <c r="AC1267" s="161">
        <f>IF(DATOS!J1231=Y$39,DATOS!C1231,"")</f>
        <v>0</v>
      </c>
    </row>
    <row r="1268" spans="27:29" x14ac:dyDescent="0.25">
      <c r="AA1268" s="160">
        <f t="shared" si="24"/>
        <v>1</v>
      </c>
      <c r="AB1268" s="160">
        <f>IF(AC1268="",0,IFERROR(IF(VLOOKUP(AC1268,AC$38:AC1267,1,0)&gt;0,0,0),1))</f>
        <v>0</v>
      </c>
      <c r="AC1268" s="161">
        <f>IF(DATOS!J1232=Y$39,DATOS!C1232,"")</f>
        <v>0</v>
      </c>
    </row>
    <row r="1269" spans="27:29" x14ac:dyDescent="0.25">
      <c r="AA1269" s="160">
        <f t="shared" si="24"/>
        <v>1</v>
      </c>
      <c r="AB1269" s="160">
        <f>IF(AC1269="",0,IFERROR(IF(VLOOKUP(AC1269,AC$38:AC1268,1,0)&gt;0,0,0),1))</f>
        <v>0</v>
      </c>
      <c r="AC1269" s="161">
        <f>IF(DATOS!J1233=Y$39,DATOS!C1233,"")</f>
        <v>0</v>
      </c>
    </row>
    <row r="1270" spans="27:29" x14ac:dyDescent="0.25">
      <c r="AA1270" s="160">
        <f t="shared" si="24"/>
        <v>1</v>
      </c>
      <c r="AB1270" s="160">
        <f>IF(AC1270="",0,IFERROR(IF(VLOOKUP(AC1270,AC$38:AC1269,1,0)&gt;0,0,0),1))</f>
        <v>0</v>
      </c>
      <c r="AC1270" s="161">
        <f>IF(DATOS!J1234=Y$39,DATOS!C1234,"")</f>
        <v>0</v>
      </c>
    </row>
    <row r="1271" spans="27:29" x14ac:dyDescent="0.25">
      <c r="AA1271" s="160">
        <f t="shared" si="24"/>
        <v>1</v>
      </c>
      <c r="AB1271" s="160">
        <f>IF(AC1271="",0,IFERROR(IF(VLOOKUP(AC1271,AC$38:AC1270,1,0)&gt;0,0,0),1))</f>
        <v>0</v>
      </c>
      <c r="AC1271" s="161">
        <f>IF(DATOS!J1235=Y$39,DATOS!C1235,"")</f>
        <v>0</v>
      </c>
    </row>
    <row r="1272" spans="27:29" x14ac:dyDescent="0.25">
      <c r="AA1272" s="160">
        <f t="shared" si="24"/>
        <v>1</v>
      </c>
      <c r="AB1272" s="160">
        <f>IF(AC1272="",0,IFERROR(IF(VLOOKUP(AC1272,AC$38:AC1271,1,0)&gt;0,0,0),1))</f>
        <v>0</v>
      </c>
      <c r="AC1272" s="161">
        <f>IF(DATOS!J1236=Y$39,DATOS!C1236,"")</f>
        <v>0</v>
      </c>
    </row>
    <row r="1273" spans="27:29" x14ac:dyDescent="0.25">
      <c r="AA1273" s="160">
        <f t="shared" si="24"/>
        <v>1</v>
      </c>
      <c r="AB1273" s="160">
        <f>IF(AC1273="",0,IFERROR(IF(VLOOKUP(AC1273,AC$38:AC1272,1,0)&gt;0,0,0),1))</f>
        <v>0</v>
      </c>
      <c r="AC1273" s="161">
        <f>IF(DATOS!J1237=Y$39,DATOS!C1237,"")</f>
        <v>0</v>
      </c>
    </row>
    <row r="1274" spans="27:29" x14ac:dyDescent="0.25">
      <c r="AA1274" s="160">
        <f t="shared" si="24"/>
        <v>1</v>
      </c>
      <c r="AB1274" s="160">
        <f>IF(AC1274="",0,IFERROR(IF(VLOOKUP(AC1274,AC$38:AC1273,1,0)&gt;0,0,0),1))</f>
        <v>0</v>
      </c>
      <c r="AC1274" s="161">
        <f>IF(DATOS!J1238=Y$39,DATOS!C1238,"")</f>
        <v>0</v>
      </c>
    </row>
    <row r="1275" spans="27:29" x14ac:dyDescent="0.25">
      <c r="AA1275" s="160">
        <f t="shared" si="24"/>
        <v>1</v>
      </c>
      <c r="AB1275" s="160">
        <f>IF(AC1275="",0,IFERROR(IF(VLOOKUP(AC1275,AC$38:AC1274,1,0)&gt;0,0,0),1))</f>
        <v>0</v>
      </c>
      <c r="AC1275" s="161">
        <f>IF(DATOS!J1239=Y$39,DATOS!C1239,"")</f>
        <v>0</v>
      </c>
    </row>
    <row r="1276" spans="27:29" x14ac:dyDescent="0.25">
      <c r="AA1276" s="160">
        <f t="shared" si="24"/>
        <v>1</v>
      </c>
      <c r="AB1276" s="160">
        <f>IF(AC1276="",0,IFERROR(IF(VLOOKUP(AC1276,AC$38:AC1275,1,0)&gt;0,0,0),1))</f>
        <v>0</v>
      </c>
      <c r="AC1276" s="161">
        <f>IF(DATOS!J1240=Y$39,DATOS!C1240,"")</f>
        <v>0</v>
      </c>
    </row>
    <row r="1277" spans="27:29" x14ac:dyDescent="0.25">
      <c r="AA1277" s="160">
        <f t="shared" si="24"/>
        <v>1</v>
      </c>
      <c r="AB1277" s="160">
        <f>IF(AC1277="",0,IFERROR(IF(VLOOKUP(AC1277,AC$38:AC1276,1,0)&gt;0,0,0),1))</f>
        <v>0</v>
      </c>
      <c r="AC1277" s="161">
        <f>IF(DATOS!J1241=Y$39,DATOS!C1241,"")</f>
        <v>0</v>
      </c>
    </row>
    <row r="1278" spans="27:29" x14ac:dyDescent="0.25">
      <c r="AA1278" s="160">
        <f t="shared" si="24"/>
        <v>1</v>
      </c>
      <c r="AB1278" s="160">
        <f>IF(AC1278="",0,IFERROR(IF(VLOOKUP(AC1278,AC$38:AC1277,1,0)&gt;0,0,0),1))</f>
        <v>0</v>
      </c>
      <c r="AC1278" s="161">
        <f>IF(DATOS!J1242=Y$39,DATOS!C1242,"")</f>
        <v>0</v>
      </c>
    </row>
    <row r="1279" spans="27:29" x14ac:dyDescent="0.25">
      <c r="AA1279" s="160">
        <f t="shared" si="24"/>
        <v>1</v>
      </c>
      <c r="AB1279" s="160">
        <f>IF(AC1279="",0,IFERROR(IF(VLOOKUP(AC1279,AC$38:AC1278,1,0)&gt;0,0,0),1))</f>
        <v>0</v>
      </c>
      <c r="AC1279" s="161">
        <f>IF(DATOS!J1243=Y$39,DATOS!C1243,"")</f>
        <v>0</v>
      </c>
    </row>
    <row r="1280" spans="27:29" x14ac:dyDescent="0.25">
      <c r="AA1280" s="160">
        <f t="shared" si="24"/>
        <v>1</v>
      </c>
      <c r="AB1280" s="160">
        <f>IF(AC1280="",0,IFERROR(IF(VLOOKUP(AC1280,AC$38:AC1279,1,0)&gt;0,0,0),1))</f>
        <v>0</v>
      </c>
      <c r="AC1280" s="161">
        <f>IF(DATOS!J1244=Y$39,DATOS!C1244,"")</f>
        <v>0</v>
      </c>
    </row>
    <row r="1281" spans="27:29" x14ac:dyDescent="0.25">
      <c r="AA1281" s="160">
        <f t="shared" si="24"/>
        <v>1</v>
      </c>
      <c r="AB1281" s="160">
        <f>IF(AC1281="",0,IFERROR(IF(VLOOKUP(AC1281,AC$38:AC1280,1,0)&gt;0,0,0),1))</f>
        <v>0</v>
      </c>
      <c r="AC1281" s="161">
        <f>IF(DATOS!J1245=Y$39,DATOS!C1245,"")</f>
        <v>0</v>
      </c>
    </row>
    <row r="1282" spans="27:29" x14ac:dyDescent="0.25">
      <c r="AA1282" s="160">
        <f t="shared" si="24"/>
        <v>1</v>
      </c>
      <c r="AB1282" s="160">
        <f>IF(AC1282="",0,IFERROR(IF(VLOOKUP(AC1282,AC$38:AC1281,1,0)&gt;0,0,0),1))</f>
        <v>0</v>
      </c>
      <c r="AC1282" s="161">
        <f>IF(DATOS!J1246=Y$39,DATOS!C1246,"")</f>
        <v>0</v>
      </c>
    </row>
    <row r="1283" spans="27:29" x14ac:dyDescent="0.25">
      <c r="AA1283" s="160">
        <f t="shared" si="24"/>
        <v>1</v>
      </c>
      <c r="AB1283" s="160">
        <f>IF(AC1283="",0,IFERROR(IF(VLOOKUP(AC1283,AC$38:AC1282,1,0)&gt;0,0,0),1))</f>
        <v>0</v>
      </c>
      <c r="AC1283" s="161">
        <f>IF(DATOS!J1247=Y$39,DATOS!C1247,"")</f>
        <v>0</v>
      </c>
    </row>
    <row r="1284" spans="27:29" x14ac:dyDescent="0.25">
      <c r="AA1284" s="160">
        <f t="shared" si="24"/>
        <v>1</v>
      </c>
      <c r="AB1284" s="160">
        <f>IF(AC1284="",0,IFERROR(IF(VLOOKUP(AC1284,AC$38:AC1283,1,0)&gt;0,0,0),1))</f>
        <v>0</v>
      </c>
      <c r="AC1284" s="161">
        <f>IF(DATOS!J1248=Y$39,DATOS!C1248,"")</f>
        <v>0</v>
      </c>
    </row>
    <row r="1285" spans="27:29" x14ac:dyDescent="0.25">
      <c r="AA1285" s="160">
        <f t="shared" si="24"/>
        <v>1</v>
      </c>
      <c r="AB1285" s="160">
        <f>IF(AC1285="",0,IFERROR(IF(VLOOKUP(AC1285,AC$38:AC1284,1,0)&gt;0,0,0),1))</f>
        <v>0</v>
      </c>
      <c r="AC1285" s="161">
        <f>IF(DATOS!J1249=Y$39,DATOS!C1249,"")</f>
        <v>0</v>
      </c>
    </row>
    <row r="1286" spans="27:29" x14ac:dyDescent="0.25">
      <c r="AA1286" s="160">
        <f t="shared" si="24"/>
        <v>1</v>
      </c>
      <c r="AB1286" s="160">
        <f>IF(AC1286="",0,IFERROR(IF(VLOOKUP(AC1286,AC$38:AC1285,1,0)&gt;0,0,0),1))</f>
        <v>0</v>
      </c>
      <c r="AC1286" s="161">
        <f>IF(DATOS!J1250=Y$39,DATOS!C1250,"")</f>
        <v>0</v>
      </c>
    </row>
    <row r="1287" spans="27:29" x14ac:dyDescent="0.25">
      <c r="AA1287" s="160">
        <f t="shared" si="24"/>
        <v>1</v>
      </c>
      <c r="AB1287" s="160">
        <f>IF(AC1287="",0,IFERROR(IF(VLOOKUP(AC1287,AC$38:AC1286,1,0)&gt;0,0,0),1))</f>
        <v>0</v>
      </c>
      <c r="AC1287" s="161">
        <f>IF(DATOS!J1251=Y$39,DATOS!C1251,"")</f>
        <v>0</v>
      </c>
    </row>
    <row r="1288" spans="27:29" x14ac:dyDescent="0.25">
      <c r="AA1288" s="160">
        <f t="shared" si="24"/>
        <v>1</v>
      </c>
      <c r="AB1288" s="160">
        <f>IF(AC1288="",0,IFERROR(IF(VLOOKUP(AC1288,AC$38:AC1287,1,0)&gt;0,0,0),1))</f>
        <v>0</v>
      </c>
      <c r="AC1288" s="161">
        <f>IF(DATOS!J1252=Y$39,DATOS!C1252,"")</f>
        <v>0</v>
      </c>
    </row>
    <row r="1289" spans="27:29" x14ac:dyDescent="0.25">
      <c r="AA1289" s="160">
        <f t="shared" si="24"/>
        <v>1</v>
      </c>
      <c r="AB1289" s="160">
        <f>IF(AC1289="",0,IFERROR(IF(VLOOKUP(AC1289,AC$38:AC1288,1,0)&gt;0,0,0),1))</f>
        <v>0</v>
      </c>
      <c r="AC1289" s="161">
        <f>IF(DATOS!J1253=Y$39,DATOS!C1253,"")</f>
        <v>0</v>
      </c>
    </row>
    <row r="1290" spans="27:29" x14ac:dyDescent="0.25">
      <c r="AA1290" s="160">
        <f t="shared" si="24"/>
        <v>1</v>
      </c>
      <c r="AB1290" s="160">
        <f>IF(AC1290="",0,IFERROR(IF(VLOOKUP(AC1290,AC$38:AC1289,1,0)&gt;0,0,0),1))</f>
        <v>0</v>
      </c>
      <c r="AC1290" s="161">
        <f>IF(DATOS!J1254=Y$39,DATOS!C1254,"")</f>
        <v>0</v>
      </c>
    </row>
    <row r="1291" spans="27:29" x14ac:dyDescent="0.25">
      <c r="AA1291" s="160">
        <f t="shared" si="24"/>
        <v>1</v>
      </c>
      <c r="AB1291" s="160">
        <f>IF(AC1291="",0,IFERROR(IF(VLOOKUP(AC1291,AC$38:AC1290,1,0)&gt;0,0,0),1))</f>
        <v>0</v>
      </c>
      <c r="AC1291" s="161">
        <f>IF(DATOS!J1255=Y$39,DATOS!C1255,"")</f>
        <v>0</v>
      </c>
    </row>
    <row r="1292" spans="27:29" x14ac:dyDescent="0.25">
      <c r="AA1292" s="160">
        <f t="shared" si="24"/>
        <v>1</v>
      </c>
      <c r="AB1292" s="160">
        <f>IF(AC1292="",0,IFERROR(IF(VLOOKUP(AC1292,AC$38:AC1291,1,0)&gt;0,0,0),1))</f>
        <v>0</v>
      </c>
      <c r="AC1292" s="161">
        <f>IF(DATOS!J1256=Y$39,DATOS!C1256,"")</f>
        <v>0</v>
      </c>
    </row>
    <row r="1293" spans="27:29" x14ac:dyDescent="0.25">
      <c r="AA1293" s="160">
        <f t="shared" si="24"/>
        <v>1</v>
      </c>
      <c r="AB1293" s="160">
        <f>IF(AC1293="",0,IFERROR(IF(VLOOKUP(AC1293,AC$38:AC1292,1,0)&gt;0,0,0),1))</f>
        <v>0</v>
      </c>
      <c r="AC1293" s="161">
        <f>IF(DATOS!J1257=Y$39,DATOS!C1257,"")</f>
        <v>0</v>
      </c>
    </row>
    <row r="1294" spans="27:29" x14ac:dyDescent="0.25">
      <c r="AA1294" s="160">
        <f t="shared" si="24"/>
        <v>1</v>
      </c>
      <c r="AB1294" s="160">
        <f>IF(AC1294="",0,IFERROR(IF(VLOOKUP(AC1294,AC$38:AC1293,1,0)&gt;0,0,0),1))</f>
        <v>0</v>
      </c>
      <c r="AC1294" s="161">
        <f>IF(DATOS!J1258=Y$39,DATOS!C1258,"")</f>
        <v>0</v>
      </c>
    </row>
    <row r="1295" spans="27:29" x14ac:dyDescent="0.25">
      <c r="AA1295" s="160">
        <f t="shared" si="24"/>
        <v>1</v>
      </c>
      <c r="AB1295" s="160">
        <f>IF(AC1295="",0,IFERROR(IF(VLOOKUP(AC1295,AC$38:AC1294,1,0)&gt;0,0,0),1))</f>
        <v>0</v>
      </c>
      <c r="AC1295" s="161">
        <f>IF(DATOS!J1259=Y$39,DATOS!C1259,"")</f>
        <v>0</v>
      </c>
    </row>
    <row r="1296" spans="27:29" x14ac:dyDescent="0.25">
      <c r="AA1296" s="160">
        <f t="shared" si="24"/>
        <v>1</v>
      </c>
      <c r="AB1296" s="160">
        <f>IF(AC1296="",0,IFERROR(IF(VLOOKUP(AC1296,AC$38:AC1295,1,0)&gt;0,0,0),1))</f>
        <v>0</v>
      </c>
      <c r="AC1296" s="161">
        <f>IF(DATOS!J1260=Y$39,DATOS!C1260,"")</f>
        <v>0</v>
      </c>
    </row>
    <row r="1297" spans="27:29" x14ac:dyDescent="0.25">
      <c r="AA1297" s="160">
        <f t="shared" si="24"/>
        <v>1</v>
      </c>
      <c r="AB1297" s="160">
        <f>IF(AC1297="",0,IFERROR(IF(VLOOKUP(AC1297,AC$38:AC1296,1,0)&gt;0,0,0),1))</f>
        <v>0</v>
      </c>
      <c r="AC1297" s="161">
        <f>IF(DATOS!J1261=Y$39,DATOS!C1261,"")</f>
        <v>0</v>
      </c>
    </row>
    <row r="1298" spans="27:29" x14ac:dyDescent="0.25">
      <c r="AA1298" s="160">
        <f t="shared" si="24"/>
        <v>1</v>
      </c>
      <c r="AB1298" s="160">
        <f>IF(AC1298="",0,IFERROR(IF(VLOOKUP(AC1298,AC$38:AC1297,1,0)&gt;0,0,0),1))</f>
        <v>0</v>
      </c>
      <c r="AC1298" s="161">
        <f>IF(DATOS!J1262=Y$39,DATOS!C1262,"")</f>
        <v>0</v>
      </c>
    </row>
    <row r="1299" spans="27:29" x14ac:dyDescent="0.25">
      <c r="AA1299" s="160">
        <f t="shared" si="24"/>
        <v>1</v>
      </c>
      <c r="AB1299" s="160">
        <f>IF(AC1299="",0,IFERROR(IF(VLOOKUP(AC1299,AC$38:AC1298,1,0)&gt;0,0,0),1))</f>
        <v>0</v>
      </c>
      <c r="AC1299" s="161">
        <f>IF(DATOS!J1263=Y$39,DATOS!C1263,"")</f>
        <v>0</v>
      </c>
    </row>
    <row r="1300" spans="27:29" x14ac:dyDescent="0.25">
      <c r="AA1300" s="160">
        <f t="shared" si="24"/>
        <v>1</v>
      </c>
      <c r="AB1300" s="160">
        <f>IF(AC1300="",0,IFERROR(IF(VLOOKUP(AC1300,AC$38:AC1299,1,0)&gt;0,0,0),1))</f>
        <v>0</v>
      </c>
      <c r="AC1300" s="161">
        <f>IF(DATOS!J1264=Y$39,DATOS!C1264,"")</f>
        <v>0</v>
      </c>
    </row>
    <row r="1301" spans="27:29" x14ac:dyDescent="0.25">
      <c r="AA1301" s="160">
        <f t="shared" si="24"/>
        <v>1</v>
      </c>
      <c r="AB1301" s="160">
        <f>IF(AC1301="",0,IFERROR(IF(VLOOKUP(AC1301,AC$38:AC1300,1,0)&gt;0,0,0),1))</f>
        <v>0</v>
      </c>
      <c r="AC1301" s="161">
        <f>IF(DATOS!J1265=Y$39,DATOS!C1265,"")</f>
        <v>0</v>
      </c>
    </row>
    <row r="1302" spans="27:29" x14ac:dyDescent="0.25">
      <c r="AA1302" s="160">
        <f t="shared" si="24"/>
        <v>1</v>
      </c>
      <c r="AB1302" s="160">
        <f>IF(AC1302="",0,IFERROR(IF(VLOOKUP(AC1302,AC$38:AC1301,1,0)&gt;0,0,0),1))</f>
        <v>0</v>
      </c>
      <c r="AC1302" s="161">
        <f>IF(DATOS!J1266=Y$39,DATOS!C1266,"")</f>
        <v>0</v>
      </c>
    </row>
    <row r="1303" spans="27:29" x14ac:dyDescent="0.25">
      <c r="AA1303" s="160">
        <f t="shared" si="24"/>
        <v>1</v>
      </c>
      <c r="AB1303" s="160">
        <f>IF(AC1303="",0,IFERROR(IF(VLOOKUP(AC1303,AC$38:AC1302,1,0)&gt;0,0,0),1))</f>
        <v>0</v>
      </c>
      <c r="AC1303" s="161">
        <f>IF(DATOS!J1267=Y$39,DATOS!C1267,"")</f>
        <v>0</v>
      </c>
    </row>
    <row r="1304" spans="27:29" x14ac:dyDescent="0.25">
      <c r="AA1304" s="160">
        <f t="shared" si="24"/>
        <v>1</v>
      </c>
      <c r="AB1304" s="160">
        <f>IF(AC1304="",0,IFERROR(IF(VLOOKUP(AC1304,AC$38:AC1303,1,0)&gt;0,0,0),1))</f>
        <v>0</v>
      </c>
      <c r="AC1304" s="161">
        <f>IF(DATOS!J1268=Y$39,DATOS!C1268,"")</f>
        <v>0</v>
      </c>
    </row>
    <row r="1305" spans="27:29" x14ac:dyDescent="0.25">
      <c r="AA1305" s="160">
        <f t="shared" si="24"/>
        <v>1</v>
      </c>
      <c r="AB1305" s="160">
        <f>IF(AC1305="",0,IFERROR(IF(VLOOKUP(AC1305,AC$38:AC1304,1,0)&gt;0,0,0),1))</f>
        <v>0</v>
      </c>
      <c r="AC1305" s="161">
        <f>IF(DATOS!J1269=Y$39,DATOS!C1269,"")</f>
        <v>0</v>
      </c>
    </row>
    <row r="1306" spans="27:29" x14ac:dyDescent="0.25">
      <c r="AA1306" s="160">
        <f t="shared" si="24"/>
        <v>1</v>
      </c>
      <c r="AB1306" s="160">
        <f>IF(AC1306="",0,IFERROR(IF(VLOOKUP(AC1306,AC$38:AC1305,1,0)&gt;0,0,0),1))</f>
        <v>0</v>
      </c>
      <c r="AC1306" s="161">
        <f>IF(DATOS!J1270=Y$39,DATOS!C1270,"")</f>
        <v>0</v>
      </c>
    </row>
    <row r="1307" spans="27:29" x14ac:dyDescent="0.25">
      <c r="AA1307" s="160">
        <f t="shared" si="24"/>
        <v>1</v>
      </c>
      <c r="AB1307" s="160">
        <f>IF(AC1307="",0,IFERROR(IF(VLOOKUP(AC1307,AC$38:AC1306,1,0)&gt;0,0,0),1))</f>
        <v>0</v>
      </c>
      <c r="AC1307" s="161">
        <f>IF(DATOS!J1271=Y$39,DATOS!C1271,"")</f>
        <v>0</v>
      </c>
    </row>
    <row r="1308" spans="27:29" x14ac:dyDescent="0.25">
      <c r="AA1308" s="160">
        <f t="shared" si="24"/>
        <v>1</v>
      </c>
      <c r="AB1308" s="160">
        <f>IF(AC1308="",0,IFERROR(IF(VLOOKUP(AC1308,AC$38:AC1307,1,0)&gt;0,0,0),1))</f>
        <v>0</v>
      </c>
      <c r="AC1308" s="161">
        <f>IF(DATOS!J1272=Y$39,DATOS!C1272,"")</f>
        <v>0</v>
      </c>
    </row>
    <row r="1309" spans="27:29" x14ac:dyDescent="0.25">
      <c r="AA1309" s="160">
        <f t="shared" si="24"/>
        <v>1</v>
      </c>
      <c r="AB1309" s="160">
        <f>IF(AC1309="",0,IFERROR(IF(VLOOKUP(AC1309,AC$38:AC1308,1,0)&gt;0,0,0),1))</f>
        <v>0</v>
      </c>
      <c r="AC1309" s="161">
        <f>IF(DATOS!J1273=Y$39,DATOS!C1273,"")</f>
        <v>0</v>
      </c>
    </row>
    <row r="1310" spans="27:29" x14ac:dyDescent="0.25">
      <c r="AA1310" s="160">
        <f t="shared" si="24"/>
        <v>1</v>
      </c>
      <c r="AB1310" s="160">
        <f>IF(AC1310="",0,IFERROR(IF(VLOOKUP(AC1310,AC$38:AC1309,1,0)&gt;0,0,0),1))</f>
        <v>0</v>
      </c>
      <c r="AC1310" s="161">
        <f>IF(DATOS!J1274=Y$39,DATOS!C1274,"")</f>
        <v>0</v>
      </c>
    </row>
    <row r="1311" spans="27:29" x14ac:dyDescent="0.25">
      <c r="AA1311" s="160">
        <f t="shared" si="24"/>
        <v>1</v>
      </c>
      <c r="AB1311" s="160">
        <f>IF(AC1311="",0,IFERROR(IF(VLOOKUP(AC1311,AC$38:AC1310,1,0)&gt;0,0,0),1))</f>
        <v>0</v>
      </c>
      <c r="AC1311" s="161">
        <f>IF(DATOS!J1275=Y$39,DATOS!C1275,"")</f>
        <v>0</v>
      </c>
    </row>
    <row r="1312" spans="27:29" x14ac:dyDescent="0.25">
      <c r="AA1312" s="160">
        <f t="shared" si="24"/>
        <v>1</v>
      </c>
      <c r="AB1312" s="160">
        <f>IF(AC1312="",0,IFERROR(IF(VLOOKUP(AC1312,AC$38:AC1311,1,0)&gt;0,0,0),1))</f>
        <v>0</v>
      </c>
      <c r="AC1312" s="161">
        <f>IF(DATOS!J1276=Y$39,DATOS!C1276,"")</f>
        <v>0</v>
      </c>
    </row>
    <row r="1313" spans="27:29" x14ac:dyDescent="0.25">
      <c r="AA1313" s="160">
        <f t="shared" si="24"/>
        <v>1</v>
      </c>
      <c r="AB1313" s="160">
        <f>IF(AC1313="",0,IFERROR(IF(VLOOKUP(AC1313,AC$38:AC1312,1,0)&gt;0,0,0),1))</f>
        <v>0</v>
      </c>
      <c r="AC1313" s="161">
        <f>IF(DATOS!J1277=Y$39,DATOS!C1277,"")</f>
        <v>0</v>
      </c>
    </row>
    <row r="1314" spans="27:29" x14ac:dyDescent="0.25">
      <c r="AA1314" s="160">
        <f t="shared" si="24"/>
        <v>1</v>
      </c>
      <c r="AB1314" s="160">
        <f>IF(AC1314="",0,IFERROR(IF(VLOOKUP(AC1314,AC$38:AC1313,1,0)&gt;0,0,0),1))</f>
        <v>0</v>
      </c>
      <c r="AC1314" s="161">
        <f>IF(DATOS!J1278=Y$39,DATOS!C1278,"")</f>
        <v>0</v>
      </c>
    </row>
    <row r="1315" spans="27:29" x14ac:dyDescent="0.25">
      <c r="AA1315" s="160">
        <f t="shared" si="24"/>
        <v>1</v>
      </c>
      <c r="AB1315" s="160">
        <f>IF(AC1315="",0,IFERROR(IF(VLOOKUP(AC1315,AC$38:AC1314,1,0)&gt;0,0,0),1))</f>
        <v>0</v>
      </c>
      <c r="AC1315" s="161">
        <f>IF(DATOS!J1279=Y$39,DATOS!C1279,"")</f>
        <v>0</v>
      </c>
    </row>
    <row r="1316" spans="27:29" x14ac:dyDescent="0.25">
      <c r="AA1316" s="160">
        <f t="shared" si="24"/>
        <v>1</v>
      </c>
      <c r="AB1316" s="160">
        <f>IF(AC1316="",0,IFERROR(IF(VLOOKUP(AC1316,AC$38:AC1315,1,0)&gt;0,0,0),1))</f>
        <v>0</v>
      </c>
      <c r="AC1316" s="161">
        <f>IF(DATOS!J1280=Y$39,DATOS!C1280,"")</f>
        <v>0</v>
      </c>
    </row>
    <row r="1317" spans="27:29" x14ac:dyDescent="0.25">
      <c r="AA1317" s="160">
        <f t="shared" si="24"/>
        <v>1</v>
      </c>
      <c r="AB1317" s="160">
        <f>IF(AC1317="",0,IFERROR(IF(VLOOKUP(AC1317,AC$38:AC1316,1,0)&gt;0,0,0),1))</f>
        <v>0</v>
      </c>
      <c r="AC1317" s="161">
        <f>IF(DATOS!J1281=Y$39,DATOS!C1281,"")</f>
        <v>0</v>
      </c>
    </row>
    <row r="1318" spans="27:29" x14ac:dyDescent="0.25">
      <c r="AA1318" s="160">
        <f t="shared" ref="AA1318:AA1381" si="25">AA1317+AB1318</f>
        <v>1</v>
      </c>
      <c r="AB1318" s="160">
        <f>IF(AC1318="",0,IFERROR(IF(VLOOKUP(AC1318,AC$38:AC1317,1,0)&gt;0,0,0),1))</f>
        <v>0</v>
      </c>
      <c r="AC1318" s="161">
        <f>IF(DATOS!J1282=Y$39,DATOS!C1282,"")</f>
        <v>0</v>
      </c>
    </row>
    <row r="1319" spans="27:29" x14ac:dyDescent="0.25">
      <c r="AA1319" s="160">
        <f t="shared" si="25"/>
        <v>1</v>
      </c>
      <c r="AB1319" s="160">
        <f>IF(AC1319="",0,IFERROR(IF(VLOOKUP(AC1319,AC$38:AC1318,1,0)&gt;0,0,0),1))</f>
        <v>0</v>
      </c>
      <c r="AC1319" s="161">
        <f>IF(DATOS!J1283=Y$39,DATOS!C1283,"")</f>
        <v>0</v>
      </c>
    </row>
    <row r="1320" spans="27:29" x14ac:dyDescent="0.25">
      <c r="AA1320" s="160">
        <f t="shared" si="25"/>
        <v>1</v>
      </c>
      <c r="AB1320" s="160">
        <f>IF(AC1320="",0,IFERROR(IF(VLOOKUP(AC1320,AC$38:AC1319,1,0)&gt;0,0,0),1))</f>
        <v>0</v>
      </c>
      <c r="AC1320" s="161">
        <f>IF(DATOS!J1284=Y$39,DATOS!C1284,"")</f>
        <v>0</v>
      </c>
    </row>
    <row r="1321" spans="27:29" x14ac:dyDescent="0.25">
      <c r="AA1321" s="160">
        <f t="shared" si="25"/>
        <v>1</v>
      </c>
      <c r="AB1321" s="160">
        <f>IF(AC1321="",0,IFERROR(IF(VLOOKUP(AC1321,AC$38:AC1320,1,0)&gt;0,0,0),1))</f>
        <v>0</v>
      </c>
      <c r="AC1321" s="161">
        <f>IF(DATOS!J1285=Y$39,DATOS!C1285,"")</f>
        <v>0</v>
      </c>
    </row>
    <row r="1322" spans="27:29" x14ac:dyDescent="0.25">
      <c r="AA1322" s="160">
        <f t="shared" si="25"/>
        <v>1</v>
      </c>
      <c r="AB1322" s="160">
        <f>IF(AC1322="",0,IFERROR(IF(VLOOKUP(AC1322,AC$38:AC1321,1,0)&gt;0,0,0),1))</f>
        <v>0</v>
      </c>
      <c r="AC1322" s="161">
        <f>IF(DATOS!J1286=Y$39,DATOS!C1286,"")</f>
        <v>0</v>
      </c>
    </row>
    <row r="1323" spans="27:29" x14ac:dyDescent="0.25">
      <c r="AA1323" s="160">
        <f t="shared" si="25"/>
        <v>1</v>
      </c>
      <c r="AB1323" s="160">
        <f>IF(AC1323="",0,IFERROR(IF(VLOOKUP(AC1323,AC$38:AC1322,1,0)&gt;0,0,0),1))</f>
        <v>0</v>
      </c>
      <c r="AC1323" s="161">
        <f>IF(DATOS!J1287=Y$39,DATOS!C1287,"")</f>
        <v>0</v>
      </c>
    </row>
    <row r="1324" spans="27:29" x14ac:dyDescent="0.25">
      <c r="AA1324" s="160">
        <f t="shared" si="25"/>
        <v>1</v>
      </c>
      <c r="AB1324" s="160">
        <f>IF(AC1324="",0,IFERROR(IF(VLOOKUP(AC1324,AC$38:AC1323,1,0)&gt;0,0,0),1))</f>
        <v>0</v>
      </c>
      <c r="AC1324" s="161">
        <f>IF(DATOS!J1288=Y$39,DATOS!C1288,"")</f>
        <v>0</v>
      </c>
    </row>
    <row r="1325" spans="27:29" x14ac:dyDescent="0.25">
      <c r="AA1325" s="160">
        <f t="shared" si="25"/>
        <v>1</v>
      </c>
      <c r="AB1325" s="160">
        <f>IF(AC1325="",0,IFERROR(IF(VLOOKUP(AC1325,AC$38:AC1324,1,0)&gt;0,0,0),1))</f>
        <v>0</v>
      </c>
      <c r="AC1325" s="161">
        <f>IF(DATOS!J1289=Y$39,DATOS!C1289,"")</f>
        <v>0</v>
      </c>
    </row>
    <row r="1326" spans="27:29" x14ac:dyDescent="0.25">
      <c r="AA1326" s="160">
        <f t="shared" si="25"/>
        <v>1</v>
      </c>
      <c r="AB1326" s="160">
        <f>IF(AC1326="",0,IFERROR(IF(VLOOKUP(AC1326,AC$38:AC1325,1,0)&gt;0,0,0),1))</f>
        <v>0</v>
      </c>
      <c r="AC1326" s="161">
        <f>IF(DATOS!J1290=Y$39,DATOS!C1290,"")</f>
        <v>0</v>
      </c>
    </row>
    <row r="1327" spans="27:29" x14ac:dyDescent="0.25">
      <c r="AA1327" s="160">
        <f t="shared" si="25"/>
        <v>1</v>
      </c>
      <c r="AB1327" s="160">
        <f>IF(AC1327="",0,IFERROR(IF(VLOOKUP(AC1327,AC$38:AC1326,1,0)&gt;0,0,0),1))</f>
        <v>0</v>
      </c>
      <c r="AC1327" s="161">
        <f>IF(DATOS!J1291=Y$39,DATOS!C1291,"")</f>
        <v>0</v>
      </c>
    </row>
    <row r="1328" spans="27:29" x14ac:dyDescent="0.25">
      <c r="AA1328" s="160">
        <f t="shared" si="25"/>
        <v>1</v>
      </c>
      <c r="AB1328" s="160">
        <f>IF(AC1328="",0,IFERROR(IF(VLOOKUP(AC1328,AC$38:AC1327,1,0)&gt;0,0,0),1))</f>
        <v>0</v>
      </c>
      <c r="AC1328" s="161">
        <f>IF(DATOS!J1292=Y$39,DATOS!C1292,"")</f>
        <v>0</v>
      </c>
    </row>
    <row r="1329" spans="27:29" x14ac:dyDescent="0.25">
      <c r="AA1329" s="160">
        <f t="shared" si="25"/>
        <v>1</v>
      </c>
      <c r="AB1329" s="160">
        <f>IF(AC1329="",0,IFERROR(IF(VLOOKUP(AC1329,AC$38:AC1328,1,0)&gt;0,0,0),1))</f>
        <v>0</v>
      </c>
      <c r="AC1329" s="161">
        <f>IF(DATOS!J1293=Y$39,DATOS!C1293,"")</f>
        <v>0</v>
      </c>
    </row>
    <row r="1330" spans="27:29" x14ac:dyDescent="0.25">
      <c r="AA1330" s="160">
        <f t="shared" si="25"/>
        <v>1</v>
      </c>
      <c r="AB1330" s="160">
        <f>IF(AC1330="",0,IFERROR(IF(VLOOKUP(AC1330,AC$38:AC1329,1,0)&gt;0,0,0),1))</f>
        <v>0</v>
      </c>
      <c r="AC1330" s="161">
        <f>IF(DATOS!J1294=Y$39,DATOS!C1294,"")</f>
        <v>0</v>
      </c>
    </row>
    <row r="1331" spans="27:29" x14ac:dyDescent="0.25">
      <c r="AA1331" s="160">
        <f t="shared" si="25"/>
        <v>1</v>
      </c>
      <c r="AB1331" s="160">
        <f>IF(AC1331="",0,IFERROR(IF(VLOOKUP(AC1331,AC$38:AC1330,1,0)&gt;0,0,0),1))</f>
        <v>0</v>
      </c>
      <c r="AC1331" s="161">
        <f>IF(DATOS!J1295=Y$39,DATOS!C1295,"")</f>
        <v>0</v>
      </c>
    </row>
    <row r="1332" spans="27:29" x14ac:dyDescent="0.25">
      <c r="AA1332" s="160">
        <f t="shared" si="25"/>
        <v>1</v>
      </c>
      <c r="AB1332" s="160">
        <f>IF(AC1332="",0,IFERROR(IF(VLOOKUP(AC1332,AC$38:AC1331,1,0)&gt;0,0,0),1))</f>
        <v>0</v>
      </c>
      <c r="AC1332" s="161">
        <f>IF(DATOS!J1296=Y$39,DATOS!C1296,"")</f>
        <v>0</v>
      </c>
    </row>
    <row r="1333" spans="27:29" x14ac:dyDescent="0.25">
      <c r="AA1333" s="160">
        <f t="shared" si="25"/>
        <v>1</v>
      </c>
      <c r="AB1333" s="160">
        <f>IF(AC1333="",0,IFERROR(IF(VLOOKUP(AC1333,AC$38:AC1332,1,0)&gt;0,0,0),1))</f>
        <v>0</v>
      </c>
      <c r="AC1333" s="161">
        <f>IF(DATOS!J1297=Y$39,DATOS!C1297,"")</f>
        <v>0</v>
      </c>
    </row>
    <row r="1334" spans="27:29" x14ac:dyDescent="0.25">
      <c r="AA1334" s="160">
        <f t="shared" si="25"/>
        <v>1</v>
      </c>
      <c r="AB1334" s="160">
        <f>IF(AC1334="",0,IFERROR(IF(VLOOKUP(AC1334,AC$38:AC1333,1,0)&gt;0,0,0),1))</f>
        <v>0</v>
      </c>
      <c r="AC1334" s="161">
        <f>IF(DATOS!J1298=Y$39,DATOS!C1298,"")</f>
        <v>0</v>
      </c>
    </row>
    <row r="1335" spans="27:29" x14ac:dyDescent="0.25">
      <c r="AA1335" s="160">
        <f t="shared" si="25"/>
        <v>1</v>
      </c>
      <c r="AB1335" s="160">
        <f>IF(AC1335="",0,IFERROR(IF(VLOOKUP(AC1335,AC$38:AC1334,1,0)&gt;0,0,0),1))</f>
        <v>0</v>
      </c>
      <c r="AC1335" s="161">
        <f>IF(DATOS!J1299=Y$39,DATOS!C1299,"")</f>
        <v>0</v>
      </c>
    </row>
    <row r="1336" spans="27:29" x14ac:dyDescent="0.25">
      <c r="AA1336" s="160">
        <f t="shared" si="25"/>
        <v>1</v>
      </c>
      <c r="AB1336" s="160">
        <f>IF(AC1336="",0,IFERROR(IF(VLOOKUP(AC1336,AC$38:AC1335,1,0)&gt;0,0,0),1))</f>
        <v>0</v>
      </c>
      <c r="AC1336" s="161">
        <f>IF(DATOS!J1300=Y$39,DATOS!C1300,"")</f>
        <v>0</v>
      </c>
    </row>
    <row r="1337" spans="27:29" x14ac:dyDescent="0.25">
      <c r="AA1337" s="160">
        <f t="shared" si="25"/>
        <v>1</v>
      </c>
      <c r="AB1337" s="160">
        <f>IF(AC1337="",0,IFERROR(IF(VLOOKUP(AC1337,AC$38:AC1336,1,0)&gt;0,0,0),1))</f>
        <v>0</v>
      </c>
      <c r="AC1337" s="161">
        <f>IF(DATOS!J1301=Y$39,DATOS!C1301,"")</f>
        <v>0</v>
      </c>
    </row>
    <row r="1338" spans="27:29" x14ac:dyDescent="0.25">
      <c r="AA1338" s="160">
        <f t="shared" si="25"/>
        <v>1</v>
      </c>
      <c r="AB1338" s="160">
        <f>IF(AC1338="",0,IFERROR(IF(VLOOKUP(AC1338,AC$38:AC1337,1,0)&gt;0,0,0),1))</f>
        <v>0</v>
      </c>
      <c r="AC1338" s="161">
        <f>IF(DATOS!J1302=Y$39,DATOS!C1302,"")</f>
        <v>0</v>
      </c>
    </row>
    <row r="1339" spans="27:29" x14ac:dyDescent="0.25">
      <c r="AA1339" s="160">
        <f t="shared" si="25"/>
        <v>1</v>
      </c>
      <c r="AB1339" s="160">
        <f>IF(AC1339="",0,IFERROR(IF(VLOOKUP(AC1339,AC$38:AC1338,1,0)&gt;0,0,0),1))</f>
        <v>0</v>
      </c>
      <c r="AC1339" s="161">
        <f>IF(DATOS!J1303=Y$39,DATOS!C1303,"")</f>
        <v>0</v>
      </c>
    </row>
    <row r="1340" spans="27:29" x14ac:dyDescent="0.25">
      <c r="AA1340" s="160">
        <f t="shared" si="25"/>
        <v>1</v>
      </c>
      <c r="AB1340" s="160">
        <f>IF(AC1340="",0,IFERROR(IF(VLOOKUP(AC1340,AC$38:AC1339,1,0)&gt;0,0,0),1))</f>
        <v>0</v>
      </c>
      <c r="AC1340" s="161">
        <f>IF(DATOS!J1304=Y$39,DATOS!C1304,"")</f>
        <v>0</v>
      </c>
    </row>
    <row r="1341" spans="27:29" x14ac:dyDescent="0.25">
      <c r="AA1341" s="160">
        <f t="shared" si="25"/>
        <v>1</v>
      </c>
      <c r="AB1341" s="160">
        <f>IF(AC1341="",0,IFERROR(IF(VLOOKUP(AC1341,AC$38:AC1340,1,0)&gt;0,0,0),1))</f>
        <v>0</v>
      </c>
      <c r="AC1341" s="161">
        <f>IF(DATOS!J1305=Y$39,DATOS!C1305,"")</f>
        <v>0</v>
      </c>
    </row>
    <row r="1342" spans="27:29" x14ac:dyDescent="0.25">
      <c r="AA1342" s="160">
        <f t="shared" si="25"/>
        <v>1</v>
      </c>
      <c r="AB1342" s="160">
        <f>IF(AC1342="",0,IFERROR(IF(VLOOKUP(AC1342,AC$38:AC1341,1,0)&gt;0,0,0),1))</f>
        <v>0</v>
      </c>
      <c r="AC1342" s="161">
        <f>IF(DATOS!J1306=Y$39,DATOS!C1306,"")</f>
        <v>0</v>
      </c>
    </row>
    <row r="1343" spans="27:29" x14ac:dyDescent="0.25">
      <c r="AA1343" s="160">
        <f t="shared" si="25"/>
        <v>1</v>
      </c>
      <c r="AB1343" s="160">
        <f>IF(AC1343="",0,IFERROR(IF(VLOOKUP(AC1343,AC$38:AC1342,1,0)&gt;0,0,0),1))</f>
        <v>0</v>
      </c>
      <c r="AC1343" s="161">
        <f>IF(DATOS!J1307=Y$39,DATOS!C1307,"")</f>
        <v>0</v>
      </c>
    </row>
    <row r="1344" spans="27:29" x14ac:dyDescent="0.25">
      <c r="AA1344" s="160">
        <f t="shared" si="25"/>
        <v>1</v>
      </c>
      <c r="AB1344" s="160">
        <f>IF(AC1344="",0,IFERROR(IF(VLOOKUP(AC1344,AC$38:AC1343,1,0)&gt;0,0,0),1))</f>
        <v>0</v>
      </c>
      <c r="AC1344" s="161">
        <f>IF(DATOS!J1308=Y$39,DATOS!C1308,"")</f>
        <v>0</v>
      </c>
    </row>
    <row r="1345" spans="27:29" x14ac:dyDescent="0.25">
      <c r="AA1345" s="160">
        <f t="shared" si="25"/>
        <v>1</v>
      </c>
      <c r="AB1345" s="160">
        <f>IF(AC1345="",0,IFERROR(IF(VLOOKUP(AC1345,AC$38:AC1344,1,0)&gt;0,0,0),1))</f>
        <v>0</v>
      </c>
      <c r="AC1345" s="161">
        <f>IF(DATOS!J1309=Y$39,DATOS!C1309,"")</f>
        <v>0</v>
      </c>
    </row>
    <row r="1346" spans="27:29" x14ac:dyDescent="0.25">
      <c r="AA1346" s="160">
        <f t="shared" si="25"/>
        <v>1</v>
      </c>
      <c r="AB1346" s="160">
        <f>IF(AC1346="",0,IFERROR(IF(VLOOKUP(AC1346,AC$38:AC1345,1,0)&gt;0,0,0),1))</f>
        <v>0</v>
      </c>
      <c r="AC1346" s="161">
        <f>IF(DATOS!J1310=Y$39,DATOS!C1310,"")</f>
        <v>0</v>
      </c>
    </row>
    <row r="1347" spans="27:29" x14ac:dyDescent="0.25">
      <c r="AA1347" s="160">
        <f t="shared" si="25"/>
        <v>1</v>
      </c>
      <c r="AB1347" s="160">
        <f>IF(AC1347="",0,IFERROR(IF(VLOOKUP(AC1347,AC$38:AC1346,1,0)&gt;0,0,0),1))</f>
        <v>0</v>
      </c>
      <c r="AC1347" s="161">
        <f>IF(DATOS!J1311=Y$39,DATOS!C1311,"")</f>
        <v>0</v>
      </c>
    </row>
    <row r="1348" spans="27:29" x14ac:dyDescent="0.25">
      <c r="AA1348" s="160">
        <f t="shared" si="25"/>
        <v>1</v>
      </c>
      <c r="AB1348" s="160">
        <f>IF(AC1348="",0,IFERROR(IF(VLOOKUP(AC1348,AC$38:AC1347,1,0)&gt;0,0,0),1))</f>
        <v>0</v>
      </c>
      <c r="AC1348" s="161">
        <f>IF(DATOS!J1312=Y$39,DATOS!C1312,"")</f>
        <v>0</v>
      </c>
    </row>
    <row r="1349" spans="27:29" x14ac:dyDescent="0.25">
      <c r="AA1349" s="160">
        <f t="shared" si="25"/>
        <v>1</v>
      </c>
      <c r="AB1349" s="160">
        <f>IF(AC1349="",0,IFERROR(IF(VLOOKUP(AC1349,AC$38:AC1348,1,0)&gt;0,0,0),1))</f>
        <v>0</v>
      </c>
      <c r="AC1349" s="161">
        <f>IF(DATOS!J1313=Y$39,DATOS!C1313,"")</f>
        <v>0</v>
      </c>
    </row>
    <row r="1350" spans="27:29" x14ac:dyDescent="0.25">
      <c r="AA1350" s="160">
        <f t="shared" si="25"/>
        <v>1</v>
      </c>
      <c r="AB1350" s="160">
        <f>IF(AC1350="",0,IFERROR(IF(VLOOKUP(AC1350,AC$38:AC1349,1,0)&gt;0,0,0),1))</f>
        <v>0</v>
      </c>
      <c r="AC1350" s="161">
        <f>IF(DATOS!J1314=Y$39,DATOS!C1314,"")</f>
        <v>0</v>
      </c>
    </row>
    <row r="1351" spans="27:29" x14ac:dyDescent="0.25">
      <c r="AA1351" s="160">
        <f t="shared" si="25"/>
        <v>1</v>
      </c>
      <c r="AB1351" s="160">
        <f>IF(AC1351="",0,IFERROR(IF(VLOOKUP(AC1351,AC$38:AC1350,1,0)&gt;0,0,0),1))</f>
        <v>0</v>
      </c>
      <c r="AC1351" s="161">
        <f>IF(DATOS!J1315=Y$39,DATOS!C1315,"")</f>
        <v>0</v>
      </c>
    </row>
    <row r="1352" spans="27:29" x14ac:dyDescent="0.25">
      <c r="AA1352" s="160">
        <f t="shared" si="25"/>
        <v>1</v>
      </c>
      <c r="AB1352" s="160">
        <f>IF(AC1352="",0,IFERROR(IF(VLOOKUP(AC1352,AC$38:AC1351,1,0)&gt;0,0,0),1))</f>
        <v>0</v>
      </c>
      <c r="AC1352" s="161">
        <f>IF(DATOS!J1316=Y$39,DATOS!C1316,"")</f>
        <v>0</v>
      </c>
    </row>
    <row r="1353" spans="27:29" x14ac:dyDescent="0.25">
      <c r="AA1353" s="160">
        <f t="shared" si="25"/>
        <v>1</v>
      </c>
      <c r="AB1353" s="160">
        <f>IF(AC1353="",0,IFERROR(IF(VLOOKUP(AC1353,AC$38:AC1352,1,0)&gt;0,0,0),1))</f>
        <v>0</v>
      </c>
      <c r="AC1353" s="161">
        <f>IF(DATOS!J1317=Y$39,DATOS!C1317,"")</f>
        <v>0</v>
      </c>
    </row>
    <row r="1354" spans="27:29" x14ac:dyDescent="0.25">
      <c r="AA1354" s="160">
        <f t="shared" si="25"/>
        <v>1</v>
      </c>
      <c r="AB1354" s="160">
        <f>IF(AC1354="",0,IFERROR(IF(VLOOKUP(AC1354,AC$38:AC1353,1,0)&gt;0,0,0),1))</f>
        <v>0</v>
      </c>
      <c r="AC1354" s="161">
        <f>IF(DATOS!J1318=Y$39,DATOS!C1318,"")</f>
        <v>0</v>
      </c>
    </row>
    <row r="1355" spans="27:29" x14ac:dyDescent="0.25">
      <c r="AA1355" s="160">
        <f t="shared" si="25"/>
        <v>1</v>
      </c>
      <c r="AB1355" s="160">
        <f>IF(AC1355="",0,IFERROR(IF(VLOOKUP(AC1355,AC$38:AC1354,1,0)&gt;0,0,0),1))</f>
        <v>0</v>
      </c>
      <c r="AC1355" s="161">
        <f>IF(DATOS!J1319=Y$39,DATOS!C1319,"")</f>
        <v>0</v>
      </c>
    </row>
    <row r="1356" spans="27:29" x14ac:dyDescent="0.25">
      <c r="AA1356" s="160">
        <f t="shared" si="25"/>
        <v>1</v>
      </c>
      <c r="AB1356" s="160">
        <f>IF(AC1356="",0,IFERROR(IF(VLOOKUP(AC1356,AC$38:AC1355,1,0)&gt;0,0,0),1))</f>
        <v>0</v>
      </c>
      <c r="AC1356" s="161">
        <f>IF(DATOS!J1320=Y$39,DATOS!C1320,"")</f>
        <v>0</v>
      </c>
    </row>
    <row r="1357" spans="27:29" x14ac:dyDescent="0.25">
      <c r="AA1357" s="160">
        <f t="shared" si="25"/>
        <v>1</v>
      </c>
      <c r="AB1357" s="160">
        <f>IF(AC1357="",0,IFERROR(IF(VLOOKUP(AC1357,AC$38:AC1356,1,0)&gt;0,0,0),1))</f>
        <v>0</v>
      </c>
      <c r="AC1357" s="161">
        <f>IF(DATOS!J1321=Y$39,DATOS!C1321,"")</f>
        <v>0</v>
      </c>
    </row>
    <row r="1358" spans="27:29" x14ac:dyDescent="0.25">
      <c r="AA1358" s="160">
        <f t="shared" si="25"/>
        <v>1</v>
      </c>
      <c r="AB1358" s="160">
        <f>IF(AC1358="",0,IFERROR(IF(VLOOKUP(AC1358,AC$38:AC1357,1,0)&gt;0,0,0),1))</f>
        <v>0</v>
      </c>
      <c r="AC1358" s="161">
        <f>IF(DATOS!J1322=Y$39,DATOS!C1322,"")</f>
        <v>0</v>
      </c>
    </row>
    <row r="1359" spans="27:29" x14ac:dyDescent="0.25">
      <c r="AA1359" s="160">
        <f t="shared" si="25"/>
        <v>1</v>
      </c>
      <c r="AB1359" s="160">
        <f>IF(AC1359="",0,IFERROR(IF(VLOOKUP(AC1359,AC$38:AC1358,1,0)&gt;0,0,0),1))</f>
        <v>0</v>
      </c>
      <c r="AC1359" s="161">
        <f>IF(DATOS!J1323=Y$39,DATOS!C1323,"")</f>
        <v>0</v>
      </c>
    </row>
    <row r="1360" spans="27:29" x14ac:dyDescent="0.25">
      <c r="AA1360" s="160">
        <f t="shared" si="25"/>
        <v>1</v>
      </c>
      <c r="AB1360" s="160">
        <f>IF(AC1360="",0,IFERROR(IF(VLOOKUP(AC1360,AC$38:AC1359,1,0)&gt;0,0,0),1))</f>
        <v>0</v>
      </c>
      <c r="AC1360" s="161">
        <f>IF(DATOS!J1324=Y$39,DATOS!C1324,"")</f>
        <v>0</v>
      </c>
    </row>
    <row r="1361" spans="27:29" x14ac:dyDescent="0.25">
      <c r="AA1361" s="160">
        <f t="shared" si="25"/>
        <v>1</v>
      </c>
      <c r="AB1361" s="160">
        <f>IF(AC1361="",0,IFERROR(IF(VLOOKUP(AC1361,AC$38:AC1360,1,0)&gt;0,0,0),1))</f>
        <v>0</v>
      </c>
      <c r="AC1361" s="161">
        <f>IF(DATOS!J1325=Y$39,DATOS!C1325,"")</f>
        <v>0</v>
      </c>
    </row>
    <row r="1362" spans="27:29" x14ac:dyDescent="0.25">
      <c r="AA1362" s="160">
        <f t="shared" si="25"/>
        <v>1</v>
      </c>
      <c r="AB1362" s="160">
        <f>IF(AC1362="",0,IFERROR(IF(VLOOKUP(AC1362,AC$38:AC1361,1,0)&gt;0,0,0),1))</f>
        <v>0</v>
      </c>
      <c r="AC1362" s="161">
        <f>IF(DATOS!J1326=Y$39,DATOS!C1326,"")</f>
        <v>0</v>
      </c>
    </row>
    <row r="1363" spans="27:29" x14ac:dyDescent="0.25">
      <c r="AA1363" s="160">
        <f t="shared" si="25"/>
        <v>1</v>
      </c>
      <c r="AB1363" s="160">
        <f>IF(AC1363="",0,IFERROR(IF(VLOOKUP(AC1363,AC$38:AC1362,1,0)&gt;0,0,0),1))</f>
        <v>0</v>
      </c>
      <c r="AC1363" s="161">
        <f>IF(DATOS!J1327=Y$39,DATOS!C1327,"")</f>
        <v>0</v>
      </c>
    </row>
    <row r="1364" spans="27:29" x14ac:dyDescent="0.25">
      <c r="AA1364" s="160">
        <f t="shared" si="25"/>
        <v>1</v>
      </c>
      <c r="AB1364" s="160">
        <f>IF(AC1364="",0,IFERROR(IF(VLOOKUP(AC1364,AC$38:AC1363,1,0)&gt;0,0,0),1))</f>
        <v>0</v>
      </c>
      <c r="AC1364" s="161">
        <f>IF(DATOS!J1328=Y$39,DATOS!C1328,"")</f>
        <v>0</v>
      </c>
    </row>
    <row r="1365" spans="27:29" x14ac:dyDescent="0.25">
      <c r="AA1365" s="160">
        <f t="shared" si="25"/>
        <v>1</v>
      </c>
      <c r="AB1365" s="160">
        <f>IF(AC1365="",0,IFERROR(IF(VLOOKUP(AC1365,AC$38:AC1364,1,0)&gt;0,0,0),1))</f>
        <v>0</v>
      </c>
      <c r="AC1365" s="161">
        <f>IF(DATOS!J1329=Y$39,DATOS!C1329,"")</f>
        <v>0</v>
      </c>
    </row>
    <row r="1366" spans="27:29" x14ac:dyDescent="0.25">
      <c r="AA1366" s="160">
        <f t="shared" si="25"/>
        <v>1</v>
      </c>
      <c r="AB1366" s="160">
        <f>IF(AC1366="",0,IFERROR(IF(VLOOKUP(AC1366,AC$38:AC1365,1,0)&gt;0,0,0),1))</f>
        <v>0</v>
      </c>
      <c r="AC1366" s="161">
        <f>IF(DATOS!J1330=Y$39,DATOS!C1330,"")</f>
        <v>0</v>
      </c>
    </row>
    <row r="1367" spans="27:29" x14ac:dyDescent="0.25">
      <c r="AA1367" s="160">
        <f t="shared" si="25"/>
        <v>1</v>
      </c>
      <c r="AB1367" s="160">
        <f>IF(AC1367="",0,IFERROR(IF(VLOOKUP(AC1367,AC$38:AC1366,1,0)&gt;0,0,0),1))</f>
        <v>0</v>
      </c>
      <c r="AC1367" s="161">
        <f>IF(DATOS!J1331=Y$39,DATOS!C1331,"")</f>
        <v>0</v>
      </c>
    </row>
    <row r="1368" spans="27:29" x14ac:dyDescent="0.25">
      <c r="AA1368" s="160">
        <f t="shared" si="25"/>
        <v>1</v>
      </c>
      <c r="AB1368" s="160">
        <f>IF(AC1368="",0,IFERROR(IF(VLOOKUP(AC1368,AC$38:AC1367,1,0)&gt;0,0,0),1))</f>
        <v>0</v>
      </c>
      <c r="AC1368" s="161">
        <f>IF(DATOS!J1332=Y$39,DATOS!C1332,"")</f>
        <v>0</v>
      </c>
    </row>
    <row r="1369" spans="27:29" x14ac:dyDescent="0.25">
      <c r="AA1369" s="160">
        <f t="shared" si="25"/>
        <v>1</v>
      </c>
      <c r="AB1369" s="160">
        <f>IF(AC1369="",0,IFERROR(IF(VLOOKUP(AC1369,AC$38:AC1368,1,0)&gt;0,0,0),1))</f>
        <v>0</v>
      </c>
      <c r="AC1369" s="161">
        <f>IF(DATOS!J1333=Y$39,DATOS!C1333,"")</f>
        <v>0</v>
      </c>
    </row>
    <row r="1370" spans="27:29" x14ac:dyDescent="0.25">
      <c r="AA1370" s="160">
        <f t="shared" si="25"/>
        <v>1</v>
      </c>
      <c r="AB1370" s="160">
        <f>IF(AC1370="",0,IFERROR(IF(VLOOKUP(AC1370,AC$38:AC1369,1,0)&gt;0,0,0),1))</f>
        <v>0</v>
      </c>
      <c r="AC1370" s="161">
        <f>IF(DATOS!J1334=Y$39,DATOS!C1334,"")</f>
        <v>0</v>
      </c>
    </row>
    <row r="1371" spans="27:29" x14ac:dyDescent="0.25">
      <c r="AA1371" s="160">
        <f t="shared" si="25"/>
        <v>1</v>
      </c>
      <c r="AB1371" s="160">
        <f>IF(AC1371="",0,IFERROR(IF(VLOOKUP(AC1371,AC$38:AC1370,1,0)&gt;0,0,0),1))</f>
        <v>0</v>
      </c>
      <c r="AC1371" s="161">
        <f>IF(DATOS!J1335=Y$39,DATOS!C1335,"")</f>
        <v>0</v>
      </c>
    </row>
    <row r="1372" spans="27:29" x14ac:dyDescent="0.25">
      <c r="AA1372" s="160">
        <f t="shared" si="25"/>
        <v>1</v>
      </c>
      <c r="AB1372" s="160">
        <f>IF(AC1372="",0,IFERROR(IF(VLOOKUP(AC1372,AC$38:AC1371,1,0)&gt;0,0,0),1))</f>
        <v>0</v>
      </c>
      <c r="AC1372" s="161">
        <f>IF(DATOS!J1336=Y$39,DATOS!C1336,"")</f>
        <v>0</v>
      </c>
    </row>
    <row r="1373" spans="27:29" x14ac:dyDescent="0.25">
      <c r="AA1373" s="160">
        <f t="shared" si="25"/>
        <v>1</v>
      </c>
      <c r="AB1373" s="160">
        <f>IF(AC1373="",0,IFERROR(IF(VLOOKUP(AC1373,AC$38:AC1372,1,0)&gt;0,0,0),1))</f>
        <v>0</v>
      </c>
      <c r="AC1373" s="161">
        <f>IF(DATOS!J1337=Y$39,DATOS!C1337,"")</f>
        <v>0</v>
      </c>
    </row>
    <row r="1374" spans="27:29" x14ac:dyDescent="0.25">
      <c r="AA1374" s="160">
        <f t="shared" si="25"/>
        <v>1</v>
      </c>
      <c r="AB1374" s="160">
        <f>IF(AC1374="",0,IFERROR(IF(VLOOKUP(AC1374,AC$38:AC1373,1,0)&gt;0,0,0),1))</f>
        <v>0</v>
      </c>
      <c r="AC1374" s="161">
        <f>IF(DATOS!J1338=Y$39,DATOS!C1338,"")</f>
        <v>0</v>
      </c>
    </row>
    <row r="1375" spans="27:29" x14ac:dyDescent="0.25">
      <c r="AA1375" s="160">
        <f t="shared" si="25"/>
        <v>1</v>
      </c>
      <c r="AB1375" s="160">
        <f>IF(AC1375="",0,IFERROR(IF(VLOOKUP(AC1375,AC$38:AC1374,1,0)&gt;0,0,0),1))</f>
        <v>0</v>
      </c>
      <c r="AC1375" s="161">
        <f>IF(DATOS!J1339=Y$39,DATOS!C1339,"")</f>
        <v>0</v>
      </c>
    </row>
    <row r="1376" spans="27:29" x14ac:dyDescent="0.25">
      <c r="AA1376" s="160">
        <f t="shared" si="25"/>
        <v>1</v>
      </c>
      <c r="AB1376" s="160">
        <f>IF(AC1376="",0,IFERROR(IF(VLOOKUP(AC1376,AC$38:AC1375,1,0)&gt;0,0,0),1))</f>
        <v>0</v>
      </c>
      <c r="AC1376" s="161">
        <f>IF(DATOS!J1340=Y$39,DATOS!C1340,"")</f>
        <v>0</v>
      </c>
    </row>
    <row r="1377" spans="27:29" x14ac:dyDescent="0.25">
      <c r="AA1377" s="160">
        <f t="shared" si="25"/>
        <v>1</v>
      </c>
      <c r="AB1377" s="160">
        <f>IF(AC1377="",0,IFERROR(IF(VLOOKUP(AC1377,AC$38:AC1376,1,0)&gt;0,0,0),1))</f>
        <v>0</v>
      </c>
      <c r="AC1377" s="161">
        <f>IF(DATOS!J1341=Y$39,DATOS!C1341,"")</f>
        <v>0</v>
      </c>
    </row>
    <row r="1378" spans="27:29" x14ac:dyDescent="0.25">
      <c r="AA1378" s="160">
        <f t="shared" si="25"/>
        <v>1</v>
      </c>
      <c r="AB1378" s="160">
        <f>IF(AC1378="",0,IFERROR(IF(VLOOKUP(AC1378,AC$38:AC1377,1,0)&gt;0,0,0),1))</f>
        <v>0</v>
      </c>
      <c r="AC1378" s="161">
        <f>IF(DATOS!J1342=Y$39,DATOS!C1342,"")</f>
        <v>0</v>
      </c>
    </row>
    <row r="1379" spans="27:29" x14ac:dyDescent="0.25">
      <c r="AA1379" s="160">
        <f t="shared" si="25"/>
        <v>1</v>
      </c>
      <c r="AB1379" s="160">
        <f>IF(AC1379="",0,IFERROR(IF(VLOOKUP(AC1379,AC$38:AC1378,1,0)&gt;0,0,0),1))</f>
        <v>0</v>
      </c>
      <c r="AC1379" s="161">
        <f>IF(DATOS!J1343=Y$39,DATOS!C1343,"")</f>
        <v>0</v>
      </c>
    </row>
    <row r="1380" spans="27:29" x14ac:dyDescent="0.25">
      <c r="AA1380" s="160">
        <f t="shared" si="25"/>
        <v>1</v>
      </c>
      <c r="AB1380" s="160">
        <f>IF(AC1380="",0,IFERROR(IF(VLOOKUP(AC1380,AC$38:AC1379,1,0)&gt;0,0,0),1))</f>
        <v>0</v>
      </c>
      <c r="AC1380" s="161">
        <f>IF(DATOS!J1344=Y$39,DATOS!C1344,"")</f>
        <v>0</v>
      </c>
    </row>
    <row r="1381" spans="27:29" x14ac:dyDescent="0.25">
      <c r="AA1381" s="160">
        <f t="shared" si="25"/>
        <v>1</v>
      </c>
      <c r="AB1381" s="160">
        <f>IF(AC1381="",0,IFERROR(IF(VLOOKUP(AC1381,AC$38:AC1380,1,0)&gt;0,0,0),1))</f>
        <v>0</v>
      </c>
      <c r="AC1381" s="161">
        <f>IF(DATOS!J1345=Y$39,DATOS!C1345,"")</f>
        <v>0</v>
      </c>
    </row>
    <row r="1382" spans="27:29" x14ac:dyDescent="0.25">
      <c r="AA1382" s="160">
        <f t="shared" ref="AA1382:AA1445" si="26">AA1381+AB1382</f>
        <v>1</v>
      </c>
      <c r="AB1382" s="160">
        <f>IF(AC1382="",0,IFERROR(IF(VLOOKUP(AC1382,AC$38:AC1381,1,0)&gt;0,0,0),1))</f>
        <v>0</v>
      </c>
      <c r="AC1382" s="161">
        <f>IF(DATOS!J1346=Y$39,DATOS!C1346,"")</f>
        <v>0</v>
      </c>
    </row>
    <row r="1383" spans="27:29" x14ac:dyDescent="0.25">
      <c r="AA1383" s="160">
        <f t="shared" si="26"/>
        <v>1</v>
      </c>
      <c r="AB1383" s="160">
        <f>IF(AC1383="",0,IFERROR(IF(VLOOKUP(AC1383,AC$38:AC1382,1,0)&gt;0,0,0),1))</f>
        <v>0</v>
      </c>
      <c r="AC1383" s="161">
        <f>IF(DATOS!J1347=Y$39,DATOS!C1347,"")</f>
        <v>0</v>
      </c>
    </row>
    <row r="1384" spans="27:29" x14ac:dyDescent="0.25">
      <c r="AA1384" s="160">
        <f t="shared" si="26"/>
        <v>1</v>
      </c>
      <c r="AB1384" s="160">
        <f>IF(AC1384="",0,IFERROR(IF(VLOOKUP(AC1384,AC$38:AC1383,1,0)&gt;0,0,0),1))</f>
        <v>0</v>
      </c>
      <c r="AC1384" s="161">
        <f>IF(DATOS!J1348=Y$39,DATOS!C1348,"")</f>
        <v>0</v>
      </c>
    </row>
    <row r="1385" spans="27:29" x14ac:dyDescent="0.25">
      <c r="AA1385" s="160">
        <f t="shared" si="26"/>
        <v>1</v>
      </c>
      <c r="AB1385" s="160">
        <f>IF(AC1385="",0,IFERROR(IF(VLOOKUP(AC1385,AC$38:AC1384,1,0)&gt;0,0,0),1))</f>
        <v>0</v>
      </c>
      <c r="AC1385" s="161">
        <f>IF(DATOS!J1349=Y$39,DATOS!C1349,"")</f>
        <v>0</v>
      </c>
    </row>
    <row r="1386" spans="27:29" x14ac:dyDescent="0.25">
      <c r="AA1386" s="160">
        <f t="shared" si="26"/>
        <v>1</v>
      </c>
      <c r="AB1386" s="160">
        <f>IF(AC1386="",0,IFERROR(IF(VLOOKUP(AC1386,AC$38:AC1385,1,0)&gt;0,0,0),1))</f>
        <v>0</v>
      </c>
      <c r="AC1386" s="161">
        <f>IF(DATOS!J1350=Y$39,DATOS!C1350,"")</f>
        <v>0</v>
      </c>
    </row>
    <row r="1387" spans="27:29" x14ac:dyDescent="0.25">
      <c r="AA1387" s="160">
        <f t="shared" si="26"/>
        <v>1</v>
      </c>
      <c r="AB1387" s="160">
        <f>IF(AC1387="",0,IFERROR(IF(VLOOKUP(AC1387,AC$38:AC1386,1,0)&gt;0,0,0),1))</f>
        <v>0</v>
      </c>
      <c r="AC1387" s="161">
        <f>IF(DATOS!J1351=Y$39,DATOS!C1351,"")</f>
        <v>0</v>
      </c>
    </row>
    <row r="1388" spans="27:29" x14ac:dyDescent="0.25">
      <c r="AA1388" s="160">
        <f t="shared" si="26"/>
        <v>1</v>
      </c>
      <c r="AB1388" s="160">
        <f>IF(AC1388="",0,IFERROR(IF(VLOOKUP(AC1388,AC$38:AC1387,1,0)&gt;0,0,0),1))</f>
        <v>0</v>
      </c>
      <c r="AC1388" s="161">
        <f>IF(DATOS!J1352=Y$39,DATOS!C1352,"")</f>
        <v>0</v>
      </c>
    </row>
    <row r="1389" spans="27:29" x14ac:dyDescent="0.25">
      <c r="AA1389" s="160">
        <f t="shared" si="26"/>
        <v>1</v>
      </c>
      <c r="AB1389" s="160">
        <f>IF(AC1389="",0,IFERROR(IF(VLOOKUP(AC1389,AC$38:AC1388,1,0)&gt;0,0,0),1))</f>
        <v>0</v>
      </c>
      <c r="AC1389" s="161">
        <f>IF(DATOS!J1353=Y$39,DATOS!C1353,"")</f>
        <v>0</v>
      </c>
    </row>
    <row r="1390" spans="27:29" x14ac:dyDescent="0.25">
      <c r="AA1390" s="160">
        <f t="shared" si="26"/>
        <v>1</v>
      </c>
      <c r="AB1390" s="160">
        <f>IF(AC1390="",0,IFERROR(IF(VLOOKUP(AC1390,AC$38:AC1389,1,0)&gt;0,0,0),1))</f>
        <v>0</v>
      </c>
      <c r="AC1390" s="161">
        <f>IF(DATOS!J1354=Y$39,DATOS!C1354,"")</f>
        <v>0</v>
      </c>
    </row>
    <row r="1391" spans="27:29" x14ac:dyDescent="0.25">
      <c r="AA1391" s="160">
        <f t="shared" si="26"/>
        <v>1</v>
      </c>
      <c r="AB1391" s="160">
        <f>IF(AC1391="",0,IFERROR(IF(VLOOKUP(AC1391,AC$38:AC1390,1,0)&gt;0,0,0),1))</f>
        <v>0</v>
      </c>
      <c r="AC1391" s="161">
        <f>IF(DATOS!J1355=Y$39,DATOS!C1355,"")</f>
        <v>0</v>
      </c>
    </row>
    <row r="1392" spans="27:29" x14ac:dyDescent="0.25">
      <c r="AA1392" s="160">
        <f t="shared" si="26"/>
        <v>1</v>
      </c>
      <c r="AB1392" s="160">
        <f>IF(AC1392="",0,IFERROR(IF(VLOOKUP(AC1392,AC$38:AC1391,1,0)&gt;0,0,0),1))</f>
        <v>0</v>
      </c>
      <c r="AC1392" s="161">
        <f>IF(DATOS!J1356=Y$39,DATOS!C1356,"")</f>
        <v>0</v>
      </c>
    </row>
    <row r="1393" spans="27:29" x14ac:dyDescent="0.25">
      <c r="AA1393" s="160">
        <f t="shared" si="26"/>
        <v>1</v>
      </c>
      <c r="AB1393" s="160">
        <f>IF(AC1393="",0,IFERROR(IF(VLOOKUP(AC1393,AC$38:AC1392,1,0)&gt;0,0,0),1))</f>
        <v>0</v>
      </c>
      <c r="AC1393" s="161">
        <f>IF(DATOS!J1357=Y$39,DATOS!C1357,"")</f>
        <v>0</v>
      </c>
    </row>
    <row r="1394" spans="27:29" x14ac:dyDescent="0.25">
      <c r="AA1394" s="160">
        <f t="shared" si="26"/>
        <v>1</v>
      </c>
      <c r="AB1394" s="160">
        <f>IF(AC1394="",0,IFERROR(IF(VLOOKUP(AC1394,AC$38:AC1393,1,0)&gt;0,0,0),1))</f>
        <v>0</v>
      </c>
      <c r="AC1394" s="161">
        <f>IF(DATOS!J1358=Y$39,DATOS!C1358,"")</f>
        <v>0</v>
      </c>
    </row>
    <row r="1395" spans="27:29" x14ac:dyDescent="0.25">
      <c r="AA1395" s="160">
        <f t="shared" si="26"/>
        <v>1</v>
      </c>
      <c r="AB1395" s="160">
        <f>IF(AC1395="",0,IFERROR(IF(VLOOKUP(AC1395,AC$38:AC1394,1,0)&gt;0,0,0),1))</f>
        <v>0</v>
      </c>
      <c r="AC1395" s="161">
        <f>IF(DATOS!J1359=Y$39,DATOS!C1359,"")</f>
        <v>0</v>
      </c>
    </row>
    <row r="1396" spans="27:29" x14ac:dyDescent="0.25">
      <c r="AA1396" s="160">
        <f t="shared" si="26"/>
        <v>1</v>
      </c>
      <c r="AB1396" s="160">
        <f>IF(AC1396="",0,IFERROR(IF(VLOOKUP(AC1396,AC$38:AC1395,1,0)&gt;0,0,0),1))</f>
        <v>0</v>
      </c>
      <c r="AC1396" s="161">
        <f>IF(DATOS!J1360=Y$39,DATOS!C1360,"")</f>
        <v>0</v>
      </c>
    </row>
    <row r="1397" spans="27:29" x14ac:dyDescent="0.25">
      <c r="AA1397" s="160">
        <f t="shared" si="26"/>
        <v>1</v>
      </c>
      <c r="AB1397" s="160">
        <f>IF(AC1397="",0,IFERROR(IF(VLOOKUP(AC1397,AC$38:AC1396,1,0)&gt;0,0,0),1))</f>
        <v>0</v>
      </c>
      <c r="AC1397" s="161">
        <f>IF(DATOS!J1361=Y$39,DATOS!C1361,"")</f>
        <v>0</v>
      </c>
    </row>
    <row r="1398" spans="27:29" x14ac:dyDescent="0.25">
      <c r="AA1398" s="160">
        <f t="shared" si="26"/>
        <v>1</v>
      </c>
      <c r="AB1398" s="160">
        <f>IF(AC1398="",0,IFERROR(IF(VLOOKUP(AC1398,AC$38:AC1397,1,0)&gt;0,0,0),1))</f>
        <v>0</v>
      </c>
      <c r="AC1398" s="161">
        <f>IF(DATOS!J1362=Y$39,DATOS!C1362,"")</f>
        <v>0</v>
      </c>
    </row>
    <row r="1399" spans="27:29" x14ac:dyDescent="0.25">
      <c r="AA1399" s="160">
        <f t="shared" si="26"/>
        <v>1</v>
      </c>
      <c r="AB1399" s="160">
        <f>IF(AC1399="",0,IFERROR(IF(VLOOKUP(AC1399,AC$38:AC1398,1,0)&gt;0,0,0),1))</f>
        <v>0</v>
      </c>
      <c r="AC1399" s="161">
        <f>IF(DATOS!J1363=Y$39,DATOS!C1363,"")</f>
        <v>0</v>
      </c>
    </row>
    <row r="1400" spans="27:29" x14ac:dyDescent="0.25">
      <c r="AA1400" s="160">
        <f t="shared" si="26"/>
        <v>1</v>
      </c>
      <c r="AB1400" s="160">
        <f>IF(AC1400="",0,IFERROR(IF(VLOOKUP(AC1400,AC$38:AC1399,1,0)&gt;0,0,0),1))</f>
        <v>0</v>
      </c>
      <c r="AC1400" s="161">
        <f>IF(DATOS!J1364=Y$39,DATOS!C1364,"")</f>
        <v>0</v>
      </c>
    </row>
    <row r="1401" spans="27:29" x14ac:dyDescent="0.25">
      <c r="AA1401" s="160">
        <f t="shared" si="26"/>
        <v>1</v>
      </c>
      <c r="AB1401" s="160">
        <f>IF(AC1401="",0,IFERROR(IF(VLOOKUP(AC1401,AC$38:AC1400,1,0)&gt;0,0,0),1))</f>
        <v>0</v>
      </c>
      <c r="AC1401" s="161">
        <f>IF(DATOS!J1365=Y$39,DATOS!C1365,"")</f>
        <v>0</v>
      </c>
    </row>
    <row r="1402" spans="27:29" x14ac:dyDescent="0.25">
      <c r="AA1402" s="160">
        <f t="shared" si="26"/>
        <v>1</v>
      </c>
      <c r="AB1402" s="160">
        <f>IF(AC1402="",0,IFERROR(IF(VLOOKUP(AC1402,AC$38:AC1401,1,0)&gt;0,0,0),1))</f>
        <v>0</v>
      </c>
      <c r="AC1402" s="161">
        <f>IF(DATOS!J1366=Y$39,DATOS!C1366,"")</f>
        <v>0</v>
      </c>
    </row>
    <row r="1403" spans="27:29" x14ac:dyDescent="0.25">
      <c r="AA1403" s="160">
        <f t="shared" si="26"/>
        <v>1</v>
      </c>
      <c r="AB1403" s="160">
        <f>IF(AC1403="",0,IFERROR(IF(VLOOKUP(AC1403,AC$38:AC1402,1,0)&gt;0,0,0),1))</f>
        <v>0</v>
      </c>
      <c r="AC1403" s="161">
        <f>IF(DATOS!J1367=Y$39,DATOS!C1367,"")</f>
        <v>0</v>
      </c>
    </row>
    <row r="1404" spans="27:29" x14ac:dyDescent="0.25">
      <c r="AA1404" s="160">
        <f t="shared" si="26"/>
        <v>1</v>
      </c>
      <c r="AB1404" s="160">
        <f>IF(AC1404="",0,IFERROR(IF(VLOOKUP(AC1404,AC$38:AC1403,1,0)&gt;0,0,0),1))</f>
        <v>0</v>
      </c>
      <c r="AC1404" s="161">
        <f>IF(DATOS!J1368=Y$39,DATOS!C1368,"")</f>
        <v>0</v>
      </c>
    </row>
    <row r="1405" spans="27:29" x14ac:dyDescent="0.25">
      <c r="AA1405" s="160">
        <f t="shared" si="26"/>
        <v>1</v>
      </c>
      <c r="AB1405" s="160">
        <f>IF(AC1405="",0,IFERROR(IF(VLOOKUP(AC1405,AC$38:AC1404,1,0)&gt;0,0,0),1))</f>
        <v>0</v>
      </c>
      <c r="AC1405" s="161">
        <f>IF(DATOS!J1369=Y$39,DATOS!C1369,"")</f>
        <v>0</v>
      </c>
    </row>
    <row r="1406" spans="27:29" x14ac:dyDescent="0.25">
      <c r="AA1406" s="160">
        <f t="shared" si="26"/>
        <v>1</v>
      </c>
      <c r="AB1406" s="160">
        <f>IF(AC1406="",0,IFERROR(IF(VLOOKUP(AC1406,AC$38:AC1405,1,0)&gt;0,0,0),1))</f>
        <v>0</v>
      </c>
      <c r="AC1406" s="161">
        <f>IF(DATOS!J1370=Y$39,DATOS!C1370,"")</f>
        <v>0</v>
      </c>
    </row>
    <row r="1407" spans="27:29" x14ac:dyDescent="0.25">
      <c r="AA1407" s="160">
        <f t="shared" si="26"/>
        <v>1</v>
      </c>
      <c r="AB1407" s="160">
        <f>IF(AC1407="",0,IFERROR(IF(VLOOKUP(AC1407,AC$38:AC1406,1,0)&gt;0,0,0),1))</f>
        <v>0</v>
      </c>
      <c r="AC1407" s="161">
        <f>IF(DATOS!J1371=Y$39,DATOS!C1371,"")</f>
        <v>0</v>
      </c>
    </row>
    <row r="1408" spans="27:29" x14ac:dyDescent="0.25">
      <c r="AA1408" s="160">
        <f t="shared" si="26"/>
        <v>1</v>
      </c>
      <c r="AB1408" s="160">
        <f>IF(AC1408="",0,IFERROR(IF(VLOOKUP(AC1408,AC$38:AC1407,1,0)&gt;0,0,0),1))</f>
        <v>0</v>
      </c>
      <c r="AC1408" s="161">
        <f>IF(DATOS!J1372=Y$39,DATOS!C1372,"")</f>
        <v>0</v>
      </c>
    </row>
    <row r="1409" spans="27:29" x14ac:dyDescent="0.25">
      <c r="AA1409" s="160">
        <f t="shared" si="26"/>
        <v>1</v>
      </c>
      <c r="AB1409" s="160">
        <f>IF(AC1409="",0,IFERROR(IF(VLOOKUP(AC1409,AC$38:AC1408,1,0)&gt;0,0,0),1))</f>
        <v>0</v>
      </c>
      <c r="AC1409" s="161">
        <f>IF(DATOS!J1373=Y$39,DATOS!C1373,"")</f>
        <v>0</v>
      </c>
    </row>
    <row r="1410" spans="27:29" x14ac:dyDescent="0.25">
      <c r="AA1410" s="160">
        <f t="shared" si="26"/>
        <v>1</v>
      </c>
      <c r="AB1410" s="160">
        <f>IF(AC1410="",0,IFERROR(IF(VLOOKUP(AC1410,AC$38:AC1409,1,0)&gt;0,0,0),1))</f>
        <v>0</v>
      </c>
      <c r="AC1410" s="161">
        <f>IF(DATOS!J1374=Y$39,DATOS!C1374,"")</f>
        <v>0</v>
      </c>
    </row>
    <row r="1411" spans="27:29" x14ac:dyDescent="0.25">
      <c r="AA1411" s="160">
        <f t="shared" si="26"/>
        <v>1</v>
      </c>
      <c r="AB1411" s="160">
        <f>IF(AC1411="",0,IFERROR(IF(VLOOKUP(AC1411,AC$38:AC1410,1,0)&gt;0,0,0),1))</f>
        <v>0</v>
      </c>
      <c r="AC1411" s="161">
        <f>IF(DATOS!J1375=Y$39,DATOS!C1375,"")</f>
        <v>0</v>
      </c>
    </row>
    <row r="1412" spans="27:29" x14ac:dyDescent="0.25">
      <c r="AA1412" s="160">
        <f t="shared" si="26"/>
        <v>1</v>
      </c>
      <c r="AB1412" s="160">
        <f>IF(AC1412="",0,IFERROR(IF(VLOOKUP(AC1412,AC$38:AC1411,1,0)&gt;0,0,0),1))</f>
        <v>0</v>
      </c>
      <c r="AC1412" s="161">
        <f>IF(DATOS!J1376=Y$39,DATOS!C1376,"")</f>
        <v>0</v>
      </c>
    </row>
    <row r="1413" spans="27:29" x14ac:dyDescent="0.25">
      <c r="AA1413" s="160">
        <f t="shared" si="26"/>
        <v>1</v>
      </c>
      <c r="AB1413" s="160">
        <f>IF(AC1413="",0,IFERROR(IF(VLOOKUP(AC1413,AC$38:AC1412,1,0)&gt;0,0,0),1))</f>
        <v>0</v>
      </c>
      <c r="AC1413" s="161">
        <f>IF(DATOS!J1377=Y$39,DATOS!C1377,"")</f>
        <v>0</v>
      </c>
    </row>
    <row r="1414" spans="27:29" x14ac:dyDescent="0.25">
      <c r="AA1414" s="160">
        <f t="shared" si="26"/>
        <v>1</v>
      </c>
      <c r="AB1414" s="160">
        <f>IF(AC1414="",0,IFERROR(IF(VLOOKUP(AC1414,AC$38:AC1413,1,0)&gt;0,0,0),1))</f>
        <v>0</v>
      </c>
      <c r="AC1414" s="161">
        <f>IF(DATOS!J1378=Y$39,DATOS!C1378,"")</f>
        <v>0</v>
      </c>
    </row>
    <row r="1415" spans="27:29" x14ac:dyDescent="0.25">
      <c r="AA1415" s="160">
        <f t="shared" si="26"/>
        <v>1</v>
      </c>
      <c r="AB1415" s="160">
        <f>IF(AC1415="",0,IFERROR(IF(VLOOKUP(AC1415,AC$38:AC1414,1,0)&gt;0,0,0),1))</f>
        <v>0</v>
      </c>
      <c r="AC1415" s="161">
        <f>IF(DATOS!J1379=Y$39,DATOS!C1379,"")</f>
        <v>0</v>
      </c>
    </row>
    <row r="1416" spans="27:29" x14ac:dyDescent="0.25">
      <c r="AA1416" s="160">
        <f t="shared" si="26"/>
        <v>1</v>
      </c>
      <c r="AB1416" s="160">
        <f>IF(AC1416="",0,IFERROR(IF(VLOOKUP(AC1416,AC$38:AC1415,1,0)&gt;0,0,0),1))</f>
        <v>0</v>
      </c>
      <c r="AC1416" s="161">
        <f>IF(DATOS!J1380=Y$39,DATOS!C1380,"")</f>
        <v>0</v>
      </c>
    </row>
    <row r="1417" spans="27:29" x14ac:dyDescent="0.25">
      <c r="AA1417" s="160">
        <f t="shared" si="26"/>
        <v>1</v>
      </c>
      <c r="AB1417" s="160">
        <f>IF(AC1417="",0,IFERROR(IF(VLOOKUP(AC1417,AC$38:AC1416,1,0)&gt;0,0,0),1))</f>
        <v>0</v>
      </c>
      <c r="AC1417" s="161">
        <f>IF(DATOS!J1381=Y$39,DATOS!C1381,"")</f>
        <v>0</v>
      </c>
    </row>
    <row r="1418" spans="27:29" x14ac:dyDescent="0.25">
      <c r="AA1418" s="160">
        <f t="shared" si="26"/>
        <v>1</v>
      </c>
      <c r="AB1418" s="160">
        <f>IF(AC1418="",0,IFERROR(IF(VLOOKUP(AC1418,AC$38:AC1417,1,0)&gt;0,0,0),1))</f>
        <v>0</v>
      </c>
      <c r="AC1418" s="161">
        <f>IF(DATOS!J1382=Y$39,DATOS!C1382,"")</f>
        <v>0</v>
      </c>
    </row>
    <row r="1419" spans="27:29" x14ac:dyDescent="0.25">
      <c r="AA1419" s="160">
        <f t="shared" si="26"/>
        <v>1</v>
      </c>
      <c r="AB1419" s="160">
        <f>IF(AC1419="",0,IFERROR(IF(VLOOKUP(AC1419,AC$38:AC1418,1,0)&gt;0,0,0),1))</f>
        <v>0</v>
      </c>
      <c r="AC1419" s="161">
        <f>IF(DATOS!J1383=Y$39,DATOS!C1383,"")</f>
        <v>0</v>
      </c>
    </row>
    <row r="1420" spans="27:29" x14ac:dyDescent="0.25">
      <c r="AA1420" s="160">
        <f t="shared" si="26"/>
        <v>1</v>
      </c>
      <c r="AB1420" s="160">
        <f>IF(AC1420="",0,IFERROR(IF(VLOOKUP(AC1420,AC$38:AC1419,1,0)&gt;0,0,0),1))</f>
        <v>0</v>
      </c>
      <c r="AC1420" s="161">
        <f>IF(DATOS!J1384=Y$39,DATOS!C1384,"")</f>
        <v>0</v>
      </c>
    </row>
    <row r="1421" spans="27:29" x14ac:dyDescent="0.25">
      <c r="AA1421" s="160">
        <f t="shared" si="26"/>
        <v>1</v>
      </c>
      <c r="AB1421" s="160">
        <f>IF(AC1421="",0,IFERROR(IF(VLOOKUP(AC1421,AC$38:AC1420,1,0)&gt;0,0,0),1))</f>
        <v>0</v>
      </c>
      <c r="AC1421" s="161">
        <f>IF(DATOS!J1385=Y$39,DATOS!C1385,"")</f>
        <v>0</v>
      </c>
    </row>
    <row r="1422" spans="27:29" x14ac:dyDescent="0.25">
      <c r="AA1422" s="160">
        <f t="shared" si="26"/>
        <v>1</v>
      </c>
      <c r="AB1422" s="160">
        <f>IF(AC1422="",0,IFERROR(IF(VLOOKUP(AC1422,AC$38:AC1421,1,0)&gt;0,0,0),1))</f>
        <v>0</v>
      </c>
      <c r="AC1422" s="161">
        <f>IF(DATOS!J1386=Y$39,DATOS!C1386,"")</f>
        <v>0</v>
      </c>
    </row>
    <row r="1423" spans="27:29" x14ac:dyDescent="0.25">
      <c r="AA1423" s="160">
        <f t="shared" si="26"/>
        <v>1</v>
      </c>
      <c r="AB1423" s="160">
        <f>IF(AC1423="",0,IFERROR(IF(VLOOKUP(AC1423,AC$38:AC1422,1,0)&gt;0,0,0),1))</f>
        <v>0</v>
      </c>
      <c r="AC1423" s="161">
        <f>IF(DATOS!J1387=Y$39,DATOS!C1387,"")</f>
        <v>0</v>
      </c>
    </row>
    <row r="1424" spans="27:29" x14ac:dyDescent="0.25">
      <c r="AA1424" s="160">
        <f t="shared" si="26"/>
        <v>1</v>
      </c>
      <c r="AB1424" s="160">
        <f>IF(AC1424="",0,IFERROR(IF(VLOOKUP(AC1424,AC$38:AC1423,1,0)&gt;0,0,0),1))</f>
        <v>0</v>
      </c>
      <c r="AC1424" s="161">
        <f>IF(DATOS!J1388=Y$39,DATOS!C1388,"")</f>
        <v>0</v>
      </c>
    </row>
    <row r="1425" spans="27:29" x14ac:dyDescent="0.25">
      <c r="AA1425" s="160">
        <f t="shared" si="26"/>
        <v>1</v>
      </c>
      <c r="AB1425" s="160">
        <f>IF(AC1425="",0,IFERROR(IF(VLOOKUP(AC1425,AC$38:AC1424,1,0)&gt;0,0,0),1))</f>
        <v>0</v>
      </c>
      <c r="AC1425" s="161">
        <f>IF(DATOS!J1389=Y$39,DATOS!C1389,"")</f>
        <v>0</v>
      </c>
    </row>
    <row r="1426" spans="27:29" x14ac:dyDescent="0.25">
      <c r="AA1426" s="160">
        <f t="shared" si="26"/>
        <v>1</v>
      </c>
      <c r="AB1426" s="160">
        <f>IF(AC1426="",0,IFERROR(IF(VLOOKUP(AC1426,AC$38:AC1425,1,0)&gt;0,0,0),1))</f>
        <v>0</v>
      </c>
      <c r="AC1426" s="161">
        <f>IF(DATOS!J1390=Y$39,DATOS!C1390,"")</f>
        <v>0</v>
      </c>
    </row>
    <row r="1427" spans="27:29" x14ac:dyDescent="0.25">
      <c r="AA1427" s="160">
        <f t="shared" si="26"/>
        <v>1</v>
      </c>
      <c r="AB1427" s="160">
        <f>IF(AC1427="",0,IFERROR(IF(VLOOKUP(AC1427,AC$38:AC1426,1,0)&gt;0,0,0),1))</f>
        <v>0</v>
      </c>
      <c r="AC1427" s="161">
        <f>IF(DATOS!J1391=Y$39,DATOS!C1391,"")</f>
        <v>0</v>
      </c>
    </row>
    <row r="1428" spans="27:29" x14ac:dyDescent="0.25">
      <c r="AA1428" s="160">
        <f t="shared" si="26"/>
        <v>1</v>
      </c>
      <c r="AB1428" s="160">
        <f>IF(AC1428="",0,IFERROR(IF(VLOOKUP(AC1428,AC$38:AC1427,1,0)&gt;0,0,0),1))</f>
        <v>0</v>
      </c>
      <c r="AC1428" s="161">
        <f>IF(DATOS!J1392=Y$39,DATOS!C1392,"")</f>
        <v>0</v>
      </c>
    </row>
    <row r="1429" spans="27:29" x14ac:dyDescent="0.25">
      <c r="AA1429" s="160">
        <f t="shared" si="26"/>
        <v>1</v>
      </c>
      <c r="AB1429" s="160">
        <f>IF(AC1429="",0,IFERROR(IF(VLOOKUP(AC1429,AC$38:AC1428,1,0)&gt;0,0,0),1))</f>
        <v>0</v>
      </c>
      <c r="AC1429" s="161">
        <f>IF(DATOS!J1393=Y$39,DATOS!C1393,"")</f>
        <v>0</v>
      </c>
    </row>
    <row r="1430" spans="27:29" x14ac:dyDescent="0.25">
      <c r="AA1430" s="160">
        <f t="shared" si="26"/>
        <v>1</v>
      </c>
      <c r="AB1430" s="160">
        <f>IF(AC1430="",0,IFERROR(IF(VLOOKUP(AC1430,AC$38:AC1429,1,0)&gt;0,0,0),1))</f>
        <v>0</v>
      </c>
      <c r="AC1430" s="161">
        <f>IF(DATOS!J1394=Y$39,DATOS!C1394,"")</f>
        <v>0</v>
      </c>
    </row>
    <row r="1431" spans="27:29" x14ac:dyDescent="0.25">
      <c r="AA1431" s="160">
        <f t="shared" si="26"/>
        <v>1</v>
      </c>
      <c r="AB1431" s="160">
        <f>IF(AC1431="",0,IFERROR(IF(VLOOKUP(AC1431,AC$38:AC1430,1,0)&gt;0,0,0),1))</f>
        <v>0</v>
      </c>
      <c r="AC1431" s="161">
        <f>IF(DATOS!J1395=Y$39,DATOS!C1395,"")</f>
        <v>0</v>
      </c>
    </row>
    <row r="1432" spans="27:29" x14ac:dyDescent="0.25">
      <c r="AA1432" s="160">
        <f t="shared" si="26"/>
        <v>1</v>
      </c>
      <c r="AB1432" s="160">
        <f>IF(AC1432="",0,IFERROR(IF(VLOOKUP(AC1432,AC$38:AC1431,1,0)&gt;0,0,0),1))</f>
        <v>0</v>
      </c>
      <c r="AC1432" s="161">
        <f>IF(DATOS!J1396=Y$39,DATOS!C1396,"")</f>
        <v>0</v>
      </c>
    </row>
    <row r="1433" spans="27:29" x14ac:dyDescent="0.25">
      <c r="AA1433" s="160">
        <f t="shared" si="26"/>
        <v>1</v>
      </c>
      <c r="AB1433" s="160">
        <f>IF(AC1433="",0,IFERROR(IF(VLOOKUP(AC1433,AC$38:AC1432,1,0)&gt;0,0,0),1))</f>
        <v>0</v>
      </c>
      <c r="AC1433" s="161">
        <f>IF(DATOS!J1397=Y$39,DATOS!C1397,"")</f>
        <v>0</v>
      </c>
    </row>
    <row r="1434" spans="27:29" x14ac:dyDescent="0.25">
      <c r="AA1434" s="160">
        <f t="shared" si="26"/>
        <v>1</v>
      </c>
      <c r="AB1434" s="160">
        <f>IF(AC1434="",0,IFERROR(IF(VLOOKUP(AC1434,AC$38:AC1433,1,0)&gt;0,0,0),1))</f>
        <v>0</v>
      </c>
      <c r="AC1434" s="161">
        <f>IF(DATOS!J1398=Y$39,DATOS!C1398,"")</f>
        <v>0</v>
      </c>
    </row>
    <row r="1435" spans="27:29" x14ac:dyDescent="0.25">
      <c r="AA1435" s="160">
        <f t="shared" si="26"/>
        <v>1</v>
      </c>
      <c r="AB1435" s="160">
        <f>IF(AC1435="",0,IFERROR(IF(VLOOKUP(AC1435,AC$38:AC1434,1,0)&gt;0,0,0),1))</f>
        <v>0</v>
      </c>
      <c r="AC1435" s="161">
        <f>IF(DATOS!J1399=Y$39,DATOS!C1399,"")</f>
        <v>0</v>
      </c>
    </row>
    <row r="1436" spans="27:29" x14ac:dyDescent="0.25">
      <c r="AA1436" s="160">
        <f t="shared" si="26"/>
        <v>1</v>
      </c>
      <c r="AB1436" s="160">
        <f>IF(AC1436="",0,IFERROR(IF(VLOOKUP(AC1436,AC$38:AC1435,1,0)&gt;0,0,0),1))</f>
        <v>0</v>
      </c>
      <c r="AC1436" s="161">
        <f>IF(DATOS!J1400=Y$39,DATOS!C1400,"")</f>
        <v>0</v>
      </c>
    </row>
    <row r="1437" spans="27:29" x14ac:dyDescent="0.25">
      <c r="AA1437" s="160">
        <f t="shared" si="26"/>
        <v>1</v>
      </c>
      <c r="AB1437" s="160">
        <f>IF(AC1437="",0,IFERROR(IF(VLOOKUP(AC1437,AC$38:AC1436,1,0)&gt;0,0,0),1))</f>
        <v>0</v>
      </c>
      <c r="AC1437" s="161">
        <f>IF(DATOS!J1401=Y$39,DATOS!C1401,"")</f>
        <v>0</v>
      </c>
    </row>
    <row r="1438" spans="27:29" x14ac:dyDescent="0.25">
      <c r="AA1438" s="160">
        <f t="shared" si="26"/>
        <v>1</v>
      </c>
      <c r="AB1438" s="160">
        <f>IF(AC1438="",0,IFERROR(IF(VLOOKUP(AC1438,AC$38:AC1437,1,0)&gt;0,0,0),1))</f>
        <v>0</v>
      </c>
      <c r="AC1438" s="161">
        <f>IF(DATOS!J1402=Y$39,DATOS!C1402,"")</f>
        <v>0</v>
      </c>
    </row>
    <row r="1439" spans="27:29" x14ac:dyDescent="0.25">
      <c r="AA1439" s="160">
        <f t="shared" si="26"/>
        <v>1</v>
      </c>
      <c r="AB1439" s="160">
        <f>IF(AC1439="",0,IFERROR(IF(VLOOKUP(AC1439,AC$38:AC1438,1,0)&gt;0,0,0),1))</f>
        <v>0</v>
      </c>
      <c r="AC1439" s="161">
        <f>IF(DATOS!J1403=Y$39,DATOS!C1403,"")</f>
        <v>0</v>
      </c>
    </row>
    <row r="1440" spans="27:29" x14ac:dyDescent="0.25">
      <c r="AA1440" s="160">
        <f t="shared" si="26"/>
        <v>1</v>
      </c>
      <c r="AB1440" s="160">
        <f>IF(AC1440="",0,IFERROR(IF(VLOOKUP(AC1440,AC$38:AC1439,1,0)&gt;0,0,0),1))</f>
        <v>0</v>
      </c>
      <c r="AC1440" s="161">
        <f>IF(DATOS!J1404=Y$39,DATOS!C1404,"")</f>
        <v>0</v>
      </c>
    </row>
    <row r="1441" spans="27:29" x14ac:dyDescent="0.25">
      <c r="AA1441" s="160">
        <f t="shared" si="26"/>
        <v>1</v>
      </c>
      <c r="AB1441" s="160">
        <f>IF(AC1441="",0,IFERROR(IF(VLOOKUP(AC1441,AC$38:AC1440,1,0)&gt;0,0,0),1))</f>
        <v>0</v>
      </c>
      <c r="AC1441" s="161">
        <f>IF(DATOS!J1405=Y$39,DATOS!C1405,"")</f>
        <v>0</v>
      </c>
    </row>
    <row r="1442" spans="27:29" x14ac:dyDescent="0.25">
      <c r="AA1442" s="160">
        <f t="shared" si="26"/>
        <v>1</v>
      </c>
      <c r="AB1442" s="160">
        <f>IF(AC1442="",0,IFERROR(IF(VLOOKUP(AC1442,AC$38:AC1441,1,0)&gt;0,0,0),1))</f>
        <v>0</v>
      </c>
      <c r="AC1442" s="161">
        <f>IF(DATOS!J1406=Y$39,DATOS!C1406,"")</f>
        <v>0</v>
      </c>
    </row>
    <row r="1443" spans="27:29" x14ac:dyDescent="0.25">
      <c r="AA1443" s="160">
        <f t="shared" si="26"/>
        <v>1</v>
      </c>
      <c r="AB1443" s="160">
        <f>IF(AC1443="",0,IFERROR(IF(VLOOKUP(AC1443,AC$38:AC1442,1,0)&gt;0,0,0),1))</f>
        <v>0</v>
      </c>
      <c r="AC1443" s="161">
        <f>IF(DATOS!J1407=Y$39,DATOS!C1407,"")</f>
        <v>0</v>
      </c>
    </row>
    <row r="1444" spans="27:29" x14ac:dyDescent="0.25">
      <c r="AA1444" s="160">
        <f t="shared" si="26"/>
        <v>1</v>
      </c>
      <c r="AB1444" s="160">
        <f>IF(AC1444="",0,IFERROR(IF(VLOOKUP(AC1444,AC$38:AC1443,1,0)&gt;0,0,0),1))</f>
        <v>0</v>
      </c>
      <c r="AC1444" s="161">
        <f>IF(DATOS!J1408=Y$39,DATOS!C1408,"")</f>
        <v>0</v>
      </c>
    </row>
    <row r="1445" spans="27:29" x14ac:dyDescent="0.25">
      <c r="AA1445" s="160">
        <f t="shared" si="26"/>
        <v>1</v>
      </c>
      <c r="AB1445" s="160">
        <f>IF(AC1445="",0,IFERROR(IF(VLOOKUP(AC1445,AC$38:AC1444,1,0)&gt;0,0,0),1))</f>
        <v>0</v>
      </c>
      <c r="AC1445" s="161">
        <f>IF(DATOS!J1409=Y$39,DATOS!C1409,"")</f>
        <v>0</v>
      </c>
    </row>
    <row r="1446" spans="27:29" x14ac:dyDescent="0.25">
      <c r="AA1446" s="160">
        <f t="shared" ref="AA1446:AA1509" si="27">AA1445+AB1446</f>
        <v>1</v>
      </c>
      <c r="AB1446" s="160">
        <f>IF(AC1446="",0,IFERROR(IF(VLOOKUP(AC1446,AC$38:AC1445,1,0)&gt;0,0,0),1))</f>
        <v>0</v>
      </c>
      <c r="AC1446" s="161">
        <f>IF(DATOS!J1410=Y$39,DATOS!C1410,"")</f>
        <v>0</v>
      </c>
    </row>
    <row r="1447" spans="27:29" x14ac:dyDescent="0.25">
      <c r="AA1447" s="160">
        <f t="shared" si="27"/>
        <v>1</v>
      </c>
      <c r="AB1447" s="160">
        <f>IF(AC1447="",0,IFERROR(IF(VLOOKUP(AC1447,AC$38:AC1446,1,0)&gt;0,0,0),1))</f>
        <v>0</v>
      </c>
      <c r="AC1447" s="161">
        <f>IF(DATOS!J1411=Y$39,DATOS!C1411,"")</f>
        <v>0</v>
      </c>
    </row>
    <row r="1448" spans="27:29" x14ac:dyDescent="0.25">
      <c r="AA1448" s="160">
        <f t="shared" si="27"/>
        <v>1</v>
      </c>
      <c r="AB1448" s="160">
        <f>IF(AC1448="",0,IFERROR(IF(VLOOKUP(AC1448,AC$38:AC1447,1,0)&gt;0,0,0),1))</f>
        <v>0</v>
      </c>
      <c r="AC1448" s="161">
        <f>IF(DATOS!J1412=Y$39,DATOS!C1412,"")</f>
        <v>0</v>
      </c>
    </row>
    <row r="1449" spans="27:29" x14ac:dyDescent="0.25">
      <c r="AA1449" s="160">
        <f t="shared" si="27"/>
        <v>1</v>
      </c>
      <c r="AB1449" s="160">
        <f>IF(AC1449="",0,IFERROR(IF(VLOOKUP(AC1449,AC$38:AC1448,1,0)&gt;0,0,0),1))</f>
        <v>0</v>
      </c>
      <c r="AC1449" s="161">
        <f>IF(DATOS!J1413=Y$39,DATOS!C1413,"")</f>
        <v>0</v>
      </c>
    </row>
    <row r="1450" spans="27:29" x14ac:dyDescent="0.25">
      <c r="AA1450" s="160">
        <f t="shared" si="27"/>
        <v>1</v>
      </c>
      <c r="AB1450" s="160">
        <f>IF(AC1450="",0,IFERROR(IF(VLOOKUP(AC1450,AC$38:AC1449,1,0)&gt;0,0,0),1))</f>
        <v>0</v>
      </c>
      <c r="AC1450" s="161">
        <f>IF(DATOS!J1414=Y$39,DATOS!C1414,"")</f>
        <v>0</v>
      </c>
    </row>
    <row r="1451" spans="27:29" x14ac:dyDescent="0.25">
      <c r="AA1451" s="160">
        <f t="shared" si="27"/>
        <v>1</v>
      </c>
      <c r="AB1451" s="160">
        <f>IF(AC1451="",0,IFERROR(IF(VLOOKUP(AC1451,AC$38:AC1450,1,0)&gt;0,0,0),1))</f>
        <v>0</v>
      </c>
      <c r="AC1451" s="161">
        <f>IF(DATOS!J1415=Y$39,DATOS!C1415,"")</f>
        <v>0</v>
      </c>
    </row>
    <row r="1452" spans="27:29" x14ac:dyDescent="0.25">
      <c r="AA1452" s="160">
        <f t="shared" si="27"/>
        <v>1</v>
      </c>
      <c r="AB1452" s="160">
        <f>IF(AC1452="",0,IFERROR(IF(VLOOKUP(AC1452,AC$38:AC1451,1,0)&gt;0,0,0),1))</f>
        <v>0</v>
      </c>
      <c r="AC1452" s="161">
        <f>IF(DATOS!J1416=Y$39,DATOS!C1416,"")</f>
        <v>0</v>
      </c>
    </row>
    <row r="1453" spans="27:29" x14ac:dyDescent="0.25">
      <c r="AA1453" s="160">
        <f t="shared" si="27"/>
        <v>1</v>
      </c>
      <c r="AB1453" s="160">
        <f>IF(AC1453="",0,IFERROR(IF(VLOOKUP(AC1453,AC$38:AC1452,1,0)&gt;0,0,0),1))</f>
        <v>0</v>
      </c>
      <c r="AC1453" s="161">
        <f>IF(DATOS!J1417=Y$39,DATOS!C1417,"")</f>
        <v>0</v>
      </c>
    </row>
    <row r="1454" spans="27:29" x14ac:dyDescent="0.25">
      <c r="AA1454" s="160">
        <f t="shared" si="27"/>
        <v>1</v>
      </c>
      <c r="AB1454" s="160">
        <f>IF(AC1454="",0,IFERROR(IF(VLOOKUP(AC1454,AC$38:AC1453,1,0)&gt;0,0,0),1))</f>
        <v>0</v>
      </c>
      <c r="AC1454" s="161">
        <f>IF(DATOS!J1418=Y$39,DATOS!C1418,"")</f>
        <v>0</v>
      </c>
    </row>
    <row r="1455" spans="27:29" x14ac:dyDescent="0.25">
      <c r="AA1455" s="160">
        <f t="shared" si="27"/>
        <v>1</v>
      </c>
      <c r="AB1455" s="160">
        <f>IF(AC1455="",0,IFERROR(IF(VLOOKUP(AC1455,AC$38:AC1454,1,0)&gt;0,0,0),1))</f>
        <v>0</v>
      </c>
      <c r="AC1455" s="161">
        <f>IF(DATOS!J1419=Y$39,DATOS!C1419,"")</f>
        <v>0</v>
      </c>
    </row>
    <row r="1456" spans="27:29" x14ac:dyDescent="0.25">
      <c r="AA1456" s="160">
        <f t="shared" si="27"/>
        <v>1</v>
      </c>
      <c r="AB1456" s="160">
        <f>IF(AC1456="",0,IFERROR(IF(VLOOKUP(AC1456,AC$38:AC1455,1,0)&gt;0,0,0),1))</f>
        <v>0</v>
      </c>
      <c r="AC1456" s="161">
        <f>IF(DATOS!J1420=Y$39,DATOS!C1420,"")</f>
        <v>0</v>
      </c>
    </row>
    <row r="1457" spans="27:29" x14ac:dyDescent="0.25">
      <c r="AA1457" s="160">
        <f t="shared" si="27"/>
        <v>1</v>
      </c>
      <c r="AB1457" s="160">
        <f>IF(AC1457="",0,IFERROR(IF(VLOOKUP(AC1457,AC$38:AC1456,1,0)&gt;0,0,0),1))</f>
        <v>0</v>
      </c>
      <c r="AC1457" s="161">
        <f>IF(DATOS!J1421=Y$39,DATOS!C1421,"")</f>
        <v>0</v>
      </c>
    </row>
    <row r="1458" spans="27:29" x14ac:dyDescent="0.25">
      <c r="AA1458" s="160">
        <f t="shared" si="27"/>
        <v>1</v>
      </c>
      <c r="AB1458" s="160">
        <f>IF(AC1458="",0,IFERROR(IF(VLOOKUP(AC1458,AC$38:AC1457,1,0)&gt;0,0,0),1))</f>
        <v>0</v>
      </c>
      <c r="AC1458" s="161">
        <f>IF(DATOS!J1422=Y$39,DATOS!C1422,"")</f>
        <v>0</v>
      </c>
    </row>
    <row r="1459" spans="27:29" x14ac:dyDescent="0.25">
      <c r="AA1459" s="160">
        <f t="shared" si="27"/>
        <v>1</v>
      </c>
      <c r="AB1459" s="160">
        <f>IF(AC1459="",0,IFERROR(IF(VLOOKUP(AC1459,AC$38:AC1458,1,0)&gt;0,0,0),1))</f>
        <v>0</v>
      </c>
      <c r="AC1459" s="161">
        <f>IF(DATOS!J1423=Y$39,DATOS!C1423,"")</f>
        <v>0</v>
      </c>
    </row>
    <row r="1460" spans="27:29" x14ac:dyDescent="0.25">
      <c r="AA1460" s="160">
        <f t="shared" si="27"/>
        <v>1</v>
      </c>
      <c r="AB1460" s="160">
        <f>IF(AC1460="",0,IFERROR(IF(VLOOKUP(AC1460,AC$38:AC1459,1,0)&gt;0,0,0),1))</f>
        <v>0</v>
      </c>
      <c r="AC1460" s="161">
        <f>IF(DATOS!J1424=Y$39,DATOS!C1424,"")</f>
        <v>0</v>
      </c>
    </row>
    <row r="1461" spans="27:29" x14ac:dyDescent="0.25">
      <c r="AA1461" s="160">
        <f t="shared" si="27"/>
        <v>1</v>
      </c>
      <c r="AB1461" s="160">
        <f>IF(AC1461="",0,IFERROR(IF(VLOOKUP(AC1461,AC$38:AC1460,1,0)&gt;0,0,0),1))</f>
        <v>0</v>
      </c>
      <c r="AC1461" s="161">
        <f>IF(DATOS!J1425=Y$39,DATOS!C1425,"")</f>
        <v>0</v>
      </c>
    </row>
    <row r="1462" spans="27:29" x14ac:dyDescent="0.25">
      <c r="AA1462" s="160">
        <f t="shared" si="27"/>
        <v>1</v>
      </c>
      <c r="AB1462" s="160">
        <f>IF(AC1462="",0,IFERROR(IF(VLOOKUP(AC1462,AC$38:AC1461,1,0)&gt;0,0,0),1))</f>
        <v>0</v>
      </c>
      <c r="AC1462" s="161">
        <f>IF(DATOS!J1426=Y$39,DATOS!C1426,"")</f>
        <v>0</v>
      </c>
    </row>
    <row r="1463" spans="27:29" x14ac:dyDescent="0.25">
      <c r="AA1463" s="160">
        <f t="shared" si="27"/>
        <v>1</v>
      </c>
      <c r="AB1463" s="160">
        <f>IF(AC1463="",0,IFERROR(IF(VLOOKUP(AC1463,AC$38:AC1462,1,0)&gt;0,0,0),1))</f>
        <v>0</v>
      </c>
      <c r="AC1463" s="161">
        <f>IF(DATOS!J1427=Y$39,DATOS!C1427,"")</f>
        <v>0</v>
      </c>
    </row>
    <row r="1464" spans="27:29" x14ac:dyDescent="0.25">
      <c r="AA1464" s="160">
        <f t="shared" si="27"/>
        <v>1</v>
      </c>
      <c r="AB1464" s="160">
        <f>IF(AC1464="",0,IFERROR(IF(VLOOKUP(AC1464,AC$38:AC1463,1,0)&gt;0,0,0),1))</f>
        <v>0</v>
      </c>
      <c r="AC1464" s="161">
        <f>IF(DATOS!J1428=Y$39,DATOS!C1428,"")</f>
        <v>0</v>
      </c>
    </row>
    <row r="1465" spans="27:29" x14ac:dyDescent="0.25">
      <c r="AA1465" s="160">
        <f t="shared" si="27"/>
        <v>1</v>
      </c>
      <c r="AB1465" s="160">
        <f>IF(AC1465="",0,IFERROR(IF(VLOOKUP(AC1465,AC$38:AC1464,1,0)&gt;0,0,0),1))</f>
        <v>0</v>
      </c>
      <c r="AC1465" s="161">
        <f>IF(DATOS!J1429=Y$39,DATOS!C1429,"")</f>
        <v>0</v>
      </c>
    </row>
    <row r="1466" spans="27:29" x14ac:dyDescent="0.25">
      <c r="AA1466" s="160">
        <f t="shared" si="27"/>
        <v>1</v>
      </c>
      <c r="AB1466" s="160">
        <f>IF(AC1466="",0,IFERROR(IF(VLOOKUP(AC1466,AC$38:AC1465,1,0)&gt;0,0,0),1))</f>
        <v>0</v>
      </c>
      <c r="AC1466" s="161">
        <f>IF(DATOS!J1430=Y$39,DATOS!C1430,"")</f>
        <v>0</v>
      </c>
    </row>
    <row r="1467" spans="27:29" x14ac:dyDescent="0.25">
      <c r="AA1467" s="160">
        <f t="shared" si="27"/>
        <v>1</v>
      </c>
      <c r="AB1467" s="160">
        <f>IF(AC1467="",0,IFERROR(IF(VLOOKUP(AC1467,AC$38:AC1466,1,0)&gt;0,0,0),1))</f>
        <v>0</v>
      </c>
      <c r="AC1467" s="161">
        <f>IF(DATOS!J1431=Y$39,DATOS!C1431,"")</f>
        <v>0</v>
      </c>
    </row>
    <row r="1468" spans="27:29" x14ac:dyDescent="0.25">
      <c r="AA1468" s="160">
        <f t="shared" si="27"/>
        <v>1</v>
      </c>
      <c r="AB1468" s="160">
        <f>IF(AC1468="",0,IFERROR(IF(VLOOKUP(AC1468,AC$38:AC1467,1,0)&gt;0,0,0),1))</f>
        <v>0</v>
      </c>
      <c r="AC1468" s="161">
        <f>IF(DATOS!J1432=Y$39,DATOS!C1432,"")</f>
        <v>0</v>
      </c>
    </row>
    <row r="1469" spans="27:29" x14ac:dyDescent="0.25">
      <c r="AA1469" s="160">
        <f t="shared" si="27"/>
        <v>1</v>
      </c>
      <c r="AB1469" s="160">
        <f>IF(AC1469="",0,IFERROR(IF(VLOOKUP(AC1469,AC$38:AC1468,1,0)&gt;0,0,0),1))</f>
        <v>0</v>
      </c>
      <c r="AC1469" s="161">
        <f>IF(DATOS!J1433=Y$39,DATOS!C1433,"")</f>
        <v>0</v>
      </c>
    </row>
    <row r="1470" spans="27:29" x14ac:dyDescent="0.25">
      <c r="AA1470" s="160">
        <f t="shared" si="27"/>
        <v>1</v>
      </c>
      <c r="AB1470" s="160">
        <f>IF(AC1470="",0,IFERROR(IF(VLOOKUP(AC1470,AC$38:AC1469,1,0)&gt;0,0,0),1))</f>
        <v>0</v>
      </c>
      <c r="AC1470" s="161">
        <f>IF(DATOS!J1434=Y$39,DATOS!C1434,"")</f>
        <v>0</v>
      </c>
    </row>
    <row r="1471" spans="27:29" x14ac:dyDescent="0.25">
      <c r="AA1471" s="160">
        <f t="shared" si="27"/>
        <v>1</v>
      </c>
      <c r="AB1471" s="160">
        <f>IF(AC1471="",0,IFERROR(IF(VLOOKUP(AC1471,AC$38:AC1470,1,0)&gt;0,0,0),1))</f>
        <v>0</v>
      </c>
      <c r="AC1471" s="161">
        <f>IF(DATOS!J1435=Y$39,DATOS!C1435,"")</f>
        <v>0</v>
      </c>
    </row>
    <row r="1472" spans="27:29" x14ac:dyDescent="0.25">
      <c r="AA1472" s="160">
        <f t="shared" si="27"/>
        <v>1</v>
      </c>
      <c r="AB1472" s="160">
        <f>IF(AC1472="",0,IFERROR(IF(VLOOKUP(AC1472,AC$38:AC1471,1,0)&gt;0,0,0),1))</f>
        <v>0</v>
      </c>
      <c r="AC1472" s="161">
        <f>IF(DATOS!J1436=Y$39,DATOS!C1436,"")</f>
        <v>0</v>
      </c>
    </row>
    <row r="1473" spans="27:29" x14ac:dyDescent="0.25">
      <c r="AA1473" s="160">
        <f t="shared" si="27"/>
        <v>1</v>
      </c>
      <c r="AB1473" s="160">
        <f>IF(AC1473="",0,IFERROR(IF(VLOOKUP(AC1473,AC$38:AC1472,1,0)&gt;0,0,0),1))</f>
        <v>0</v>
      </c>
      <c r="AC1473" s="161">
        <f>IF(DATOS!J1437=Y$39,DATOS!C1437,"")</f>
        <v>0</v>
      </c>
    </row>
    <row r="1474" spans="27:29" x14ac:dyDescent="0.25">
      <c r="AA1474" s="160">
        <f t="shared" si="27"/>
        <v>1</v>
      </c>
      <c r="AB1474" s="160">
        <f>IF(AC1474="",0,IFERROR(IF(VLOOKUP(AC1474,AC$38:AC1473,1,0)&gt;0,0,0),1))</f>
        <v>0</v>
      </c>
      <c r="AC1474" s="161">
        <f>IF(DATOS!J1438=Y$39,DATOS!C1438,"")</f>
        <v>0</v>
      </c>
    </row>
    <row r="1475" spans="27:29" x14ac:dyDescent="0.25">
      <c r="AA1475" s="160">
        <f t="shared" si="27"/>
        <v>1</v>
      </c>
      <c r="AB1475" s="160">
        <f>IF(AC1475="",0,IFERROR(IF(VLOOKUP(AC1475,AC$38:AC1474,1,0)&gt;0,0,0),1))</f>
        <v>0</v>
      </c>
      <c r="AC1475" s="161">
        <f>IF(DATOS!J1439=Y$39,DATOS!C1439,"")</f>
        <v>0</v>
      </c>
    </row>
    <row r="1476" spans="27:29" x14ac:dyDescent="0.25">
      <c r="AA1476" s="160">
        <f t="shared" si="27"/>
        <v>1</v>
      </c>
      <c r="AB1476" s="160">
        <f>IF(AC1476="",0,IFERROR(IF(VLOOKUP(AC1476,AC$38:AC1475,1,0)&gt;0,0,0),1))</f>
        <v>0</v>
      </c>
      <c r="AC1476" s="161">
        <f>IF(DATOS!J1440=Y$39,DATOS!C1440,"")</f>
        <v>0</v>
      </c>
    </row>
    <row r="1477" spans="27:29" x14ac:dyDescent="0.25">
      <c r="AA1477" s="160">
        <f t="shared" si="27"/>
        <v>1</v>
      </c>
      <c r="AB1477" s="160">
        <f>IF(AC1477="",0,IFERROR(IF(VLOOKUP(AC1477,AC$38:AC1476,1,0)&gt;0,0,0),1))</f>
        <v>0</v>
      </c>
      <c r="AC1477" s="161">
        <f>IF(DATOS!J1441=Y$39,DATOS!C1441,"")</f>
        <v>0</v>
      </c>
    </row>
    <row r="1478" spans="27:29" x14ac:dyDescent="0.25">
      <c r="AA1478" s="160">
        <f t="shared" si="27"/>
        <v>1</v>
      </c>
      <c r="AB1478" s="160">
        <f>IF(AC1478="",0,IFERROR(IF(VLOOKUP(AC1478,AC$38:AC1477,1,0)&gt;0,0,0),1))</f>
        <v>0</v>
      </c>
      <c r="AC1478" s="161">
        <f>IF(DATOS!J1442=Y$39,DATOS!C1442,"")</f>
        <v>0</v>
      </c>
    </row>
    <row r="1479" spans="27:29" x14ac:dyDescent="0.25">
      <c r="AA1479" s="160">
        <f t="shared" si="27"/>
        <v>1</v>
      </c>
      <c r="AB1479" s="160">
        <f>IF(AC1479="",0,IFERROR(IF(VLOOKUP(AC1479,AC$38:AC1478,1,0)&gt;0,0,0),1))</f>
        <v>0</v>
      </c>
      <c r="AC1479" s="161">
        <f>IF(DATOS!J1443=Y$39,DATOS!C1443,"")</f>
        <v>0</v>
      </c>
    </row>
    <row r="1480" spans="27:29" x14ac:dyDescent="0.25">
      <c r="AA1480" s="160">
        <f t="shared" si="27"/>
        <v>1</v>
      </c>
      <c r="AB1480" s="160">
        <f>IF(AC1480="",0,IFERROR(IF(VLOOKUP(AC1480,AC$38:AC1479,1,0)&gt;0,0,0),1))</f>
        <v>0</v>
      </c>
      <c r="AC1480" s="161">
        <f>IF(DATOS!J1444=Y$39,DATOS!C1444,"")</f>
        <v>0</v>
      </c>
    </row>
    <row r="1481" spans="27:29" x14ac:dyDescent="0.25">
      <c r="AA1481" s="160">
        <f t="shared" si="27"/>
        <v>1</v>
      </c>
      <c r="AB1481" s="160">
        <f>IF(AC1481="",0,IFERROR(IF(VLOOKUP(AC1481,AC$38:AC1480,1,0)&gt;0,0,0),1))</f>
        <v>0</v>
      </c>
      <c r="AC1481" s="161">
        <f>IF(DATOS!J1445=Y$39,DATOS!C1445,"")</f>
        <v>0</v>
      </c>
    </row>
    <row r="1482" spans="27:29" x14ac:dyDescent="0.25">
      <c r="AA1482" s="160">
        <f t="shared" si="27"/>
        <v>1</v>
      </c>
      <c r="AB1482" s="160">
        <f>IF(AC1482="",0,IFERROR(IF(VLOOKUP(AC1482,AC$38:AC1481,1,0)&gt;0,0,0),1))</f>
        <v>0</v>
      </c>
      <c r="AC1482" s="161">
        <f>IF(DATOS!J1446=Y$39,DATOS!C1446,"")</f>
        <v>0</v>
      </c>
    </row>
    <row r="1483" spans="27:29" x14ac:dyDescent="0.25">
      <c r="AA1483" s="160">
        <f t="shared" si="27"/>
        <v>1</v>
      </c>
      <c r="AB1483" s="160">
        <f>IF(AC1483="",0,IFERROR(IF(VLOOKUP(AC1483,AC$38:AC1482,1,0)&gt;0,0,0),1))</f>
        <v>0</v>
      </c>
      <c r="AC1483" s="161">
        <f>IF(DATOS!J1447=Y$39,DATOS!C1447,"")</f>
        <v>0</v>
      </c>
    </row>
    <row r="1484" spans="27:29" x14ac:dyDescent="0.25">
      <c r="AA1484" s="160">
        <f t="shared" si="27"/>
        <v>1</v>
      </c>
      <c r="AB1484" s="160">
        <f>IF(AC1484="",0,IFERROR(IF(VLOOKUP(AC1484,AC$38:AC1483,1,0)&gt;0,0,0),1))</f>
        <v>0</v>
      </c>
      <c r="AC1484" s="161">
        <f>IF(DATOS!J1448=Y$39,DATOS!C1448,"")</f>
        <v>0</v>
      </c>
    </row>
    <row r="1485" spans="27:29" x14ac:dyDescent="0.25">
      <c r="AA1485" s="160">
        <f t="shared" si="27"/>
        <v>1</v>
      </c>
      <c r="AB1485" s="160">
        <f>IF(AC1485="",0,IFERROR(IF(VLOOKUP(AC1485,AC$38:AC1484,1,0)&gt;0,0,0),1))</f>
        <v>0</v>
      </c>
      <c r="AC1485" s="161">
        <f>IF(DATOS!J1449=Y$39,DATOS!C1449,"")</f>
        <v>0</v>
      </c>
    </row>
    <row r="1486" spans="27:29" x14ac:dyDescent="0.25">
      <c r="AA1486" s="160">
        <f t="shared" si="27"/>
        <v>1</v>
      </c>
      <c r="AB1486" s="160">
        <f>IF(AC1486="",0,IFERROR(IF(VLOOKUP(AC1486,AC$38:AC1485,1,0)&gt;0,0,0),1))</f>
        <v>0</v>
      </c>
      <c r="AC1486" s="161">
        <f>IF(DATOS!J1450=Y$39,DATOS!C1450,"")</f>
        <v>0</v>
      </c>
    </row>
    <row r="1487" spans="27:29" x14ac:dyDescent="0.25">
      <c r="AA1487" s="160">
        <f t="shared" si="27"/>
        <v>1</v>
      </c>
      <c r="AB1487" s="160">
        <f>IF(AC1487="",0,IFERROR(IF(VLOOKUP(AC1487,AC$38:AC1486,1,0)&gt;0,0,0),1))</f>
        <v>0</v>
      </c>
      <c r="AC1487" s="161">
        <f>IF(DATOS!J1451=Y$39,DATOS!C1451,"")</f>
        <v>0</v>
      </c>
    </row>
    <row r="1488" spans="27:29" x14ac:dyDescent="0.25">
      <c r="AA1488" s="160">
        <f t="shared" si="27"/>
        <v>1</v>
      </c>
      <c r="AB1488" s="160">
        <f>IF(AC1488="",0,IFERROR(IF(VLOOKUP(AC1488,AC$38:AC1487,1,0)&gt;0,0,0),1))</f>
        <v>0</v>
      </c>
      <c r="AC1488" s="161">
        <f>IF(DATOS!J1452=Y$39,DATOS!C1452,"")</f>
        <v>0</v>
      </c>
    </row>
    <row r="1489" spans="27:29" x14ac:dyDescent="0.25">
      <c r="AA1489" s="160">
        <f t="shared" si="27"/>
        <v>1</v>
      </c>
      <c r="AB1489" s="160">
        <f>IF(AC1489="",0,IFERROR(IF(VLOOKUP(AC1489,AC$38:AC1488,1,0)&gt;0,0,0),1))</f>
        <v>0</v>
      </c>
      <c r="AC1489" s="161">
        <f>IF(DATOS!J1453=Y$39,DATOS!C1453,"")</f>
        <v>0</v>
      </c>
    </row>
    <row r="1490" spans="27:29" x14ac:dyDescent="0.25">
      <c r="AA1490" s="160">
        <f t="shared" si="27"/>
        <v>1</v>
      </c>
      <c r="AB1490" s="160">
        <f>IF(AC1490="",0,IFERROR(IF(VLOOKUP(AC1490,AC$38:AC1489,1,0)&gt;0,0,0),1))</f>
        <v>0</v>
      </c>
      <c r="AC1490" s="161">
        <f>IF(DATOS!J1454=Y$39,DATOS!C1454,"")</f>
        <v>0</v>
      </c>
    </row>
    <row r="1491" spans="27:29" x14ac:dyDescent="0.25">
      <c r="AA1491" s="160">
        <f t="shared" si="27"/>
        <v>1</v>
      </c>
      <c r="AB1491" s="160">
        <f>IF(AC1491="",0,IFERROR(IF(VLOOKUP(AC1491,AC$38:AC1490,1,0)&gt;0,0,0),1))</f>
        <v>0</v>
      </c>
      <c r="AC1491" s="161">
        <f>IF(DATOS!J1455=Y$39,DATOS!C1455,"")</f>
        <v>0</v>
      </c>
    </row>
    <row r="1492" spans="27:29" x14ac:dyDescent="0.25">
      <c r="AA1492" s="160">
        <f t="shared" si="27"/>
        <v>1</v>
      </c>
      <c r="AB1492" s="160">
        <f>IF(AC1492="",0,IFERROR(IF(VLOOKUP(AC1492,AC$38:AC1491,1,0)&gt;0,0,0),1))</f>
        <v>0</v>
      </c>
      <c r="AC1492" s="161">
        <f>IF(DATOS!J1456=Y$39,DATOS!C1456,"")</f>
        <v>0</v>
      </c>
    </row>
    <row r="1493" spans="27:29" x14ac:dyDescent="0.25">
      <c r="AA1493" s="160">
        <f t="shared" si="27"/>
        <v>1</v>
      </c>
      <c r="AB1493" s="160">
        <f>IF(AC1493="",0,IFERROR(IF(VLOOKUP(AC1493,AC$38:AC1492,1,0)&gt;0,0,0),1))</f>
        <v>0</v>
      </c>
      <c r="AC1493" s="161">
        <f>IF(DATOS!J1457=Y$39,DATOS!C1457,"")</f>
        <v>0</v>
      </c>
    </row>
    <row r="1494" spans="27:29" x14ac:dyDescent="0.25">
      <c r="AA1494" s="160">
        <f t="shared" si="27"/>
        <v>1</v>
      </c>
      <c r="AB1494" s="160">
        <f>IF(AC1494="",0,IFERROR(IF(VLOOKUP(AC1494,AC$38:AC1493,1,0)&gt;0,0,0),1))</f>
        <v>0</v>
      </c>
      <c r="AC1494" s="161">
        <f>IF(DATOS!J1458=Y$39,DATOS!C1458,"")</f>
        <v>0</v>
      </c>
    </row>
    <row r="1495" spans="27:29" x14ac:dyDescent="0.25">
      <c r="AA1495" s="160">
        <f t="shared" si="27"/>
        <v>1</v>
      </c>
      <c r="AB1495" s="160">
        <f>IF(AC1495="",0,IFERROR(IF(VLOOKUP(AC1495,AC$38:AC1494,1,0)&gt;0,0,0),1))</f>
        <v>0</v>
      </c>
      <c r="AC1495" s="161">
        <f>IF(DATOS!J1459=Y$39,DATOS!C1459,"")</f>
        <v>0</v>
      </c>
    </row>
    <row r="1496" spans="27:29" x14ac:dyDescent="0.25">
      <c r="AA1496" s="160">
        <f t="shared" si="27"/>
        <v>1</v>
      </c>
      <c r="AB1496" s="160">
        <f>IF(AC1496="",0,IFERROR(IF(VLOOKUP(AC1496,AC$38:AC1495,1,0)&gt;0,0,0),1))</f>
        <v>0</v>
      </c>
      <c r="AC1496" s="161">
        <f>IF(DATOS!J1460=Y$39,DATOS!C1460,"")</f>
        <v>0</v>
      </c>
    </row>
    <row r="1497" spans="27:29" x14ac:dyDescent="0.25">
      <c r="AA1497" s="160">
        <f t="shared" si="27"/>
        <v>1</v>
      </c>
      <c r="AB1497" s="160">
        <f>IF(AC1497="",0,IFERROR(IF(VLOOKUP(AC1497,AC$38:AC1496,1,0)&gt;0,0,0),1))</f>
        <v>0</v>
      </c>
      <c r="AC1497" s="161">
        <f>IF(DATOS!J1461=Y$39,DATOS!C1461,"")</f>
        <v>0</v>
      </c>
    </row>
    <row r="1498" spans="27:29" x14ac:dyDescent="0.25">
      <c r="AA1498" s="160">
        <f t="shared" si="27"/>
        <v>1</v>
      </c>
      <c r="AB1498" s="160">
        <f>IF(AC1498="",0,IFERROR(IF(VLOOKUP(AC1498,AC$38:AC1497,1,0)&gt;0,0,0),1))</f>
        <v>0</v>
      </c>
      <c r="AC1498" s="161">
        <f>IF(DATOS!J1462=Y$39,DATOS!C1462,"")</f>
        <v>0</v>
      </c>
    </row>
    <row r="1499" spans="27:29" x14ac:dyDescent="0.25">
      <c r="AA1499" s="160">
        <f t="shared" si="27"/>
        <v>1</v>
      </c>
      <c r="AB1499" s="160">
        <f>IF(AC1499="",0,IFERROR(IF(VLOOKUP(AC1499,AC$38:AC1498,1,0)&gt;0,0,0),1))</f>
        <v>0</v>
      </c>
      <c r="AC1499" s="161">
        <f>IF(DATOS!J1463=Y$39,DATOS!C1463,"")</f>
        <v>0</v>
      </c>
    </row>
    <row r="1500" spans="27:29" x14ac:dyDescent="0.25">
      <c r="AA1500" s="160">
        <f t="shared" si="27"/>
        <v>1</v>
      </c>
      <c r="AB1500" s="160">
        <f>IF(AC1500="",0,IFERROR(IF(VLOOKUP(AC1500,AC$38:AC1499,1,0)&gt;0,0,0),1))</f>
        <v>0</v>
      </c>
      <c r="AC1500" s="161">
        <f>IF(DATOS!J1464=Y$39,DATOS!C1464,"")</f>
        <v>0</v>
      </c>
    </row>
    <row r="1501" spans="27:29" x14ac:dyDescent="0.25">
      <c r="AA1501" s="160">
        <f t="shared" si="27"/>
        <v>1</v>
      </c>
      <c r="AB1501" s="160">
        <f>IF(AC1501="",0,IFERROR(IF(VLOOKUP(AC1501,AC$38:AC1500,1,0)&gt;0,0,0),1))</f>
        <v>0</v>
      </c>
      <c r="AC1501" s="161">
        <f>IF(DATOS!J1465=Y$39,DATOS!C1465,"")</f>
        <v>0</v>
      </c>
    </row>
    <row r="1502" spans="27:29" x14ac:dyDescent="0.25">
      <c r="AA1502" s="160">
        <f t="shared" si="27"/>
        <v>1</v>
      </c>
      <c r="AB1502" s="160">
        <f>IF(AC1502="",0,IFERROR(IF(VLOOKUP(AC1502,AC$38:AC1501,1,0)&gt;0,0,0),1))</f>
        <v>0</v>
      </c>
      <c r="AC1502" s="161">
        <f>IF(DATOS!J1466=Y$39,DATOS!C1466,"")</f>
        <v>0</v>
      </c>
    </row>
    <row r="1503" spans="27:29" x14ac:dyDescent="0.25">
      <c r="AA1503" s="160">
        <f t="shared" si="27"/>
        <v>1</v>
      </c>
      <c r="AB1503" s="160">
        <f>IF(AC1503="",0,IFERROR(IF(VLOOKUP(AC1503,AC$38:AC1502,1,0)&gt;0,0,0),1))</f>
        <v>0</v>
      </c>
      <c r="AC1503" s="161">
        <f>IF(DATOS!J1467=Y$39,DATOS!C1467,"")</f>
        <v>0</v>
      </c>
    </row>
    <row r="1504" spans="27:29" x14ac:dyDescent="0.25">
      <c r="AA1504" s="160">
        <f t="shared" si="27"/>
        <v>1</v>
      </c>
      <c r="AB1504" s="160">
        <f>IF(AC1504="",0,IFERROR(IF(VLOOKUP(AC1504,AC$38:AC1503,1,0)&gt;0,0,0),1))</f>
        <v>0</v>
      </c>
      <c r="AC1504" s="161">
        <f>IF(DATOS!J1468=Y$39,DATOS!C1468,"")</f>
        <v>0</v>
      </c>
    </row>
    <row r="1505" spans="27:29" x14ac:dyDescent="0.25">
      <c r="AA1505" s="160">
        <f t="shared" si="27"/>
        <v>1</v>
      </c>
      <c r="AB1505" s="160">
        <f>IF(AC1505="",0,IFERROR(IF(VLOOKUP(AC1505,AC$38:AC1504,1,0)&gt;0,0,0),1))</f>
        <v>0</v>
      </c>
      <c r="AC1505" s="161">
        <f>IF(DATOS!J1469=Y$39,DATOS!C1469,"")</f>
        <v>0</v>
      </c>
    </row>
    <row r="1506" spans="27:29" x14ac:dyDescent="0.25">
      <c r="AA1506" s="160">
        <f t="shared" si="27"/>
        <v>1</v>
      </c>
      <c r="AB1506" s="160">
        <f>IF(AC1506="",0,IFERROR(IF(VLOOKUP(AC1506,AC$38:AC1505,1,0)&gt;0,0,0),1))</f>
        <v>0</v>
      </c>
      <c r="AC1506" s="161">
        <f>IF(DATOS!J1470=Y$39,DATOS!C1470,"")</f>
        <v>0</v>
      </c>
    </row>
    <row r="1507" spans="27:29" x14ac:dyDescent="0.25">
      <c r="AA1507" s="160">
        <f t="shared" si="27"/>
        <v>1</v>
      </c>
      <c r="AB1507" s="160">
        <f>IF(AC1507="",0,IFERROR(IF(VLOOKUP(AC1507,AC$38:AC1506,1,0)&gt;0,0,0),1))</f>
        <v>0</v>
      </c>
      <c r="AC1507" s="161">
        <f>IF(DATOS!J1471=Y$39,DATOS!C1471,"")</f>
        <v>0</v>
      </c>
    </row>
    <row r="1508" spans="27:29" x14ac:dyDescent="0.25">
      <c r="AA1508" s="160">
        <f t="shared" si="27"/>
        <v>1</v>
      </c>
      <c r="AB1508" s="160">
        <f>IF(AC1508="",0,IFERROR(IF(VLOOKUP(AC1508,AC$38:AC1507,1,0)&gt;0,0,0),1))</f>
        <v>0</v>
      </c>
      <c r="AC1508" s="161">
        <f>IF(DATOS!J1472=Y$39,DATOS!C1472,"")</f>
        <v>0</v>
      </c>
    </row>
    <row r="1509" spans="27:29" x14ac:dyDescent="0.25">
      <c r="AA1509" s="160">
        <f t="shared" si="27"/>
        <v>1</v>
      </c>
      <c r="AB1509" s="160">
        <f>IF(AC1509="",0,IFERROR(IF(VLOOKUP(AC1509,AC$38:AC1508,1,0)&gt;0,0,0),1))</f>
        <v>0</v>
      </c>
      <c r="AC1509" s="161">
        <f>IF(DATOS!J1473=Y$39,DATOS!C1473,"")</f>
        <v>0</v>
      </c>
    </row>
    <row r="1510" spans="27:29" x14ac:dyDescent="0.25">
      <c r="AA1510" s="160">
        <f t="shared" ref="AA1510:AA1573" si="28">AA1509+AB1510</f>
        <v>1</v>
      </c>
      <c r="AB1510" s="160">
        <f>IF(AC1510="",0,IFERROR(IF(VLOOKUP(AC1510,AC$38:AC1509,1,0)&gt;0,0,0),1))</f>
        <v>0</v>
      </c>
      <c r="AC1510" s="161">
        <f>IF(DATOS!J1474=Y$39,DATOS!C1474,"")</f>
        <v>0</v>
      </c>
    </row>
    <row r="1511" spans="27:29" x14ac:dyDescent="0.25">
      <c r="AA1511" s="160">
        <f t="shared" si="28"/>
        <v>1</v>
      </c>
      <c r="AB1511" s="160">
        <f>IF(AC1511="",0,IFERROR(IF(VLOOKUP(AC1511,AC$38:AC1510,1,0)&gt;0,0,0),1))</f>
        <v>0</v>
      </c>
      <c r="AC1511" s="161">
        <f>IF(DATOS!J1475=Y$39,DATOS!C1475,"")</f>
        <v>0</v>
      </c>
    </row>
    <row r="1512" spans="27:29" x14ac:dyDescent="0.25">
      <c r="AA1512" s="160">
        <f t="shared" si="28"/>
        <v>1</v>
      </c>
      <c r="AB1512" s="160">
        <f>IF(AC1512="",0,IFERROR(IF(VLOOKUP(AC1512,AC$38:AC1511,1,0)&gt;0,0,0),1))</f>
        <v>0</v>
      </c>
      <c r="AC1512" s="161">
        <f>IF(DATOS!J1476=Y$39,DATOS!C1476,"")</f>
        <v>0</v>
      </c>
    </row>
    <row r="1513" spans="27:29" x14ac:dyDescent="0.25">
      <c r="AA1513" s="160">
        <f t="shared" si="28"/>
        <v>1</v>
      </c>
      <c r="AB1513" s="160">
        <f>IF(AC1513="",0,IFERROR(IF(VLOOKUP(AC1513,AC$38:AC1512,1,0)&gt;0,0,0),1))</f>
        <v>0</v>
      </c>
      <c r="AC1513" s="161">
        <f>IF(DATOS!J1477=Y$39,DATOS!C1477,"")</f>
        <v>0</v>
      </c>
    </row>
    <row r="1514" spans="27:29" x14ac:dyDescent="0.25">
      <c r="AA1514" s="160">
        <f t="shared" si="28"/>
        <v>1</v>
      </c>
      <c r="AB1514" s="160">
        <f>IF(AC1514="",0,IFERROR(IF(VLOOKUP(AC1514,AC$38:AC1513,1,0)&gt;0,0,0),1))</f>
        <v>0</v>
      </c>
      <c r="AC1514" s="161">
        <f>IF(DATOS!J1478=Y$39,DATOS!C1478,"")</f>
        <v>0</v>
      </c>
    </row>
    <row r="1515" spans="27:29" x14ac:dyDescent="0.25">
      <c r="AA1515" s="160">
        <f t="shared" si="28"/>
        <v>1</v>
      </c>
      <c r="AB1515" s="160">
        <f>IF(AC1515="",0,IFERROR(IF(VLOOKUP(AC1515,AC$38:AC1514,1,0)&gt;0,0,0),1))</f>
        <v>0</v>
      </c>
      <c r="AC1515" s="161">
        <f>IF(DATOS!J1479=Y$39,DATOS!C1479,"")</f>
        <v>0</v>
      </c>
    </row>
    <row r="1516" spans="27:29" x14ac:dyDescent="0.25">
      <c r="AA1516" s="160">
        <f t="shared" si="28"/>
        <v>1</v>
      </c>
      <c r="AB1516" s="160">
        <f>IF(AC1516="",0,IFERROR(IF(VLOOKUP(AC1516,AC$38:AC1515,1,0)&gt;0,0,0),1))</f>
        <v>0</v>
      </c>
      <c r="AC1516" s="161">
        <f>IF(DATOS!J1480=Y$39,DATOS!C1480,"")</f>
        <v>0</v>
      </c>
    </row>
    <row r="1517" spans="27:29" x14ac:dyDescent="0.25">
      <c r="AA1517" s="160">
        <f t="shared" si="28"/>
        <v>1</v>
      </c>
      <c r="AB1517" s="160">
        <f>IF(AC1517="",0,IFERROR(IF(VLOOKUP(AC1517,AC$38:AC1516,1,0)&gt;0,0,0),1))</f>
        <v>0</v>
      </c>
      <c r="AC1517" s="161">
        <f>IF(DATOS!J1481=Y$39,DATOS!C1481,"")</f>
        <v>0</v>
      </c>
    </row>
    <row r="1518" spans="27:29" x14ac:dyDescent="0.25">
      <c r="AA1518" s="160">
        <f t="shared" si="28"/>
        <v>1</v>
      </c>
      <c r="AB1518" s="160">
        <f>IF(AC1518="",0,IFERROR(IF(VLOOKUP(AC1518,AC$38:AC1517,1,0)&gt;0,0,0),1))</f>
        <v>0</v>
      </c>
      <c r="AC1518" s="161">
        <f>IF(DATOS!J1482=Y$39,DATOS!C1482,"")</f>
        <v>0</v>
      </c>
    </row>
    <row r="1519" spans="27:29" x14ac:dyDescent="0.25">
      <c r="AA1519" s="160">
        <f t="shared" si="28"/>
        <v>1</v>
      </c>
      <c r="AB1519" s="160">
        <f>IF(AC1519="",0,IFERROR(IF(VLOOKUP(AC1519,AC$38:AC1518,1,0)&gt;0,0,0),1))</f>
        <v>0</v>
      </c>
      <c r="AC1519" s="161">
        <f>IF(DATOS!J1483=Y$39,DATOS!C1483,"")</f>
        <v>0</v>
      </c>
    </row>
    <row r="1520" spans="27:29" x14ac:dyDescent="0.25">
      <c r="AA1520" s="160">
        <f t="shared" si="28"/>
        <v>1</v>
      </c>
      <c r="AB1520" s="160">
        <f>IF(AC1520="",0,IFERROR(IF(VLOOKUP(AC1520,AC$38:AC1519,1,0)&gt;0,0,0),1))</f>
        <v>0</v>
      </c>
      <c r="AC1520" s="161">
        <f>IF(DATOS!J1484=Y$39,DATOS!C1484,"")</f>
        <v>0</v>
      </c>
    </row>
    <row r="1521" spans="27:29" x14ac:dyDescent="0.25">
      <c r="AA1521" s="160">
        <f t="shared" si="28"/>
        <v>1</v>
      </c>
      <c r="AB1521" s="160">
        <f>IF(AC1521="",0,IFERROR(IF(VLOOKUP(AC1521,AC$38:AC1520,1,0)&gt;0,0,0),1))</f>
        <v>0</v>
      </c>
      <c r="AC1521" s="161">
        <f>IF(DATOS!J1485=Y$39,DATOS!C1485,"")</f>
        <v>0</v>
      </c>
    </row>
    <row r="1522" spans="27:29" x14ac:dyDescent="0.25">
      <c r="AA1522" s="160">
        <f t="shared" si="28"/>
        <v>1</v>
      </c>
      <c r="AB1522" s="160">
        <f>IF(AC1522="",0,IFERROR(IF(VLOOKUP(AC1522,AC$38:AC1521,1,0)&gt;0,0,0),1))</f>
        <v>0</v>
      </c>
      <c r="AC1522" s="161">
        <f>IF(DATOS!J1486=Y$39,DATOS!C1486,"")</f>
        <v>0</v>
      </c>
    </row>
    <row r="1523" spans="27:29" x14ac:dyDescent="0.25">
      <c r="AA1523" s="160">
        <f t="shared" si="28"/>
        <v>1</v>
      </c>
      <c r="AB1523" s="160">
        <f>IF(AC1523="",0,IFERROR(IF(VLOOKUP(AC1523,AC$38:AC1522,1,0)&gt;0,0,0),1))</f>
        <v>0</v>
      </c>
      <c r="AC1523" s="161">
        <f>IF(DATOS!J1487=Y$39,DATOS!C1487,"")</f>
        <v>0</v>
      </c>
    </row>
    <row r="1524" spans="27:29" x14ac:dyDescent="0.25">
      <c r="AA1524" s="160">
        <f t="shared" si="28"/>
        <v>1</v>
      </c>
      <c r="AB1524" s="160">
        <f>IF(AC1524="",0,IFERROR(IF(VLOOKUP(AC1524,AC$38:AC1523,1,0)&gt;0,0,0),1))</f>
        <v>0</v>
      </c>
      <c r="AC1524" s="161">
        <f>IF(DATOS!J1488=Y$39,DATOS!C1488,"")</f>
        <v>0</v>
      </c>
    </row>
    <row r="1525" spans="27:29" x14ac:dyDescent="0.25">
      <c r="AA1525" s="160">
        <f t="shared" si="28"/>
        <v>1</v>
      </c>
      <c r="AB1525" s="160">
        <f>IF(AC1525="",0,IFERROR(IF(VLOOKUP(AC1525,AC$38:AC1524,1,0)&gt;0,0,0),1))</f>
        <v>0</v>
      </c>
      <c r="AC1525" s="161">
        <f>IF(DATOS!J1489=Y$39,DATOS!C1489,"")</f>
        <v>0</v>
      </c>
    </row>
    <row r="1526" spans="27:29" x14ac:dyDescent="0.25">
      <c r="AA1526" s="160">
        <f t="shared" si="28"/>
        <v>1</v>
      </c>
      <c r="AB1526" s="160">
        <f>IF(AC1526="",0,IFERROR(IF(VLOOKUP(AC1526,AC$38:AC1525,1,0)&gt;0,0,0),1))</f>
        <v>0</v>
      </c>
      <c r="AC1526" s="161">
        <f>IF(DATOS!J1490=Y$39,DATOS!C1490,"")</f>
        <v>0</v>
      </c>
    </row>
    <row r="1527" spans="27:29" x14ac:dyDescent="0.25">
      <c r="AA1527" s="160">
        <f t="shared" si="28"/>
        <v>1</v>
      </c>
      <c r="AB1527" s="160">
        <f>IF(AC1527="",0,IFERROR(IF(VLOOKUP(AC1527,AC$38:AC1526,1,0)&gt;0,0,0),1))</f>
        <v>0</v>
      </c>
      <c r="AC1527" s="161">
        <f>IF(DATOS!J1491=Y$39,DATOS!C1491,"")</f>
        <v>0</v>
      </c>
    </row>
    <row r="1528" spans="27:29" x14ac:dyDescent="0.25">
      <c r="AA1528" s="160">
        <f t="shared" si="28"/>
        <v>1</v>
      </c>
      <c r="AB1528" s="160">
        <f>IF(AC1528="",0,IFERROR(IF(VLOOKUP(AC1528,AC$38:AC1527,1,0)&gt;0,0,0),1))</f>
        <v>0</v>
      </c>
      <c r="AC1528" s="161">
        <f>IF(DATOS!J1492=Y$39,DATOS!C1492,"")</f>
        <v>0</v>
      </c>
    </row>
    <row r="1529" spans="27:29" x14ac:dyDescent="0.25">
      <c r="AA1529" s="160">
        <f t="shared" si="28"/>
        <v>1</v>
      </c>
      <c r="AB1529" s="160">
        <f>IF(AC1529="",0,IFERROR(IF(VLOOKUP(AC1529,AC$38:AC1528,1,0)&gt;0,0,0),1))</f>
        <v>0</v>
      </c>
      <c r="AC1529" s="161">
        <f>IF(DATOS!J1493=Y$39,DATOS!C1493,"")</f>
        <v>0</v>
      </c>
    </row>
    <row r="1530" spans="27:29" x14ac:dyDescent="0.25">
      <c r="AA1530" s="160">
        <f t="shared" si="28"/>
        <v>1</v>
      </c>
      <c r="AB1530" s="160">
        <f>IF(AC1530="",0,IFERROR(IF(VLOOKUP(AC1530,AC$38:AC1529,1,0)&gt;0,0,0),1))</f>
        <v>0</v>
      </c>
      <c r="AC1530" s="161">
        <f>IF(DATOS!J1494=Y$39,DATOS!C1494,"")</f>
        <v>0</v>
      </c>
    </row>
    <row r="1531" spans="27:29" x14ac:dyDescent="0.25">
      <c r="AA1531" s="160">
        <f t="shared" si="28"/>
        <v>1</v>
      </c>
      <c r="AB1531" s="160">
        <f>IF(AC1531="",0,IFERROR(IF(VLOOKUP(AC1531,AC$38:AC1530,1,0)&gt;0,0,0),1))</f>
        <v>0</v>
      </c>
      <c r="AC1531" s="161">
        <f>IF(DATOS!J1495=Y$39,DATOS!C1495,"")</f>
        <v>0</v>
      </c>
    </row>
    <row r="1532" spans="27:29" x14ac:dyDescent="0.25">
      <c r="AA1532" s="160">
        <f t="shared" si="28"/>
        <v>1</v>
      </c>
      <c r="AB1532" s="160">
        <f>IF(AC1532="",0,IFERROR(IF(VLOOKUP(AC1532,AC$38:AC1531,1,0)&gt;0,0,0),1))</f>
        <v>0</v>
      </c>
      <c r="AC1532" s="161">
        <f>IF(DATOS!J1496=Y$39,DATOS!C1496,"")</f>
        <v>0</v>
      </c>
    </row>
    <row r="1533" spans="27:29" x14ac:dyDescent="0.25">
      <c r="AA1533" s="160">
        <f t="shared" si="28"/>
        <v>1</v>
      </c>
      <c r="AB1533" s="160">
        <f>IF(AC1533="",0,IFERROR(IF(VLOOKUP(AC1533,AC$38:AC1532,1,0)&gt;0,0,0),1))</f>
        <v>0</v>
      </c>
      <c r="AC1533" s="161">
        <f>IF(DATOS!J1497=Y$39,DATOS!C1497,"")</f>
        <v>0</v>
      </c>
    </row>
    <row r="1534" spans="27:29" x14ac:dyDescent="0.25">
      <c r="AA1534" s="160">
        <f t="shared" si="28"/>
        <v>1</v>
      </c>
      <c r="AB1534" s="160">
        <f>IF(AC1534="",0,IFERROR(IF(VLOOKUP(AC1534,AC$38:AC1533,1,0)&gt;0,0,0),1))</f>
        <v>0</v>
      </c>
      <c r="AC1534" s="161">
        <f>IF(DATOS!J1498=Y$39,DATOS!C1498,"")</f>
        <v>0</v>
      </c>
    </row>
    <row r="1535" spans="27:29" x14ac:dyDescent="0.25">
      <c r="AA1535" s="160">
        <f t="shared" si="28"/>
        <v>1</v>
      </c>
      <c r="AB1535" s="160">
        <f>IF(AC1535="",0,IFERROR(IF(VLOOKUP(AC1535,AC$38:AC1534,1,0)&gt;0,0,0),1))</f>
        <v>0</v>
      </c>
      <c r="AC1535" s="161">
        <f>IF(DATOS!J1499=Y$39,DATOS!C1499,"")</f>
        <v>0</v>
      </c>
    </row>
    <row r="1536" spans="27:29" x14ac:dyDescent="0.25">
      <c r="AA1536" s="160">
        <f t="shared" si="28"/>
        <v>1</v>
      </c>
      <c r="AB1536" s="160">
        <f>IF(AC1536="",0,IFERROR(IF(VLOOKUP(AC1536,AC$38:AC1535,1,0)&gt;0,0,0),1))</f>
        <v>0</v>
      </c>
      <c r="AC1536" s="161">
        <f>IF(DATOS!J1500=Y$39,DATOS!C1500,"")</f>
        <v>0</v>
      </c>
    </row>
    <row r="1537" spans="27:29" x14ac:dyDescent="0.25">
      <c r="AA1537" s="160">
        <f t="shared" si="28"/>
        <v>1</v>
      </c>
      <c r="AB1537" s="160">
        <f>IF(AC1537="",0,IFERROR(IF(VLOOKUP(AC1537,AC$38:AC1536,1,0)&gt;0,0,0),1))</f>
        <v>0</v>
      </c>
      <c r="AC1537" s="161">
        <f>IF(DATOS!J1501=Y$39,DATOS!C1501,"")</f>
        <v>0</v>
      </c>
    </row>
    <row r="1538" spans="27:29" x14ac:dyDescent="0.25">
      <c r="AA1538" s="160">
        <f t="shared" si="28"/>
        <v>1</v>
      </c>
      <c r="AB1538" s="160">
        <f>IF(AC1538="",0,IFERROR(IF(VLOOKUP(AC1538,AC$38:AC1537,1,0)&gt;0,0,0),1))</f>
        <v>0</v>
      </c>
      <c r="AC1538" s="161">
        <f>IF(DATOS!J1502=Y$39,DATOS!C1502,"")</f>
        <v>0</v>
      </c>
    </row>
    <row r="1539" spans="27:29" x14ac:dyDescent="0.25">
      <c r="AA1539" s="160">
        <f t="shared" si="28"/>
        <v>1</v>
      </c>
      <c r="AB1539" s="160">
        <f>IF(AC1539="",0,IFERROR(IF(VLOOKUP(AC1539,AC$38:AC1538,1,0)&gt;0,0,0),1))</f>
        <v>0</v>
      </c>
      <c r="AC1539" s="161">
        <f>IF(DATOS!J1503=Y$39,DATOS!C1503,"")</f>
        <v>0</v>
      </c>
    </row>
    <row r="1540" spans="27:29" x14ac:dyDescent="0.25">
      <c r="AA1540" s="160">
        <f t="shared" si="28"/>
        <v>1</v>
      </c>
      <c r="AB1540" s="160">
        <f>IF(AC1540="",0,IFERROR(IF(VLOOKUP(AC1540,AC$38:AC1539,1,0)&gt;0,0,0),1))</f>
        <v>0</v>
      </c>
      <c r="AC1540" s="161">
        <f>IF(DATOS!J1504=Y$39,DATOS!C1504,"")</f>
        <v>0</v>
      </c>
    </row>
    <row r="1541" spans="27:29" x14ac:dyDescent="0.25">
      <c r="AA1541" s="160">
        <f t="shared" si="28"/>
        <v>1</v>
      </c>
      <c r="AB1541" s="160">
        <f>IF(AC1541="",0,IFERROR(IF(VLOOKUP(AC1541,AC$38:AC1540,1,0)&gt;0,0,0),1))</f>
        <v>0</v>
      </c>
      <c r="AC1541" s="161">
        <f>IF(DATOS!J1505=Y$39,DATOS!C1505,"")</f>
        <v>0</v>
      </c>
    </row>
    <row r="1542" spans="27:29" x14ac:dyDescent="0.25">
      <c r="AA1542" s="160">
        <f t="shared" si="28"/>
        <v>1</v>
      </c>
      <c r="AB1542" s="160">
        <f>IF(AC1542="",0,IFERROR(IF(VLOOKUP(AC1542,AC$38:AC1541,1,0)&gt;0,0,0),1))</f>
        <v>0</v>
      </c>
      <c r="AC1542" s="161">
        <f>IF(DATOS!J1506=Y$39,DATOS!C1506,"")</f>
        <v>0</v>
      </c>
    </row>
    <row r="1543" spans="27:29" x14ac:dyDescent="0.25">
      <c r="AA1543" s="160">
        <f t="shared" si="28"/>
        <v>1</v>
      </c>
      <c r="AB1543" s="160">
        <f>IF(AC1543="",0,IFERROR(IF(VLOOKUP(AC1543,AC$38:AC1542,1,0)&gt;0,0,0),1))</f>
        <v>0</v>
      </c>
      <c r="AC1543" s="161">
        <f>IF(DATOS!J1507=Y$39,DATOS!C1507,"")</f>
        <v>0</v>
      </c>
    </row>
    <row r="1544" spans="27:29" x14ac:dyDescent="0.25">
      <c r="AA1544" s="160">
        <f t="shared" si="28"/>
        <v>1</v>
      </c>
      <c r="AB1544" s="160">
        <f>IF(AC1544="",0,IFERROR(IF(VLOOKUP(AC1544,AC$38:AC1543,1,0)&gt;0,0,0),1))</f>
        <v>0</v>
      </c>
      <c r="AC1544" s="161">
        <f>IF(DATOS!J1508=Y$39,DATOS!C1508,"")</f>
        <v>0</v>
      </c>
    </row>
    <row r="1545" spans="27:29" x14ac:dyDescent="0.25">
      <c r="AA1545" s="160">
        <f t="shared" si="28"/>
        <v>1</v>
      </c>
      <c r="AB1545" s="160">
        <f>IF(AC1545="",0,IFERROR(IF(VLOOKUP(AC1545,AC$38:AC1544,1,0)&gt;0,0,0),1))</f>
        <v>0</v>
      </c>
      <c r="AC1545" s="161">
        <f>IF(DATOS!J1509=Y$39,DATOS!C1509,"")</f>
        <v>0</v>
      </c>
    </row>
    <row r="1546" spans="27:29" x14ac:dyDescent="0.25">
      <c r="AA1546" s="160">
        <f t="shared" si="28"/>
        <v>1</v>
      </c>
      <c r="AB1546" s="160">
        <f>IF(AC1546="",0,IFERROR(IF(VLOOKUP(AC1546,AC$38:AC1545,1,0)&gt;0,0,0),1))</f>
        <v>0</v>
      </c>
      <c r="AC1546" s="161">
        <f>IF(DATOS!J1510=Y$39,DATOS!C1510,"")</f>
        <v>0</v>
      </c>
    </row>
    <row r="1547" spans="27:29" x14ac:dyDescent="0.25">
      <c r="AA1547" s="160">
        <f t="shared" si="28"/>
        <v>1</v>
      </c>
      <c r="AB1547" s="160">
        <f>IF(AC1547="",0,IFERROR(IF(VLOOKUP(AC1547,AC$38:AC1546,1,0)&gt;0,0,0),1))</f>
        <v>0</v>
      </c>
      <c r="AC1547" s="161">
        <f>IF(DATOS!J1511=Y$39,DATOS!C1511,"")</f>
        <v>0</v>
      </c>
    </row>
    <row r="1548" spans="27:29" x14ac:dyDescent="0.25">
      <c r="AA1548" s="160">
        <f t="shared" si="28"/>
        <v>1</v>
      </c>
      <c r="AB1548" s="160">
        <f>IF(AC1548="",0,IFERROR(IF(VLOOKUP(AC1548,AC$38:AC1547,1,0)&gt;0,0,0),1))</f>
        <v>0</v>
      </c>
      <c r="AC1548" s="161">
        <f>IF(DATOS!J1512=Y$39,DATOS!C1512,"")</f>
        <v>0</v>
      </c>
    </row>
    <row r="1549" spans="27:29" x14ac:dyDescent="0.25">
      <c r="AA1549" s="160">
        <f t="shared" si="28"/>
        <v>1</v>
      </c>
      <c r="AB1549" s="160">
        <f>IF(AC1549="",0,IFERROR(IF(VLOOKUP(AC1549,AC$38:AC1548,1,0)&gt;0,0,0),1))</f>
        <v>0</v>
      </c>
      <c r="AC1549" s="161">
        <f>IF(DATOS!J1513=Y$39,DATOS!C1513,"")</f>
        <v>0</v>
      </c>
    </row>
    <row r="1550" spans="27:29" x14ac:dyDescent="0.25">
      <c r="AA1550" s="160">
        <f t="shared" si="28"/>
        <v>1</v>
      </c>
      <c r="AB1550" s="160">
        <f>IF(AC1550="",0,IFERROR(IF(VLOOKUP(AC1550,AC$38:AC1549,1,0)&gt;0,0,0),1))</f>
        <v>0</v>
      </c>
      <c r="AC1550" s="161">
        <f>IF(DATOS!J1514=Y$39,DATOS!C1514,"")</f>
        <v>0</v>
      </c>
    </row>
    <row r="1551" spans="27:29" x14ac:dyDescent="0.25">
      <c r="AA1551" s="160">
        <f t="shared" si="28"/>
        <v>1</v>
      </c>
      <c r="AB1551" s="160">
        <f>IF(AC1551="",0,IFERROR(IF(VLOOKUP(AC1551,AC$38:AC1550,1,0)&gt;0,0,0),1))</f>
        <v>0</v>
      </c>
      <c r="AC1551" s="161">
        <f>IF(DATOS!J1515=Y$39,DATOS!C1515,"")</f>
        <v>0</v>
      </c>
    </row>
    <row r="1552" spans="27:29" x14ac:dyDescent="0.25">
      <c r="AA1552" s="160">
        <f t="shared" si="28"/>
        <v>1</v>
      </c>
      <c r="AB1552" s="160">
        <f>IF(AC1552="",0,IFERROR(IF(VLOOKUP(AC1552,AC$38:AC1551,1,0)&gt;0,0,0),1))</f>
        <v>0</v>
      </c>
      <c r="AC1552" s="161">
        <f>IF(DATOS!J1516=Y$39,DATOS!C1516,"")</f>
        <v>0</v>
      </c>
    </row>
    <row r="1553" spans="27:29" x14ac:dyDescent="0.25">
      <c r="AA1553" s="160">
        <f t="shared" si="28"/>
        <v>1</v>
      </c>
      <c r="AB1553" s="160">
        <f>IF(AC1553="",0,IFERROR(IF(VLOOKUP(AC1553,AC$38:AC1552,1,0)&gt;0,0,0),1))</f>
        <v>0</v>
      </c>
      <c r="AC1553" s="161">
        <f>IF(DATOS!J1517=Y$39,DATOS!C1517,"")</f>
        <v>0</v>
      </c>
    </row>
    <row r="1554" spans="27:29" x14ac:dyDescent="0.25">
      <c r="AA1554" s="160">
        <f t="shared" si="28"/>
        <v>1</v>
      </c>
      <c r="AB1554" s="160">
        <f>IF(AC1554="",0,IFERROR(IF(VLOOKUP(AC1554,AC$38:AC1553,1,0)&gt;0,0,0),1))</f>
        <v>0</v>
      </c>
      <c r="AC1554" s="161">
        <f>IF(DATOS!J1518=Y$39,DATOS!C1518,"")</f>
        <v>0</v>
      </c>
    </row>
    <row r="1555" spans="27:29" x14ac:dyDescent="0.25">
      <c r="AA1555" s="160">
        <f t="shared" si="28"/>
        <v>1</v>
      </c>
      <c r="AB1555" s="160">
        <f>IF(AC1555="",0,IFERROR(IF(VLOOKUP(AC1555,AC$38:AC1554,1,0)&gt;0,0,0),1))</f>
        <v>0</v>
      </c>
      <c r="AC1555" s="161">
        <f>IF(DATOS!J1519=Y$39,DATOS!C1519,"")</f>
        <v>0</v>
      </c>
    </row>
    <row r="1556" spans="27:29" x14ac:dyDescent="0.25">
      <c r="AA1556" s="160">
        <f t="shared" si="28"/>
        <v>1</v>
      </c>
      <c r="AB1556" s="160">
        <f>IF(AC1556="",0,IFERROR(IF(VLOOKUP(AC1556,AC$38:AC1555,1,0)&gt;0,0,0),1))</f>
        <v>0</v>
      </c>
      <c r="AC1556" s="161">
        <f>IF(DATOS!J1520=Y$39,DATOS!C1520,"")</f>
        <v>0</v>
      </c>
    </row>
    <row r="1557" spans="27:29" x14ac:dyDescent="0.25">
      <c r="AA1557" s="160">
        <f t="shared" si="28"/>
        <v>1</v>
      </c>
      <c r="AB1557" s="160">
        <f>IF(AC1557="",0,IFERROR(IF(VLOOKUP(AC1557,AC$38:AC1556,1,0)&gt;0,0,0),1))</f>
        <v>0</v>
      </c>
      <c r="AC1557" s="161">
        <f>IF(DATOS!J1521=Y$39,DATOS!C1521,"")</f>
        <v>0</v>
      </c>
    </row>
    <row r="1558" spans="27:29" x14ac:dyDescent="0.25">
      <c r="AA1558" s="160">
        <f t="shared" si="28"/>
        <v>1</v>
      </c>
      <c r="AB1558" s="160">
        <f>IF(AC1558="",0,IFERROR(IF(VLOOKUP(AC1558,AC$38:AC1557,1,0)&gt;0,0,0),1))</f>
        <v>0</v>
      </c>
      <c r="AC1558" s="161">
        <f>IF(DATOS!J1522=Y$39,DATOS!C1522,"")</f>
        <v>0</v>
      </c>
    </row>
    <row r="1559" spans="27:29" x14ac:dyDescent="0.25">
      <c r="AA1559" s="160">
        <f t="shared" si="28"/>
        <v>1</v>
      </c>
      <c r="AB1559" s="160">
        <f>IF(AC1559="",0,IFERROR(IF(VLOOKUP(AC1559,AC$38:AC1558,1,0)&gt;0,0,0),1))</f>
        <v>0</v>
      </c>
      <c r="AC1559" s="161">
        <f>IF(DATOS!J1523=Y$39,DATOS!C1523,"")</f>
        <v>0</v>
      </c>
    </row>
    <row r="1560" spans="27:29" x14ac:dyDescent="0.25">
      <c r="AA1560" s="160">
        <f t="shared" si="28"/>
        <v>1</v>
      </c>
      <c r="AB1560" s="160">
        <f>IF(AC1560="",0,IFERROR(IF(VLOOKUP(AC1560,AC$38:AC1559,1,0)&gt;0,0,0),1))</f>
        <v>0</v>
      </c>
      <c r="AC1560" s="161">
        <f>IF(DATOS!J1524=Y$39,DATOS!C1524,"")</f>
        <v>0</v>
      </c>
    </row>
    <row r="1561" spans="27:29" x14ac:dyDescent="0.25">
      <c r="AA1561" s="160">
        <f t="shared" si="28"/>
        <v>1</v>
      </c>
      <c r="AB1561" s="160">
        <f>IF(AC1561="",0,IFERROR(IF(VLOOKUP(AC1561,AC$38:AC1560,1,0)&gt;0,0,0),1))</f>
        <v>0</v>
      </c>
      <c r="AC1561" s="161">
        <f>IF(DATOS!J1525=Y$39,DATOS!C1525,"")</f>
        <v>0</v>
      </c>
    </row>
    <row r="1562" spans="27:29" x14ac:dyDescent="0.25">
      <c r="AA1562" s="160">
        <f t="shared" si="28"/>
        <v>1</v>
      </c>
      <c r="AB1562" s="160">
        <f>IF(AC1562="",0,IFERROR(IF(VLOOKUP(AC1562,AC$38:AC1561,1,0)&gt;0,0,0),1))</f>
        <v>0</v>
      </c>
      <c r="AC1562" s="161">
        <f>IF(DATOS!J1526=Y$39,DATOS!C1526,"")</f>
        <v>0</v>
      </c>
    </row>
    <row r="1563" spans="27:29" x14ac:dyDescent="0.25">
      <c r="AA1563" s="160">
        <f t="shared" si="28"/>
        <v>1</v>
      </c>
      <c r="AB1563" s="160">
        <f>IF(AC1563="",0,IFERROR(IF(VLOOKUP(AC1563,AC$38:AC1562,1,0)&gt;0,0,0),1))</f>
        <v>0</v>
      </c>
      <c r="AC1563" s="161">
        <f>IF(DATOS!J1527=Y$39,DATOS!C1527,"")</f>
        <v>0</v>
      </c>
    </row>
    <row r="1564" spans="27:29" x14ac:dyDescent="0.25">
      <c r="AA1564" s="160">
        <f t="shared" si="28"/>
        <v>1</v>
      </c>
      <c r="AB1564" s="160">
        <f>IF(AC1564="",0,IFERROR(IF(VLOOKUP(AC1564,AC$38:AC1563,1,0)&gt;0,0,0),1))</f>
        <v>0</v>
      </c>
      <c r="AC1564" s="161">
        <f>IF(DATOS!J1528=Y$39,DATOS!C1528,"")</f>
        <v>0</v>
      </c>
    </row>
    <row r="1565" spans="27:29" x14ac:dyDescent="0.25">
      <c r="AA1565" s="160">
        <f t="shared" si="28"/>
        <v>1</v>
      </c>
      <c r="AB1565" s="160">
        <f>IF(AC1565="",0,IFERROR(IF(VLOOKUP(AC1565,AC$38:AC1564,1,0)&gt;0,0,0),1))</f>
        <v>0</v>
      </c>
      <c r="AC1565" s="161">
        <f>IF(DATOS!J1529=Y$39,DATOS!C1529,"")</f>
        <v>0</v>
      </c>
    </row>
    <row r="1566" spans="27:29" x14ac:dyDescent="0.25">
      <c r="AA1566" s="160">
        <f t="shared" si="28"/>
        <v>1</v>
      </c>
      <c r="AB1566" s="160">
        <f>IF(AC1566="",0,IFERROR(IF(VLOOKUP(AC1566,AC$38:AC1565,1,0)&gt;0,0,0),1))</f>
        <v>0</v>
      </c>
      <c r="AC1566" s="161">
        <f>IF(DATOS!J1530=Y$39,DATOS!C1530,"")</f>
        <v>0</v>
      </c>
    </row>
    <row r="1567" spans="27:29" x14ac:dyDescent="0.25">
      <c r="AA1567" s="160">
        <f t="shared" si="28"/>
        <v>1</v>
      </c>
      <c r="AB1567" s="160">
        <f>IF(AC1567="",0,IFERROR(IF(VLOOKUP(AC1567,AC$38:AC1566,1,0)&gt;0,0,0),1))</f>
        <v>0</v>
      </c>
      <c r="AC1567" s="161">
        <f>IF(DATOS!J1531=Y$39,DATOS!C1531,"")</f>
        <v>0</v>
      </c>
    </row>
    <row r="1568" spans="27:29" x14ac:dyDescent="0.25">
      <c r="AA1568" s="160">
        <f t="shared" si="28"/>
        <v>1</v>
      </c>
      <c r="AB1568" s="160">
        <f>IF(AC1568="",0,IFERROR(IF(VLOOKUP(AC1568,AC$38:AC1567,1,0)&gt;0,0,0),1))</f>
        <v>0</v>
      </c>
      <c r="AC1568" s="161">
        <f>IF(DATOS!J1532=Y$39,DATOS!C1532,"")</f>
        <v>0</v>
      </c>
    </row>
    <row r="1569" spans="27:29" x14ac:dyDescent="0.25">
      <c r="AA1569" s="160">
        <f t="shared" si="28"/>
        <v>1</v>
      </c>
      <c r="AB1569" s="160">
        <f>IF(AC1569="",0,IFERROR(IF(VLOOKUP(AC1569,AC$38:AC1568,1,0)&gt;0,0,0),1))</f>
        <v>0</v>
      </c>
      <c r="AC1569" s="161">
        <f>IF(DATOS!J1533=Y$39,DATOS!C1533,"")</f>
        <v>0</v>
      </c>
    </row>
    <row r="1570" spans="27:29" x14ac:dyDescent="0.25">
      <c r="AA1570" s="160">
        <f t="shared" si="28"/>
        <v>1</v>
      </c>
      <c r="AB1570" s="160">
        <f>IF(AC1570="",0,IFERROR(IF(VLOOKUP(AC1570,AC$38:AC1569,1,0)&gt;0,0,0),1))</f>
        <v>0</v>
      </c>
      <c r="AC1570" s="161">
        <f>IF(DATOS!J1534=Y$39,DATOS!C1534,"")</f>
        <v>0</v>
      </c>
    </row>
    <row r="1571" spans="27:29" x14ac:dyDescent="0.25">
      <c r="AA1571" s="160">
        <f t="shared" si="28"/>
        <v>1</v>
      </c>
      <c r="AB1571" s="160">
        <f>IF(AC1571="",0,IFERROR(IF(VLOOKUP(AC1571,AC$38:AC1570,1,0)&gt;0,0,0),1))</f>
        <v>0</v>
      </c>
      <c r="AC1571" s="161">
        <f>IF(DATOS!J1535=Y$39,DATOS!C1535,"")</f>
        <v>0</v>
      </c>
    </row>
    <row r="1572" spans="27:29" x14ac:dyDescent="0.25">
      <c r="AA1572" s="160">
        <f t="shared" si="28"/>
        <v>1</v>
      </c>
      <c r="AB1572" s="160">
        <f>IF(AC1572="",0,IFERROR(IF(VLOOKUP(AC1572,AC$38:AC1571,1,0)&gt;0,0,0),1))</f>
        <v>0</v>
      </c>
      <c r="AC1572" s="161">
        <f>IF(DATOS!J1536=Y$39,DATOS!C1536,"")</f>
        <v>0</v>
      </c>
    </row>
    <row r="1573" spans="27:29" x14ac:dyDescent="0.25">
      <c r="AA1573" s="160">
        <f t="shared" si="28"/>
        <v>1</v>
      </c>
      <c r="AB1573" s="160">
        <f>IF(AC1573="",0,IFERROR(IF(VLOOKUP(AC1573,AC$38:AC1572,1,0)&gt;0,0,0),1))</f>
        <v>0</v>
      </c>
      <c r="AC1573" s="161">
        <f>IF(DATOS!J1537=Y$39,DATOS!C1537,"")</f>
        <v>0</v>
      </c>
    </row>
    <row r="1574" spans="27:29" x14ac:dyDescent="0.25">
      <c r="AA1574" s="160">
        <f t="shared" ref="AA1574:AA1637" si="29">AA1573+AB1574</f>
        <v>1</v>
      </c>
      <c r="AB1574" s="160">
        <f>IF(AC1574="",0,IFERROR(IF(VLOOKUP(AC1574,AC$38:AC1573,1,0)&gt;0,0,0),1))</f>
        <v>0</v>
      </c>
      <c r="AC1574" s="161">
        <f>IF(DATOS!J1538=Y$39,DATOS!C1538,"")</f>
        <v>0</v>
      </c>
    </row>
    <row r="1575" spans="27:29" x14ac:dyDescent="0.25">
      <c r="AA1575" s="160">
        <f t="shared" si="29"/>
        <v>1</v>
      </c>
      <c r="AB1575" s="160">
        <f>IF(AC1575="",0,IFERROR(IF(VLOOKUP(AC1575,AC$38:AC1574,1,0)&gt;0,0,0),1))</f>
        <v>0</v>
      </c>
      <c r="AC1575" s="161">
        <f>IF(DATOS!J1539=Y$39,DATOS!C1539,"")</f>
        <v>0</v>
      </c>
    </row>
    <row r="1576" spans="27:29" x14ac:dyDescent="0.25">
      <c r="AA1576" s="160">
        <f t="shared" si="29"/>
        <v>1</v>
      </c>
      <c r="AB1576" s="160">
        <f>IF(AC1576="",0,IFERROR(IF(VLOOKUP(AC1576,AC$38:AC1575,1,0)&gt;0,0,0),1))</f>
        <v>0</v>
      </c>
      <c r="AC1576" s="161">
        <f>IF(DATOS!J1540=Y$39,DATOS!C1540,"")</f>
        <v>0</v>
      </c>
    </row>
    <row r="1577" spans="27:29" x14ac:dyDescent="0.25">
      <c r="AA1577" s="160">
        <f t="shared" si="29"/>
        <v>1</v>
      </c>
      <c r="AB1577" s="160">
        <f>IF(AC1577="",0,IFERROR(IF(VLOOKUP(AC1577,AC$38:AC1576,1,0)&gt;0,0,0),1))</f>
        <v>0</v>
      </c>
      <c r="AC1577" s="161">
        <f>IF(DATOS!J1541=Y$39,DATOS!C1541,"")</f>
        <v>0</v>
      </c>
    </row>
    <row r="1578" spans="27:29" x14ac:dyDescent="0.25">
      <c r="AA1578" s="160">
        <f t="shared" si="29"/>
        <v>1</v>
      </c>
      <c r="AB1578" s="160">
        <f>IF(AC1578="",0,IFERROR(IF(VLOOKUP(AC1578,AC$38:AC1577,1,0)&gt;0,0,0),1))</f>
        <v>0</v>
      </c>
      <c r="AC1578" s="161">
        <f>IF(DATOS!J1542=Y$39,DATOS!C1542,"")</f>
        <v>0</v>
      </c>
    </row>
    <row r="1579" spans="27:29" x14ac:dyDescent="0.25">
      <c r="AA1579" s="160">
        <f t="shared" si="29"/>
        <v>1</v>
      </c>
      <c r="AB1579" s="160">
        <f>IF(AC1579="",0,IFERROR(IF(VLOOKUP(AC1579,AC$38:AC1578,1,0)&gt;0,0,0),1))</f>
        <v>0</v>
      </c>
      <c r="AC1579" s="161">
        <f>IF(DATOS!J1543=Y$39,DATOS!C1543,"")</f>
        <v>0</v>
      </c>
    </row>
    <row r="1580" spans="27:29" x14ac:dyDescent="0.25">
      <c r="AA1580" s="160">
        <f t="shared" si="29"/>
        <v>1</v>
      </c>
      <c r="AB1580" s="160">
        <f>IF(AC1580="",0,IFERROR(IF(VLOOKUP(AC1580,AC$38:AC1579,1,0)&gt;0,0,0),1))</f>
        <v>0</v>
      </c>
      <c r="AC1580" s="161">
        <f>IF(DATOS!J1544=Y$39,DATOS!C1544,"")</f>
        <v>0</v>
      </c>
    </row>
    <row r="1581" spans="27:29" x14ac:dyDescent="0.25">
      <c r="AA1581" s="160">
        <f t="shared" si="29"/>
        <v>1</v>
      </c>
      <c r="AB1581" s="160">
        <f>IF(AC1581="",0,IFERROR(IF(VLOOKUP(AC1581,AC$38:AC1580,1,0)&gt;0,0,0),1))</f>
        <v>0</v>
      </c>
      <c r="AC1581" s="161">
        <f>IF(DATOS!J1545=Y$39,DATOS!C1545,"")</f>
        <v>0</v>
      </c>
    </row>
    <row r="1582" spans="27:29" x14ac:dyDescent="0.25">
      <c r="AA1582" s="160">
        <f t="shared" si="29"/>
        <v>1</v>
      </c>
      <c r="AB1582" s="160">
        <f>IF(AC1582="",0,IFERROR(IF(VLOOKUP(AC1582,AC$38:AC1581,1,0)&gt;0,0,0),1))</f>
        <v>0</v>
      </c>
      <c r="AC1582" s="161">
        <f>IF(DATOS!J1546=Y$39,DATOS!C1546,"")</f>
        <v>0</v>
      </c>
    </row>
    <row r="1583" spans="27:29" x14ac:dyDescent="0.25">
      <c r="AA1583" s="160">
        <f t="shared" si="29"/>
        <v>1</v>
      </c>
      <c r="AB1583" s="160">
        <f>IF(AC1583="",0,IFERROR(IF(VLOOKUP(AC1583,AC$38:AC1582,1,0)&gt;0,0,0),1))</f>
        <v>0</v>
      </c>
      <c r="AC1583" s="161">
        <f>IF(DATOS!J1547=Y$39,DATOS!C1547,"")</f>
        <v>0</v>
      </c>
    </row>
    <row r="1584" spans="27:29" x14ac:dyDescent="0.25">
      <c r="AA1584" s="160">
        <f t="shared" si="29"/>
        <v>1</v>
      </c>
      <c r="AB1584" s="160">
        <f>IF(AC1584="",0,IFERROR(IF(VLOOKUP(AC1584,AC$38:AC1583,1,0)&gt;0,0,0),1))</f>
        <v>0</v>
      </c>
      <c r="AC1584" s="161">
        <f>IF(DATOS!J1548=Y$39,DATOS!C1548,"")</f>
        <v>0</v>
      </c>
    </row>
    <row r="1585" spans="27:29" x14ac:dyDescent="0.25">
      <c r="AA1585" s="160">
        <f t="shared" si="29"/>
        <v>1</v>
      </c>
      <c r="AB1585" s="160">
        <f>IF(AC1585="",0,IFERROR(IF(VLOOKUP(AC1585,AC$38:AC1584,1,0)&gt;0,0,0),1))</f>
        <v>0</v>
      </c>
      <c r="AC1585" s="161">
        <f>IF(DATOS!J1549=Y$39,DATOS!C1549,"")</f>
        <v>0</v>
      </c>
    </row>
    <row r="1586" spans="27:29" x14ac:dyDescent="0.25">
      <c r="AA1586" s="160">
        <f t="shared" si="29"/>
        <v>1</v>
      </c>
      <c r="AB1586" s="160">
        <f>IF(AC1586="",0,IFERROR(IF(VLOOKUP(AC1586,AC$38:AC1585,1,0)&gt;0,0,0),1))</f>
        <v>0</v>
      </c>
      <c r="AC1586" s="161">
        <f>IF(DATOS!J1550=Y$39,DATOS!C1550,"")</f>
        <v>0</v>
      </c>
    </row>
    <row r="1587" spans="27:29" x14ac:dyDescent="0.25">
      <c r="AA1587" s="160">
        <f t="shared" si="29"/>
        <v>1</v>
      </c>
      <c r="AB1587" s="160">
        <f>IF(AC1587="",0,IFERROR(IF(VLOOKUP(AC1587,AC$38:AC1586,1,0)&gt;0,0,0),1))</f>
        <v>0</v>
      </c>
      <c r="AC1587" s="161">
        <f>IF(DATOS!J1551=Y$39,DATOS!C1551,"")</f>
        <v>0</v>
      </c>
    </row>
    <row r="1588" spans="27:29" x14ac:dyDescent="0.25">
      <c r="AA1588" s="160">
        <f t="shared" si="29"/>
        <v>1</v>
      </c>
      <c r="AB1588" s="160">
        <f>IF(AC1588="",0,IFERROR(IF(VLOOKUP(AC1588,AC$38:AC1587,1,0)&gt;0,0,0),1))</f>
        <v>0</v>
      </c>
      <c r="AC1588" s="161">
        <f>IF(DATOS!J1552=Y$39,DATOS!C1552,"")</f>
        <v>0</v>
      </c>
    </row>
    <row r="1589" spans="27:29" x14ac:dyDescent="0.25">
      <c r="AA1589" s="160">
        <f t="shared" si="29"/>
        <v>1</v>
      </c>
      <c r="AB1589" s="160">
        <f>IF(AC1589="",0,IFERROR(IF(VLOOKUP(AC1589,AC$38:AC1588,1,0)&gt;0,0,0),1))</f>
        <v>0</v>
      </c>
      <c r="AC1589" s="161">
        <f>IF(DATOS!J1553=Y$39,DATOS!C1553,"")</f>
        <v>0</v>
      </c>
    </row>
    <row r="1590" spans="27:29" x14ac:dyDescent="0.25">
      <c r="AA1590" s="160">
        <f t="shared" si="29"/>
        <v>1</v>
      </c>
      <c r="AB1590" s="160">
        <f>IF(AC1590="",0,IFERROR(IF(VLOOKUP(AC1590,AC$38:AC1589,1,0)&gt;0,0,0),1))</f>
        <v>0</v>
      </c>
      <c r="AC1590" s="161">
        <f>IF(DATOS!J1554=Y$39,DATOS!C1554,"")</f>
        <v>0</v>
      </c>
    </row>
    <row r="1591" spans="27:29" x14ac:dyDescent="0.25">
      <c r="AA1591" s="160">
        <f t="shared" si="29"/>
        <v>1</v>
      </c>
      <c r="AB1591" s="160">
        <f>IF(AC1591="",0,IFERROR(IF(VLOOKUP(AC1591,AC$38:AC1590,1,0)&gt;0,0,0),1))</f>
        <v>0</v>
      </c>
      <c r="AC1591" s="161">
        <f>IF(DATOS!J1555=Y$39,DATOS!C1555,"")</f>
        <v>0</v>
      </c>
    </row>
    <row r="1592" spans="27:29" x14ac:dyDescent="0.25">
      <c r="AA1592" s="160">
        <f t="shared" si="29"/>
        <v>1</v>
      </c>
      <c r="AB1592" s="160">
        <f>IF(AC1592="",0,IFERROR(IF(VLOOKUP(AC1592,AC$38:AC1591,1,0)&gt;0,0,0),1))</f>
        <v>0</v>
      </c>
      <c r="AC1592" s="161">
        <f>IF(DATOS!J1556=Y$39,DATOS!C1556,"")</f>
        <v>0</v>
      </c>
    </row>
    <row r="1593" spans="27:29" x14ac:dyDescent="0.25">
      <c r="AA1593" s="160">
        <f t="shared" si="29"/>
        <v>1</v>
      </c>
      <c r="AB1593" s="160">
        <f>IF(AC1593="",0,IFERROR(IF(VLOOKUP(AC1593,AC$38:AC1592,1,0)&gt;0,0,0),1))</f>
        <v>0</v>
      </c>
      <c r="AC1593" s="161">
        <f>IF(DATOS!J1557=Y$39,DATOS!C1557,"")</f>
        <v>0</v>
      </c>
    </row>
    <row r="1594" spans="27:29" x14ac:dyDescent="0.25">
      <c r="AA1594" s="160">
        <f t="shared" si="29"/>
        <v>1</v>
      </c>
      <c r="AB1594" s="160">
        <f>IF(AC1594="",0,IFERROR(IF(VLOOKUP(AC1594,AC$38:AC1593,1,0)&gt;0,0,0),1))</f>
        <v>0</v>
      </c>
      <c r="AC1594" s="161">
        <f>IF(DATOS!J1558=Y$39,DATOS!C1558,"")</f>
        <v>0</v>
      </c>
    </row>
    <row r="1595" spans="27:29" x14ac:dyDescent="0.25">
      <c r="AA1595" s="160">
        <f t="shared" si="29"/>
        <v>1</v>
      </c>
      <c r="AB1595" s="160">
        <f>IF(AC1595="",0,IFERROR(IF(VLOOKUP(AC1595,AC$38:AC1594,1,0)&gt;0,0,0),1))</f>
        <v>0</v>
      </c>
      <c r="AC1595" s="161">
        <f>IF(DATOS!J1559=Y$39,DATOS!C1559,"")</f>
        <v>0</v>
      </c>
    </row>
    <row r="1596" spans="27:29" x14ac:dyDescent="0.25">
      <c r="AA1596" s="160">
        <f t="shared" si="29"/>
        <v>1</v>
      </c>
      <c r="AB1596" s="160">
        <f>IF(AC1596="",0,IFERROR(IF(VLOOKUP(AC1596,AC$38:AC1595,1,0)&gt;0,0,0),1))</f>
        <v>0</v>
      </c>
      <c r="AC1596" s="161">
        <f>IF(DATOS!J1560=Y$39,DATOS!C1560,"")</f>
        <v>0</v>
      </c>
    </row>
    <row r="1597" spans="27:29" x14ac:dyDescent="0.25">
      <c r="AA1597" s="160">
        <f t="shared" si="29"/>
        <v>1</v>
      </c>
      <c r="AB1597" s="160">
        <f>IF(AC1597="",0,IFERROR(IF(VLOOKUP(AC1597,AC$38:AC1596,1,0)&gt;0,0,0),1))</f>
        <v>0</v>
      </c>
      <c r="AC1597" s="161">
        <f>IF(DATOS!J1561=Y$39,DATOS!C1561,"")</f>
        <v>0</v>
      </c>
    </row>
    <row r="1598" spans="27:29" x14ac:dyDescent="0.25">
      <c r="AA1598" s="160">
        <f t="shared" si="29"/>
        <v>1</v>
      </c>
      <c r="AB1598" s="160">
        <f>IF(AC1598="",0,IFERROR(IF(VLOOKUP(AC1598,AC$38:AC1597,1,0)&gt;0,0,0),1))</f>
        <v>0</v>
      </c>
      <c r="AC1598" s="161">
        <f>IF(DATOS!J1562=Y$39,DATOS!C1562,"")</f>
        <v>0</v>
      </c>
    </row>
    <row r="1599" spans="27:29" x14ac:dyDescent="0.25">
      <c r="AA1599" s="160">
        <f t="shared" si="29"/>
        <v>1</v>
      </c>
      <c r="AB1599" s="160">
        <f>IF(AC1599="",0,IFERROR(IF(VLOOKUP(AC1599,AC$38:AC1598,1,0)&gt;0,0,0),1))</f>
        <v>0</v>
      </c>
      <c r="AC1599" s="161">
        <f>IF(DATOS!J1563=Y$39,DATOS!C1563,"")</f>
        <v>0</v>
      </c>
    </row>
    <row r="1600" spans="27:29" x14ac:dyDescent="0.25">
      <c r="AA1600" s="160">
        <f t="shared" si="29"/>
        <v>1</v>
      </c>
      <c r="AB1600" s="160">
        <f>IF(AC1600="",0,IFERROR(IF(VLOOKUP(AC1600,AC$38:AC1599,1,0)&gt;0,0,0),1))</f>
        <v>0</v>
      </c>
      <c r="AC1600" s="161">
        <f>IF(DATOS!J1564=Y$39,DATOS!C1564,"")</f>
        <v>0</v>
      </c>
    </row>
    <row r="1601" spans="27:29" x14ac:dyDescent="0.25">
      <c r="AA1601" s="160">
        <f t="shared" si="29"/>
        <v>1</v>
      </c>
      <c r="AB1601" s="160">
        <f>IF(AC1601="",0,IFERROR(IF(VLOOKUP(AC1601,AC$38:AC1600,1,0)&gt;0,0,0),1))</f>
        <v>0</v>
      </c>
      <c r="AC1601" s="161">
        <f>IF(DATOS!J1565=Y$39,DATOS!C1565,"")</f>
        <v>0</v>
      </c>
    </row>
    <row r="1602" spans="27:29" x14ac:dyDescent="0.25">
      <c r="AA1602" s="160">
        <f t="shared" si="29"/>
        <v>1</v>
      </c>
      <c r="AB1602" s="160">
        <f>IF(AC1602="",0,IFERROR(IF(VLOOKUP(AC1602,AC$38:AC1601,1,0)&gt;0,0,0),1))</f>
        <v>0</v>
      </c>
      <c r="AC1602" s="161">
        <f>IF(DATOS!J1566=Y$39,DATOS!C1566,"")</f>
        <v>0</v>
      </c>
    </row>
    <row r="1603" spans="27:29" x14ac:dyDescent="0.25">
      <c r="AA1603" s="160">
        <f t="shared" si="29"/>
        <v>1</v>
      </c>
      <c r="AB1603" s="160">
        <f>IF(AC1603="",0,IFERROR(IF(VLOOKUP(AC1603,AC$38:AC1602,1,0)&gt;0,0,0),1))</f>
        <v>0</v>
      </c>
      <c r="AC1603" s="161">
        <f>IF(DATOS!J1567=Y$39,DATOS!C1567,"")</f>
        <v>0</v>
      </c>
    </row>
    <row r="1604" spans="27:29" x14ac:dyDescent="0.25">
      <c r="AA1604" s="160">
        <f t="shared" si="29"/>
        <v>1</v>
      </c>
      <c r="AB1604" s="160">
        <f>IF(AC1604="",0,IFERROR(IF(VLOOKUP(AC1604,AC$38:AC1603,1,0)&gt;0,0,0),1))</f>
        <v>0</v>
      </c>
      <c r="AC1604" s="161">
        <f>IF(DATOS!J1568=Y$39,DATOS!C1568,"")</f>
        <v>0</v>
      </c>
    </row>
    <row r="1605" spans="27:29" x14ac:dyDescent="0.25">
      <c r="AA1605" s="160">
        <f t="shared" si="29"/>
        <v>1</v>
      </c>
      <c r="AB1605" s="160">
        <f>IF(AC1605="",0,IFERROR(IF(VLOOKUP(AC1605,AC$38:AC1604,1,0)&gt;0,0,0),1))</f>
        <v>0</v>
      </c>
      <c r="AC1605" s="161">
        <f>IF(DATOS!J1569=Y$39,DATOS!C1569,"")</f>
        <v>0</v>
      </c>
    </row>
    <row r="1606" spans="27:29" x14ac:dyDescent="0.25">
      <c r="AA1606" s="160">
        <f t="shared" si="29"/>
        <v>1</v>
      </c>
      <c r="AB1606" s="160">
        <f>IF(AC1606="",0,IFERROR(IF(VLOOKUP(AC1606,AC$38:AC1605,1,0)&gt;0,0,0),1))</f>
        <v>0</v>
      </c>
      <c r="AC1606" s="161">
        <f>IF(DATOS!J1570=Y$39,DATOS!C1570,"")</f>
        <v>0</v>
      </c>
    </row>
    <row r="1607" spans="27:29" x14ac:dyDescent="0.25">
      <c r="AA1607" s="160">
        <f t="shared" si="29"/>
        <v>1</v>
      </c>
      <c r="AB1607" s="160">
        <f>IF(AC1607="",0,IFERROR(IF(VLOOKUP(AC1607,AC$38:AC1606,1,0)&gt;0,0,0),1))</f>
        <v>0</v>
      </c>
      <c r="AC1607" s="161">
        <f>IF(DATOS!J1571=Y$39,DATOS!C1571,"")</f>
        <v>0</v>
      </c>
    </row>
    <row r="1608" spans="27:29" x14ac:dyDescent="0.25">
      <c r="AA1608" s="160">
        <f t="shared" si="29"/>
        <v>1</v>
      </c>
      <c r="AB1608" s="160">
        <f>IF(AC1608="",0,IFERROR(IF(VLOOKUP(AC1608,AC$38:AC1607,1,0)&gt;0,0,0),1))</f>
        <v>0</v>
      </c>
      <c r="AC1608" s="161">
        <f>IF(DATOS!J1572=Y$39,DATOS!C1572,"")</f>
        <v>0</v>
      </c>
    </row>
    <row r="1609" spans="27:29" x14ac:dyDescent="0.25">
      <c r="AA1609" s="160">
        <f t="shared" si="29"/>
        <v>1</v>
      </c>
      <c r="AB1609" s="160">
        <f>IF(AC1609="",0,IFERROR(IF(VLOOKUP(AC1609,AC$38:AC1608,1,0)&gt;0,0,0),1))</f>
        <v>0</v>
      </c>
      <c r="AC1609" s="161">
        <f>IF(DATOS!J1573=Y$39,DATOS!C1573,"")</f>
        <v>0</v>
      </c>
    </row>
    <row r="1610" spans="27:29" x14ac:dyDescent="0.25">
      <c r="AA1610" s="160">
        <f t="shared" si="29"/>
        <v>1</v>
      </c>
      <c r="AB1610" s="160">
        <f>IF(AC1610="",0,IFERROR(IF(VLOOKUP(AC1610,AC$38:AC1609,1,0)&gt;0,0,0),1))</f>
        <v>0</v>
      </c>
      <c r="AC1610" s="161">
        <f>IF(DATOS!J1574=Y$39,DATOS!C1574,"")</f>
        <v>0</v>
      </c>
    </row>
    <row r="1611" spans="27:29" x14ac:dyDescent="0.25">
      <c r="AA1611" s="160">
        <f t="shared" si="29"/>
        <v>1</v>
      </c>
      <c r="AB1611" s="160">
        <f>IF(AC1611="",0,IFERROR(IF(VLOOKUP(AC1611,AC$38:AC1610,1,0)&gt;0,0,0),1))</f>
        <v>0</v>
      </c>
      <c r="AC1611" s="161">
        <f>IF(DATOS!J1575=Y$39,DATOS!C1575,"")</f>
        <v>0</v>
      </c>
    </row>
    <row r="1612" spans="27:29" x14ac:dyDescent="0.25">
      <c r="AA1612" s="160">
        <f t="shared" si="29"/>
        <v>1</v>
      </c>
      <c r="AB1612" s="160">
        <f>IF(AC1612="",0,IFERROR(IF(VLOOKUP(AC1612,AC$38:AC1611,1,0)&gt;0,0,0),1))</f>
        <v>0</v>
      </c>
      <c r="AC1612" s="161">
        <f>IF(DATOS!J1576=Y$39,DATOS!C1576,"")</f>
        <v>0</v>
      </c>
    </row>
    <row r="1613" spans="27:29" x14ac:dyDescent="0.25">
      <c r="AA1613" s="160">
        <f t="shared" si="29"/>
        <v>1</v>
      </c>
      <c r="AB1613" s="160">
        <f>IF(AC1613="",0,IFERROR(IF(VLOOKUP(AC1613,AC$38:AC1612,1,0)&gt;0,0,0),1))</f>
        <v>0</v>
      </c>
      <c r="AC1613" s="161">
        <f>IF(DATOS!J1577=Y$39,DATOS!C1577,"")</f>
        <v>0</v>
      </c>
    </row>
    <row r="1614" spans="27:29" x14ac:dyDescent="0.25">
      <c r="AA1614" s="160">
        <f t="shared" si="29"/>
        <v>1</v>
      </c>
      <c r="AB1614" s="160">
        <f>IF(AC1614="",0,IFERROR(IF(VLOOKUP(AC1614,AC$38:AC1613,1,0)&gt;0,0,0),1))</f>
        <v>0</v>
      </c>
      <c r="AC1614" s="161">
        <f>IF(DATOS!J1578=Y$39,DATOS!C1578,"")</f>
        <v>0</v>
      </c>
    </row>
    <row r="1615" spans="27:29" x14ac:dyDescent="0.25">
      <c r="AA1615" s="160">
        <f t="shared" si="29"/>
        <v>1</v>
      </c>
      <c r="AB1615" s="160">
        <f>IF(AC1615="",0,IFERROR(IF(VLOOKUP(AC1615,AC$38:AC1614,1,0)&gt;0,0,0),1))</f>
        <v>0</v>
      </c>
      <c r="AC1615" s="161">
        <f>IF(DATOS!J1579=Y$39,DATOS!C1579,"")</f>
        <v>0</v>
      </c>
    </row>
    <row r="1616" spans="27:29" x14ac:dyDescent="0.25">
      <c r="AA1616" s="160">
        <f t="shared" si="29"/>
        <v>1</v>
      </c>
      <c r="AB1616" s="160">
        <f>IF(AC1616="",0,IFERROR(IF(VLOOKUP(AC1616,AC$38:AC1615,1,0)&gt;0,0,0),1))</f>
        <v>0</v>
      </c>
      <c r="AC1616" s="161">
        <f>IF(DATOS!J1580=Y$39,DATOS!C1580,"")</f>
        <v>0</v>
      </c>
    </row>
    <row r="1617" spans="27:29" x14ac:dyDescent="0.25">
      <c r="AA1617" s="160">
        <f t="shared" si="29"/>
        <v>1</v>
      </c>
      <c r="AB1617" s="160">
        <f>IF(AC1617="",0,IFERROR(IF(VLOOKUP(AC1617,AC$38:AC1616,1,0)&gt;0,0,0),1))</f>
        <v>0</v>
      </c>
      <c r="AC1617" s="161">
        <f>IF(DATOS!J1581=Y$39,DATOS!C1581,"")</f>
        <v>0</v>
      </c>
    </row>
    <row r="1618" spans="27:29" x14ac:dyDescent="0.25">
      <c r="AA1618" s="160">
        <f t="shared" si="29"/>
        <v>1</v>
      </c>
      <c r="AB1618" s="160">
        <f>IF(AC1618="",0,IFERROR(IF(VLOOKUP(AC1618,AC$38:AC1617,1,0)&gt;0,0,0),1))</f>
        <v>0</v>
      </c>
      <c r="AC1618" s="161">
        <f>IF(DATOS!J1582=Y$39,DATOS!C1582,"")</f>
        <v>0</v>
      </c>
    </row>
    <row r="1619" spans="27:29" x14ac:dyDescent="0.25">
      <c r="AA1619" s="160">
        <f t="shared" si="29"/>
        <v>1</v>
      </c>
      <c r="AB1619" s="160">
        <f>IF(AC1619="",0,IFERROR(IF(VLOOKUP(AC1619,AC$38:AC1618,1,0)&gt;0,0,0),1))</f>
        <v>0</v>
      </c>
      <c r="AC1619" s="161">
        <f>IF(DATOS!J1583=Y$39,DATOS!C1583,"")</f>
        <v>0</v>
      </c>
    </row>
    <row r="1620" spans="27:29" x14ac:dyDescent="0.25">
      <c r="AA1620" s="160">
        <f t="shared" si="29"/>
        <v>1</v>
      </c>
      <c r="AB1620" s="160">
        <f>IF(AC1620="",0,IFERROR(IF(VLOOKUP(AC1620,AC$38:AC1619,1,0)&gt;0,0,0),1))</f>
        <v>0</v>
      </c>
      <c r="AC1620" s="161">
        <f>IF(DATOS!J1584=Y$39,DATOS!C1584,"")</f>
        <v>0</v>
      </c>
    </row>
    <row r="1621" spans="27:29" x14ac:dyDescent="0.25">
      <c r="AA1621" s="160">
        <f t="shared" si="29"/>
        <v>1</v>
      </c>
      <c r="AB1621" s="160">
        <f>IF(AC1621="",0,IFERROR(IF(VLOOKUP(AC1621,AC$38:AC1620,1,0)&gt;0,0,0),1))</f>
        <v>0</v>
      </c>
      <c r="AC1621" s="161">
        <f>IF(DATOS!J1585=Y$39,DATOS!C1585,"")</f>
        <v>0</v>
      </c>
    </row>
    <row r="1622" spans="27:29" x14ac:dyDescent="0.25">
      <c r="AA1622" s="160">
        <f t="shared" si="29"/>
        <v>1</v>
      </c>
      <c r="AB1622" s="160">
        <f>IF(AC1622="",0,IFERROR(IF(VLOOKUP(AC1622,AC$38:AC1621,1,0)&gt;0,0,0),1))</f>
        <v>0</v>
      </c>
      <c r="AC1622" s="161">
        <f>IF(DATOS!J1586=Y$39,DATOS!C1586,"")</f>
        <v>0</v>
      </c>
    </row>
    <row r="1623" spans="27:29" x14ac:dyDescent="0.25">
      <c r="AA1623" s="160">
        <f t="shared" si="29"/>
        <v>1</v>
      </c>
      <c r="AB1623" s="160">
        <f>IF(AC1623="",0,IFERROR(IF(VLOOKUP(AC1623,AC$38:AC1622,1,0)&gt;0,0,0),1))</f>
        <v>0</v>
      </c>
      <c r="AC1623" s="161">
        <f>IF(DATOS!J1587=Y$39,DATOS!C1587,"")</f>
        <v>0</v>
      </c>
    </row>
    <row r="1624" spans="27:29" x14ac:dyDescent="0.25">
      <c r="AA1624" s="160">
        <f t="shared" si="29"/>
        <v>1</v>
      </c>
      <c r="AB1624" s="160">
        <f>IF(AC1624="",0,IFERROR(IF(VLOOKUP(AC1624,AC$38:AC1623,1,0)&gt;0,0,0),1))</f>
        <v>0</v>
      </c>
      <c r="AC1624" s="161">
        <f>IF(DATOS!J1588=Y$39,DATOS!C1588,"")</f>
        <v>0</v>
      </c>
    </row>
    <row r="1625" spans="27:29" x14ac:dyDescent="0.25">
      <c r="AA1625" s="160">
        <f t="shared" si="29"/>
        <v>1</v>
      </c>
      <c r="AB1625" s="160">
        <f>IF(AC1625="",0,IFERROR(IF(VLOOKUP(AC1625,AC$38:AC1624,1,0)&gt;0,0,0),1))</f>
        <v>0</v>
      </c>
      <c r="AC1625" s="161">
        <f>IF(DATOS!J1589=Y$39,DATOS!C1589,"")</f>
        <v>0</v>
      </c>
    </row>
    <row r="1626" spans="27:29" x14ac:dyDescent="0.25">
      <c r="AA1626" s="160">
        <f t="shared" si="29"/>
        <v>1</v>
      </c>
      <c r="AB1626" s="160">
        <f>IF(AC1626="",0,IFERROR(IF(VLOOKUP(AC1626,AC$38:AC1625,1,0)&gt;0,0,0),1))</f>
        <v>0</v>
      </c>
      <c r="AC1626" s="161">
        <f>IF(DATOS!J1590=Y$39,DATOS!C1590,"")</f>
        <v>0</v>
      </c>
    </row>
    <row r="1627" spans="27:29" x14ac:dyDescent="0.25">
      <c r="AA1627" s="160">
        <f t="shared" si="29"/>
        <v>1</v>
      </c>
      <c r="AB1627" s="160">
        <f>IF(AC1627="",0,IFERROR(IF(VLOOKUP(AC1627,AC$38:AC1626,1,0)&gt;0,0,0),1))</f>
        <v>0</v>
      </c>
      <c r="AC1627" s="161">
        <f>IF(DATOS!J1591=Y$39,DATOS!C1591,"")</f>
        <v>0</v>
      </c>
    </row>
    <row r="1628" spans="27:29" x14ac:dyDescent="0.25">
      <c r="AA1628" s="160">
        <f t="shared" si="29"/>
        <v>1</v>
      </c>
      <c r="AB1628" s="160">
        <f>IF(AC1628="",0,IFERROR(IF(VLOOKUP(AC1628,AC$38:AC1627,1,0)&gt;0,0,0),1))</f>
        <v>0</v>
      </c>
      <c r="AC1628" s="161">
        <f>IF(DATOS!J1592=Y$39,DATOS!C1592,"")</f>
        <v>0</v>
      </c>
    </row>
    <row r="1629" spans="27:29" x14ac:dyDescent="0.25">
      <c r="AA1629" s="160">
        <f t="shared" si="29"/>
        <v>1</v>
      </c>
      <c r="AB1629" s="160">
        <f>IF(AC1629="",0,IFERROR(IF(VLOOKUP(AC1629,AC$38:AC1628,1,0)&gt;0,0,0),1))</f>
        <v>0</v>
      </c>
      <c r="AC1629" s="161">
        <f>IF(DATOS!J1593=Y$39,DATOS!C1593,"")</f>
        <v>0</v>
      </c>
    </row>
    <row r="1630" spans="27:29" x14ac:dyDescent="0.25">
      <c r="AA1630" s="160">
        <f t="shared" si="29"/>
        <v>1</v>
      </c>
      <c r="AB1630" s="160">
        <f>IF(AC1630="",0,IFERROR(IF(VLOOKUP(AC1630,AC$38:AC1629,1,0)&gt;0,0,0),1))</f>
        <v>0</v>
      </c>
      <c r="AC1630" s="161">
        <f>IF(DATOS!J1594=Y$39,DATOS!C1594,"")</f>
        <v>0</v>
      </c>
    </row>
    <row r="1631" spans="27:29" x14ac:dyDescent="0.25">
      <c r="AA1631" s="160">
        <f t="shared" si="29"/>
        <v>1</v>
      </c>
      <c r="AB1631" s="160">
        <f>IF(AC1631="",0,IFERROR(IF(VLOOKUP(AC1631,AC$38:AC1630,1,0)&gt;0,0,0),1))</f>
        <v>0</v>
      </c>
      <c r="AC1631" s="161">
        <f>IF(DATOS!J1595=Y$39,DATOS!C1595,"")</f>
        <v>0</v>
      </c>
    </row>
    <row r="1632" spans="27:29" x14ac:dyDescent="0.25">
      <c r="AA1632" s="160">
        <f t="shared" si="29"/>
        <v>1</v>
      </c>
      <c r="AB1632" s="160">
        <f>IF(AC1632="",0,IFERROR(IF(VLOOKUP(AC1632,AC$38:AC1631,1,0)&gt;0,0,0),1))</f>
        <v>0</v>
      </c>
      <c r="AC1632" s="161">
        <f>IF(DATOS!J1596=Y$39,DATOS!C1596,"")</f>
        <v>0</v>
      </c>
    </row>
    <row r="1633" spans="27:29" x14ac:dyDescent="0.25">
      <c r="AA1633" s="160">
        <f t="shared" si="29"/>
        <v>1</v>
      </c>
      <c r="AB1633" s="160">
        <f>IF(AC1633="",0,IFERROR(IF(VLOOKUP(AC1633,AC$38:AC1632,1,0)&gt;0,0,0),1))</f>
        <v>0</v>
      </c>
      <c r="AC1633" s="161">
        <f>IF(DATOS!J1597=Y$39,DATOS!C1597,"")</f>
        <v>0</v>
      </c>
    </row>
    <row r="1634" spans="27:29" x14ac:dyDescent="0.25">
      <c r="AA1634" s="160">
        <f t="shared" si="29"/>
        <v>1</v>
      </c>
      <c r="AB1634" s="160">
        <f>IF(AC1634="",0,IFERROR(IF(VLOOKUP(AC1634,AC$38:AC1633,1,0)&gt;0,0,0),1))</f>
        <v>0</v>
      </c>
      <c r="AC1634" s="161">
        <f>IF(DATOS!J1598=Y$39,DATOS!C1598,"")</f>
        <v>0</v>
      </c>
    </row>
    <row r="1635" spans="27:29" x14ac:dyDescent="0.25">
      <c r="AA1635" s="160">
        <f t="shared" si="29"/>
        <v>1</v>
      </c>
      <c r="AB1635" s="160">
        <f>IF(AC1635="",0,IFERROR(IF(VLOOKUP(AC1635,AC$38:AC1634,1,0)&gt;0,0,0),1))</f>
        <v>0</v>
      </c>
      <c r="AC1635" s="161">
        <f>IF(DATOS!J1599=Y$39,DATOS!C1599,"")</f>
        <v>0</v>
      </c>
    </row>
    <row r="1636" spans="27:29" x14ac:dyDescent="0.25">
      <c r="AA1636" s="160">
        <f t="shared" si="29"/>
        <v>1</v>
      </c>
      <c r="AB1636" s="160">
        <f>IF(AC1636="",0,IFERROR(IF(VLOOKUP(AC1636,AC$38:AC1635,1,0)&gt;0,0,0),1))</f>
        <v>0</v>
      </c>
      <c r="AC1636" s="161">
        <f>IF(DATOS!J1600=Y$39,DATOS!C1600,"")</f>
        <v>0</v>
      </c>
    </row>
    <row r="1637" spans="27:29" x14ac:dyDescent="0.25">
      <c r="AA1637" s="160">
        <f t="shared" si="29"/>
        <v>1</v>
      </c>
      <c r="AB1637" s="160">
        <f>IF(AC1637="",0,IFERROR(IF(VLOOKUP(AC1637,AC$38:AC1636,1,0)&gt;0,0,0),1))</f>
        <v>0</v>
      </c>
      <c r="AC1637" s="161">
        <f>IF(DATOS!J1601=Y$39,DATOS!C1601,"")</f>
        <v>0</v>
      </c>
    </row>
    <row r="1638" spans="27:29" x14ac:dyDescent="0.25">
      <c r="AA1638" s="160">
        <f t="shared" ref="AA1638:AA1701" si="30">AA1637+AB1638</f>
        <v>1</v>
      </c>
      <c r="AB1638" s="160">
        <f>IF(AC1638="",0,IFERROR(IF(VLOOKUP(AC1638,AC$38:AC1637,1,0)&gt;0,0,0),1))</f>
        <v>0</v>
      </c>
      <c r="AC1638" s="161">
        <f>IF(DATOS!J1602=Y$39,DATOS!C1602,"")</f>
        <v>0</v>
      </c>
    </row>
    <row r="1639" spans="27:29" x14ac:dyDescent="0.25">
      <c r="AA1639" s="160">
        <f t="shared" si="30"/>
        <v>1</v>
      </c>
      <c r="AB1639" s="160">
        <f>IF(AC1639="",0,IFERROR(IF(VLOOKUP(AC1639,AC$38:AC1638,1,0)&gt;0,0,0),1))</f>
        <v>0</v>
      </c>
      <c r="AC1639" s="161">
        <f>IF(DATOS!J1603=Y$39,DATOS!C1603,"")</f>
        <v>0</v>
      </c>
    </row>
    <row r="1640" spans="27:29" x14ac:dyDescent="0.25">
      <c r="AA1640" s="160">
        <f t="shared" si="30"/>
        <v>1</v>
      </c>
      <c r="AB1640" s="160">
        <f>IF(AC1640="",0,IFERROR(IF(VLOOKUP(AC1640,AC$38:AC1639,1,0)&gt;0,0,0),1))</f>
        <v>0</v>
      </c>
      <c r="AC1640" s="161">
        <f>IF(DATOS!J1604=Y$39,DATOS!C1604,"")</f>
        <v>0</v>
      </c>
    </row>
    <row r="1641" spans="27:29" x14ac:dyDescent="0.25">
      <c r="AA1641" s="160">
        <f t="shared" si="30"/>
        <v>1</v>
      </c>
      <c r="AB1641" s="160">
        <f>IF(AC1641="",0,IFERROR(IF(VLOOKUP(AC1641,AC$38:AC1640,1,0)&gt;0,0,0),1))</f>
        <v>0</v>
      </c>
      <c r="AC1641" s="161">
        <f>IF(DATOS!J1605=Y$39,DATOS!C1605,"")</f>
        <v>0</v>
      </c>
    </row>
    <row r="1642" spans="27:29" x14ac:dyDescent="0.25">
      <c r="AA1642" s="160">
        <f t="shared" si="30"/>
        <v>1</v>
      </c>
      <c r="AB1642" s="160">
        <f>IF(AC1642="",0,IFERROR(IF(VLOOKUP(AC1642,AC$38:AC1641,1,0)&gt;0,0,0),1))</f>
        <v>0</v>
      </c>
      <c r="AC1642" s="161">
        <f>IF(DATOS!J1606=Y$39,DATOS!C1606,"")</f>
        <v>0</v>
      </c>
    </row>
    <row r="1643" spans="27:29" x14ac:dyDescent="0.25">
      <c r="AA1643" s="160">
        <f t="shared" si="30"/>
        <v>1</v>
      </c>
      <c r="AB1643" s="160">
        <f>IF(AC1643="",0,IFERROR(IF(VLOOKUP(AC1643,AC$38:AC1642,1,0)&gt;0,0,0),1))</f>
        <v>0</v>
      </c>
      <c r="AC1643" s="161">
        <f>IF(DATOS!J1607=Y$39,DATOS!C1607,"")</f>
        <v>0</v>
      </c>
    </row>
    <row r="1644" spans="27:29" x14ac:dyDescent="0.25">
      <c r="AA1644" s="160">
        <f t="shared" si="30"/>
        <v>1</v>
      </c>
      <c r="AB1644" s="160">
        <f>IF(AC1644="",0,IFERROR(IF(VLOOKUP(AC1644,AC$38:AC1643,1,0)&gt;0,0,0),1))</f>
        <v>0</v>
      </c>
      <c r="AC1644" s="161">
        <f>IF(DATOS!J1608=Y$39,DATOS!C1608,"")</f>
        <v>0</v>
      </c>
    </row>
    <row r="1645" spans="27:29" x14ac:dyDescent="0.25">
      <c r="AA1645" s="160">
        <f t="shared" si="30"/>
        <v>1</v>
      </c>
      <c r="AB1645" s="160">
        <f>IF(AC1645="",0,IFERROR(IF(VLOOKUP(AC1645,AC$38:AC1644,1,0)&gt;0,0,0),1))</f>
        <v>0</v>
      </c>
      <c r="AC1645" s="161">
        <f>IF(DATOS!J1609=Y$39,DATOS!C1609,"")</f>
        <v>0</v>
      </c>
    </row>
    <row r="1646" spans="27:29" x14ac:dyDescent="0.25">
      <c r="AA1646" s="160">
        <f t="shared" si="30"/>
        <v>1</v>
      </c>
      <c r="AB1646" s="160">
        <f>IF(AC1646="",0,IFERROR(IF(VLOOKUP(AC1646,AC$38:AC1645,1,0)&gt;0,0,0),1))</f>
        <v>0</v>
      </c>
      <c r="AC1646" s="161">
        <f>IF(DATOS!J1610=Y$39,DATOS!C1610,"")</f>
        <v>0</v>
      </c>
    </row>
    <row r="1647" spans="27:29" x14ac:dyDescent="0.25">
      <c r="AA1647" s="160">
        <f t="shared" si="30"/>
        <v>1</v>
      </c>
      <c r="AB1647" s="160">
        <f>IF(AC1647="",0,IFERROR(IF(VLOOKUP(AC1647,AC$38:AC1646,1,0)&gt;0,0,0),1))</f>
        <v>0</v>
      </c>
      <c r="AC1647" s="161">
        <f>IF(DATOS!J1611=Y$39,DATOS!C1611,"")</f>
        <v>0</v>
      </c>
    </row>
    <row r="1648" spans="27:29" x14ac:dyDescent="0.25">
      <c r="AA1648" s="160">
        <f t="shared" si="30"/>
        <v>1</v>
      </c>
      <c r="AB1648" s="160">
        <f>IF(AC1648="",0,IFERROR(IF(VLOOKUP(AC1648,AC$38:AC1647,1,0)&gt;0,0,0),1))</f>
        <v>0</v>
      </c>
      <c r="AC1648" s="161">
        <f>IF(DATOS!J1612=Y$39,DATOS!C1612,"")</f>
        <v>0</v>
      </c>
    </row>
    <row r="1649" spans="27:29" x14ac:dyDescent="0.25">
      <c r="AA1649" s="160">
        <f t="shared" si="30"/>
        <v>1</v>
      </c>
      <c r="AB1649" s="160">
        <f>IF(AC1649="",0,IFERROR(IF(VLOOKUP(AC1649,AC$38:AC1648,1,0)&gt;0,0,0),1))</f>
        <v>0</v>
      </c>
      <c r="AC1649" s="161">
        <f>IF(DATOS!J1613=Y$39,DATOS!C1613,"")</f>
        <v>0</v>
      </c>
    </row>
    <row r="1650" spans="27:29" x14ac:dyDescent="0.25">
      <c r="AA1650" s="160">
        <f t="shared" si="30"/>
        <v>1</v>
      </c>
      <c r="AB1650" s="160">
        <f>IF(AC1650="",0,IFERROR(IF(VLOOKUP(AC1650,AC$38:AC1649,1,0)&gt;0,0,0),1))</f>
        <v>0</v>
      </c>
      <c r="AC1650" s="161">
        <f>IF(DATOS!J1614=Y$39,DATOS!C1614,"")</f>
        <v>0</v>
      </c>
    </row>
    <row r="1651" spans="27:29" x14ac:dyDescent="0.25">
      <c r="AA1651" s="160">
        <f t="shared" si="30"/>
        <v>1</v>
      </c>
      <c r="AB1651" s="160">
        <f>IF(AC1651="",0,IFERROR(IF(VLOOKUP(AC1651,AC$38:AC1650,1,0)&gt;0,0,0),1))</f>
        <v>0</v>
      </c>
      <c r="AC1651" s="161">
        <f>IF(DATOS!J1615=Y$39,DATOS!C1615,"")</f>
        <v>0</v>
      </c>
    </row>
    <row r="1652" spans="27:29" x14ac:dyDescent="0.25">
      <c r="AA1652" s="160">
        <f t="shared" si="30"/>
        <v>1</v>
      </c>
      <c r="AB1652" s="160">
        <f>IF(AC1652="",0,IFERROR(IF(VLOOKUP(AC1652,AC$38:AC1651,1,0)&gt;0,0,0),1))</f>
        <v>0</v>
      </c>
      <c r="AC1652" s="161">
        <f>IF(DATOS!J1616=Y$39,DATOS!C1616,"")</f>
        <v>0</v>
      </c>
    </row>
    <row r="1653" spans="27:29" x14ac:dyDescent="0.25">
      <c r="AA1653" s="160">
        <f t="shared" si="30"/>
        <v>1</v>
      </c>
      <c r="AB1653" s="160">
        <f>IF(AC1653="",0,IFERROR(IF(VLOOKUP(AC1653,AC$38:AC1652,1,0)&gt;0,0,0),1))</f>
        <v>0</v>
      </c>
      <c r="AC1653" s="161">
        <f>IF(DATOS!J1617=Y$39,DATOS!C1617,"")</f>
        <v>0</v>
      </c>
    </row>
    <row r="1654" spans="27:29" x14ac:dyDescent="0.25">
      <c r="AA1654" s="160">
        <f t="shared" si="30"/>
        <v>1</v>
      </c>
      <c r="AB1654" s="160">
        <f>IF(AC1654="",0,IFERROR(IF(VLOOKUP(AC1654,AC$38:AC1653,1,0)&gt;0,0,0),1))</f>
        <v>0</v>
      </c>
      <c r="AC1654" s="161">
        <f>IF(DATOS!J1618=Y$39,DATOS!C1618,"")</f>
        <v>0</v>
      </c>
    </row>
    <row r="1655" spans="27:29" x14ac:dyDescent="0.25">
      <c r="AA1655" s="160">
        <f t="shared" si="30"/>
        <v>1</v>
      </c>
      <c r="AB1655" s="160">
        <f>IF(AC1655="",0,IFERROR(IF(VLOOKUP(AC1655,AC$38:AC1654,1,0)&gt;0,0,0),1))</f>
        <v>0</v>
      </c>
      <c r="AC1655" s="161">
        <f>IF(DATOS!J1619=Y$39,DATOS!C1619,"")</f>
        <v>0</v>
      </c>
    </row>
    <row r="1656" spans="27:29" x14ac:dyDescent="0.25">
      <c r="AA1656" s="160">
        <f t="shared" si="30"/>
        <v>1</v>
      </c>
      <c r="AB1656" s="160">
        <f>IF(AC1656="",0,IFERROR(IF(VLOOKUP(AC1656,AC$38:AC1655,1,0)&gt;0,0,0),1))</f>
        <v>0</v>
      </c>
      <c r="AC1656" s="161">
        <f>IF(DATOS!J1620=Y$39,DATOS!C1620,"")</f>
        <v>0</v>
      </c>
    </row>
    <row r="1657" spans="27:29" x14ac:dyDescent="0.25">
      <c r="AA1657" s="160">
        <f t="shared" si="30"/>
        <v>1</v>
      </c>
      <c r="AB1657" s="160">
        <f>IF(AC1657="",0,IFERROR(IF(VLOOKUP(AC1657,AC$38:AC1656,1,0)&gt;0,0,0),1))</f>
        <v>0</v>
      </c>
      <c r="AC1657" s="161">
        <f>IF(DATOS!J1621=Y$39,DATOS!C1621,"")</f>
        <v>0</v>
      </c>
    </row>
    <row r="1658" spans="27:29" x14ac:dyDescent="0.25">
      <c r="AA1658" s="160">
        <f t="shared" si="30"/>
        <v>1</v>
      </c>
      <c r="AB1658" s="160">
        <f>IF(AC1658="",0,IFERROR(IF(VLOOKUP(AC1658,AC$38:AC1657,1,0)&gt;0,0,0),1))</f>
        <v>0</v>
      </c>
      <c r="AC1658" s="161">
        <f>IF(DATOS!J1622=Y$39,DATOS!C1622,"")</f>
        <v>0</v>
      </c>
    </row>
    <row r="1659" spans="27:29" x14ac:dyDescent="0.25">
      <c r="AA1659" s="160">
        <f t="shared" si="30"/>
        <v>1</v>
      </c>
      <c r="AB1659" s="160">
        <f>IF(AC1659="",0,IFERROR(IF(VLOOKUP(AC1659,AC$38:AC1658,1,0)&gt;0,0,0),1))</f>
        <v>0</v>
      </c>
      <c r="AC1659" s="161">
        <f>IF(DATOS!J1623=Y$39,DATOS!C1623,"")</f>
        <v>0</v>
      </c>
    </row>
    <row r="1660" spans="27:29" x14ac:dyDescent="0.25">
      <c r="AA1660" s="160">
        <f t="shared" si="30"/>
        <v>1</v>
      </c>
      <c r="AB1660" s="160">
        <f>IF(AC1660="",0,IFERROR(IF(VLOOKUP(AC1660,AC$38:AC1659,1,0)&gt;0,0,0),1))</f>
        <v>0</v>
      </c>
      <c r="AC1660" s="161">
        <f>IF(DATOS!J1624=Y$39,DATOS!C1624,"")</f>
        <v>0</v>
      </c>
    </row>
    <row r="1661" spans="27:29" x14ac:dyDescent="0.25">
      <c r="AA1661" s="160">
        <f t="shared" si="30"/>
        <v>1</v>
      </c>
      <c r="AB1661" s="160">
        <f>IF(AC1661="",0,IFERROR(IF(VLOOKUP(AC1661,AC$38:AC1660,1,0)&gt;0,0,0),1))</f>
        <v>0</v>
      </c>
      <c r="AC1661" s="161">
        <f>IF(DATOS!J1625=Y$39,DATOS!C1625,"")</f>
        <v>0</v>
      </c>
    </row>
    <row r="1662" spans="27:29" x14ac:dyDescent="0.25">
      <c r="AA1662" s="160">
        <f t="shared" si="30"/>
        <v>1</v>
      </c>
      <c r="AB1662" s="160">
        <f>IF(AC1662="",0,IFERROR(IF(VLOOKUP(AC1662,AC$38:AC1661,1,0)&gt;0,0,0),1))</f>
        <v>0</v>
      </c>
      <c r="AC1662" s="161">
        <f>IF(DATOS!J1626=Y$39,DATOS!C1626,"")</f>
        <v>0</v>
      </c>
    </row>
    <row r="1663" spans="27:29" x14ac:dyDescent="0.25">
      <c r="AA1663" s="160">
        <f t="shared" si="30"/>
        <v>1</v>
      </c>
      <c r="AB1663" s="160">
        <f>IF(AC1663="",0,IFERROR(IF(VLOOKUP(AC1663,AC$38:AC1662,1,0)&gt;0,0,0),1))</f>
        <v>0</v>
      </c>
      <c r="AC1663" s="161">
        <f>IF(DATOS!J1627=Y$39,DATOS!C1627,"")</f>
        <v>0</v>
      </c>
    </row>
    <row r="1664" spans="27:29" x14ac:dyDescent="0.25">
      <c r="AA1664" s="160">
        <f t="shared" si="30"/>
        <v>1</v>
      </c>
      <c r="AB1664" s="160">
        <f>IF(AC1664="",0,IFERROR(IF(VLOOKUP(AC1664,AC$38:AC1663,1,0)&gt;0,0,0),1))</f>
        <v>0</v>
      </c>
      <c r="AC1664" s="161">
        <f>IF(DATOS!J1628=Y$39,DATOS!C1628,"")</f>
        <v>0</v>
      </c>
    </row>
    <row r="1665" spans="27:29" x14ac:dyDescent="0.25">
      <c r="AA1665" s="160">
        <f t="shared" si="30"/>
        <v>1</v>
      </c>
      <c r="AB1665" s="160">
        <f>IF(AC1665="",0,IFERROR(IF(VLOOKUP(AC1665,AC$38:AC1664,1,0)&gt;0,0,0),1))</f>
        <v>0</v>
      </c>
      <c r="AC1665" s="161">
        <f>IF(DATOS!J1629=Y$39,DATOS!C1629,"")</f>
        <v>0</v>
      </c>
    </row>
    <row r="1666" spans="27:29" x14ac:dyDescent="0.25">
      <c r="AA1666" s="160">
        <f t="shared" si="30"/>
        <v>1</v>
      </c>
      <c r="AB1666" s="160">
        <f>IF(AC1666="",0,IFERROR(IF(VLOOKUP(AC1666,AC$38:AC1665,1,0)&gt;0,0,0),1))</f>
        <v>0</v>
      </c>
      <c r="AC1666" s="161">
        <f>IF(DATOS!J1630=Y$39,DATOS!C1630,"")</f>
        <v>0</v>
      </c>
    </row>
    <row r="1667" spans="27:29" x14ac:dyDescent="0.25">
      <c r="AA1667" s="160">
        <f t="shared" si="30"/>
        <v>1</v>
      </c>
      <c r="AB1667" s="160">
        <f>IF(AC1667="",0,IFERROR(IF(VLOOKUP(AC1667,AC$38:AC1666,1,0)&gt;0,0,0),1))</f>
        <v>0</v>
      </c>
      <c r="AC1667" s="161">
        <f>IF(DATOS!J1631=Y$39,DATOS!C1631,"")</f>
        <v>0</v>
      </c>
    </row>
    <row r="1668" spans="27:29" x14ac:dyDescent="0.25">
      <c r="AA1668" s="160">
        <f t="shared" si="30"/>
        <v>1</v>
      </c>
      <c r="AB1668" s="160">
        <f>IF(AC1668="",0,IFERROR(IF(VLOOKUP(AC1668,AC$38:AC1667,1,0)&gt;0,0,0),1))</f>
        <v>0</v>
      </c>
      <c r="AC1668" s="161">
        <f>IF(DATOS!J1632=Y$39,DATOS!C1632,"")</f>
        <v>0</v>
      </c>
    </row>
    <row r="1669" spans="27:29" x14ac:dyDescent="0.25">
      <c r="AA1669" s="160">
        <f t="shared" si="30"/>
        <v>1</v>
      </c>
      <c r="AB1669" s="160">
        <f>IF(AC1669="",0,IFERROR(IF(VLOOKUP(AC1669,AC$38:AC1668,1,0)&gt;0,0,0),1))</f>
        <v>0</v>
      </c>
      <c r="AC1669" s="161">
        <f>IF(DATOS!J1633=Y$39,DATOS!C1633,"")</f>
        <v>0</v>
      </c>
    </row>
    <row r="1670" spans="27:29" x14ac:dyDescent="0.25">
      <c r="AA1670" s="160">
        <f t="shared" si="30"/>
        <v>1</v>
      </c>
      <c r="AB1670" s="160">
        <f>IF(AC1670="",0,IFERROR(IF(VLOOKUP(AC1670,AC$38:AC1669,1,0)&gt;0,0,0),1))</f>
        <v>0</v>
      </c>
      <c r="AC1670" s="161">
        <f>IF(DATOS!J1634=Y$39,DATOS!C1634,"")</f>
        <v>0</v>
      </c>
    </row>
    <row r="1671" spans="27:29" x14ac:dyDescent="0.25">
      <c r="AA1671" s="160">
        <f t="shared" si="30"/>
        <v>1</v>
      </c>
      <c r="AB1671" s="160">
        <f>IF(AC1671="",0,IFERROR(IF(VLOOKUP(AC1671,AC$38:AC1670,1,0)&gt;0,0,0),1))</f>
        <v>0</v>
      </c>
      <c r="AC1671" s="161">
        <f>IF(DATOS!J1635=Y$39,DATOS!C1635,"")</f>
        <v>0</v>
      </c>
    </row>
    <row r="1672" spans="27:29" x14ac:dyDescent="0.25">
      <c r="AA1672" s="160">
        <f t="shared" si="30"/>
        <v>1</v>
      </c>
      <c r="AB1672" s="160">
        <f>IF(AC1672="",0,IFERROR(IF(VLOOKUP(AC1672,AC$38:AC1671,1,0)&gt;0,0,0),1))</f>
        <v>0</v>
      </c>
      <c r="AC1672" s="161">
        <f>IF(DATOS!J1636=Y$39,DATOS!C1636,"")</f>
        <v>0</v>
      </c>
    </row>
    <row r="1673" spans="27:29" x14ac:dyDescent="0.25">
      <c r="AA1673" s="160">
        <f t="shared" si="30"/>
        <v>1</v>
      </c>
      <c r="AB1673" s="160">
        <f>IF(AC1673="",0,IFERROR(IF(VLOOKUP(AC1673,AC$38:AC1672,1,0)&gt;0,0,0),1))</f>
        <v>0</v>
      </c>
      <c r="AC1673" s="161">
        <f>IF(DATOS!J1637=Y$39,DATOS!C1637,"")</f>
        <v>0</v>
      </c>
    </row>
    <row r="1674" spans="27:29" x14ac:dyDescent="0.25">
      <c r="AA1674" s="160">
        <f t="shared" si="30"/>
        <v>1</v>
      </c>
      <c r="AB1674" s="160">
        <f>IF(AC1674="",0,IFERROR(IF(VLOOKUP(AC1674,AC$38:AC1673,1,0)&gt;0,0,0),1))</f>
        <v>0</v>
      </c>
      <c r="AC1674" s="161">
        <f>IF(DATOS!J1638=Y$39,DATOS!C1638,"")</f>
        <v>0</v>
      </c>
    </row>
    <row r="1675" spans="27:29" x14ac:dyDescent="0.25">
      <c r="AA1675" s="160">
        <f t="shared" si="30"/>
        <v>1</v>
      </c>
      <c r="AB1675" s="160">
        <f>IF(AC1675="",0,IFERROR(IF(VLOOKUP(AC1675,AC$38:AC1674,1,0)&gt;0,0,0),1))</f>
        <v>0</v>
      </c>
      <c r="AC1675" s="161">
        <f>IF(DATOS!J1639=Y$39,DATOS!C1639,"")</f>
        <v>0</v>
      </c>
    </row>
    <row r="1676" spans="27:29" x14ac:dyDescent="0.25">
      <c r="AA1676" s="160">
        <f t="shared" si="30"/>
        <v>1</v>
      </c>
      <c r="AB1676" s="160">
        <f>IF(AC1676="",0,IFERROR(IF(VLOOKUP(AC1676,AC$38:AC1675,1,0)&gt;0,0,0),1))</f>
        <v>0</v>
      </c>
      <c r="AC1676" s="161">
        <f>IF(DATOS!J1640=Y$39,DATOS!C1640,"")</f>
        <v>0</v>
      </c>
    </row>
    <row r="1677" spans="27:29" x14ac:dyDescent="0.25">
      <c r="AA1677" s="160">
        <f t="shared" si="30"/>
        <v>1</v>
      </c>
      <c r="AB1677" s="160">
        <f>IF(AC1677="",0,IFERROR(IF(VLOOKUP(AC1677,AC$38:AC1676,1,0)&gt;0,0,0),1))</f>
        <v>0</v>
      </c>
      <c r="AC1677" s="161">
        <f>IF(DATOS!J1641=Y$39,DATOS!C1641,"")</f>
        <v>0</v>
      </c>
    </row>
    <row r="1678" spans="27:29" x14ac:dyDescent="0.25">
      <c r="AA1678" s="160">
        <f t="shared" si="30"/>
        <v>1</v>
      </c>
      <c r="AB1678" s="160">
        <f>IF(AC1678="",0,IFERROR(IF(VLOOKUP(AC1678,AC$38:AC1677,1,0)&gt;0,0,0),1))</f>
        <v>0</v>
      </c>
      <c r="AC1678" s="161">
        <f>IF(DATOS!J1642=Y$39,DATOS!C1642,"")</f>
        <v>0</v>
      </c>
    </row>
    <row r="1679" spans="27:29" x14ac:dyDescent="0.25">
      <c r="AA1679" s="160">
        <f t="shared" si="30"/>
        <v>1</v>
      </c>
      <c r="AB1679" s="160">
        <f>IF(AC1679="",0,IFERROR(IF(VLOOKUP(AC1679,AC$38:AC1678,1,0)&gt;0,0,0),1))</f>
        <v>0</v>
      </c>
      <c r="AC1679" s="161">
        <f>IF(DATOS!J1643=Y$39,DATOS!C1643,"")</f>
        <v>0</v>
      </c>
    </row>
    <row r="1680" spans="27:29" x14ac:dyDescent="0.25">
      <c r="AA1680" s="160">
        <f t="shared" si="30"/>
        <v>1</v>
      </c>
      <c r="AB1680" s="160">
        <f>IF(AC1680="",0,IFERROR(IF(VLOOKUP(AC1680,AC$38:AC1679,1,0)&gt;0,0,0),1))</f>
        <v>0</v>
      </c>
      <c r="AC1680" s="161">
        <f>IF(DATOS!J1644=Y$39,DATOS!C1644,"")</f>
        <v>0</v>
      </c>
    </row>
    <row r="1681" spans="27:29" x14ac:dyDescent="0.25">
      <c r="AA1681" s="160">
        <f t="shared" si="30"/>
        <v>1</v>
      </c>
      <c r="AB1681" s="160">
        <f>IF(AC1681="",0,IFERROR(IF(VLOOKUP(AC1681,AC$38:AC1680,1,0)&gt;0,0,0),1))</f>
        <v>0</v>
      </c>
      <c r="AC1681" s="161">
        <f>IF(DATOS!J1645=Y$39,DATOS!C1645,"")</f>
        <v>0</v>
      </c>
    </row>
    <row r="1682" spans="27:29" x14ac:dyDescent="0.25">
      <c r="AA1682" s="160">
        <f t="shared" si="30"/>
        <v>1</v>
      </c>
      <c r="AB1682" s="160">
        <f>IF(AC1682="",0,IFERROR(IF(VLOOKUP(AC1682,AC$38:AC1681,1,0)&gt;0,0,0),1))</f>
        <v>0</v>
      </c>
      <c r="AC1682" s="161">
        <f>IF(DATOS!J1646=Y$39,DATOS!C1646,"")</f>
        <v>0</v>
      </c>
    </row>
    <row r="1683" spans="27:29" x14ac:dyDescent="0.25">
      <c r="AA1683" s="160">
        <f t="shared" si="30"/>
        <v>1</v>
      </c>
      <c r="AB1683" s="160">
        <f>IF(AC1683="",0,IFERROR(IF(VLOOKUP(AC1683,AC$38:AC1682,1,0)&gt;0,0,0),1))</f>
        <v>0</v>
      </c>
      <c r="AC1683" s="161">
        <f>IF(DATOS!J1647=Y$39,DATOS!C1647,"")</f>
        <v>0</v>
      </c>
    </row>
    <row r="1684" spans="27:29" x14ac:dyDescent="0.25">
      <c r="AA1684" s="160">
        <f t="shared" si="30"/>
        <v>1</v>
      </c>
      <c r="AB1684" s="160">
        <f>IF(AC1684="",0,IFERROR(IF(VLOOKUP(AC1684,AC$38:AC1683,1,0)&gt;0,0,0),1))</f>
        <v>0</v>
      </c>
      <c r="AC1684" s="161">
        <f>IF(DATOS!J1648=Y$39,DATOS!C1648,"")</f>
        <v>0</v>
      </c>
    </row>
    <row r="1685" spans="27:29" x14ac:dyDescent="0.25">
      <c r="AA1685" s="160">
        <f t="shared" si="30"/>
        <v>1</v>
      </c>
      <c r="AB1685" s="160">
        <f>IF(AC1685="",0,IFERROR(IF(VLOOKUP(AC1685,AC$38:AC1684,1,0)&gt;0,0,0),1))</f>
        <v>0</v>
      </c>
      <c r="AC1685" s="161">
        <f>IF(DATOS!J1649=Y$39,DATOS!C1649,"")</f>
        <v>0</v>
      </c>
    </row>
    <row r="1686" spans="27:29" x14ac:dyDescent="0.25">
      <c r="AA1686" s="160">
        <f t="shared" si="30"/>
        <v>1</v>
      </c>
      <c r="AB1686" s="160">
        <f>IF(AC1686="",0,IFERROR(IF(VLOOKUP(AC1686,AC$38:AC1685,1,0)&gt;0,0,0),1))</f>
        <v>0</v>
      </c>
      <c r="AC1686" s="161">
        <f>IF(DATOS!J1650=Y$39,DATOS!C1650,"")</f>
        <v>0</v>
      </c>
    </row>
    <row r="1687" spans="27:29" x14ac:dyDescent="0.25">
      <c r="AA1687" s="160">
        <f t="shared" si="30"/>
        <v>1</v>
      </c>
      <c r="AB1687" s="160">
        <f>IF(AC1687="",0,IFERROR(IF(VLOOKUP(AC1687,AC$38:AC1686,1,0)&gt;0,0,0),1))</f>
        <v>0</v>
      </c>
      <c r="AC1687" s="161">
        <f>IF(DATOS!J1651=Y$39,DATOS!C1651,"")</f>
        <v>0</v>
      </c>
    </row>
    <row r="1688" spans="27:29" x14ac:dyDescent="0.25">
      <c r="AA1688" s="160">
        <f t="shared" si="30"/>
        <v>1</v>
      </c>
      <c r="AB1688" s="160">
        <f>IF(AC1688="",0,IFERROR(IF(VLOOKUP(AC1688,AC$38:AC1687,1,0)&gt;0,0,0),1))</f>
        <v>0</v>
      </c>
      <c r="AC1688" s="161">
        <f>IF(DATOS!J1652=Y$39,DATOS!C1652,"")</f>
        <v>0</v>
      </c>
    </row>
    <row r="1689" spans="27:29" x14ac:dyDescent="0.25">
      <c r="AA1689" s="160">
        <f t="shared" si="30"/>
        <v>1</v>
      </c>
      <c r="AB1689" s="160">
        <f>IF(AC1689="",0,IFERROR(IF(VLOOKUP(AC1689,AC$38:AC1688,1,0)&gt;0,0,0),1))</f>
        <v>0</v>
      </c>
      <c r="AC1689" s="161">
        <f>IF(DATOS!J1653=Y$39,DATOS!C1653,"")</f>
        <v>0</v>
      </c>
    </row>
    <row r="1690" spans="27:29" x14ac:dyDescent="0.25">
      <c r="AA1690" s="160">
        <f t="shared" si="30"/>
        <v>1</v>
      </c>
      <c r="AB1690" s="160">
        <f>IF(AC1690="",0,IFERROR(IF(VLOOKUP(AC1690,AC$38:AC1689,1,0)&gt;0,0,0),1))</f>
        <v>0</v>
      </c>
      <c r="AC1690" s="161">
        <f>IF(DATOS!J1654=Y$39,DATOS!C1654,"")</f>
        <v>0</v>
      </c>
    </row>
    <row r="1691" spans="27:29" x14ac:dyDescent="0.25">
      <c r="AA1691" s="160">
        <f t="shared" si="30"/>
        <v>1</v>
      </c>
      <c r="AB1691" s="160">
        <f>IF(AC1691="",0,IFERROR(IF(VLOOKUP(AC1691,AC$38:AC1690,1,0)&gt;0,0,0),1))</f>
        <v>0</v>
      </c>
      <c r="AC1691" s="161">
        <f>IF(DATOS!J1655=Y$39,DATOS!C1655,"")</f>
        <v>0</v>
      </c>
    </row>
    <row r="1692" spans="27:29" x14ac:dyDescent="0.25">
      <c r="AA1692" s="160">
        <f t="shared" si="30"/>
        <v>1</v>
      </c>
      <c r="AB1692" s="160">
        <f>IF(AC1692="",0,IFERROR(IF(VLOOKUP(AC1692,AC$38:AC1691,1,0)&gt;0,0,0),1))</f>
        <v>0</v>
      </c>
      <c r="AC1692" s="161">
        <f>IF(DATOS!J1656=Y$39,DATOS!C1656,"")</f>
        <v>0</v>
      </c>
    </row>
    <row r="1693" spans="27:29" x14ac:dyDescent="0.25">
      <c r="AA1693" s="160">
        <f t="shared" si="30"/>
        <v>1</v>
      </c>
      <c r="AB1693" s="160">
        <f>IF(AC1693="",0,IFERROR(IF(VLOOKUP(AC1693,AC$38:AC1692,1,0)&gt;0,0,0),1))</f>
        <v>0</v>
      </c>
      <c r="AC1693" s="161">
        <f>IF(DATOS!J1657=Y$39,DATOS!C1657,"")</f>
        <v>0</v>
      </c>
    </row>
    <row r="1694" spans="27:29" x14ac:dyDescent="0.25">
      <c r="AA1694" s="160">
        <f t="shared" si="30"/>
        <v>1</v>
      </c>
      <c r="AB1694" s="160">
        <f>IF(AC1694="",0,IFERROR(IF(VLOOKUP(AC1694,AC$38:AC1693,1,0)&gt;0,0,0),1))</f>
        <v>0</v>
      </c>
      <c r="AC1694" s="161">
        <f>IF(DATOS!J1658=Y$39,DATOS!C1658,"")</f>
        <v>0</v>
      </c>
    </row>
    <row r="1695" spans="27:29" x14ac:dyDescent="0.25">
      <c r="AA1695" s="160">
        <f t="shared" si="30"/>
        <v>1</v>
      </c>
      <c r="AB1695" s="160">
        <f>IF(AC1695="",0,IFERROR(IF(VLOOKUP(AC1695,AC$38:AC1694,1,0)&gt;0,0,0),1))</f>
        <v>0</v>
      </c>
      <c r="AC1695" s="161">
        <f>IF(DATOS!J1659=Y$39,DATOS!C1659,"")</f>
        <v>0</v>
      </c>
    </row>
    <row r="1696" spans="27:29" x14ac:dyDescent="0.25">
      <c r="AA1696" s="160">
        <f t="shared" si="30"/>
        <v>1</v>
      </c>
      <c r="AB1696" s="160">
        <f>IF(AC1696="",0,IFERROR(IF(VLOOKUP(AC1696,AC$38:AC1695,1,0)&gt;0,0,0),1))</f>
        <v>0</v>
      </c>
      <c r="AC1696" s="161">
        <f>IF(DATOS!J1660=Y$39,DATOS!C1660,"")</f>
        <v>0</v>
      </c>
    </row>
    <row r="1697" spans="27:29" x14ac:dyDescent="0.25">
      <c r="AA1697" s="160">
        <f t="shared" si="30"/>
        <v>1</v>
      </c>
      <c r="AB1697" s="160">
        <f>IF(AC1697="",0,IFERROR(IF(VLOOKUP(AC1697,AC$38:AC1696,1,0)&gt;0,0,0),1))</f>
        <v>0</v>
      </c>
      <c r="AC1697" s="161">
        <f>IF(DATOS!J1661=Y$39,DATOS!C1661,"")</f>
        <v>0</v>
      </c>
    </row>
    <row r="1698" spans="27:29" x14ac:dyDescent="0.25">
      <c r="AA1698" s="160">
        <f t="shared" si="30"/>
        <v>1</v>
      </c>
      <c r="AB1698" s="160">
        <f>IF(AC1698="",0,IFERROR(IF(VLOOKUP(AC1698,AC$38:AC1697,1,0)&gt;0,0,0),1))</f>
        <v>0</v>
      </c>
      <c r="AC1698" s="161">
        <f>IF(DATOS!J1662=Y$39,DATOS!C1662,"")</f>
        <v>0</v>
      </c>
    </row>
    <row r="1699" spans="27:29" x14ac:dyDescent="0.25">
      <c r="AA1699" s="160">
        <f t="shared" si="30"/>
        <v>1</v>
      </c>
      <c r="AB1699" s="160">
        <f>IF(AC1699="",0,IFERROR(IF(VLOOKUP(AC1699,AC$38:AC1698,1,0)&gt;0,0,0),1))</f>
        <v>0</v>
      </c>
      <c r="AC1699" s="161">
        <f>IF(DATOS!J1663=Y$39,DATOS!C1663,"")</f>
        <v>0</v>
      </c>
    </row>
    <row r="1700" spans="27:29" x14ac:dyDescent="0.25">
      <c r="AA1700" s="160">
        <f t="shared" si="30"/>
        <v>1</v>
      </c>
      <c r="AB1700" s="160">
        <f>IF(AC1700="",0,IFERROR(IF(VLOOKUP(AC1700,AC$38:AC1699,1,0)&gt;0,0,0),1))</f>
        <v>0</v>
      </c>
      <c r="AC1700" s="161">
        <f>IF(DATOS!J1664=Y$39,DATOS!C1664,"")</f>
        <v>0</v>
      </c>
    </row>
    <row r="1701" spans="27:29" x14ac:dyDescent="0.25">
      <c r="AA1701" s="160">
        <f t="shared" si="30"/>
        <v>1</v>
      </c>
      <c r="AB1701" s="160">
        <f>IF(AC1701="",0,IFERROR(IF(VLOOKUP(AC1701,AC$38:AC1700,1,0)&gt;0,0,0),1))</f>
        <v>0</v>
      </c>
      <c r="AC1701" s="161">
        <f>IF(DATOS!J1665=Y$39,DATOS!C1665,"")</f>
        <v>0</v>
      </c>
    </row>
    <row r="1702" spans="27:29" x14ac:dyDescent="0.25">
      <c r="AA1702" s="160">
        <f t="shared" ref="AA1702:AA1765" si="31">AA1701+AB1702</f>
        <v>1</v>
      </c>
      <c r="AB1702" s="160">
        <f>IF(AC1702="",0,IFERROR(IF(VLOOKUP(AC1702,AC$38:AC1701,1,0)&gt;0,0,0),1))</f>
        <v>0</v>
      </c>
      <c r="AC1702" s="161">
        <f>IF(DATOS!J1666=Y$39,DATOS!C1666,"")</f>
        <v>0</v>
      </c>
    </row>
    <row r="1703" spans="27:29" x14ac:dyDescent="0.25">
      <c r="AA1703" s="160">
        <f t="shared" si="31"/>
        <v>1</v>
      </c>
      <c r="AB1703" s="160">
        <f>IF(AC1703="",0,IFERROR(IF(VLOOKUP(AC1703,AC$38:AC1702,1,0)&gt;0,0,0),1))</f>
        <v>0</v>
      </c>
      <c r="AC1703" s="161">
        <f>IF(DATOS!J1667=Y$39,DATOS!C1667,"")</f>
        <v>0</v>
      </c>
    </row>
    <row r="1704" spans="27:29" x14ac:dyDescent="0.25">
      <c r="AA1704" s="160">
        <f t="shared" si="31"/>
        <v>1</v>
      </c>
      <c r="AB1704" s="160">
        <f>IF(AC1704="",0,IFERROR(IF(VLOOKUP(AC1704,AC$38:AC1703,1,0)&gt;0,0,0),1))</f>
        <v>0</v>
      </c>
      <c r="AC1704" s="161">
        <f>IF(DATOS!J1668=Y$39,DATOS!C1668,"")</f>
        <v>0</v>
      </c>
    </row>
    <row r="1705" spans="27:29" x14ac:dyDescent="0.25">
      <c r="AA1705" s="160">
        <f t="shared" si="31"/>
        <v>1</v>
      </c>
      <c r="AB1705" s="160">
        <f>IF(AC1705="",0,IFERROR(IF(VLOOKUP(AC1705,AC$38:AC1704,1,0)&gt;0,0,0),1))</f>
        <v>0</v>
      </c>
      <c r="AC1705" s="161">
        <f>IF(DATOS!J1669=Y$39,DATOS!C1669,"")</f>
        <v>0</v>
      </c>
    </row>
    <row r="1706" spans="27:29" x14ac:dyDescent="0.25">
      <c r="AA1706" s="160">
        <f t="shared" si="31"/>
        <v>1</v>
      </c>
      <c r="AB1706" s="160">
        <f>IF(AC1706="",0,IFERROR(IF(VLOOKUP(AC1706,AC$38:AC1705,1,0)&gt;0,0,0),1))</f>
        <v>0</v>
      </c>
      <c r="AC1706" s="161">
        <f>IF(DATOS!J1670=Y$39,DATOS!C1670,"")</f>
        <v>0</v>
      </c>
    </row>
    <row r="1707" spans="27:29" x14ac:dyDescent="0.25">
      <c r="AA1707" s="160">
        <f t="shared" si="31"/>
        <v>1</v>
      </c>
      <c r="AB1707" s="160">
        <f>IF(AC1707="",0,IFERROR(IF(VLOOKUP(AC1707,AC$38:AC1706,1,0)&gt;0,0,0),1))</f>
        <v>0</v>
      </c>
      <c r="AC1707" s="161">
        <f>IF(DATOS!J1671=Y$39,DATOS!C1671,"")</f>
        <v>0</v>
      </c>
    </row>
    <row r="1708" spans="27:29" x14ac:dyDescent="0.25">
      <c r="AA1708" s="160">
        <f t="shared" si="31"/>
        <v>1</v>
      </c>
      <c r="AB1708" s="160">
        <f>IF(AC1708="",0,IFERROR(IF(VLOOKUP(AC1708,AC$38:AC1707,1,0)&gt;0,0,0),1))</f>
        <v>0</v>
      </c>
      <c r="AC1708" s="161">
        <f>IF(DATOS!J1672=Y$39,DATOS!C1672,"")</f>
        <v>0</v>
      </c>
    </row>
    <row r="1709" spans="27:29" x14ac:dyDescent="0.25">
      <c r="AA1709" s="160">
        <f t="shared" si="31"/>
        <v>1</v>
      </c>
      <c r="AB1709" s="160">
        <f>IF(AC1709="",0,IFERROR(IF(VLOOKUP(AC1709,AC$38:AC1708,1,0)&gt;0,0,0),1))</f>
        <v>0</v>
      </c>
      <c r="AC1709" s="161">
        <f>IF(DATOS!J1673=Y$39,DATOS!C1673,"")</f>
        <v>0</v>
      </c>
    </row>
    <row r="1710" spans="27:29" x14ac:dyDescent="0.25">
      <c r="AA1710" s="160">
        <f t="shared" si="31"/>
        <v>1</v>
      </c>
      <c r="AB1710" s="160">
        <f>IF(AC1710="",0,IFERROR(IF(VLOOKUP(AC1710,AC$38:AC1709,1,0)&gt;0,0,0),1))</f>
        <v>0</v>
      </c>
      <c r="AC1710" s="161">
        <f>IF(DATOS!J1674=Y$39,DATOS!C1674,"")</f>
        <v>0</v>
      </c>
    </row>
    <row r="1711" spans="27:29" x14ac:dyDescent="0.25">
      <c r="AA1711" s="160">
        <f t="shared" si="31"/>
        <v>1</v>
      </c>
      <c r="AB1711" s="160">
        <f>IF(AC1711="",0,IFERROR(IF(VLOOKUP(AC1711,AC$38:AC1710,1,0)&gt;0,0,0),1))</f>
        <v>0</v>
      </c>
      <c r="AC1711" s="161">
        <f>IF(DATOS!J1675=Y$39,DATOS!C1675,"")</f>
        <v>0</v>
      </c>
    </row>
    <row r="1712" spans="27:29" x14ac:dyDescent="0.25">
      <c r="AA1712" s="160">
        <f t="shared" si="31"/>
        <v>1</v>
      </c>
      <c r="AB1712" s="160">
        <f>IF(AC1712="",0,IFERROR(IF(VLOOKUP(AC1712,AC$38:AC1711,1,0)&gt;0,0,0),1))</f>
        <v>0</v>
      </c>
      <c r="AC1712" s="161">
        <f>IF(DATOS!J1676=Y$39,DATOS!C1676,"")</f>
        <v>0</v>
      </c>
    </row>
    <row r="1713" spans="27:29" x14ac:dyDescent="0.25">
      <c r="AA1713" s="160">
        <f t="shared" si="31"/>
        <v>1</v>
      </c>
      <c r="AB1713" s="160">
        <f>IF(AC1713="",0,IFERROR(IF(VLOOKUP(AC1713,AC$38:AC1712,1,0)&gt;0,0,0),1))</f>
        <v>0</v>
      </c>
      <c r="AC1713" s="161">
        <f>IF(DATOS!J1677=Y$39,DATOS!C1677,"")</f>
        <v>0</v>
      </c>
    </row>
    <row r="1714" spans="27:29" x14ac:dyDescent="0.25">
      <c r="AA1714" s="160">
        <f t="shared" si="31"/>
        <v>1</v>
      </c>
      <c r="AB1714" s="160">
        <f>IF(AC1714="",0,IFERROR(IF(VLOOKUP(AC1714,AC$38:AC1713,1,0)&gt;0,0,0),1))</f>
        <v>0</v>
      </c>
      <c r="AC1714" s="161">
        <f>IF(DATOS!J1678=Y$39,DATOS!C1678,"")</f>
        <v>0</v>
      </c>
    </row>
    <row r="1715" spans="27:29" x14ac:dyDescent="0.25">
      <c r="AA1715" s="160">
        <f t="shared" si="31"/>
        <v>1</v>
      </c>
      <c r="AB1715" s="160">
        <f>IF(AC1715="",0,IFERROR(IF(VLOOKUP(AC1715,AC$38:AC1714,1,0)&gt;0,0,0),1))</f>
        <v>0</v>
      </c>
      <c r="AC1715" s="161">
        <f>IF(DATOS!J1679=Y$39,DATOS!C1679,"")</f>
        <v>0</v>
      </c>
    </row>
    <row r="1716" spans="27:29" x14ac:dyDescent="0.25">
      <c r="AA1716" s="160">
        <f t="shared" si="31"/>
        <v>1</v>
      </c>
      <c r="AB1716" s="160">
        <f>IF(AC1716="",0,IFERROR(IF(VLOOKUP(AC1716,AC$38:AC1715,1,0)&gt;0,0,0),1))</f>
        <v>0</v>
      </c>
      <c r="AC1716" s="161">
        <f>IF(DATOS!J1680=Y$39,DATOS!C1680,"")</f>
        <v>0</v>
      </c>
    </row>
    <row r="1717" spans="27:29" x14ac:dyDescent="0.25">
      <c r="AA1717" s="160">
        <f t="shared" si="31"/>
        <v>1</v>
      </c>
      <c r="AB1717" s="160">
        <f>IF(AC1717="",0,IFERROR(IF(VLOOKUP(AC1717,AC$38:AC1716,1,0)&gt;0,0,0),1))</f>
        <v>0</v>
      </c>
      <c r="AC1717" s="161">
        <f>IF(DATOS!J1681=Y$39,DATOS!C1681,"")</f>
        <v>0</v>
      </c>
    </row>
    <row r="1718" spans="27:29" x14ac:dyDescent="0.25">
      <c r="AA1718" s="160">
        <f t="shared" si="31"/>
        <v>1</v>
      </c>
      <c r="AB1718" s="160">
        <f>IF(AC1718="",0,IFERROR(IF(VLOOKUP(AC1718,AC$38:AC1717,1,0)&gt;0,0,0),1))</f>
        <v>0</v>
      </c>
      <c r="AC1718" s="161">
        <f>IF(DATOS!J1682=Y$39,DATOS!C1682,"")</f>
        <v>0</v>
      </c>
    </row>
    <row r="1719" spans="27:29" x14ac:dyDescent="0.25">
      <c r="AA1719" s="160">
        <f t="shared" si="31"/>
        <v>1</v>
      </c>
      <c r="AB1719" s="160">
        <f>IF(AC1719="",0,IFERROR(IF(VLOOKUP(AC1719,AC$38:AC1718,1,0)&gt;0,0,0),1))</f>
        <v>0</v>
      </c>
      <c r="AC1719" s="161">
        <f>IF(DATOS!J1683=Y$39,DATOS!C1683,"")</f>
        <v>0</v>
      </c>
    </row>
    <row r="1720" spans="27:29" x14ac:dyDescent="0.25">
      <c r="AA1720" s="160">
        <f t="shared" si="31"/>
        <v>1</v>
      </c>
      <c r="AB1720" s="160">
        <f>IF(AC1720="",0,IFERROR(IF(VLOOKUP(AC1720,AC$38:AC1719,1,0)&gt;0,0,0),1))</f>
        <v>0</v>
      </c>
      <c r="AC1720" s="161">
        <f>IF(DATOS!J1684=Y$39,DATOS!C1684,"")</f>
        <v>0</v>
      </c>
    </row>
    <row r="1721" spans="27:29" x14ac:dyDescent="0.25">
      <c r="AA1721" s="160">
        <f t="shared" si="31"/>
        <v>1</v>
      </c>
      <c r="AB1721" s="160">
        <f>IF(AC1721="",0,IFERROR(IF(VLOOKUP(AC1721,AC$38:AC1720,1,0)&gt;0,0,0),1))</f>
        <v>0</v>
      </c>
      <c r="AC1721" s="161">
        <f>IF(DATOS!J1685=Y$39,DATOS!C1685,"")</f>
        <v>0</v>
      </c>
    </row>
    <row r="1722" spans="27:29" x14ac:dyDescent="0.25">
      <c r="AA1722" s="160">
        <f t="shared" si="31"/>
        <v>1</v>
      </c>
      <c r="AB1722" s="160">
        <f>IF(AC1722="",0,IFERROR(IF(VLOOKUP(AC1722,AC$38:AC1721,1,0)&gt;0,0,0),1))</f>
        <v>0</v>
      </c>
      <c r="AC1722" s="161">
        <f>IF(DATOS!J1686=Y$39,DATOS!C1686,"")</f>
        <v>0</v>
      </c>
    </row>
    <row r="1723" spans="27:29" x14ac:dyDescent="0.25">
      <c r="AA1723" s="160">
        <f t="shared" si="31"/>
        <v>1</v>
      </c>
      <c r="AB1723" s="160">
        <f>IF(AC1723="",0,IFERROR(IF(VLOOKUP(AC1723,AC$38:AC1722,1,0)&gt;0,0,0),1))</f>
        <v>0</v>
      </c>
      <c r="AC1723" s="161">
        <f>IF(DATOS!J1687=Y$39,DATOS!C1687,"")</f>
        <v>0</v>
      </c>
    </row>
    <row r="1724" spans="27:29" x14ac:dyDescent="0.25">
      <c r="AA1724" s="160">
        <f t="shared" si="31"/>
        <v>1</v>
      </c>
      <c r="AB1724" s="160">
        <f>IF(AC1724="",0,IFERROR(IF(VLOOKUP(AC1724,AC$38:AC1723,1,0)&gt;0,0,0),1))</f>
        <v>0</v>
      </c>
      <c r="AC1724" s="161">
        <f>IF(DATOS!J1688=Y$39,DATOS!C1688,"")</f>
        <v>0</v>
      </c>
    </row>
    <row r="1725" spans="27:29" x14ac:dyDescent="0.25">
      <c r="AA1725" s="160">
        <f t="shared" si="31"/>
        <v>1</v>
      </c>
      <c r="AB1725" s="160">
        <f>IF(AC1725="",0,IFERROR(IF(VLOOKUP(AC1725,AC$38:AC1724,1,0)&gt;0,0,0),1))</f>
        <v>0</v>
      </c>
      <c r="AC1725" s="161">
        <f>IF(DATOS!J1689=Y$39,DATOS!C1689,"")</f>
        <v>0</v>
      </c>
    </row>
    <row r="1726" spans="27:29" x14ac:dyDescent="0.25">
      <c r="AA1726" s="160">
        <f t="shared" si="31"/>
        <v>1</v>
      </c>
      <c r="AB1726" s="160">
        <f>IF(AC1726="",0,IFERROR(IF(VLOOKUP(AC1726,AC$38:AC1725,1,0)&gt;0,0,0),1))</f>
        <v>0</v>
      </c>
      <c r="AC1726" s="161">
        <f>IF(DATOS!J1690=Y$39,DATOS!C1690,"")</f>
        <v>0</v>
      </c>
    </row>
    <row r="1727" spans="27:29" x14ac:dyDescent="0.25">
      <c r="AA1727" s="160">
        <f t="shared" si="31"/>
        <v>1</v>
      </c>
      <c r="AB1727" s="160">
        <f>IF(AC1727="",0,IFERROR(IF(VLOOKUP(AC1727,AC$38:AC1726,1,0)&gt;0,0,0),1))</f>
        <v>0</v>
      </c>
      <c r="AC1727" s="161">
        <f>IF(DATOS!J1691=Y$39,DATOS!C1691,"")</f>
        <v>0</v>
      </c>
    </row>
    <row r="1728" spans="27:29" x14ac:dyDescent="0.25">
      <c r="AA1728" s="160">
        <f t="shared" si="31"/>
        <v>1</v>
      </c>
      <c r="AB1728" s="160">
        <f>IF(AC1728="",0,IFERROR(IF(VLOOKUP(AC1728,AC$38:AC1727,1,0)&gt;0,0,0),1))</f>
        <v>0</v>
      </c>
      <c r="AC1728" s="161">
        <f>IF(DATOS!J1692=Y$39,DATOS!C1692,"")</f>
        <v>0</v>
      </c>
    </row>
    <row r="1729" spans="27:29" x14ac:dyDescent="0.25">
      <c r="AA1729" s="160">
        <f t="shared" si="31"/>
        <v>1</v>
      </c>
      <c r="AB1729" s="160">
        <f>IF(AC1729="",0,IFERROR(IF(VLOOKUP(AC1729,AC$38:AC1728,1,0)&gt;0,0,0),1))</f>
        <v>0</v>
      </c>
      <c r="AC1729" s="161">
        <f>IF(DATOS!J1693=Y$39,DATOS!C1693,"")</f>
        <v>0</v>
      </c>
    </row>
    <row r="1730" spans="27:29" x14ac:dyDescent="0.25">
      <c r="AA1730" s="160">
        <f t="shared" si="31"/>
        <v>1</v>
      </c>
      <c r="AB1730" s="160">
        <f>IF(AC1730="",0,IFERROR(IF(VLOOKUP(AC1730,AC$38:AC1729,1,0)&gt;0,0,0),1))</f>
        <v>0</v>
      </c>
      <c r="AC1730" s="161">
        <f>IF(DATOS!J1694=Y$39,DATOS!C1694,"")</f>
        <v>0</v>
      </c>
    </row>
    <row r="1731" spans="27:29" x14ac:dyDescent="0.25">
      <c r="AA1731" s="160">
        <f t="shared" si="31"/>
        <v>1</v>
      </c>
      <c r="AB1731" s="160">
        <f>IF(AC1731="",0,IFERROR(IF(VLOOKUP(AC1731,AC$38:AC1730,1,0)&gt;0,0,0),1))</f>
        <v>0</v>
      </c>
      <c r="AC1731" s="161">
        <f>IF(DATOS!J1695=Y$39,DATOS!C1695,"")</f>
        <v>0</v>
      </c>
    </row>
    <row r="1732" spans="27:29" x14ac:dyDescent="0.25">
      <c r="AA1732" s="160">
        <f t="shared" si="31"/>
        <v>1</v>
      </c>
      <c r="AB1732" s="160">
        <f>IF(AC1732="",0,IFERROR(IF(VLOOKUP(AC1732,AC$38:AC1731,1,0)&gt;0,0,0),1))</f>
        <v>0</v>
      </c>
      <c r="AC1732" s="161">
        <f>IF(DATOS!J1696=Y$39,DATOS!C1696,"")</f>
        <v>0</v>
      </c>
    </row>
    <row r="1733" spans="27:29" x14ac:dyDescent="0.25">
      <c r="AA1733" s="160">
        <f t="shared" si="31"/>
        <v>1</v>
      </c>
      <c r="AB1733" s="160">
        <f>IF(AC1733="",0,IFERROR(IF(VLOOKUP(AC1733,AC$38:AC1732,1,0)&gt;0,0,0),1))</f>
        <v>0</v>
      </c>
      <c r="AC1733" s="161">
        <f>IF(DATOS!J1697=Y$39,DATOS!C1697,"")</f>
        <v>0</v>
      </c>
    </row>
    <row r="1734" spans="27:29" x14ac:dyDescent="0.25">
      <c r="AA1734" s="160">
        <f t="shared" si="31"/>
        <v>1</v>
      </c>
      <c r="AB1734" s="160">
        <f>IF(AC1734="",0,IFERROR(IF(VLOOKUP(AC1734,AC$38:AC1733,1,0)&gt;0,0,0),1))</f>
        <v>0</v>
      </c>
      <c r="AC1734" s="161">
        <f>IF(DATOS!J1698=Y$39,DATOS!C1698,"")</f>
        <v>0</v>
      </c>
    </row>
    <row r="1735" spans="27:29" x14ac:dyDescent="0.25">
      <c r="AA1735" s="160">
        <f t="shared" si="31"/>
        <v>1</v>
      </c>
      <c r="AB1735" s="160">
        <f>IF(AC1735="",0,IFERROR(IF(VLOOKUP(AC1735,AC$38:AC1734,1,0)&gt;0,0,0),1))</f>
        <v>0</v>
      </c>
      <c r="AC1735" s="161">
        <f>IF(DATOS!J1699=Y$39,DATOS!C1699,"")</f>
        <v>0</v>
      </c>
    </row>
    <row r="1736" spans="27:29" x14ac:dyDescent="0.25">
      <c r="AA1736" s="160">
        <f t="shared" si="31"/>
        <v>1</v>
      </c>
      <c r="AB1736" s="160">
        <f>IF(AC1736="",0,IFERROR(IF(VLOOKUP(AC1736,AC$38:AC1735,1,0)&gt;0,0,0),1))</f>
        <v>0</v>
      </c>
      <c r="AC1736" s="161">
        <f>IF(DATOS!J1700=Y$39,DATOS!C1700,"")</f>
        <v>0</v>
      </c>
    </row>
    <row r="1737" spans="27:29" x14ac:dyDescent="0.25">
      <c r="AA1737" s="160">
        <f t="shared" si="31"/>
        <v>1</v>
      </c>
      <c r="AB1737" s="160">
        <f>IF(AC1737="",0,IFERROR(IF(VLOOKUP(AC1737,AC$38:AC1736,1,0)&gt;0,0,0),1))</f>
        <v>0</v>
      </c>
      <c r="AC1737" s="161">
        <f>IF(DATOS!J1701=Y$39,DATOS!C1701,"")</f>
        <v>0</v>
      </c>
    </row>
    <row r="1738" spans="27:29" x14ac:dyDescent="0.25">
      <c r="AA1738" s="160">
        <f t="shared" si="31"/>
        <v>1</v>
      </c>
      <c r="AB1738" s="160">
        <f>IF(AC1738="",0,IFERROR(IF(VLOOKUP(AC1738,AC$38:AC1737,1,0)&gt;0,0,0),1))</f>
        <v>0</v>
      </c>
      <c r="AC1738" s="161">
        <f>IF(DATOS!J1702=Y$39,DATOS!C1702,"")</f>
        <v>0</v>
      </c>
    </row>
    <row r="1739" spans="27:29" x14ac:dyDescent="0.25">
      <c r="AA1739" s="160">
        <f t="shared" si="31"/>
        <v>1</v>
      </c>
      <c r="AB1739" s="160">
        <f>IF(AC1739="",0,IFERROR(IF(VLOOKUP(AC1739,AC$38:AC1738,1,0)&gt;0,0,0),1))</f>
        <v>0</v>
      </c>
      <c r="AC1739" s="161">
        <f>IF(DATOS!J1703=Y$39,DATOS!C1703,"")</f>
        <v>0</v>
      </c>
    </row>
    <row r="1740" spans="27:29" x14ac:dyDescent="0.25">
      <c r="AA1740" s="160">
        <f t="shared" si="31"/>
        <v>1</v>
      </c>
      <c r="AB1740" s="160">
        <f>IF(AC1740="",0,IFERROR(IF(VLOOKUP(AC1740,AC$38:AC1739,1,0)&gt;0,0,0),1))</f>
        <v>0</v>
      </c>
      <c r="AC1740" s="161">
        <f>IF(DATOS!J1704=Y$39,DATOS!C1704,"")</f>
        <v>0</v>
      </c>
    </row>
    <row r="1741" spans="27:29" x14ac:dyDescent="0.25">
      <c r="AA1741" s="160">
        <f t="shared" si="31"/>
        <v>1</v>
      </c>
      <c r="AB1741" s="160">
        <f>IF(AC1741="",0,IFERROR(IF(VLOOKUP(AC1741,AC$38:AC1740,1,0)&gt;0,0,0),1))</f>
        <v>0</v>
      </c>
      <c r="AC1741" s="161">
        <f>IF(DATOS!J1705=Y$39,DATOS!C1705,"")</f>
        <v>0</v>
      </c>
    </row>
    <row r="1742" spans="27:29" x14ac:dyDescent="0.25">
      <c r="AA1742" s="160">
        <f t="shared" si="31"/>
        <v>1</v>
      </c>
      <c r="AB1742" s="160">
        <f>IF(AC1742="",0,IFERROR(IF(VLOOKUP(AC1742,AC$38:AC1741,1,0)&gt;0,0,0),1))</f>
        <v>0</v>
      </c>
      <c r="AC1742" s="161">
        <f>IF(DATOS!J1706=Y$39,DATOS!C1706,"")</f>
        <v>0</v>
      </c>
    </row>
    <row r="1743" spans="27:29" x14ac:dyDescent="0.25">
      <c r="AA1743" s="160">
        <f t="shared" si="31"/>
        <v>1</v>
      </c>
      <c r="AB1743" s="160">
        <f>IF(AC1743="",0,IFERROR(IF(VLOOKUP(AC1743,AC$38:AC1742,1,0)&gt;0,0,0),1))</f>
        <v>0</v>
      </c>
      <c r="AC1743" s="161">
        <f>IF(DATOS!J1707=Y$39,DATOS!C1707,"")</f>
        <v>0</v>
      </c>
    </row>
    <row r="1744" spans="27:29" x14ac:dyDescent="0.25">
      <c r="AA1744" s="160">
        <f t="shared" si="31"/>
        <v>1</v>
      </c>
      <c r="AB1744" s="160">
        <f>IF(AC1744="",0,IFERROR(IF(VLOOKUP(AC1744,AC$38:AC1743,1,0)&gt;0,0,0),1))</f>
        <v>0</v>
      </c>
      <c r="AC1744" s="161">
        <f>IF(DATOS!J1708=Y$39,DATOS!C1708,"")</f>
        <v>0</v>
      </c>
    </row>
    <row r="1745" spans="27:29" x14ac:dyDescent="0.25">
      <c r="AA1745" s="160">
        <f t="shared" si="31"/>
        <v>1</v>
      </c>
      <c r="AB1745" s="160">
        <f>IF(AC1745="",0,IFERROR(IF(VLOOKUP(AC1745,AC$38:AC1744,1,0)&gt;0,0,0),1))</f>
        <v>0</v>
      </c>
      <c r="AC1745" s="161">
        <f>IF(DATOS!J1709=Y$39,DATOS!C1709,"")</f>
        <v>0</v>
      </c>
    </row>
    <row r="1746" spans="27:29" x14ac:dyDescent="0.25">
      <c r="AA1746" s="160">
        <f t="shared" si="31"/>
        <v>1</v>
      </c>
      <c r="AB1746" s="160">
        <f>IF(AC1746="",0,IFERROR(IF(VLOOKUP(AC1746,AC$38:AC1745,1,0)&gt;0,0,0),1))</f>
        <v>0</v>
      </c>
      <c r="AC1746" s="161">
        <f>IF(DATOS!J1710=Y$39,DATOS!C1710,"")</f>
        <v>0</v>
      </c>
    </row>
    <row r="1747" spans="27:29" x14ac:dyDescent="0.25">
      <c r="AA1747" s="160">
        <f t="shared" si="31"/>
        <v>1</v>
      </c>
      <c r="AB1747" s="160">
        <f>IF(AC1747="",0,IFERROR(IF(VLOOKUP(AC1747,AC$38:AC1746,1,0)&gt;0,0,0),1))</f>
        <v>0</v>
      </c>
      <c r="AC1747" s="161">
        <f>IF(DATOS!J1711=Y$39,DATOS!C1711,"")</f>
        <v>0</v>
      </c>
    </row>
    <row r="1748" spans="27:29" x14ac:dyDescent="0.25">
      <c r="AA1748" s="160">
        <f t="shared" si="31"/>
        <v>1</v>
      </c>
      <c r="AB1748" s="160">
        <f>IF(AC1748="",0,IFERROR(IF(VLOOKUP(AC1748,AC$38:AC1747,1,0)&gt;0,0,0),1))</f>
        <v>0</v>
      </c>
      <c r="AC1748" s="161">
        <f>IF(DATOS!J1712=Y$39,DATOS!C1712,"")</f>
        <v>0</v>
      </c>
    </row>
    <row r="1749" spans="27:29" x14ac:dyDescent="0.25">
      <c r="AA1749" s="160">
        <f t="shared" si="31"/>
        <v>1</v>
      </c>
      <c r="AB1749" s="160">
        <f>IF(AC1749="",0,IFERROR(IF(VLOOKUP(AC1749,AC$38:AC1748,1,0)&gt;0,0,0),1))</f>
        <v>0</v>
      </c>
      <c r="AC1749" s="161">
        <f>IF(DATOS!J1713=Y$39,DATOS!C1713,"")</f>
        <v>0</v>
      </c>
    </row>
    <row r="1750" spans="27:29" x14ac:dyDescent="0.25">
      <c r="AA1750" s="160">
        <f t="shared" si="31"/>
        <v>1</v>
      </c>
      <c r="AB1750" s="160">
        <f>IF(AC1750="",0,IFERROR(IF(VLOOKUP(AC1750,AC$38:AC1749,1,0)&gt;0,0,0),1))</f>
        <v>0</v>
      </c>
      <c r="AC1750" s="161">
        <f>IF(DATOS!J1714=Y$39,DATOS!C1714,"")</f>
        <v>0</v>
      </c>
    </row>
    <row r="1751" spans="27:29" x14ac:dyDescent="0.25">
      <c r="AA1751" s="160">
        <f t="shared" si="31"/>
        <v>1</v>
      </c>
      <c r="AB1751" s="160">
        <f>IF(AC1751="",0,IFERROR(IF(VLOOKUP(AC1751,AC$38:AC1750,1,0)&gt;0,0,0),1))</f>
        <v>0</v>
      </c>
      <c r="AC1751" s="161">
        <f>IF(DATOS!J1715=Y$39,DATOS!C1715,"")</f>
        <v>0</v>
      </c>
    </row>
    <row r="1752" spans="27:29" x14ac:dyDescent="0.25">
      <c r="AA1752" s="160">
        <f t="shared" si="31"/>
        <v>1</v>
      </c>
      <c r="AB1752" s="160">
        <f>IF(AC1752="",0,IFERROR(IF(VLOOKUP(AC1752,AC$38:AC1751,1,0)&gt;0,0,0),1))</f>
        <v>0</v>
      </c>
      <c r="AC1752" s="161">
        <f>IF(DATOS!J1716=Y$39,DATOS!C1716,"")</f>
        <v>0</v>
      </c>
    </row>
    <row r="1753" spans="27:29" x14ac:dyDescent="0.25">
      <c r="AA1753" s="160">
        <f t="shared" si="31"/>
        <v>1</v>
      </c>
      <c r="AB1753" s="160">
        <f>IF(AC1753="",0,IFERROR(IF(VLOOKUP(AC1753,AC$38:AC1752,1,0)&gt;0,0,0),1))</f>
        <v>0</v>
      </c>
      <c r="AC1753" s="161">
        <f>IF(DATOS!J1717=Y$39,DATOS!C1717,"")</f>
        <v>0</v>
      </c>
    </row>
    <row r="1754" spans="27:29" x14ac:dyDescent="0.25">
      <c r="AA1754" s="160">
        <f t="shared" si="31"/>
        <v>1</v>
      </c>
      <c r="AB1754" s="160">
        <f>IF(AC1754="",0,IFERROR(IF(VLOOKUP(AC1754,AC$38:AC1753,1,0)&gt;0,0,0),1))</f>
        <v>0</v>
      </c>
      <c r="AC1754" s="161">
        <f>IF(DATOS!J1718=Y$39,DATOS!C1718,"")</f>
        <v>0</v>
      </c>
    </row>
    <row r="1755" spans="27:29" x14ac:dyDescent="0.25">
      <c r="AA1755" s="160">
        <f t="shared" si="31"/>
        <v>1</v>
      </c>
      <c r="AB1755" s="160">
        <f>IF(AC1755="",0,IFERROR(IF(VLOOKUP(AC1755,AC$38:AC1754,1,0)&gt;0,0,0),1))</f>
        <v>0</v>
      </c>
      <c r="AC1755" s="161">
        <f>IF(DATOS!J1719=Y$39,DATOS!C1719,"")</f>
        <v>0</v>
      </c>
    </row>
    <row r="1756" spans="27:29" x14ac:dyDescent="0.25">
      <c r="AA1756" s="160">
        <f t="shared" si="31"/>
        <v>1</v>
      </c>
      <c r="AB1756" s="160">
        <f>IF(AC1756="",0,IFERROR(IF(VLOOKUP(AC1756,AC$38:AC1755,1,0)&gt;0,0,0),1))</f>
        <v>0</v>
      </c>
      <c r="AC1756" s="161">
        <f>IF(DATOS!J1720=Y$39,DATOS!C1720,"")</f>
        <v>0</v>
      </c>
    </row>
    <row r="1757" spans="27:29" x14ac:dyDescent="0.25">
      <c r="AA1757" s="160">
        <f t="shared" si="31"/>
        <v>1</v>
      </c>
      <c r="AB1757" s="160">
        <f>IF(AC1757="",0,IFERROR(IF(VLOOKUP(AC1757,AC$38:AC1756,1,0)&gt;0,0,0),1))</f>
        <v>0</v>
      </c>
      <c r="AC1757" s="161">
        <f>IF(DATOS!J1721=Y$39,DATOS!C1721,"")</f>
        <v>0</v>
      </c>
    </row>
    <row r="1758" spans="27:29" x14ac:dyDescent="0.25">
      <c r="AA1758" s="160">
        <f t="shared" si="31"/>
        <v>1</v>
      </c>
      <c r="AB1758" s="160">
        <f>IF(AC1758="",0,IFERROR(IF(VLOOKUP(AC1758,AC$38:AC1757,1,0)&gt;0,0,0),1))</f>
        <v>0</v>
      </c>
      <c r="AC1758" s="161">
        <f>IF(DATOS!J1722=Y$39,DATOS!C1722,"")</f>
        <v>0</v>
      </c>
    </row>
    <row r="1759" spans="27:29" x14ac:dyDescent="0.25">
      <c r="AA1759" s="160">
        <f t="shared" si="31"/>
        <v>1</v>
      </c>
      <c r="AB1759" s="160">
        <f>IF(AC1759="",0,IFERROR(IF(VLOOKUP(AC1759,AC$38:AC1758,1,0)&gt;0,0,0),1))</f>
        <v>0</v>
      </c>
      <c r="AC1759" s="161">
        <f>IF(DATOS!J1723=Y$39,DATOS!C1723,"")</f>
        <v>0</v>
      </c>
    </row>
    <row r="1760" spans="27:29" x14ac:dyDescent="0.25">
      <c r="AA1760" s="160">
        <f t="shared" si="31"/>
        <v>1</v>
      </c>
      <c r="AB1760" s="160">
        <f>IF(AC1760="",0,IFERROR(IF(VLOOKUP(AC1760,AC$38:AC1759,1,0)&gt;0,0,0),1))</f>
        <v>0</v>
      </c>
      <c r="AC1760" s="161">
        <f>IF(DATOS!J1724=Y$39,DATOS!C1724,"")</f>
        <v>0</v>
      </c>
    </row>
    <row r="1761" spans="27:29" x14ac:dyDescent="0.25">
      <c r="AA1761" s="160">
        <f t="shared" si="31"/>
        <v>1</v>
      </c>
      <c r="AB1761" s="160">
        <f>IF(AC1761="",0,IFERROR(IF(VLOOKUP(AC1761,AC$38:AC1760,1,0)&gt;0,0,0),1))</f>
        <v>0</v>
      </c>
      <c r="AC1761" s="161">
        <f>IF(DATOS!J1725=Y$39,DATOS!C1725,"")</f>
        <v>0</v>
      </c>
    </row>
    <row r="1762" spans="27:29" x14ac:dyDescent="0.25">
      <c r="AA1762" s="160">
        <f t="shared" si="31"/>
        <v>1</v>
      </c>
      <c r="AB1762" s="160">
        <f>IF(AC1762="",0,IFERROR(IF(VLOOKUP(AC1762,AC$38:AC1761,1,0)&gt;0,0,0),1))</f>
        <v>0</v>
      </c>
      <c r="AC1762" s="161">
        <f>IF(DATOS!J1726=Y$39,DATOS!C1726,"")</f>
        <v>0</v>
      </c>
    </row>
    <row r="1763" spans="27:29" x14ac:dyDescent="0.25">
      <c r="AA1763" s="160">
        <f t="shared" si="31"/>
        <v>1</v>
      </c>
      <c r="AB1763" s="160">
        <f>IF(AC1763="",0,IFERROR(IF(VLOOKUP(AC1763,AC$38:AC1762,1,0)&gt;0,0,0),1))</f>
        <v>0</v>
      </c>
      <c r="AC1763" s="161">
        <f>IF(DATOS!J1727=Y$39,DATOS!C1727,"")</f>
        <v>0</v>
      </c>
    </row>
    <row r="1764" spans="27:29" x14ac:dyDescent="0.25">
      <c r="AA1764" s="160">
        <f t="shared" si="31"/>
        <v>1</v>
      </c>
      <c r="AB1764" s="160">
        <f>IF(AC1764="",0,IFERROR(IF(VLOOKUP(AC1764,AC$38:AC1763,1,0)&gt;0,0,0),1))</f>
        <v>0</v>
      </c>
      <c r="AC1764" s="161">
        <f>IF(DATOS!J1728=Y$39,DATOS!C1728,"")</f>
        <v>0</v>
      </c>
    </row>
    <row r="1765" spans="27:29" x14ac:dyDescent="0.25">
      <c r="AA1765" s="160">
        <f t="shared" si="31"/>
        <v>1</v>
      </c>
      <c r="AB1765" s="160">
        <f>IF(AC1765="",0,IFERROR(IF(VLOOKUP(AC1765,AC$38:AC1764,1,0)&gt;0,0,0),1))</f>
        <v>0</v>
      </c>
      <c r="AC1765" s="161">
        <f>IF(DATOS!J1729=Y$39,DATOS!C1729,"")</f>
        <v>0</v>
      </c>
    </row>
    <row r="1766" spans="27:29" x14ac:dyDescent="0.25">
      <c r="AA1766" s="160">
        <f t="shared" ref="AA1766:AA1829" si="32">AA1765+AB1766</f>
        <v>1</v>
      </c>
      <c r="AB1766" s="160">
        <f>IF(AC1766="",0,IFERROR(IF(VLOOKUP(AC1766,AC$38:AC1765,1,0)&gt;0,0,0),1))</f>
        <v>0</v>
      </c>
      <c r="AC1766" s="161">
        <f>IF(DATOS!J1730=Y$39,DATOS!C1730,"")</f>
        <v>0</v>
      </c>
    </row>
    <row r="1767" spans="27:29" x14ac:dyDescent="0.25">
      <c r="AA1767" s="160">
        <f t="shared" si="32"/>
        <v>1</v>
      </c>
      <c r="AB1767" s="160">
        <f>IF(AC1767="",0,IFERROR(IF(VLOOKUP(AC1767,AC$38:AC1766,1,0)&gt;0,0,0),1))</f>
        <v>0</v>
      </c>
      <c r="AC1767" s="161">
        <f>IF(DATOS!J1731=Y$39,DATOS!C1731,"")</f>
        <v>0</v>
      </c>
    </row>
    <row r="1768" spans="27:29" x14ac:dyDescent="0.25">
      <c r="AA1768" s="160">
        <f t="shared" si="32"/>
        <v>1</v>
      </c>
      <c r="AB1768" s="160">
        <f>IF(AC1768="",0,IFERROR(IF(VLOOKUP(AC1768,AC$38:AC1767,1,0)&gt;0,0,0),1))</f>
        <v>0</v>
      </c>
      <c r="AC1768" s="161">
        <f>IF(DATOS!J1732=Y$39,DATOS!C1732,"")</f>
        <v>0</v>
      </c>
    </row>
    <row r="1769" spans="27:29" x14ac:dyDescent="0.25">
      <c r="AA1769" s="160">
        <f t="shared" si="32"/>
        <v>1</v>
      </c>
      <c r="AB1769" s="160">
        <f>IF(AC1769="",0,IFERROR(IF(VLOOKUP(AC1769,AC$38:AC1768,1,0)&gt;0,0,0),1))</f>
        <v>0</v>
      </c>
      <c r="AC1769" s="161">
        <f>IF(DATOS!J1733=Y$39,DATOS!C1733,"")</f>
        <v>0</v>
      </c>
    </row>
    <row r="1770" spans="27:29" x14ac:dyDescent="0.25">
      <c r="AA1770" s="160">
        <f t="shared" si="32"/>
        <v>1</v>
      </c>
      <c r="AB1770" s="160">
        <f>IF(AC1770="",0,IFERROR(IF(VLOOKUP(AC1770,AC$38:AC1769,1,0)&gt;0,0,0),1))</f>
        <v>0</v>
      </c>
      <c r="AC1770" s="161">
        <f>IF(DATOS!J1734=Y$39,DATOS!C1734,"")</f>
        <v>0</v>
      </c>
    </row>
    <row r="1771" spans="27:29" x14ac:dyDescent="0.25">
      <c r="AA1771" s="160">
        <f t="shared" si="32"/>
        <v>1</v>
      </c>
      <c r="AB1771" s="160">
        <f>IF(AC1771="",0,IFERROR(IF(VLOOKUP(AC1771,AC$38:AC1770,1,0)&gt;0,0,0),1))</f>
        <v>0</v>
      </c>
      <c r="AC1771" s="161">
        <f>IF(DATOS!J1735=Y$39,DATOS!C1735,"")</f>
        <v>0</v>
      </c>
    </row>
    <row r="1772" spans="27:29" x14ac:dyDescent="0.25">
      <c r="AA1772" s="160">
        <f t="shared" si="32"/>
        <v>1</v>
      </c>
      <c r="AB1772" s="160">
        <f>IF(AC1772="",0,IFERROR(IF(VLOOKUP(AC1772,AC$38:AC1771,1,0)&gt;0,0,0),1))</f>
        <v>0</v>
      </c>
      <c r="AC1772" s="161">
        <f>IF(DATOS!J1736=Y$39,DATOS!C1736,"")</f>
        <v>0</v>
      </c>
    </row>
    <row r="1773" spans="27:29" x14ac:dyDescent="0.25">
      <c r="AA1773" s="160">
        <f t="shared" si="32"/>
        <v>1</v>
      </c>
      <c r="AB1773" s="160">
        <f>IF(AC1773="",0,IFERROR(IF(VLOOKUP(AC1773,AC$38:AC1772,1,0)&gt;0,0,0),1))</f>
        <v>0</v>
      </c>
      <c r="AC1773" s="161">
        <f>IF(DATOS!J1737=Y$39,DATOS!C1737,"")</f>
        <v>0</v>
      </c>
    </row>
    <row r="1774" spans="27:29" x14ac:dyDescent="0.25">
      <c r="AA1774" s="160">
        <f t="shared" si="32"/>
        <v>1</v>
      </c>
      <c r="AB1774" s="160">
        <f>IF(AC1774="",0,IFERROR(IF(VLOOKUP(AC1774,AC$38:AC1773,1,0)&gt;0,0,0),1))</f>
        <v>0</v>
      </c>
      <c r="AC1774" s="161">
        <f>IF(DATOS!J1738=Y$39,DATOS!C1738,"")</f>
        <v>0</v>
      </c>
    </row>
    <row r="1775" spans="27:29" x14ac:dyDescent="0.25">
      <c r="AA1775" s="160">
        <f t="shared" si="32"/>
        <v>1</v>
      </c>
      <c r="AB1775" s="160">
        <f>IF(AC1775="",0,IFERROR(IF(VLOOKUP(AC1775,AC$38:AC1774,1,0)&gt;0,0,0),1))</f>
        <v>0</v>
      </c>
      <c r="AC1775" s="161">
        <f>IF(DATOS!J1739=Y$39,DATOS!C1739,"")</f>
        <v>0</v>
      </c>
    </row>
    <row r="1776" spans="27:29" x14ac:dyDescent="0.25">
      <c r="AA1776" s="160">
        <f t="shared" si="32"/>
        <v>1</v>
      </c>
      <c r="AB1776" s="160">
        <f>IF(AC1776="",0,IFERROR(IF(VLOOKUP(AC1776,AC$38:AC1775,1,0)&gt;0,0,0),1))</f>
        <v>0</v>
      </c>
      <c r="AC1776" s="161">
        <f>IF(DATOS!J1740=Y$39,DATOS!C1740,"")</f>
        <v>0</v>
      </c>
    </row>
    <row r="1777" spans="27:29" x14ac:dyDescent="0.25">
      <c r="AA1777" s="160">
        <f t="shared" si="32"/>
        <v>1</v>
      </c>
      <c r="AB1777" s="160">
        <f>IF(AC1777="",0,IFERROR(IF(VLOOKUP(AC1777,AC$38:AC1776,1,0)&gt;0,0,0),1))</f>
        <v>0</v>
      </c>
      <c r="AC1777" s="161">
        <f>IF(DATOS!J1741=Y$39,DATOS!C1741,"")</f>
        <v>0</v>
      </c>
    </row>
    <row r="1778" spans="27:29" x14ac:dyDescent="0.25">
      <c r="AA1778" s="160">
        <f t="shared" si="32"/>
        <v>1</v>
      </c>
      <c r="AB1778" s="160">
        <f>IF(AC1778="",0,IFERROR(IF(VLOOKUP(AC1778,AC$38:AC1777,1,0)&gt;0,0,0),1))</f>
        <v>0</v>
      </c>
      <c r="AC1778" s="161">
        <f>IF(DATOS!J1742=Y$39,DATOS!C1742,"")</f>
        <v>0</v>
      </c>
    </row>
    <row r="1779" spans="27:29" x14ac:dyDescent="0.25">
      <c r="AA1779" s="160">
        <f t="shared" si="32"/>
        <v>1</v>
      </c>
      <c r="AB1779" s="160">
        <f>IF(AC1779="",0,IFERROR(IF(VLOOKUP(AC1779,AC$38:AC1778,1,0)&gt;0,0,0),1))</f>
        <v>0</v>
      </c>
      <c r="AC1779" s="161">
        <f>IF(DATOS!J1743=Y$39,DATOS!C1743,"")</f>
        <v>0</v>
      </c>
    </row>
    <row r="1780" spans="27:29" x14ac:dyDescent="0.25">
      <c r="AA1780" s="160">
        <f t="shared" si="32"/>
        <v>1</v>
      </c>
      <c r="AB1780" s="160">
        <f>IF(AC1780="",0,IFERROR(IF(VLOOKUP(AC1780,AC$38:AC1779,1,0)&gt;0,0,0),1))</f>
        <v>0</v>
      </c>
      <c r="AC1780" s="161">
        <f>IF(DATOS!J1744=Y$39,DATOS!C1744,"")</f>
        <v>0</v>
      </c>
    </row>
    <row r="1781" spans="27:29" x14ac:dyDescent="0.25">
      <c r="AA1781" s="160">
        <f t="shared" si="32"/>
        <v>1</v>
      </c>
      <c r="AB1781" s="160">
        <f>IF(AC1781="",0,IFERROR(IF(VLOOKUP(AC1781,AC$38:AC1780,1,0)&gt;0,0,0),1))</f>
        <v>0</v>
      </c>
      <c r="AC1781" s="161">
        <f>IF(DATOS!J1745=Y$39,DATOS!C1745,"")</f>
        <v>0</v>
      </c>
    </row>
    <row r="1782" spans="27:29" x14ac:dyDescent="0.25">
      <c r="AA1782" s="160">
        <f t="shared" si="32"/>
        <v>1</v>
      </c>
      <c r="AB1782" s="160">
        <f>IF(AC1782="",0,IFERROR(IF(VLOOKUP(AC1782,AC$38:AC1781,1,0)&gt;0,0,0),1))</f>
        <v>0</v>
      </c>
      <c r="AC1782" s="161">
        <f>IF(DATOS!J1746=Y$39,DATOS!C1746,"")</f>
        <v>0</v>
      </c>
    </row>
    <row r="1783" spans="27:29" x14ac:dyDescent="0.25">
      <c r="AA1783" s="160">
        <f t="shared" si="32"/>
        <v>1</v>
      </c>
      <c r="AB1783" s="160">
        <f>IF(AC1783="",0,IFERROR(IF(VLOOKUP(AC1783,AC$38:AC1782,1,0)&gt;0,0,0),1))</f>
        <v>0</v>
      </c>
      <c r="AC1783" s="161">
        <f>IF(DATOS!J1747=Y$39,DATOS!C1747,"")</f>
        <v>0</v>
      </c>
    </row>
    <row r="1784" spans="27:29" x14ac:dyDescent="0.25">
      <c r="AA1784" s="160">
        <f t="shared" si="32"/>
        <v>1</v>
      </c>
      <c r="AB1784" s="160">
        <f>IF(AC1784="",0,IFERROR(IF(VLOOKUP(AC1784,AC$38:AC1783,1,0)&gt;0,0,0),1))</f>
        <v>0</v>
      </c>
      <c r="AC1784" s="161">
        <f>IF(DATOS!J1748=Y$39,DATOS!C1748,"")</f>
        <v>0</v>
      </c>
    </row>
    <row r="1785" spans="27:29" x14ac:dyDescent="0.25">
      <c r="AA1785" s="160">
        <f t="shared" si="32"/>
        <v>1</v>
      </c>
      <c r="AB1785" s="160">
        <f>IF(AC1785="",0,IFERROR(IF(VLOOKUP(AC1785,AC$38:AC1784,1,0)&gt;0,0,0),1))</f>
        <v>0</v>
      </c>
      <c r="AC1785" s="161">
        <f>IF(DATOS!J1749=Y$39,DATOS!C1749,"")</f>
        <v>0</v>
      </c>
    </row>
    <row r="1786" spans="27:29" x14ac:dyDescent="0.25">
      <c r="AA1786" s="160">
        <f t="shared" si="32"/>
        <v>1</v>
      </c>
      <c r="AB1786" s="160">
        <f>IF(AC1786="",0,IFERROR(IF(VLOOKUP(AC1786,AC$38:AC1785,1,0)&gt;0,0,0),1))</f>
        <v>0</v>
      </c>
      <c r="AC1786" s="161">
        <f>IF(DATOS!J1750=Y$39,DATOS!C1750,"")</f>
        <v>0</v>
      </c>
    </row>
    <row r="1787" spans="27:29" x14ac:dyDescent="0.25">
      <c r="AA1787" s="160">
        <f t="shared" si="32"/>
        <v>1</v>
      </c>
      <c r="AB1787" s="160">
        <f>IF(AC1787="",0,IFERROR(IF(VLOOKUP(AC1787,AC$38:AC1786,1,0)&gt;0,0,0),1))</f>
        <v>0</v>
      </c>
      <c r="AC1787" s="161">
        <f>IF(DATOS!J1751=Y$39,DATOS!C1751,"")</f>
        <v>0</v>
      </c>
    </row>
    <row r="1788" spans="27:29" x14ac:dyDescent="0.25">
      <c r="AA1788" s="160">
        <f t="shared" si="32"/>
        <v>1</v>
      </c>
      <c r="AB1788" s="160">
        <f>IF(AC1788="",0,IFERROR(IF(VLOOKUP(AC1788,AC$38:AC1787,1,0)&gt;0,0,0),1))</f>
        <v>0</v>
      </c>
      <c r="AC1788" s="161">
        <f>IF(DATOS!J1752=Y$39,DATOS!C1752,"")</f>
        <v>0</v>
      </c>
    </row>
    <row r="1789" spans="27:29" x14ac:dyDescent="0.25">
      <c r="AA1789" s="160">
        <f t="shared" si="32"/>
        <v>1</v>
      </c>
      <c r="AB1789" s="160">
        <f>IF(AC1789="",0,IFERROR(IF(VLOOKUP(AC1789,AC$38:AC1788,1,0)&gt;0,0,0),1))</f>
        <v>0</v>
      </c>
      <c r="AC1789" s="161">
        <f>IF(DATOS!J1753=Y$39,DATOS!C1753,"")</f>
        <v>0</v>
      </c>
    </row>
    <row r="1790" spans="27:29" x14ac:dyDescent="0.25">
      <c r="AA1790" s="160">
        <f t="shared" si="32"/>
        <v>1</v>
      </c>
      <c r="AB1790" s="160">
        <f>IF(AC1790="",0,IFERROR(IF(VLOOKUP(AC1790,AC$38:AC1789,1,0)&gt;0,0,0),1))</f>
        <v>0</v>
      </c>
      <c r="AC1790" s="161">
        <f>IF(DATOS!J1754=Y$39,DATOS!C1754,"")</f>
        <v>0</v>
      </c>
    </row>
    <row r="1791" spans="27:29" x14ac:dyDescent="0.25">
      <c r="AA1791" s="160">
        <f t="shared" si="32"/>
        <v>1</v>
      </c>
      <c r="AB1791" s="160">
        <f>IF(AC1791="",0,IFERROR(IF(VLOOKUP(AC1791,AC$38:AC1790,1,0)&gt;0,0,0),1))</f>
        <v>0</v>
      </c>
      <c r="AC1791" s="161">
        <f>IF(DATOS!J1755=Y$39,DATOS!C1755,"")</f>
        <v>0</v>
      </c>
    </row>
    <row r="1792" spans="27:29" x14ac:dyDescent="0.25">
      <c r="AA1792" s="160">
        <f t="shared" si="32"/>
        <v>1</v>
      </c>
      <c r="AB1792" s="160">
        <f>IF(AC1792="",0,IFERROR(IF(VLOOKUP(AC1792,AC$38:AC1791,1,0)&gt;0,0,0),1))</f>
        <v>0</v>
      </c>
      <c r="AC1792" s="161">
        <f>IF(DATOS!J1756=Y$39,DATOS!C1756,"")</f>
        <v>0</v>
      </c>
    </row>
    <row r="1793" spans="27:29" x14ac:dyDescent="0.25">
      <c r="AA1793" s="160">
        <f t="shared" si="32"/>
        <v>1</v>
      </c>
      <c r="AB1793" s="160">
        <f>IF(AC1793="",0,IFERROR(IF(VLOOKUP(AC1793,AC$38:AC1792,1,0)&gt;0,0,0),1))</f>
        <v>0</v>
      </c>
      <c r="AC1793" s="161">
        <f>IF(DATOS!J1757=Y$39,DATOS!C1757,"")</f>
        <v>0</v>
      </c>
    </row>
    <row r="1794" spans="27:29" x14ac:dyDescent="0.25">
      <c r="AA1794" s="160">
        <f t="shared" si="32"/>
        <v>1</v>
      </c>
      <c r="AB1794" s="160">
        <f>IF(AC1794="",0,IFERROR(IF(VLOOKUP(AC1794,AC$38:AC1793,1,0)&gt;0,0,0),1))</f>
        <v>0</v>
      </c>
      <c r="AC1794" s="161">
        <f>IF(DATOS!J1758=Y$39,DATOS!C1758,"")</f>
        <v>0</v>
      </c>
    </row>
    <row r="1795" spans="27:29" x14ac:dyDescent="0.25">
      <c r="AA1795" s="160">
        <f t="shared" si="32"/>
        <v>1</v>
      </c>
      <c r="AB1795" s="160">
        <f>IF(AC1795="",0,IFERROR(IF(VLOOKUP(AC1795,AC$38:AC1794,1,0)&gt;0,0,0),1))</f>
        <v>0</v>
      </c>
      <c r="AC1795" s="161">
        <f>IF(DATOS!J1759=Y$39,DATOS!C1759,"")</f>
        <v>0</v>
      </c>
    </row>
    <row r="1796" spans="27:29" x14ac:dyDescent="0.25">
      <c r="AA1796" s="160">
        <f t="shared" si="32"/>
        <v>1</v>
      </c>
      <c r="AB1796" s="160">
        <f>IF(AC1796="",0,IFERROR(IF(VLOOKUP(AC1796,AC$38:AC1795,1,0)&gt;0,0,0),1))</f>
        <v>0</v>
      </c>
      <c r="AC1796" s="161">
        <f>IF(DATOS!J1760=Y$39,DATOS!C1760,"")</f>
        <v>0</v>
      </c>
    </row>
    <row r="1797" spans="27:29" x14ac:dyDescent="0.25">
      <c r="AA1797" s="160">
        <f t="shared" si="32"/>
        <v>1</v>
      </c>
      <c r="AB1797" s="160">
        <f>IF(AC1797="",0,IFERROR(IF(VLOOKUP(AC1797,AC$38:AC1796,1,0)&gt;0,0,0),1))</f>
        <v>0</v>
      </c>
      <c r="AC1797" s="161">
        <f>IF(DATOS!J1761=Y$39,DATOS!C1761,"")</f>
        <v>0</v>
      </c>
    </row>
    <row r="1798" spans="27:29" x14ac:dyDescent="0.25">
      <c r="AA1798" s="160">
        <f t="shared" si="32"/>
        <v>1</v>
      </c>
      <c r="AB1798" s="160">
        <f>IF(AC1798="",0,IFERROR(IF(VLOOKUP(AC1798,AC$38:AC1797,1,0)&gt;0,0,0),1))</f>
        <v>0</v>
      </c>
      <c r="AC1798" s="161">
        <f>IF(DATOS!J1762=Y$39,DATOS!C1762,"")</f>
        <v>0</v>
      </c>
    </row>
    <row r="1799" spans="27:29" x14ac:dyDescent="0.25">
      <c r="AA1799" s="160">
        <f t="shared" si="32"/>
        <v>1</v>
      </c>
      <c r="AB1799" s="160">
        <f>IF(AC1799="",0,IFERROR(IF(VLOOKUP(AC1799,AC$38:AC1798,1,0)&gt;0,0,0),1))</f>
        <v>0</v>
      </c>
      <c r="AC1799" s="161">
        <f>IF(DATOS!J1763=Y$39,DATOS!C1763,"")</f>
        <v>0</v>
      </c>
    </row>
    <row r="1800" spans="27:29" x14ac:dyDescent="0.25">
      <c r="AA1800" s="160">
        <f t="shared" si="32"/>
        <v>1</v>
      </c>
      <c r="AB1800" s="160">
        <f>IF(AC1800="",0,IFERROR(IF(VLOOKUP(AC1800,AC$38:AC1799,1,0)&gt;0,0,0),1))</f>
        <v>0</v>
      </c>
      <c r="AC1800" s="161">
        <f>IF(DATOS!J1764=Y$39,DATOS!C1764,"")</f>
        <v>0</v>
      </c>
    </row>
    <row r="1801" spans="27:29" x14ac:dyDescent="0.25">
      <c r="AA1801" s="160">
        <f t="shared" si="32"/>
        <v>1</v>
      </c>
      <c r="AB1801" s="160">
        <f>IF(AC1801="",0,IFERROR(IF(VLOOKUP(AC1801,AC$38:AC1800,1,0)&gt;0,0,0),1))</f>
        <v>0</v>
      </c>
      <c r="AC1801" s="161">
        <f>IF(DATOS!J1765=Y$39,DATOS!C1765,"")</f>
        <v>0</v>
      </c>
    </row>
    <row r="1802" spans="27:29" x14ac:dyDescent="0.25">
      <c r="AA1802" s="160">
        <f t="shared" si="32"/>
        <v>1</v>
      </c>
      <c r="AB1802" s="160">
        <f>IF(AC1802="",0,IFERROR(IF(VLOOKUP(AC1802,AC$38:AC1801,1,0)&gt;0,0,0),1))</f>
        <v>0</v>
      </c>
      <c r="AC1802" s="161">
        <f>IF(DATOS!J1766=Y$39,DATOS!C1766,"")</f>
        <v>0</v>
      </c>
    </row>
    <row r="1803" spans="27:29" x14ac:dyDescent="0.25">
      <c r="AA1803" s="160">
        <f t="shared" si="32"/>
        <v>1</v>
      </c>
      <c r="AB1803" s="160">
        <f>IF(AC1803="",0,IFERROR(IF(VLOOKUP(AC1803,AC$38:AC1802,1,0)&gt;0,0,0),1))</f>
        <v>0</v>
      </c>
      <c r="AC1803" s="161">
        <f>IF(DATOS!J1767=Y$39,DATOS!C1767,"")</f>
        <v>0</v>
      </c>
    </row>
    <row r="1804" spans="27:29" x14ac:dyDescent="0.25">
      <c r="AA1804" s="160">
        <f t="shared" si="32"/>
        <v>1</v>
      </c>
      <c r="AB1804" s="160">
        <f>IF(AC1804="",0,IFERROR(IF(VLOOKUP(AC1804,AC$38:AC1803,1,0)&gt;0,0,0),1))</f>
        <v>0</v>
      </c>
      <c r="AC1804" s="161">
        <f>IF(DATOS!J1768=Y$39,DATOS!C1768,"")</f>
        <v>0</v>
      </c>
    </row>
    <row r="1805" spans="27:29" x14ac:dyDescent="0.25">
      <c r="AA1805" s="160">
        <f t="shared" si="32"/>
        <v>1</v>
      </c>
      <c r="AB1805" s="160">
        <f>IF(AC1805="",0,IFERROR(IF(VLOOKUP(AC1805,AC$38:AC1804,1,0)&gt;0,0,0),1))</f>
        <v>0</v>
      </c>
      <c r="AC1805" s="161">
        <f>IF(DATOS!J1769=Y$39,DATOS!C1769,"")</f>
        <v>0</v>
      </c>
    </row>
    <row r="1806" spans="27:29" x14ac:dyDescent="0.25">
      <c r="AA1806" s="160">
        <f t="shared" si="32"/>
        <v>1</v>
      </c>
      <c r="AB1806" s="160">
        <f>IF(AC1806="",0,IFERROR(IF(VLOOKUP(AC1806,AC$38:AC1805,1,0)&gt;0,0,0),1))</f>
        <v>0</v>
      </c>
      <c r="AC1806" s="161">
        <f>IF(DATOS!J1770=Y$39,DATOS!C1770,"")</f>
        <v>0</v>
      </c>
    </row>
    <row r="1807" spans="27:29" x14ac:dyDescent="0.25">
      <c r="AA1807" s="160">
        <f t="shared" si="32"/>
        <v>1</v>
      </c>
      <c r="AB1807" s="160">
        <f>IF(AC1807="",0,IFERROR(IF(VLOOKUP(AC1807,AC$38:AC1806,1,0)&gt;0,0,0),1))</f>
        <v>0</v>
      </c>
      <c r="AC1807" s="161">
        <f>IF(DATOS!J1771=Y$39,DATOS!C1771,"")</f>
        <v>0</v>
      </c>
    </row>
    <row r="1808" spans="27:29" x14ac:dyDescent="0.25">
      <c r="AA1808" s="160">
        <f t="shared" si="32"/>
        <v>1</v>
      </c>
      <c r="AB1808" s="160">
        <f>IF(AC1808="",0,IFERROR(IF(VLOOKUP(AC1808,AC$38:AC1807,1,0)&gt;0,0,0),1))</f>
        <v>0</v>
      </c>
      <c r="AC1808" s="161">
        <f>IF(DATOS!J1772=Y$39,DATOS!C1772,"")</f>
        <v>0</v>
      </c>
    </row>
    <row r="1809" spans="27:29" x14ac:dyDescent="0.25">
      <c r="AA1809" s="160">
        <f t="shared" si="32"/>
        <v>1</v>
      </c>
      <c r="AB1809" s="160">
        <f>IF(AC1809="",0,IFERROR(IF(VLOOKUP(AC1809,AC$38:AC1808,1,0)&gt;0,0,0),1))</f>
        <v>0</v>
      </c>
      <c r="AC1809" s="161">
        <f>IF(DATOS!J1773=Y$39,DATOS!C1773,"")</f>
        <v>0</v>
      </c>
    </row>
    <row r="1810" spans="27:29" x14ac:dyDescent="0.25">
      <c r="AA1810" s="160">
        <f t="shared" si="32"/>
        <v>1</v>
      </c>
      <c r="AB1810" s="160">
        <f>IF(AC1810="",0,IFERROR(IF(VLOOKUP(AC1810,AC$38:AC1809,1,0)&gt;0,0,0),1))</f>
        <v>0</v>
      </c>
      <c r="AC1810" s="161">
        <f>IF(DATOS!J1774=Y$39,DATOS!C1774,"")</f>
        <v>0</v>
      </c>
    </row>
    <row r="1811" spans="27:29" x14ac:dyDescent="0.25">
      <c r="AA1811" s="160">
        <f t="shared" si="32"/>
        <v>1</v>
      </c>
      <c r="AB1811" s="160">
        <f>IF(AC1811="",0,IFERROR(IF(VLOOKUP(AC1811,AC$38:AC1810,1,0)&gt;0,0,0),1))</f>
        <v>0</v>
      </c>
      <c r="AC1811" s="161">
        <f>IF(DATOS!J1775=Y$39,DATOS!C1775,"")</f>
        <v>0</v>
      </c>
    </row>
    <row r="1812" spans="27:29" x14ac:dyDescent="0.25">
      <c r="AA1812" s="160">
        <f t="shared" si="32"/>
        <v>1</v>
      </c>
      <c r="AB1812" s="160">
        <f>IF(AC1812="",0,IFERROR(IF(VLOOKUP(AC1812,AC$38:AC1811,1,0)&gt;0,0,0),1))</f>
        <v>0</v>
      </c>
      <c r="AC1812" s="161">
        <f>IF(DATOS!J1776=Y$39,DATOS!C1776,"")</f>
        <v>0</v>
      </c>
    </row>
    <row r="1813" spans="27:29" x14ac:dyDescent="0.25">
      <c r="AA1813" s="160">
        <f t="shared" si="32"/>
        <v>1</v>
      </c>
      <c r="AB1813" s="160">
        <f>IF(AC1813="",0,IFERROR(IF(VLOOKUP(AC1813,AC$38:AC1812,1,0)&gt;0,0,0),1))</f>
        <v>0</v>
      </c>
      <c r="AC1813" s="161">
        <f>IF(DATOS!J1777=Y$39,DATOS!C1777,"")</f>
        <v>0</v>
      </c>
    </row>
    <row r="1814" spans="27:29" x14ac:dyDescent="0.25">
      <c r="AA1814" s="160">
        <f t="shared" si="32"/>
        <v>1</v>
      </c>
      <c r="AB1814" s="160">
        <f>IF(AC1814="",0,IFERROR(IF(VLOOKUP(AC1814,AC$38:AC1813,1,0)&gt;0,0,0),1))</f>
        <v>0</v>
      </c>
      <c r="AC1814" s="161">
        <f>IF(DATOS!J1778=Y$39,DATOS!C1778,"")</f>
        <v>0</v>
      </c>
    </row>
    <row r="1815" spans="27:29" x14ac:dyDescent="0.25">
      <c r="AA1815" s="160">
        <f t="shared" si="32"/>
        <v>1</v>
      </c>
      <c r="AB1815" s="160">
        <f>IF(AC1815="",0,IFERROR(IF(VLOOKUP(AC1815,AC$38:AC1814,1,0)&gt;0,0,0),1))</f>
        <v>0</v>
      </c>
      <c r="AC1815" s="161">
        <f>IF(DATOS!J1779=Y$39,DATOS!C1779,"")</f>
        <v>0</v>
      </c>
    </row>
    <row r="1816" spans="27:29" x14ac:dyDescent="0.25">
      <c r="AA1816" s="160">
        <f t="shared" si="32"/>
        <v>1</v>
      </c>
      <c r="AB1816" s="160">
        <f>IF(AC1816="",0,IFERROR(IF(VLOOKUP(AC1816,AC$38:AC1815,1,0)&gt;0,0,0),1))</f>
        <v>0</v>
      </c>
      <c r="AC1816" s="161">
        <f>IF(DATOS!J1780=Y$39,DATOS!C1780,"")</f>
        <v>0</v>
      </c>
    </row>
    <row r="1817" spans="27:29" x14ac:dyDescent="0.25">
      <c r="AA1817" s="160">
        <f t="shared" si="32"/>
        <v>1</v>
      </c>
      <c r="AB1817" s="160">
        <f>IF(AC1817="",0,IFERROR(IF(VLOOKUP(AC1817,AC$38:AC1816,1,0)&gt;0,0,0),1))</f>
        <v>0</v>
      </c>
      <c r="AC1817" s="161">
        <f>IF(DATOS!J1781=Y$39,DATOS!C1781,"")</f>
        <v>0</v>
      </c>
    </row>
    <row r="1818" spans="27:29" x14ac:dyDescent="0.25">
      <c r="AA1818" s="160">
        <f t="shared" si="32"/>
        <v>1</v>
      </c>
      <c r="AB1818" s="160">
        <f>IF(AC1818="",0,IFERROR(IF(VLOOKUP(AC1818,AC$38:AC1817,1,0)&gt;0,0,0),1))</f>
        <v>0</v>
      </c>
      <c r="AC1818" s="161">
        <f>IF(DATOS!J1782=Y$39,DATOS!C1782,"")</f>
        <v>0</v>
      </c>
    </row>
    <row r="1819" spans="27:29" x14ac:dyDescent="0.25">
      <c r="AA1819" s="160">
        <f t="shared" si="32"/>
        <v>1</v>
      </c>
      <c r="AB1819" s="160">
        <f>IF(AC1819="",0,IFERROR(IF(VLOOKUP(AC1819,AC$38:AC1818,1,0)&gt;0,0,0),1))</f>
        <v>0</v>
      </c>
      <c r="AC1819" s="161">
        <f>IF(DATOS!J1783=Y$39,DATOS!C1783,"")</f>
        <v>0</v>
      </c>
    </row>
    <row r="1820" spans="27:29" x14ac:dyDescent="0.25">
      <c r="AA1820" s="160">
        <f t="shared" si="32"/>
        <v>1</v>
      </c>
      <c r="AB1820" s="160">
        <f>IF(AC1820="",0,IFERROR(IF(VLOOKUP(AC1820,AC$38:AC1819,1,0)&gt;0,0,0),1))</f>
        <v>0</v>
      </c>
      <c r="AC1820" s="161">
        <f>IF(DATOS!J1784=Y$39,DATOS!C1784,"")</f>
        <v>0</v>
      </c>
    </row>
    <row r="1821" spans="27:29" x14ac:dyDescent="0.25">
      <c r="AA1821" s="160">
        <f t="shared" si="32"/>
        <v>1</v>
      </c>
      <c r="AB1821" s="160">
        <f>IF(AC1821="",0,IFERROR(IF(VLOOKUP(AC1821,AC$38:AC1820,1,0)&gt;0,0,0),1))</f>
        <v>0</v>
      </c>
      <c r="AC1821" s="161">
        <f>IF(DATOS!J1785=Y$39,DATOS!C1785,"")</f>
        <v>0</v>
      </c>
    </row>
    <row r="1822" spans="27:29" x14ac:dyDescent="0.25">
      <c r="AA1822" s="160">
        <f t="shared" si="32"/>
        <v>1</v>
      </c>
      <c r="AB1822" s="160">
        <f>IF(AC1822="",0,IFERROR(IF(VLOOKUP(AC1822,AC$38:AC1821,1,0)&gt;0,0,0),1))</f>
        <v>0</v>
      </c>
      <c r="AC1822" s="161">
        <f>IF(DATOS!J1786=Y$39,DATOS!C1786,"")</f>
        <v>0</v>
      </c>
    </row>
    <row r="1823" spans="27:29" x14ac:dyDescent="0.25">
      <c r="AA1823" s="160">
        <f t="shared" si="32"/>
        <v>1</v>
      </c>
      <c r="AB1823" s="160">
        <f>IF(AC1823="",0,IFERROR(IF(VLOOKUP(AC1823,AC$38:AC1822,1,0)&gt;0,0,0),1))</f>
        <v>0</v>
      </c>
      <c r="AC1823" s="161">
        <f>IF(DATOS!J1787=Y$39,DATOS!C1787,"")</f>
        <v>0</v>
      </c>
    </row>
    <row r="1824" spans="27:29" x14ac:dyDescent="0.25">
      <c r="AA1824" s="160">
        <f t="shared" si="32"/>
        <v>1</v>
      </c>
      <c r="AB1824" s="160">
        <f>IF(AC1824="",0,IFERROR(IF(VLOOKUP(AC1824,AC$38:AC1823,1,0)&gt;0,0,0),1))</f>
        <v>0</v>
      </c>
      <c r="AC1824" s="161">
        <f>IF(DATOS!J1788=Y$39,DATOS!C1788,"")</f>
        <v>0</v>
      </c>
    </row>
    <row r="1825" spans="27:29" x14ac:dyDescent="0.25">
      <c r="AA1825" s="160">
        <f t="shared" si="32"/>
        <v>1</v>
      </c>
      <c r="AB1825" s="160">
        <f>IF(AC1825="",0,IFERROR(IF(VLOOKUP(AC1825,AC$38:AC1824,1,0)&gt;0,0,0),1))</f>
        <v>0</v>
      </c>
      <c r="AC1825" s="161">
        <f>IF(DATOS!J1789=Y$39,DATOS!C1789,"")</f>
        <v>0</v>
      </c>
    </row>
    <row r="1826" spans="27:29" x14ac:dyDescent="0.25">
      <c r="AA1826" s="160">
        <f t="shared" si="32"/>
        <v>1</v>
      </c>
      <c r="AB1826" s="160">
        <f>IF(AC1826="",0,IFERROR(IF(VLOOKUP(AC1826,AC$38:AC1825,1,0)&gt;0,0,0),1))</f>
        <v>0</v>
      </c>
      <c r="AC1826" s="161">
        <f>IF(DATOS!J1790=Y$39,DATOS!C1790,"")</f>
        <v>0</v>
      </c>
    </row>
    <row r="1827" spans="27:29" x14ac:dyDescent="0.25">
      <c r="AA1827" s="160">
        <f t="shared" si="32"/>
        <v>1</v>
      </c>
      <c r="AB1827" s="160">
        <f>IF(AC1827="",0,IFERROR(IF(VLOOKUP(AC1827,AC$38:AC1826,1,0)&gt;0,0,0),1))</f>
        <v>0</v>
      </c>
      <c r="AC1827" s="161">
        <f>IF(DATOS!J1791=Y$39,DATOS!C1791,"")</f>
        <v>0</v>
      </c>
    </row>
    <row r="1828" spans="27:29" x14ac:dyDescent="0.25">
      <c r="AA1828" s="160">
        <f t="shared" si="32"/>
        <v>1</v>
      </c>
      <c r="AB1828" s="160">
        <f>IF(AC1828="",0,IFERROR(IF(VLOOKUP(AC1828,AC$38:AC1827,1,0)&gt;0,0,0),1))</f>
        <v>0</v>
      </c>
      <c r="AC1828" s="161">
        <f>IF(DATOS!J1792=Y$39,DATOS!C1792,"")</f>
        <v>0</v>
      </c>
    </row>
    <row r="1829" spans="27:29" x14ac:dyDescent="0.25">
      <c r="AA1829" s="160">
        <f t="shared" si="32"/>
        <v>1</v>
      </c>
      <c r="AB1829" s="160">
        <f>IF(AC1829="",0,IFERROR(IF(VLOOKUP(AC1829,AC$38:AC1828,1,0)&gt;0,0,0),1))</f>
        <v>0</v>
      </c>
      <c r="AC1829" s="161">
        <f>IF(DATOS!J1793=Y$39,DATOS!C1793,"")</f>
        <v>0</v>
      </c>
    </row>
    <row r="1830" spans="27:29" x14ac:dyDescent="0.25">
      <c r="AA1830" s="160">
        <f t="shared" ref="AA1830:AA1893" si="33">AA1829+AB1830</f>
        <v>1</v>
      </c>
      <c r="AB1830" s="160">
        <f>IF(AC1830="",0,IFERROR(IF(VLOOKUP(AC1830,AC$38:AC1829,1,0)&gt;0,0,0),1))</f>
        <v>0</v>
      </c>
      <c r="AC1830" s="161">
        <f>IF(DATOS!J1794=Y$39,DATOS!C1794,"")</f>
        <v>0</v>
      </c>
    </row>
    <row r="1831" spans="27:29" x14ac:dyDescent="0.25">
      <c r="AA1831" s="160">
        <f t="shared" si="33"/>
        <v>1</v>
      </c>
      <c r="AB1831" s="160">
        <f>IF(AC1831="",0,IFERROR(IF(VLOOKUP(AC1831,AC$38:AC1830,1,0)&gt;0,0,0),1))</f>
        <v>0</v>
      </c>
      <c r="AC1831" s="161">
        <f>IF(DATOS!J1795=Y$39,DATOS!C1795,"")</f>
        <v>0</v>
      </c>
    </row>
    <row r="1832" spans="27:29" x14ac:dyDescent="0.25">
      <c r="AA1832" s="160">
        <f t="shared" si="33"/>
        <v>1</v>
      </c>
      <c r="AB1832" s="160">
        <f>IF(AC1832="",0,IFERROR(IF(VLOOKUP(AC1832,AC$38:AC1831,1,0)&gt;0,0,0),1))</f>
        <v>0</v>
      </c>
      <c r="AC1832" s="161">
        <f>IF(DATOS!J1796=Y$39,DATOS!C1796,"")</f>
        <v>0</v>
      </c>
    </row>
    <row r="1833" spans="27:29" x14ac:dyDescent="0.25">
      <c r="AA1833" s="160">
        <f t="shared" si="33"/>
        <v>1</v>
      </c>
      <c r="AB1833" s="160">
        <f>IF(AC1833="",0,IFERROR(IF(VLOOKUP(AC1833,AC$38:AC1832,1,0)&gt;0,0,0),1))</f>
        <v>0</v>
      </c>
      <c r="AC1833" s="161">
        <f>IF(DATOS!J1797=Y$39,DATOS!C1797,"")</f>
        <v>0</v>
      </c>
    </row>
    <row r="1834" spans="27:29" x14ac:dyDescent="0.25">
      <c r="AA1834" s="160">
        <f t="shared" si="33"/>
        <v>1</v>
      </c>
      <c r="AB1834" s="160">
        <f>IF(AC1834="",0,IFERROR(IF(VLOOKUP(AC1834,AC$38:AC1833,1,0)&gt;0,0,0),1))</f>
        <v>0</v>
      </c>
      <c r="AC1834" s="161">
        <f>IF(DATOS!J1798=Y$39,DATOS!C1798,"")</f>
        <v>0</v>
      </c>
    </row>
    <row r="1835" spans="27:29" x14ac:dyDescent="0.25">
      <c r="AA1835" s="160">
        <f t="shared" si="33"/>
        <v>1</v>
      </c>
      <c r="AB1835" s="160">
        <f>IF(AC1835="",0,IFERROR(IF(VLOOKUP(AC1835,AC$38:AC1834,1,0)&gt;0,0,0),1))</f>
        <v>0</v>
      </c>
      <c r="AC1835" s="161">
        <f>IF(DATOS!J1799=Y$39,DATOS!C1799,"")</f>
        <v>0</v>
      </c>
    </row>
    <row r="1836" spans="27:29" x14ac:dyDescent="0.25">
      <c r="AA1836" s="160">
        <f t="shared" si="33"/>
        <v>1</v>
      </c>
      <c r="AB1836" s="160">
        <f>IF(AC1836="",0,IFERROR(IF(VLOOKUP(AC1836,AC$38:AC1835,1,0)&gt;0,0,0),1))</f>
        <v>0</v>
      </c>
      <c r="AC1836" s="161">
        <f>IF(DATOS!J1800=Y$39,DATOS!C1800,"")</f>
        <v>0</v>
      </c>
    </row>
    <row r="1837" spans="27:29" x14ac:dyDescent="0.25">
      <c r="AA1837" s="160">
        <f t="shared" si="33"/>
        <v>1</v>
      </c>
      <c r="AB1837" s="160">
        <f>IF(AC1837="",0,IFERROR(IF(VLOOKUP(AC1837,AC$38:AC1836,1,0)&gt;0,0,0),1))</f>
        <v>0</v>
      </c>
      <c r="AC1837" s="161">
        <f>IF(DATOS!J1801=Y$39,DATOS!C1801,"")</f>
        <v>0</v>
      </c>
    </row>
    <row r="1838" spans="27:29" x14ac:dyDescent="0.25">
      <c r="AA1838" s="160">
        <f t="shared" si="33"/>
        <v>1</v>
      </c>
      <c r="AB1838" s="160">
        <f>IF(AC1838="",0,IFERROR(IF(VLOOKUP(AC1838,AC$38:AC1837,1,0)&gt;0,0,0),1))</f>
        <v>0</v>
      </c>
      <c r="AC1838" s="161">
        <f>IF(DATOS!J1802=Y$39,DATOS!C1802,"")</f>
        <v>0</v>
      </c>
    </row>
    <row r="1839" spans="27:29" x14ac:dyDescent="0.25">
      <c r="AA1839" s="160">
        <f t="shared" si="33"/>
        <v>1</v>
      </c>
      <c r="AB1839" s="160">
        <f>IF(AC1839="",0,IFERROR(IF(VLOOKUP(AC1839,AC$38:AC1838,1,0)&gt;0,0,0),1))</f>
        <v>0</v>
      </c>
      <c r="AC1839" s="161">
        <f>IF(DATOS!J1803=Y$39,DATOS!C1803,"")</f>
        <v>0</v>
      </c>
    </row>
    <row r="1840" spans="27:29" x14ac:dyDescent="0.25">
      <c r="AA1840" s="160">
        <f t="shared" si="33"/>
        <v>1</v>
      </c>
      <c r="AB1840" s="160">
        <f>IF(AC1840="",0,IFERROR(IF(VLOOKUP(AC1840,AC$38:AC1839,1,0)&gt;0,0,0),1))</f>
        <v>0</v>
      </c>
      <c r="AC1840" s="161">
        <f>IF(DATOS!J1804=Y$39,DATOS!C1804,"")</f>
        <v>0</v>
      </c>
    </row>
    <row r="1841" spans="27:29" x14ac:dyDescent="0.25">
      <c r="AA1841" s="160">
        <f t="shared" si="33"/>
        <v>1</v>
      </c>
      <c r="AB1841" s="160">
        <f>IF(AC1841="",0,IFERROR(IF(VLOOKUP(AC1841,AC$38:AC1840,1,0)&gt;0,0,0),1))</f>
        <v>0</v>
      </c>
      <c r="AC1841" s="161">
        <f>IF(DATOS!J1805=Y$39,DATOS!C1805,"")</f>
        <v>0</v>
      </c>
    </row>
    <row r="1842" spans="27:29" x14ac:dyDescent="0.25">
      <c r="AA1842" s="160">
        <f t="shared" si="33"/>
        <v>1</v>
      </c>
      <c r="AB1842" s="160">
        <f>IF(AC1842="",0,IFERROR(IF(VLOOKUP(AC1842,AC$38:AC1841,1,0)&gt;0,0,0),1))</f>
        <v>0</v>
      </c>
      <c r="AC1842" s="161">
        <f>IF(DATOS!J1806=Y$39,DATOS!C1806,"")</f>
        <v>0</v>
      </c>
    </row>
    <row r="1843" spans="27:29" x14ac:dyDescent="0.25">
      <c r="AA1843" s="160">
        <f t="shared" si="33"/>
        <v>1</v>
      </c>
      <c r="AB1843" s="160">
        <f>IF(AC1843="",0,IFERROR(IF(VLOOKUP(AC1843,AC$38:AC1842,1,0)&gt;0,0,0),1))</f>
        <v>0</v>
      </c>
      <c r="AC1843" s="161">
        <f>IF(DATOS!J1807=Y$39,DATOS!C1807,"")</f>
        <v>0</v>
      </c>
    </row>
    <row r="1844" spans="27:29" x14ac:dyDescent="0.25">
      <c r="AA1844" s="160">
        <f t="shared" si="33"/>
        <v>1</v>
      </c>
      <c r="AB1844" s="160">
        <f>IF(AC1844="",0,IFERROR(IF(VLOOKUP(AC1844,AC$38:AC1843,1,0)&gt;0,0,0),1))</f>
        <v>0</v>
      </c>
      <c r="AC1844" s="161">
        <f>IF(DATOS!J1808=Y$39,DATOS!C1808,"")</f>
        <v>0</v>
      </c>
    </row>
    <row r="1845" spans="27:29" x14ac:dyDescent="0.25">
      <c r="AA1845" s="160">
        <f t="shared" si="33"/>
        <v>1</v>
      </c>
      <c r="AB1845" s="160">
        <f>IF(AC1845="",0,IFERROR(IF(VLOOKUP(AC1845,AC$38:AC1844,1,0)&gt;0,0,0),1))</f>
        <v>0</v>
      </c>
      <c r="AC1845" s="161">
        <f>IF(DATOS!J1809=Y$39,DATOS!C1809,"")</f>
        <v>0</v>
      </c>
    </row>
    <row r="1846" spans="27:29" x14ac:dyDescent="0.25">
      <c r="AA1846" s="160">
        <f t="shared" si="33"/>
        <v>1</v>
      </c>
      <c r="AB1846" s="160">
        <f>IF(AC1846="",0,IFERROR(IF(VLOOKUP(AC1846,AC$38:AC1845,1,0)&gt;0,0,0),1))</f>
        <v>0</v>
      </c>
      <c r="AC1846" s="161">
        <f>IF(DATOS!J1810=Y$39,DATOS!C1810,"")</f>
        <v>0</v>
      </c>
    </row>
    <row r="1847" spans="27:29" x14ac:dyDescent="0.25">
      <c r="AA1847" s="160">
        <f t="shared" si="33"/>
        <v>1</v>
      </c>
      <c r="AB1847" s="160">
        <f>IF(AC1847="",0,IFERROR(IF(VLOOKUP(AC1847,AC$38:AC1846,1,0)&gt;0,0,0),1))</f>
        <v>0</v>
      </c>
      <c r="AC1847" s="161">
        <f>IF(DATOS!J1811=Y$39,DATOS!C1811,"")</f>
        <v>0</v>
      </c>
    </row>
    <row r="1848" spans="27:29" x14ac:dyDescent="0.25">
      <c r="AA1848" s="160">
        <f t="shared" si="33"/>
        <v>1</v>
      </c>
      <c r="AB1848" s="160">
        <f>IF(AC1848="",0,IFERROR(IF(VLOOKUP(AC1848,AC$38:AC1847,1,0)&gt;0,0,0),1))</f>
        <v>0</v>
      </c>
      <c r="AC1848" s="161">
        <f>IF(DATOS!J1812=Y$39,DATOS!C1812,"")</f>
        <v>0</v>
      </c>
    </row>
    <row r="1849" spans="27:29" x14ac:dyDescent="0.25">
      <c r="AA1849" s="160">
        <f t="shared" si="33"/>
        <v>1</v>
      </c>
      <c r="AB1849" s="160">
        <f>IF(AC1849="",0,IFERROR(IF(VLOOKUP(AC1849,AC$38:AC1848,1,0)&gt;0,0,0),1))</f>
        <v>0</v>
      </c>
      <c r="AC1849" s="161">
        <f>IF(DATOS!J1813=Y$39,DATOS!C1813,"")</f>
        <v>0</v>
      </c>
    </row>
    <row r="1850" spans="27:29" x14ac:dyDescent="0.25">
      <c r="AA1850" s="160">
        <f t="shared" si="33"/>
        <v>1</v>
      </c>
      <c r="AB1850" s="160">
        <f>IF(AC1850="",0,IFERROR(IF(VLOOKUP(AC1850,AC$38:AC1849,1,0)&gt;0,0,0),1))</f>
        <v>0</v>
      </c>
      <c r="AC1850" s="161">
        <f>IF(DATOS!J1814=Y$39,DATOS!C1814,"")</f>
        <v>0</v>
      </c>
    </row>
    <row r="1851" spans="27:29" x14ac:dyDescent="0.25">
      <c r="AA1851" s="160">
        <f t="shared" si="33"/>
        <v>1</v>
      </c>
      <c r="AB1851" s="160">
        <f>IF(AC1851="",0,IFERROR(IF(VLOOKUP(AC1851,AC$38:AC1850,1,0)&gt;0,0,0),1))</f>
        <v>0</v>
      </c>
      <c r="AC1851" s="161">
        <f>IF(DATOS!J1815=Y$39,DATOS!C1815,"")</f>
        <v>0</v>
      </c>
    </row>
    <row r="1852" spans="27:29" x14ac:dyDescent="0.25">
      <c r="AA1852" s="160">
        <f t="shared" si="33"/>
        <v>1</v>
      </c>
      <c r="AB1852" s="160">
        <f>IF(AC1852="",0,IFERROR(IF(VLOOKUP(AC1852,AC$38:AC1851,1,0)&gt;0,0,0),1))</f>
        <v>0</v>
      </c>
      <c r="AC1852" s="161">
        <f>IF(DATOS!J1816=Y$39,DATOS!C1816,"")</f>
        <v>0</v>
      </c>
    </row>
    <row r="1853" spans="27:29" x14ac:dyDescent="0.25">
      <c r="AA1853" s="160">
        <f t="shared" si="33"/>
        <v>1</v>
      </c>
      <c r="AB1853" s="160">
        <f>IF(AC1853="",0,IFERROR(IF(VLOOKUP(AC1853,AC$38:AC1852,1,0)&gt;0,0,0),1))</f>
        <v>0</v>
      </c>
      <c r="AC1853" s="161">
        <f>IF(DATOS!J1817=Y$39,DATOS!C1817,"")</f>
        <v>0</v>
      </c>
    </row>
    <row r="1854" spans="27:29" x14ac:dyDescent="0.25">
      <c r="AA1854" s="160">
        <f t="shared" si="33"/>
        <v>1</v>
      </c>
      <c r="AB1854" s="160">
        <f>IF(AC1854="",0,IFERROR(IF(VLOOKUP(AC1854,AC$38:AC1853,1,0)&gt;0,0,0),1))</f>
        <v>0</v>
      </c>
      <c r="AC1854" s="161">
        <f>IF(DATOS!J1818=Y$39,DATOS!C1818,"")</f>
        <v>0</v>
      </c>
    </row>
    <row r="1855" spans="27:29" x14ac:dyDescent="0.25">
      <c r="AA1855" s="160">
        <f t="shared" si="33"/>
        <v>1</v>
      </c>
      <c r="AB1855" s="160">
        <f>IF(AC1855="",0,IFERROR(IF(VLOOKUP(AC1855,AC$38:AC1854,1,0)&gt;0,0,0),1))</f>
        <v>0</v>
      </c>
      <c r="AC1855" s="161">
        <f>IF(DATOS!J1819=Y$39,DATOS!C1819,"")</f>
        <v>0</v>
      </c>
    </row>
    <row r="1856" spans="27:29" x14ac:dyDescent="0.25">
      <c r="AA1856" s="160">
        <f t="shared" si="33"/>
        <v>1</v>
      </c>
      <c r="AB1856" s="160">
        <f>IF(AC1856="",0,IFERROR(IF(VLOOKUP(AC1856,AC$38:AC1855,1,0)&gt;0,0,0),1))</f>
        <v>0</v>
      </c>
      <c r="AC1856" s="161">
        <f>IF(DATOS!J1820=Y$39,DATOS!C1820,"")</f>
        <v>0</v>
      </c>
    </row>
    <row r="1857" spans="27:29" x14ac:dyDescent="0.25">
      <c r="AA1857" s="160">
        <f t="shared" si="33"/>
        <v>1</v>
      </c>
      <c r="AB1857" s="160">
        <f>IF(AC1857="",0,IFERROR(IF(VLOOKUP(AC1857,AC$38:AC1856,1,0)&gt;0,0,0),1))</f>
        <v>0</v>
      </c>
      <c r="AC1857" s="161">
        <f>IF(DATOS!J1821=Y$39,DATOS!C1821,"")</f>
        <v>0</v>
      </c>
    </row>
    <row r="1858" spans="27:29" x14ac:dyDescent="0.25">
      <c r="AA1858" s="160">
        <f t="shared" si="33"/>
        <v>1</v>
      </c>
      <c r="AB1858" s="160">
        <f>IF(AC1858="",0,IFERROR(IF(VLOOKUP(AC1858,AC$38:AC1857,1,0)&gt;0,0,0),1))</f>
        <v>0</v>
      </c>
      <c r="AC1858" s="161">
        <f>IF(DATOS!J1822=Y$39,DATOS!C1822,"")</f>
        <v>0</v>
      </c>
    </row>
    <row r="1859" spans="27:29" x14ac:dyDescent="0.25">
      <c r="AA1859" s="160">
        <f t="shared" si="33"/>
        <v>1</v>
      </c>
      <c r="AB1859" s="160">
        <f>IF(AC1859="",0,IFERROR(IF(VLOOKUP(AC1859,AC$38:AC1858,1,0)&gt;0,0,0),1))</f>
        <v>0</v>
      </c>
      <c r="AC1859" s="161">
        <f>IF(DATOS!J1823=Y$39,DATOS!C1823,"")</f>
        <v>0</v>
      </c>
    </row>
    <row r="1860" spans="27:29" x14ac:dyDescent="0.25">
      <c r="AA1860" s="160">
        <f t="shared" si="33"/>
        <v>1</v>
      </c>
      <c r="AB1860" s="160">
        <f>IF(AC1860="",0,IFERROR(IF(VLOOKUP(AC1860,AC$38:AC1859,1,0)&gt;0,0,0),1))</f>
        <v>0</v>
      </c>
      <c r="AC1860" s="161">
        <f>IF(DATOS!J1824=Y$39,DATOS!C1824,"")</f>
        <v>0</v>
      </c>
    </row>
    <row r="1861" spans="27:29" x14ac:dyDescent="0.25">
      <c r="AA1861" s="160">
        <f t="shared" si="33"/>
        <v>1</v>
      </c>
      <c r="AB1861" s="160">
        <f>IF(AC1861="",0,IFERROR(IF(VLOOKUP(AC1861,AC$38:AC1860,1,0)&gt;0,0,0),1))</f>
        <v>0</v>
      </c>
      <c r="AC1861" s="161">
        <f>IF(DATOS!J1825=Y$39,DATOS!C1825,"")</f>
        <v>0</v>
      </c>
    </row>
    <row r="1862" spans="27:29" x14ac:dyDescent="0.25">
      <c r="AA1862" s="160">
        <f t="shared" si="33"/>
        <v>1</v>
      </c>
      <c r="AB1862" s="160">
        <f>IF(AC1862="",0,IFERROR(IF(VLOOKUP(AC1862,AC$38:AC1861,1,0)&gt;0,0,0),1))</f>
        <v>0</v>
      </c>
      <c r="AC1862" s="161">
        <f>IF(DATOS!J1826=Y$39,DATOS!C1826,"")</f>
        <v>0</v>
      </c>
    </row>
    <row r="1863" spans="27:29" x14ac:dyDescent="0.25">
      <c r="AA1863" s="160">
        <f t="shared" si="33"/>
        <v>1</v>
      </c>
      <c r="AB1863" s="160">
        <f>IF(AC1863="",0,IFERROR(IF(VLOOKUP(AC1863,AC$38:AC1862,1,0)&gt;0,0,0),1))</f>
        <v>0</v>
      </c>
      <c r="AC1863" s="161">
        <f>IF(DATOS!J1827=Y$39,DATOS!C1827,"")</f>
        <v>0</v>
      </c>
    </row>
    <row r="1864" spans="27:29" x14ac:dyDescent="0.25">
      <c r="AA1864" s="160">
        <f t="shared" si="33"/>
        <v>1</v>
      </c>
      <c r="AB1864" s="160">
        <f>IF(AC1864="",0,IFERROR(IF(VLOOKUP(AC1864,AC$38:AC1863,1,0)&gt;0,0,0),1))</f>
        <v>0</v>
      </c>
      <c r="AC1864" s="161">
        <f>IF(DATOS!J1828=Y$39,DATOS!C1828,"")</f>
        <v>0</v>
      </c>
    </row>
    <row r="1865" spans="27:29" x14ac:dyDescent="0.25">
      <c r="AA1865" s="160">
        <f t="shared" si="33"/>
        <v>1</v>
      </c>
      <c r="AB1865" s="160">
        <f>IF(AC1865="",0,IFERROR(IF(VLOOKUP(AC1865,AC$38:AC1864,1,0)&gt;0,0,0),1))</f>
        <v>0</v>
      </c>
      <c r="AC1865" s="161">
        <f>IF(DATOS!J1829=Y$39,DATOS!C1829,"")</f>
        <v>0</v>
      </c>
    </row>
    <row r="1866" spans="27:29" x14ac:dyDescent="0.25">
      <c r="AA1866" s="160">
        <f t="shared" si="33"/>
        <v>1</v>
      </c>
      <c r="AB1866" s="160">
        <f>IF(AC1866="",0,IFERROR(IF(VLOOKUP(AC1866,AC$38:AC1865,1,0)&gt;0,0,0),1))</f>
        <v>0</v>
      </c>
      <c r="AC1866" s="161">
        <f>IF(DATOS!J1830=Y$39,DATOS!C1830,"")</f>
        <v>0</v>
      </c>
    </row>
    <row r="1867" spans="27:29" x14ac:dyDescent="0.25">
      <c r="AA1867" s="160">
        <f t="shared" si="33"/>
        <v>1</v>
      </c>
      <c r="AB1867" s="160">
        <f>IF(AC1867="",0,IFERROR(IF(VLOOKUP(AC1867,AC$38:AC1866,1,0)&gt;0,0,0),1))</f>
        <v>0</v>
      </c>
      <c r="AC1867" s="161">
        <f>IF(DATOS!J1831=Y$39,DATOS!C1831,"")</f>
        <v>0</v>
      </c>
    </row>
    <row r="1868" spans="27:29" x14ac:dyDescent="0.25">
      <c r="AA1868" s="160">
        <f t="shared" si="33"/>
        <v>1</v>
      </c>
      <c r="AB1868" s="160">
        <f>IF(AC1868="",0,IFERROR(IF(VLOOKUP(AC1868,AC$38:AC1867,1,0)&gt;0,0,0),1))</f>
        <v>0</v>
      </c>
      <c r="AC1868" s="161">
        <f>IF(DATOS!J1832=Y$39,DATOS!C1832,"")</f>
        <v>0</v>
      </c>
    </row>
    <row r="1869" spans="27:29" x14ac:dyDescent="0.25">
      <c r="AA1869" s="160">
        <f t="shared" si="33"/>
        <v>1</v>
      </c>
      <c r="AB1869" s="160">
        <f>IF(AC1869="",0,IFERROR(IF(VLOOKUP(AC1869,AC$38:AC1868,1,0)&gt;0,0,0),1))</f>
        <v>0</v>
      </c>
      <c r="AC1869" s="161">
        <f>IF(DATOS!J1833=Y$39,DATOS!C1833,"")</f>
        <v>0</v>
      </c>
    </row>
    <row r="1870" spans="27:29" x14ac:dyDescent="0.25">
      <c r="AA1870" s="160">
        <f t="shared" si="33"/>
        <v>1</v>
      </c>
      <c r="AB1870" s="160">
        <f>IF(AC1870="",0,IFERROR(IF(VLOOKUP(AC1870,AC$38:AC1869,1,0)&gt;0,0,0),1))</f>
        <v>0</v>
      </c>
      <c r="AC1870" s="161">
        <f>IF(DATOS!J1834=Y$39,DATOS!C1834,"")</f>
        <v>0</v>
      </c>
    </row>
    <row r="1871" spans="27:29" x14ac:dyDescent="0.25">
      <c r="AA1871" s="160">
        <f t="shared" si="33"/>
        <v>1</v>
      </c>
      <c r="AB1871" s="160">
        <f>IF(AC1871="",0,IFERROR(IF(VLOOKUP(AC1871,AC$38:AC1870,1,0)&gt;0,0,0),1))</f>
        <v>0</v>
      </c>
      <c r="AC1871" s="161">
        <f>IF(DATOS!J1835=Y$39,DATOS!C1835,"")</f>
        <v>0</v>
      </c>
    </row>
    <row r="1872" spans="27:29" x14ac:dyDescent="0.25">
      <c r="AA1872" s="160">
        <f t="shared" si="33"/>
        <v>1</v>
      </c>
      <c r="AB1872" s="160">
        <f>IF(AC1872="",0,IFERROR(IF(VLOOKUP(AC1872,AC$38:AC1871,1,0)&gt;0,0,0),1))</f>
        <v>0</v>
      </c>
      <c r="AC1872" s="161">
        <f>IF(DATOS!J1836=Y$39,DATOS!C1836,"")</f>
        <v>0</v>
      </c>
    </row>
    <row r="1873" spans="27:29" x14ac:dyDescent="0.25">
      <c r="AA1873" s="160">
        <f t="shared" si="33"/>
        <v>1</v>
      </c>
      <c r="AB1873" s="160">
        <f>IF(AC1873="",0,IFERROR(IF(VLOOKUP(AC1873,AC$38:AC1872,1,0)&gt;0,0,0),1))</f>
        <v>0</v>
      </c>
      <c r="AC1873" s="161">
        <f>IF(DATOS!J1837=Y$39,DATOS!C1837,"")</f>
        <v>0</v>
      </c>
    </row>
    <row r="1874" spans="27:29" x14ac:dyDescent="0.25">
      <c r="AA1874" s="160">
        <f t="shared" si="33"/>
        <v>1</v>
      </c>
      <c r="AB1874" s="160">
        <f>IF(AC1874="",0,IFERROR(IF(VLOOKUP(AC1874,AC$38:AC1873,1,0)&gt;0,0,0),1))</f>
        <v>0</v>
      </c>
      <c r="AC1874" s="161">
        <f>IF(DATOS!J1838=Y$39,DATOS!C1838,"")</f>
        <v>0</v>
      </c>
    </row>
    <row r="1875" spans="27:29" x14ac:dyDescent="0.25">
      <c r="AA1875" s="160">
        <f t="shared" si="33"/>
        <v>1</v>
      </c>
      <c r="AB1875" s="160">
        <f>IF(AC1875="",0,IFERROR(IF(VLOOKUP(AC1875,AC$38:AC1874,1,0)&gt;0,0,0),1))</f>
        <v>0</v>
      </c>
      <c r="AC1875" s="161">
        <f>IF(DATOS!J1839=Y$39,DATOS!C1839,"")</f>
        <v>0</v>
      </c>
    </row>
    <row r="1876" spans="27:29" x14ac:dyDescent="0.25">
      <c r="AA1876" s="160">
        <f t="shared" si="33"/>
        <v>1</v>
      </c>
      <c r="AB1876" s="160">
        <f>IF(AC1876="",0,IFERROR(IF(VLOOKUP(AC1876,AC$38:AC1875,1,0)&gt;0,0,0),1))</f>
        <v>0</v>
      </c>
      <c r="AC1876" s="161">
        <f>IF(DATOS!J1840=Y$39,DATOS!C1840,"")</f>
        <v>0</v>
      </c>
    </row>
    <row r="1877" spans="27:29" x14ac:dyDescent="0.25">
      <c r="AA1877" s="160">
        <f t="shared" si="33"/>
        <v>1</v>
      </c>
      <c r="AB1877" s="160">
        <f>IF(AC1877="",0,IFERROR(IF(VLOOKUP(AC1877,AC$38:AC1876,1,0)&gt;0,0,0),1))</f>
        <v>0</v>
      </c>
      <c r="AC1877" s="161">
        <f>IF(DATOS!J1841=Y$39,DATOS!C1841,"")</f>
        <v>0</v>
      </c>
    </row>
    <row r="1878" spans="27:29" x14ac:dyDescent="0.25">
      <c r="AA1878" s="160">
        <f t="shared" si="33"/>
        <v>1</v>
      </c>
      <c r="AB1878" s="160">
        <f>IF(AC1878="",0,IFERROR(IF(VLOOKUP(AC1878,AC$38:AC1877,1,0)&gt;0,0,0),1))</f>
        <v>0</v>
      </c>
      <c r="AC1878" s="161">
        <f>IF(DATOS!J1842=Y$39,DATOS!C1842,"")</f>
        <v>0</v>
      </c>
    </row>
    <row r="1879" spans="27:29" x14ac:dyDescent="0.25">
      <c r="AA1879" s="160">
        <f t="shared" si="33"/>
        <v>1</v>
      </c>
      <c r="AB1879" s="160">
        <f>IF(AC1879="",0,IFERROR(IF(VLOOKUP(AC1879,AC$38:AC1878,1,0)&gt;0,0,0),1))</f>
        <v>0</v>
      </c>
      <c r="AC1879" s="161">
        <f>IF(DATOS!J1843=Y$39,DATOS!C1843,"")</f>
        <v>0</v>
      </c>
    </row>
    <row r="1880" spans="27:29" x14ac:dyDescent="0.25">
      <c r="AA1880" s="160">
        <f t="shared" si="33"/>
        <v>1</v>
      </c>
      <c r="AB1880" s="160">
        <f>IF(AC1880="",0,IFERROR(IF(VLOOKUP(AC1880,AC$38:AC1879,1,0)&gt;0,0,0),1))</f>
        <v>0</v>
      </c>
      <c r="AC1880" s="161">
        <f>IF(DATOS!J1844=Y$39,DATOS!C1844,"")</f>
        <v>0</v>
      </c>
    </row>
    <row r="1881" spans="27:29" x14ac:dyDescent="0.25">
      <c r="AA1881" s="160">
        <f t="shared" si="33"/>
        <v>1</v>
      </c>
      <c r="AB1881" s="160">
        <f>IF(AC1881="",0,IFERROR(IF(VLOOKUP(AC1881,AC$38:AC1880,1,0)&gt;0,0,0),1))</f>
        <v>0</v>
      </c>
      <c r="AC1881" s="161">
        <f>IF(DATOS!J1845=Y$39,DATOS!C1845,"")</f>
        <v>0</v>
      </c>
    </row>
    <row r="1882" spans="27:29" x14ac:dyDescent="0.25">
      <c r="AA1882" s="160">
        <f t="shared" si="33"/>
        <v>1</v>
      </c>
      <c r="AB1882" s="160">
        <f>IF(AC1882="",0,IFERROR(IF(VLOOKUP(AC1882,AC$38:AC1881,1,0)&gt;0,0,0),1))</f>
        <v>0</v>
      </c>
      <c r="AC1882" s="161">
        <f>IF(DATOS!J1846=Y$39,DATOS!C1846,"")</f>
        <v>0</v>
      </c>
    </row>
    <row r="1883" spans="27:29" x14ac:dyDescent="0.25">
      <c r="AA1883" s="160">
        <f t="shared" si="33"/>
        <v>1</v>
      </c>
      <c r="AB1883" s="160">
        <f>IF(AC1883="",0,IFERROR(IF(VLOOKUP(AC1883,AC$38:AC1882,1,0)&gt;0,0,0),1))</f>
        <v>0</v>
      </c>
      <c r="AC1883" s="161">
        <f>IF(DATOS!J1847=Y$39,DATOS!C1847,"")</f>
        <v>0</v>
      </c>
    </row>
    <row r="1884" spans="27:29" x14ac:dyDescent="0.25">
      <c r="AA1884" s="160">
        <f t="shared" si="33"/>
        <v>1</v>
      </c>
      <c r="AB1884" s="160">
        <f>IF(AC1884="",0,IFERROR(IF(VLOOKUP(AC1884,AC$38:AC1883,1,0)&gt;0,0,0),1))</f>
        <v>0</v>
      </c>
      <c r="AC1884" s="161">
        <f>IF(DATOS!J1848=Y$39,DATOS!C1848,"")</f>
        <v>0</v>
      </c>
    </row>
    <row r="1885" spans="27:29" x14ac:dyDescent="0.25">
      <c r="AA1885" s="160">
        <f t="shared" si="33"/>
        <v>1</v>
      </c>
      <c r="AB1885" s="160">
        <f>IF(AC1885="",0,IFERROR(IF(VLOOKUP(AC1885,AC$38:AC1884,1,0)&gt;0,0,0),1))</f>
        <v>0</v>
      </c>
      <c r="AC1885" s="161">
        <f>IF(DATOS!J1849=Y$39,DATOS!C1849,"")</f>
        <v>0</v>
      </c>
    </row>
    <row r="1886" spans="27:29" x14ac:dyDescent="0.25">
      <c r="AA1886" s="160">
        <f t="shared" si="33"/>
        <v>1</v>
      </c>
      <c r="AB1886" s="160">
        <f>IF(AC1886="",0,IFERROR(IF(VLOOKUP(AC1886,AC$38:AC1885,1,0)&gt;0,0,0),1))</f>
        <v>0</v>
      </c>
      <c r="AC1886" s="161">
        <f>IF(DATOS!J1850=Y$39,DATOS!C1850,"")</f>
        <v>0</v>
      </c>
    </row>
    <row r="1887" spans="27:29" x14ac:dyDescent="0.25">
      <c r="AA1887" s="160">
        <f t="shared" si="33"/>
        <v>1</v>
      </c>
      <c r="AB1887" s="160">
        <f>IF(AC1887="",0,IFERROR(IF(VLOOKUP(AC1887,AC$38:AC1886,1,0)&gt;0,0,0),1))</f>
        <v>0</v>
      </c>
      <c r="AC1887" s="161">
        <f>IF(DATOS!J1851=Y$39,DATOS!C1851,"")</f>
        <v>0</v>
      </c>
    </row>
    <row r="1888" spans="27:29" x14ac:dyDescent="0.25">
      <c r="AA1888" s="160">
        <f t="shared" si="33"/>
        <v>1</v>
      </c>
      <c r="AB1888" s="160">
        <f>IF(AC1888="",0,IFERROR(IF(VLOOKUP(AC1888,AC$38:AC1887,1,0)&gt;0,0,0),1))</f>
        <v>0</v>
      </c>
      <c r="AC1888" s="161">
        <f>IF(DATOS!J1852=Y$39,DATOS!C1852,"")</f>
        <v>0</v>
      </c>
    </row>
    <row r="1889" spans="27:29" x14ac:dyDescent="0.25">
      <c r="AA1889" s="160">
        <f t="shared" si="33"/>
        <v>1</v>
      </c>
      <c r="AB1889" s="160">
        <f>IF(AC1889="",0,IFERROR(IF(VLOOKUP(AC1889,AC$38:AC1888,1,0)&gt;0,0,0),1))</f>
        <v>0</v>
      </c>
      <c r="AC1889" s="161">
        <f>IF(DATOS!J1853=Y$39,DATOS!C1853,"")</f>
        <v>0</v>
      </c>
    </row>
    <row r="1890" spans="27:29" x14ac:dyDescent="0.25">
      <c r="AA1890" s="160">
        <f t="shared" si="33"/>
        <v>1</v>
      </c>
      <c r="AB1890" s="160">
        <f>IF(AC1890="",0,IFERROR(IF(VLOOKUP(AC1890,AC$38:AC1889,1,0)&gt;0,0,0),1))</f>
        <v>0</v>
      </c>
      <c r="AC1890" s="161">
        <f>IF(DATOS!J1854=Y$39,DATOS!C1854,"")</f>
        <v>0</v>
      </c>
    </row>
    <row r="1891" spans="27:29" x14ac:dyDescent="0.25">
      <c r="AA1891" s="160">
        <f t="shared" si="33"/>
        <v>1</v>
      </c>
      <c r="AB1891" s="160">
        <f>IF(AC1891="",0,IFERROR(IF(VLOOKUP(AC1891,AC$38:AC1890,1,0)&gt;0,0,0),1))</f>
        <v>0</v>
      </c>
      <c r="AC1891" s="161">
        <f>IF(DATOS!J1855=Y$39,DATOS!C1855,"")</f>
        <v>0</v>
      </c>
    </row>
    <row r="1892" spans="27:29" x14ac:dyDescent="0.25">
      <c r="AA1892" s="160">
        <f t="shared" si="33"/>
        <v>1</v>
      </c>
      <c r="AB1892" s="160">
        <f>IF(AC1892="",0,IFERROR(IF(VLOOKUP(AC1892,AC$38:AC1891,1,0)&gt;0,0,0),1))</f>
        <v>0</v>
      </c>
      <c r="AC1892" s="161">
        <f>IF(DATOS!J1856=Y$39,DATOS!C1856,"")</f>
        <v>0</v>
      </c>
    </row>
    <row r="1893" spans="27:29" x14ac:dyDescent="0.25">
      <c r="AA1893" s="160">
        <f t="shared" si="33"/>
        <v>1</v>
      </c>
      <c r="AB1893" s="160">
        <f>IF(AC1893="",0,IFERROR(IF(VLOOKUP(AC1893,AC$38:AC1892,1,0)&gt;0,0,0),1))</f>
        <v>0</v>
      </c>
      <c r="AC1893" s="161">
        <f>IF(DATOS!J1857=Y$39,DATOS!C1857,"")</f>
        <v>0</v>
      </c>
    </row>
    <row r="1894" spans="27:29" x14ac:dyDescent="0.25">
      <c r="AA1894" s="160">
        <f t="shared" ref="AA1894:AA1957" si="34">AA1893+AB1894</f>
        <v>1</v>
      </c>
      <c r="AB1894" s="160">
        <f>IF(AC1894="",0,IFERROR(IF(VLOOKUP(AC1894,AC$38:AC1893,1,0)&gt;0,0,0),1))</f>
        <v>0</v>
      </c>
      <c r="AC1894" s="161">
        <f>IF(DATOS!J1858=Y$39,DATOS!C1858,"")</f>
        <v>0</v>
      </c>
    </row>
    <row r="1895" spans="27:29" x14ac:dyDescent="0.25">
      <c r="AA1895" s="160">
        <f t="shared" si="34"/>
        <v>1</v>
      </c>
      <c r="AB1895" s="160">
        <f>IF(AC1895="",0,IFERROR(IF(VLOOKUP(AC1895,AC$38:AC1894,1,0)&gt;0,0,0),1))</f>
        <v>0</v>
      </c>
      <c r="AC1895" s="161">
        <f>IF(DATOS!J1859=Y$39,DATOS!C1859,"")</f>
        <v>0</v>
      </c>
    </row>
    <row r="1896" spans="27:29" x14ac:dyDescent="0.25">
      <c r="AA1896" s="160">
        <f t="shared" si="34"/>
        <v>1</v>
      </c>
      <c r="AB1896" s="160">
        <f>IF(AC1896="",0,IFERROR(IF(VLOOKUP(AC1896,AC$38:AC1895,1,0)&gt;0,0,0),1))</f>
        <v>0</v>
      </c>
      <c r="AC1896" s="161">
        <f>IF(DATOS!J1860=Y$39,DATOS!C1860,"")</f>
        <v>0</v>
      </c>
    </row>
    <row r="1897" spans="27:29" x14ac:dyDescent="0.25">
      <c r="AA1897" s="160">
        <f t="shared" si="34"/>
        <v>1</v>
      </c>
      <c r="AB1897" s="160">
        <f>IF(AC1897="",0,IFERROR(IF(VLOOKUP(AC1897,AC$38:AC1896,1,0)&gt;0,0,0),1))</f>
        <v>0</v>
      </c>
      <c r="AC1897" s="161">
        <f>IF(DATOS!J1861=Y$39,DATOS!C1861,"")</f>
        <v>0</v>
      </c>
    </row>
    <row r="1898" spans="27:29" x14ac:dyDescent="0.25">
      <c r="AA1898" s="160">
        <f t="shared" si="34"/>
        <v>1</v>
      </c>
      <c r="AB1898" s="160">
        <f>IF(AC1898="",0,IFERROR(IF(VLOOKUP(AC1898,AC$38:AC1897,1,0)&gt;0,0,0),1))</f>
        <v>0</v>
      </c>
      <c r="AC1898" s="161">
        <f>IF(DATOS!J1862=Y$39,DATOS!C1862,"")</f>
        <v>0</v>
      </c>
    </row>
    <row r="1899" spans="27:29" x14ac:dyDescent="0.25">
      <c r="AA1899" s="160">
        <f t="shared" si="34"/>
        <v>1</v>
      </c>
      <c r="AB1899" s="160">
        <f>IF(AC1899="",0,IFERROR(IF(VLOOKUP(AC1899,AC$38:AC1898,1,0)&gt;0,0,0),1))</f>
        <v>0</v>
      </c>
      <c r="AC1899" s="161">
        <f>IF(DATOS!J1863=Y$39,DATOS!C1863,"")</f>
        <v>0</v>
      </c>
    </row>
    <row r="1900" spans="27:29" x14ac:dyDescent="0.25">
      <c r="AA1900" s="160">
        <f t="shared" si="34"/>
        <v>1</v>
      </c>
      <c r="AB1900" s="160">
        <f>IF(AC1900="",0,IFERROR(IF(VLOOKUP(AC1900,AC$38:AC1899,1,0)&gt;0,0,0),1))</f>
        <v>0</v>
      </c>
      <c r="AC1900" s="161">
        <f>IF(DATOS!J1864=Y$39,DATOS!C1864,"")</f>
        <v>0</v>
      </c>
    </row>
    <row r="1901" spans="27:29" x14ac:dyDescent="0.25">
      <c r="AA1901" s="160">
        <f t="shared" si="34"/>
        <v>1</v>
      </c>
      <c r="AB1901" s="160">
        <f>IF(AC1901="",0,IFERROR(IF(VLOOKUP(AC1901,AC$38:AC1900,1,0)&gt;0,0,0),1))</f>
        <v>0</v>
      </c>
      <c r="AC1901" s="161">
        <f>IF(DATOS!J1865=Y$39,DATOS!C1865,"")</f>
        <v>0</v>
      </c>
    </row>
    <row r="1902" spans="27:29" x14ac:dyDescent="0.25">
      <c r="AA1902" s="160">
        <f t="shared" si="34"/>
        <v>1</v>
      </c>
      <c r="AB1902" s="160">
        <f>IF(AC1902="",0,IFERROR(IF(VLOOKUP(AC1902,AC$38:AC1901,1,0)&gt;0,0,0),1))</f>
        <v>0</v>
      </c>
      <c r="AC1902" s="161">
        <f>IF(DATOS!J1866=Y$39,DATOS!C1866,"")</f>
        <v>0</v>
      </c>
    </row>
    <row r="1903" spans="27:29" x14ac:dyDescent="0.25">
      <c r="AA1903" s="160">
        <f t="shared" si="34"/>
        <v>1</v>
      </c>
      <c r="AB1903" s="160">
        <f>IF(AC1903="",0,IFERROR(IF(VLOOKUP(AC1903,AC$38:AC1902,1,0)&gt;0,0,0),1))</f>
        <v>0</v>
      </c>
      <c r="AC1903" s="161">
        <f>IF(DATOS!J1867=Y$39,DATOS!C1867,"")</f>
        <v>0</v>
      </c>
    </row>
    <row r="1904" spans="27:29" x14ac:dyDescent="0.25">
      <c r="AA1904" s="160">
        <f t="shared" si="34"/>
        <v>1</v>
      </c>
      <c r="AB1904" s="160">
        <f>IF(AC1904="",0,IFERROR(IF(VLOOKUP(AC1904,AC$38:AC1903,1,0)&gt;0,0,0),1))</f>
        <v>0</v>
      </c>
      <c r="AC1904" s="161">
        <f>IF(DATOS!J1868=Y$39,DATOS!C1868,"")</f>
        <v>0</v>
      </c>
    </row>
    <row r="1905" spans="27:29" x14ac:dyDescent="0.25">
      <c r="AA1905" s="160">
        <f t="shared" si="34"/>
        <v>1</v>
      </c>
      <c r="AB1905" s="160">
        <f>IF(AC1905="",0,IFERROR(IF(VLOOKUP(AC1905,AC$38:AC1904,1,0)&gt;0,0,0),1))</f>
        <v>0</v>
      </c>
      <c r="AC1905" s="161">
        <f>IF(DATOS!J1869=Y$39,DATOS!C1869,"")</f>
        <v>0</v>
      </c>
    </row>
    <row r="1906" spans="27:29" x14ac:dyDescent="0.25">
      <c r="AA1906" s="160">
        <f t="shared" si="34"/>
        <v>1</v>
      </c>
      <c r="AB1906" s="160">
        <f>IF(AC1906="",0,IFERROR(IF(VLOOKUP(AC1906,AC$38:AC1905,1,0)&gt;0,0,0),1))</f>
        <v>0</v>
      </c>
      <c r="AC1906" s="161">
        <f>IF(DATOS!J1870=Y$39,DATOS!C1870,"")</f>
        <v>0</v>
      </c>
    </row>
    <row r="1907" spans="27:29" x14ac:dyDescent="0.25">
      <c r="AA1907" s="160">
        <f t="shared" si="34"/>
        <v>1</v>
      </c>
      <c r="AB1907" s="160">
        <f>IF(AC1907="",0,IFERROR(IF(VLOOKUP(AC1907,AC$38:AC1906,1,0)&gt;0,0,0),1))</f>
        <v>0</v>
      </c>
      <c r="AC1907" s="161">
        <f>IF(DATOS!J1871=Y$39,DATOS!C1871,"")</f>
        <v>0</v>
      </c>
    </row>
    <row r="1908" spans="27:29" x14ac:dyDescent="0.25">
      <c r="AA1908" s="160">
        <f t="shared" si="34"/>
        <v>1</v>
      </c>
      <c r="AB1908" s="160">
        <f>IF(AC1908="",0,IFERROR(IF(VLOOKUP(AC1908,AC$38:AC1907,1,0)&gt;0,0,0),1))</f>
        <v>0</v>
      </c>
      <c r="AC1908" s="161">
        <f>IF(DATOS!J1872=Y$39,DATOS!C1872,"")</f>
        <v>0</v>
      </c>
    </row>
    <row r="1909" spans="27:29" x14ac:dyDescent="0.25">
      <c r="AA1909" s="160">
        <f t="shared" si="34"/>
        <v>1</v>
      </c>
      <c r="AB1909" s="160">
        <f>IF(AC1909="",0,IFERROR(IF(VLOOKUP(AC1909,AC$38:AC1908,1,0)&gt;0,0,0),1))</f>
        <v>0</v>
      </c>
      <c r="AC1909" s="161">
        <f>IF(DATOS!J1873=Y$39,DATOS!C1873,"")</f>
        <v>0</v>
      </c>
    </row>
    <row r="1910" spans="27:29" x14ac:dyDescent="0.25">
      <c r="AA1910" s="160">
        <f t="shared" si="34"/>
        <v>1</v>
      </c>
      <c r="AB1910" s="160">
        <f>IF(AC1910="",0,IFERROR(IF(VLOOKUP(AC1910,AC$38:AC1909,1,0)&gt;0,0,0),1))</f>
        <v>0</v>
      </c>
      <c r="AC1910" s="161">
        <f>IF(DATOS!J1874=Y$39,DATOS!C1874,"")</f>
        <v>0</v>
      </c>
    </row>
    <row r="1911" spans="27:29" x14ac:dyDescent="0.25">
      <c r="AA1911" s="160">
        <f t="shared" si="34"/>
        <v>1</v>
      </c>
      <c r="AB1911" s="160">
        <f>IF(AC1911="",0,IFERROR(IF(VLOOKUP(AC1911,AC$38:AC1910,1,0)&gt;0,0,0),1))</f>
        <v>0</v>
      </c>
      <c r="AC1911" s="161">
        <f>IF(DATOS!J1875=Y$39,DATOS!C1875,"")</f>
        <v>0</v>
      </c>
    </row>
    <row r="1912" spans="27:29" x14ac:dyDescent="0.25">
      <c r="AA1912" s="160">
        <f t="shared" si="34"/>
        <v>1</v>
      </c>
      <c r="AB1912" s="160">
        <f>IF(AC1912="",0,IFERROR(IF(VLOOKUP(AC1912,AC$38:AC1911,1,0)&gt;0,0,0),1))</f>
        <v>0</v>
      </c>
      <c r="AC1912" s="161">
        <f>IF(DATOS!J1876=Y$39,DATOS!C1876,"")</f>
        <v>0</v>
      </c>
    </row>
    <row r="1913" spans="27:29" x14ac:dyDescent="0.25">
      <c r="AA1913" s="160">
        <f t="shared" si="34"/>
        <v>1</v>
      </c>
      <c r="AB1913" s="160">
        <f>IF(AC1913="",0,IFERROR(IF(VLOOKUP(AC1913,AC$38:AC1912,1,0)&gt;0,0,0),1))</f>
        <v>0</v>
      </c>
      <c r="AC1913" s="161">
        <f>IF(DATOS!J1877=Y$39,DATOS!C1877,"")</f>
        <v>0</v>
      </c>
    </row>
    <row r="1914" spans="27:29" x14ac:dyDescent="0.25">
      <c r="AA1914" s="160">
        <f t="shared" si="34"/>
        <v>1</v>
      </c>
      <c r="AB1914" s="160">
        <f>IF(AC1914="",0,IFERROR(IF(VLOOKUP(AC1914,AC$38:AC1913,1,0)&gt;0,0,0),1))</f>
        <v>0</v>
      </c>
      <c r="AC1914" s="161">
        <f>IF(DATOS!J1878=Y$39,DATOS!C1878,"")</f>
        <v>0</v>
      </c>
    </row>
    <row r="1915" spans="27:29" x14ac:dyDescent="0.25">
      <c r="AA1915" s="160">
        <f t="shared" si="34"/>
        <v>1</v>
      </c>
      <c r="AB1915" s="160">
        <f>IF(AC1915="",0,IFERROR(IF(VLOOKUP(AC1915,AC$38:AC1914,1,0)&gt;0,0,0),1))</f>
        <v>0</v>
      </c>
      <c r="AC1915" s="161">
        <f>IF(DATOS!J1879=Y$39,DATOS!C1879,"")</f>
        <v>0</v>
      </c>
    </row>
    <row r="1916" spans="27:29" x14ac:dyDescent="0.25">
      <c r="AA1916" s="160">
        <f t="shared" si="34"/>
        <v>1</v>
      </c>
      <c r="AB1916" s="160">
        <f>IF(AC1916="",0,IFERROR(IF(VLOOKUP(AC1916,AC$38:AC1915,1,0)&gt;0,0,0),1))</f>
        <v>0</v>
      </c>
      <c r="AC1916" s="161">
        <f>IF(DATOS!J1880=Y$39,DATOS!C1880,"")</f>
        <v>0</v>
      </c>
    </row>
    <row r="1917" spans="27:29" x14ac:dyDescent="0.25">
      <c r="AA1917" s="160">
        <f t="shared" si="34"/>
        <v>1</v>
      </c>
      <c r="AB1917" s="160">
        <f>IF(AC1917="",0,IFERROR(IF(VLOOKUP(AC1917,AC$38:AC1916,1,0)&gt;0,0,0),1))</f>
        <v>0</v>
      </c>
      <c r="AC1917" s="161">
        <f>IF(DATOS!J1881=Y$39,DATOS!C1881,"")</f>
        <v>0</v>
      </c>
    </row>
    <row r="1918" spans="27:29" x14ac:dyDescent="0.25">
      <c r="AA1918" s="160">
        <f t="shared" si="34"/>
        <v>1</v>
      </c>
      <c r="AB1918" s="160">
        <f>IF(AC1918="",0,IFERROR(IF(VLOOKUP(AC1918,AC$38:AC1917,1,0)&gt;0,0,0),1))</f>
        <v>0</v>
      </c>
      <c r="AC1918" s="161">
        <f>IF(DATOS!J1882=Y$39,DATOS!C1882,"")</f>
        <v>0</v>
      </c>
    </row>
    <row r="1919" spans="27:29" x14ac:dyDescent="0.25">
      <c r="AA1919" s="160">
        <f t="shared" si="34"/>
        <v>1</v>
      </c>
      <c r="AB1919" s="160">
        <f>IF(AC1919="",0,IFERROR(IF(VLOOKUP(AC1919,AC$38:AC1918,1,0)&gt;0,0,0),1))</f>
        <v>0</v>
      </c>
      <c r="AC1919" s="161">
        <f>IF(DATOS!J1883=Y$39,DATOS!C1883,"")</f>
        <v>0</v>
      </c>
    </row>
    <row r="1920" spans="27:29" x14ac:dyDescent="0.25">
      <c r="AA1920" s="160">
        <f t="shared" si="34"/>
        <v>1</v>
      </c>
      <c r="AB1920" s="160">
        <f>IF(AC1920="",0,IFERROR(IF(VLOOKUP(AC1920,AC$38:AC1919,1,0)&gt;0,0,0),1))</f>
        <v>0</v>
      </c>
      <c r="AC1920" s="161">
        <f>IF(DATOS!J1884=Y$39,DATOS!C1884,"")</f>
        <v>0</v>
      </c>
    </row>
    <row r="1921" spans="27:29" x14ac:dyDescent="0.25">
      <c r="AA1921" s="160">
        <f t="shared" si="34"/>
        <v>1</v>
      </c>
      <c r="AB1921" s="160">
        <f>IF(AC1921="",0,IFERROR(IF(VLOOKUP(AC1921,AC$38:AC1920,1,0)&gt;0,0,0),1))</f>
        <v>0</v>
      </c>
      <c r="AC1921" s="161">
        <f>IF(DATOS!J1885=Y$39,DATOS!C1885,"")</f>
        <v>0</v>
      </c>
    </row>
    <row r="1922" spans="27:29" x14ac:dyDescent="0.25">
      <c r="AA1922" s="160">
        <f t="shared" si="34"/>
        <v>1</v>
      </c>
      <c r="AB1922" s="160">
        <f>IF(AC1922="",0,IFERROR(IF(VLOOKUP(AC1922,AC$38:AC1921,1,0)&gt;0,0,0),1))</f>
        <v>0</v>
      </c>
      <c r="AC1922" s="161">
        <f>IF(DATOS!J1886=Y$39,DATOS!C1886,"")</f>
        <v>0</v>
      </c>
    </row>
    <row r="1923" spans="27:29" x14ac:dyDescent="0.25">
      <c r="AA1923" s="160">
        <f t="shared" si="34"/>
        <v>1</v>
      </c>
      <c r="AB1923" s="160">
        <f>IF(AC1923="",0,IFERROR(IF(VLOOKUP(AC1923,AC$38:AC1922,1,0)&gt;0,0,0),1))</f>
        <v>0</v>
      </c>
      <c r="AC1923" s="161">
        <f>IF(DATOS!J1887=Y$39,DATOS!C1887,"")</f>
        <v>0</v>
      </c>
    </row>
    <row r="1924" spans="27:29" x14ac:dyDescent="0.25">
      <c r="AA1924" s="160">
        <f t="shared" si="34"/>
        <v>1</v>
      </c>
      <c r="AB1924" s="160">
        <f>IF(AC1924="",0,IFERROR(IF(VLOOKUP(AC1924,AC$38:AC1923,1,0)&gt;0,0,0),1))</f>
        <v>0</v>
      </c>
      <c r="AC1924" s="161">
        <f>IF(DATOS!J1888=Y$39,DATOS!C1888,"")</f>
        <v>0</v>
      </c>
    </row>
    <row r="1925" spans="27:29" x14ac:dyDescent="0.25">
      <c r="AA1925" s="160">
        <f t="shared" si="34"/>
        <v>1</v>
      </c>
      <c r="AB1925" s="160">
        <f>IF(AC1925="",0,IFERROR(IF(VLOOKUP(AC1925,AC$38:AC1924,1,0)&gt;0,0,0),1))</f>
        <v>0</v>
      </c>
      <c r="AC1925" s="161">
        <f>IF(DATOS!J1889=Y$39,DATOS!C1889,"")</f>
        <v>0</v>
      </c>
    </row>
    <row r="1926" spans="27:29" x14ac:dyDescent="0.25">
      <c r="AA1926" s="160">
        <f t="shared" si="34"/>
        <v>1</v>
      </c>
      <c r="AB1926" s="160">
        <f>IF(AC1926="",0,IFERROR(IF(VLOOKUP(AC1926,AC$38:AC1925,1,0)&gt;0,0,0),1))</f>
        <v>0</v>
      </c>
      <c r="AC1926" s="161">
        <f>IF(DATOS!J1890=Y$39,DATOS!C1890,"")</f>
        <v>0</v>
      </c>
    </row>
    <row r="1927" spans="27:29" x14ac:dyDescent="0.25">
      <c r="AA1927" s="160">
        <f t="shared" si="34"/>
        <v>1</v>
      </c>
      <c r="AB1927" s="160">
        <f>IF(AC1927="",0,IFERROR(IF(VLOOKUP(AC1927,AC$38:AC1926,1,0)&gt;0,0,0),1))</f>
        <v>0</v>
      </c>
      <c r="AC1927" s="161">
        <f>IF(DATOS!J1891=Y$39,DATOS!C1891,"")</f>
        <v>0</v>
      </c>
    </row>
    <row r="1928" spans="27:29" x14ac:dyDescent="0.25">
      <c r="AA1928" s="160">
        <f t="shared" si="34"/>
        <v>1</v>
      </c>
      <c r="AB1928" s="160">
        <f>IF(AC1928="",0,IFERROR(IF(VLOOKUP(AC1928,AC$38:AC1927,1,0)&gt;0,0,0),1))</f>
        <v>0</v>
      </c>
      <c r="AC1928" s="161">
        <f>IF(DATOS!J1892=Y$39,DATOS!C1892,"")</f>
        <v>0</v>
      </c>
    </row>
    <row r="1929" spans="27:29" x14ac:dyDescent="0.25">
      <c r="AA1929" s="160">
        <f t="shared" si="34"/>
        <v>1</v>
      </c>
      <c r="AB1929" s="160">
        <f>IF(AC1929="",0,IFERROR(IF(VLOOKUP(AC1929,AC$38:AC1928,1,0)&gt;0,0,0),1))</f>
        <v>0</v>
      </c>
      <c r="AC1929" s="161">
        <f>IF(DATOS!J1893=Y$39,DATOS!C1893,"")</f>
        <v>0</v>
      </c>
    </row>
    <row r="1930" spans="27:29" x14ac:dyDescent="0.25">
      <c r="AA1930" s="160">
        <f t="shared" si="34"/>
        <v>1</v>
      </c>
      <c r="AB1930" s="160">
        <f>IF(AC1930="",0,IFERROR(IF(VLOOKUP(AC1930,AC$38:AC1929,1,0)&gt;0,0,0),1))</f>
        <v>0</v>
      </c>
      <c r="AC1930" s="161">
        <f>IF(DATOS!J1894=Y$39,DATOS!C1894,"")</f>
        <v>0</v>
      </c>
    </row>
    <row r="1931" spans="27:29" x14ac:dyDescent="0.25">
      <c r="AA1931" s="160">
        <f t="shared" si="34"/>
        <v>1</v>
      </c>
      <c r="AB1931" s="160">
        <f>IF(AC1931="",0,IFERROR(IF(VLOOKUP(AC1931,AC$38:AC1930,1,0)&gt;0,0,0),1))</f>
        <v>0</v>
      </c>
      <c r="AC1931" s="161">
        <f>IF(DATOS!J1895=Y$39,DATOS!C1895,"")</f>
        <v>0</v>
      </c>
    </row>
    <row r="1932" spans="27:29" x14ac:dyDescent="0.25">
      <c r="AA1932" s="160">
        <f t="shared" si="34"/>
        <v>1</v>
      </c>
      <c r="AB1932" s="160">
        <f>IF(AC1932="",0,IFERROR(IF(VLOOKUP(AC1932,AC$38:AC1931,1,0)&gt;0,0,0),1))</f>
        <v>0</v>
      </c>
      <c r="AC1932" s="161">
        <f>IF(DATOS!J1896=Y$39,DATOS!C1896,"")</f>
        <v>0</v>
      </c>
    </row>
    <row r="1933" spans="27:29" x14ac:dyDescent="0.25">
      <c r="AA1933" s="160">
        <f t="shared" si="34"/>
        <v>1</v>
      </c>
      <c r="AB1933" s="160">
        <f>IF(AC1933="",0,IFERROR(IF(VLOOKUP(AC1933,AC$38:AC1932,1,0)&gt;0,0,0),1))</f>
        <v>0</v>
      </c>
      <c r="AC1933" s="161">
        <f>IF(DATOS!J1897=Y$39,DATOS!C1897,"")</f>
        <v>0</v>
      </c>
    </row>
    <row r="1934" spans="27:29" x14ac:dyDescent="0.25">
      <c r="AA1934" s="160">
        <f t="shared" si="34"/>
        <v>1</v>
      </c>
      <c r="AB1934" s="160">
        <f>IF(AC1934="",0,IFERROR(IF(VLOOKUP(AC1934,AC$38:AC1933,1,0)&gt;0,0,0),1))</f>
        <v>0</v>
      </c>
      <c r="AC1934" s="161">
        <f>IF(DATOS!J1898=Y$39,DATOS!C1898,"")</f>
        <v>0</v>
      </c>
    </row>
    <row r="1935" spans="27:29" x14ac:dyDescent="0.25">
      <c r="AA1935" s="160">
        <f t="shared" si="34"/>
        <v>1</v>
      </c>
      <c r="AB1935" s="160">
        <f>IF(AC1935="",0,IFERROR(IF(VLOOKUP(AC1935,AC$38:AC1934,1,0)&gt;0,0,0),1))</f>
        <v>0</v>
      </c>
      <c r="AC1935" s="161">
        <f>IF(DATOS!J1899=Y$39,DATOS!C1899,"")</f>
        <v>0</v>
      </c>
    </row>
    <row r="1936" spans="27:29" x14ac:dyDescent="0.25">
      <c r="AA1936" s="160">
        <f t="shared" si="34"/>
        <v>1</v>
      </c>
      <c r="AB1936" s="160">
        <f>IF(AC1936="",0,IFERROR(IF(VLOOKUP(AC1936,AC$38:AC1935,1,0)&gt;0,0,0),1))</f>
        <v>0</v>
      </c>
      <c r="AC1936" s="161">
        <f>IF(DATOS!J1900=Y$39,DATOS!C1900,"")</f>
        <v>0</v>
      </c>
    </row>
    <row r="1937" spans="27:29" x14ac:dyDescent="0.25">
      <c r="AA1937" s="160">
        <f t="shared" si="34"/>
        <v>1</v>
      </c>
      <c r="AB1937" s="160">
        <f>IF(AC1937="",0,IFERROR(IF(VLOOKUP(AC1937,AC$38:AC1936,1,0)&gt;0,0,0),1))</f>
        <v>0</v>
      </c>
      <c r="AC1937" s="161">
        <f>IF(DATOS!J1901=Y$39,DATOS!C1901,"")</f>
        <v>0</v>
      </c>
    </row>
    <row r="1938" spans="27:29" x14ac:dyDescent="0.25">
      <c r="AA1938" s="160">
        <f t="shared" si="34"/>
        <v>1</v>
      </c>
      <c r="AB1938" s="160">
        <f>IF(AC1938="",0,IFERROR(IF(VLOOKUP(AC1938,AC$38:AC1937,1,0)&gt;0,0,0),1))</f>
        <v>0</v>
      </c>
      <c r="AC1938" s="161">
        <f>IF(DATOS!J1902=Y$39,DATOS!C1902,"")</f>
        <v>0</v>
      </c>
    </row>
    <row r="1939" spans="27:29" x14ac:dyDescent="0.25">
      <c r="AA1939" s="160">
        <f t="shared" si="34"/>
        <v>1</v>
      </c>
      <c r="AB1939" s="160">
        <f>IF(AC1939="",0,IFERROR(IF(VLOOKUP(AC1939,AC$38:AC1938,1,0)&gt;0,0,0),1))</f>
        <v>0</v>
      </c>
      <c r="AC1939" s="161">
        <f>IF(DATOS!J1903=Y$39,DATOS!C1903,"")</f>
        <v>0</v>
      </c>
    </row>
    <row r="1940" spans="27:29" x14ac:dyDescent="0.25">
      <c r="AA1940" s="160">
        <f t="shared" si="34"/>
        <v>1</v>
      </c>
      <c r="AB1940" s="160">
        <f>IF(AC1940="",0,IFERROR(IF(VLOOKUP(AC1940,AC$38:AC1939,1,0)&gt;0,0,0),1))</f>
        <v>0</v>
      </c>
      <c r="AC1940" s="161">
        <f>IF(DATOS!J1904=Y$39,DATOS!C1904,"")</f>
        <v>0</v>
      </c>
    </row>
    <row r="1941" spans="27:29" x14ac:dyDescent="0.25">
      <c r="AA1941" s="160">
        <f t="shared" si="34"/>
        <v>1</v>
      </c>
      <c r="AB1941" s="160">
        <f>IF(AC1941="",0,IFERROR(IF(VLOOKUP(AC1941,AC$38:AC1940,1,0)&gt;0,0,0),1))</f>
        <v>0</v>
      </c>
      <c r="AC1941" s="161">
        <f>IF(DATOS!J1905=Y$39,DATOS!C1905,"")</f>
        <v>0</v>
      </c>
    </row>
    <row r="1942" spans="27:29" x14ac:dyDescent="0.25">
      <c r="AA1942" s="160">
        <f t="shared" si="34"/>
        <v>1</v>
      </c>
      <c r="AB1942" s="160">
        <f>IF(AC1942="",0,IFERROR(IF(VLOOKUP(AC1942,AC$38:AC1941,1,0)&gt;0,0,0),1))</f>
        <v>0</v>
      </c>
      <c r="AC1942" s="161">
        <f>IF(DATOS!J1906=Y$39,DATOS!C1906,"")</f>
        <v>0</v>
      </c>
    </row>
    <row r="1943" spans="27:29" x14ac:dyDescent="0.25">
      <c r="AA1943" s="160">
        <f t="shared" si="34"/>
        <v>1</v>
      </c>
      <c r="AB1943" s="160">
        <f>IF(AC1943="",0,IFERROR(IF(VLOOKUP(AC1943,AC$38:AC1942,1,0)&gt;0,0,0),1))</f>
        <v>0</v>
      </c>
      <c r="AC1943" s="161">
        <f>IF(DATOS!J1907=Y$39,DATOS!C1907,"")</f>
        <v>0</v>
      </c>
    </row>
    <row r="1944" spans="27:29" x14ac:dyDescent="0.25">
      <c r="AA1944" s="160">
        <f t="shared" si="34"/>
        <v>1</v>
      </c>
      <c r="AB1944" s="160">
        <f>IF(AC1944="",0,IFERROR(IF(VLOOKUP(AC1944,AC$38:AC1943,1,0)&gt;0,0,0),1))</f>
        <v>0</v>
      </c>
      <c r="AC1944" s="161">
        <f>IF(DATOS!J1908=Y$39,DATOS!C1908,"")</f>
        <v>0</v>
      </c>
    </row>
    <row r="1945" spans="27:29" x14ac:dyDescent="0.25">
      <c r="AA1945" s="160">
        <f t="shared" si="34"/>
        <v>1</v>
      </c>
      <c r="AB1945" s="160">
        <f>IF(AC1945="",0,IFERROR(IF(VLOOKUP(AC1945,AC$38:AC1944,1,0)&gt;0,0,0),1))</f>
        <v>0</v>
      </c>
      <c r="AC1945" s="161">
        <f>IF(DATOS!J1909=Y$39,DATOS!C1909,"")</f>
        <v>0</v>
      </c>
    </row>
    <row r="1946" spans="27:29" x14ac:dyDescent="0.25">
      <c r="AA1946" s="160">
        <f t="shared" si="34"/>
        <v>1</v>
      </c>
      <c r="AB1946" s="160">
        <f>IF(AC1946="",0,IFERROR(IF(VLOOKUP(AC1946,AC$38:AC1945,1,0)&gt;0,0,0),1))</f>
        <v>0</v>
      </c>
      <c r="AC1946" s="161">
        <f>IF(DATOS!J1910=Y$39,DATOS!C1910,"")</f>
        <v>0</v>
      </c>
    </row>
    <row r="1947" spans="27:29" x14ac:dyDescent="0.25">
      <c r="AA1947" s="160">
        <f t="shared" si="34"/>
        <v>1</v>
      </c>
      <c r="AB1947" s="160">
        <f>IF(AC1947="",0,IFERROR(IF(VLOOKUP(AC1947,AC$38:AC1946,1,0)&gt;0,0,0),1))</f>
        <v>0</v>
      </c>
      <c r="AC1947" s="161">
        <f>IF(DATOS!J1911=Y$39,DATOS!C1911,"")</f>
        <v>0</v>
      </c>
    </row>
    <row r="1948" spans="27:29" x14ac:dyDescent="0.25">
      <c r="AA1948" s="160">
        <f t="shared" si="34"/>
        <v>1</v>
      </c>
      <c r="AB1948" s="160">
        <f>IF(AC1948="",0,IFERROR(IF(VLOOKUP(AC1948,AC$38:AC1947,1,0)&gt;0,0,0),1))</f>
        <v>0</v>
      </c>
      <c r="AC1948" s="161">
        <f>IF(DATOS!J1912=Y$39,DATOS!C1912,"")</f>
        <v>0</v>
      </c>
    </row>
    <row r="1949" spans="27:29" x14ac:dyDescent="0.25">
      <c r="AA1949" s="160">
        <f t="shared" si="34"/>
        <v>1</v>
      </c>
      <c r="AB1949" s="160">
        <f>IF(AC1949="",0,IFERROR(IF(VLOOKUP(AC1949,AC$38:AC1948,1,0)&gt;0,0,0),1))</f>
        <v>0</v>
      </c>
      <c r="AC1949" s="161">
        <f>IF(DATOS!J1913=Y$39,DATOS!C1913,"")</f>
        <v>0</v>
      </c>
    </row>
    <row r="1950" spans="27:29" x14ac:dyDescent="0.25">
      <c r="AA1950" s="160">
        <f t="shared" si="34"/>
        <v>1</v>
      </c>
      <c r="AB1950" s="160">
        <f>IF(AC1950="",0,IFERROR(IF(VLOOKUP(AC1950,AC$38:AC1949,1,0)&gt;0,0,0),1))</f>
        <v>0</v>
      </c>
      <c r="AC1950" s="161">
        <f>IF(DATOS!J1914=Y$39,DATOS!C1914,"")</f>
        <v>0</v>
      </c>
    </row>
    <row r="1951" spans="27:29" x14ac:dyDescent="0.25">
      <c r="AA1951" s="160">
        <f t="shared" si="34"/>
        <v>1</v>
      </c>
      <c r="AB1951" s="160">
        <f>IF(AC1951="",0,IFERROR(IF(VLOOKUP(AC1951,AC$38:AC1950,1,0)&gt;0,0,0),1))</f>
        <v>0</v>
      </c>
      <c r="AC1951" s="161">
        <f>IF(DATOS!J1915=Y$39,DATOS!C1915,"")</f>
        <v>0</v>
      </c>
    </row>
    <row r="1952" spans="27:29" x14ac:dyDescent="0.25">
      <c r="AA1952" s="160">
        <f t="shared" si="34"/>
        <v>1</v>
      </c>
      <c r="AB1952" s="160">
        <f>IF(AC1952="",0,IFERROR(IF(VLOOKUP(AC1952,AC$38:AC1951,1,0)&gt;0,0,0),1))</f>
        <v>0</v>
      </c>
      <c r="AC1952" s="161">
        <f>IF(DATOS!J1916=Y$39,DATOS!C1916,"")</f>
        <v>0</v>
      </c>
    </row>
    <row r="1953" spans="27:29" x14ac:dyDescent="0.25">
      <c r="AA1953" s="160">
        <f t="shared" si="34"/>
        <v>1</v>
      </c>
      <c r="AB1953" s="160">
        <f>IF(AC1953="",0,IFERROR(IF(VLOOKUP(AC1953,AC$38:AC1952,1,0)&gt;0,0,0),1))</f>
        <v>0</v>
      </c>
      <c r="AC1953" s="161">
        <f>IF(DATOS!J1917=Y$39,DATOS!C1917,"")</f>
        <v>0</v>
      </c>
    </row>
    <row r="1954" spans="27:29" x14ac:dyDescent="0.25">
      <c r="AA1954" s="160">
        <f t="shared" si="34"/>
        <v>1</v>
      </c>
      <c r="AB1954" s="160">
        <f>IF(AC1954="",0,IFERROR(IF(VLOOKUP(AC1954,AC$38:AC1953,1,0)&gt;0,0,0),1))</f>
        <v>0</v>
      </c>
      <c r="AC1954" s="161">
        <f>IF(DATOS!J1918=Y$39,DATOS!C1918,"")</f>
        <v>0</v>
      </c>
    </row>
    <row r="1955" spans="27:29" x14ac:dyDescent="0.25">
      <c r="AA1955" s="160">
        <f t="shared" si="34"/>
        <v>1</v>
      </c>
      <c r="AB1955" s="160">
        <f>IF(AC1955="",0,IFERROR(IF(VLOOKUP(AC1955,AC$38:AC1954,1,0)&gt;0,0,0),1))</f>
        <v>0</v>
      </c>
      <c r="AC1955" s="161">
        <f>IF(DATOS!J1919=Y$39,DATOS!C1919,"")</f>
        <v>0</v>
      </c>
    </row>
    <row r="1956" spans="27:29" x14ac:dyDescent="0.25">
      <c r="AA1956" s="160">
        <f t="shared" si="34"/>
        <v>1</v>
      </c>
      <c r="AB1956" s="160">
        <f>IF(AC1956="",0,IFERROR(IF(VLOOKUP(AC1956,AC$38:AC1955,1,0)&gt;0,0,0),1))</f>
        <v>0</v>
      </c>
      <c r="AC1956" s="161">
        <f>IF(DATOS!J1920=Y$39,DATOS!C1920,"")</f>
        <v>0</v>
      </c>
    </row>
    <row r="1957" spans="27:29" x14ac:dyDescent="0.25">
      <c r="AA1957" s="160">
        <f t="shared" si="34"/>
        <v>1</v>
      </c>
      <c r="AB1957" s="160">
        <f>IF(AC1957="",0,IFERROR(IF(VLOOKUP(AC1957,AC$38:AC1956,1,0)&gt;0,0,0),1))</f>
        <v>0</v>
      </c>
      <c r="AC1957" s="161">
        <f>IF(DATOS!J1921=Y$39,DATOS!C1921,"")</f>
        <v>0</v>
      </c>
    </row>
    <row r="1958" spans="27:29" x14ac:dyDescent="0.25">
      <c r="AA1958" s="160">
        <f t="shared" ref="AA1958:AA2021" si="35">AA1957+AB1958</f>
        <v>1</v>
      </c>
      <c r="AB1958" s="160">
        <f>IF(AC1958="",0,IFERROR(IF(VLOOKUP(AC1958,AC$38:AC1957,1,0)&gt;0,0,0),1))</f>
        <v>0</v>
      </c>
      <c r="AC1958" s="161">
        <f>IF(DATOS!J1922=Y$39,DATOS!C1922,"")</f>
        <v>0</v>
      </c>
    </row>
    <row r="1959" spans="27:29" x14ac:dyDescent="0.25">
      <c r="AA1959" s="160">
        <f t="shared" si="35"/>
        <v>1</v>
      </c>
      <c r="AB1959" s="160">
        <f>IF(AC1959="",0,IFERROR(IF(VLOOKUP(AC1959,AC$38:AC1958,1,0)&gt;0,0,0),1))</f>
        <v>0</v>
      </c>
      <c r="AC1959" s="161">
        <f>IF(DATOS!J1923=Y$39,DATOS!C1923,"")</f>
        <v>0</v>
      </c>
    </row>
    <row r="1960" spans="27:29" x14ac:dyDescent="0.25">
      <c r="AA1960" s="160">
        <f t="shared" si="35"/>
        <v>1</v>
      </c>
      <c r="AB1960" s="160">
        <f>IF(AC1960="",0,IFERROR(IF(VLOOKUP(AC1960,AC$38:AC1959,1,0)&gt;0,0,0),1))</f>
        <v>0</v>
      </c>
      <c r="AC1960" s="161">
        <f>IF(DATOS!J1924=Y$39,DATOS!C1924,"")</f>
        <v>0</v>
      </c>
    </row>
    <row r="1961" spans="27:29" x14ac:dyDescent="0.25">
      <c r="AA1961" s="160">
        <f t="shared" si="35"/>
        <v>1</v>
      </c>
      <c r="AB1961" s="160">
        <f>IF(AC1961="",0,IFERROR(IF(VLOOKUP(AC1961,AC$38:AC1960,1,0)&gt;0,0,0),1))</f>
        <v>0</v>
      </c>
      <c r="AC1961" s="161">
        <f>IF(DATOS!J1925=Y$39,DATOS!C1925,"")</f>
        <v>0</v>
      </c>
    </row>
    <row r="1962" spans="27:29" x14ac:dyDescent="0.25">
      <c r="AA1962" s="160">
        <f t="shared" si="35"/>
        <v>1</v>
      </c>
      <c r="AB1962" s="160">
        <f>IF(AC1962="",0,IFERROR(IF(VLOOKUP(AC1962,AC$38:AC1961,1,0)&gt;0,0,0),1))</f>
        <v>0</v>
      </c>
      <c r="AC1962" s="161">
        <f>IF(DATOS!J1926=Y$39,DATOS!C1926,"")</f>
        <v>0</v>
      </c>
    </row>
    <row r="1963" spans="27:29" x14ac:dyDescent="0.25">
      <c r="AA1963" s="160">
        <f t="shared" si="35"/>
        <v>1</v>
      </c>
      <c r="AB1963" s="160">
        <f>IF(AC1963="",0,IFERROR(IF(VLOOKUP(AC1963,AC$38:AC1962,1,0)&gt;0,0,0),1))</f>
        <v>0</v>
      </c>
      <c r="AC1963" s="161">
        <f>IF(DATOS!J1927=Y$39,DATOS!C1927,"")</f>
        <v>0</v>
      </c>
    </row>
    <row r="1964" spans="27:29" x14ac:dyDescent="0.25">
      <c r="AA1964" s="160">
        <f t="shared" si="35"/>
        <v>1</v>
      </c>
      <c r="AB1964" s="160">
        <f>IF(AC1964="",0,IFERROR(IF(VLOOKUP(AC1964,AC$38:AC1963,1,0)&gt;0,0,0),1))</f>
        <v>0</v>
      </c>
      <c r="AC1964" s="161">
        <f>IF(DATOS!J1928=Y$39,DATOS!C1928,"")</f>
        <v>0</v>
      </c>
    </row>
    <row r="1965" spans="27:29" x14ac:dyDescent="0.25">
      <c r="AA1965" s="160">
        <f t="shared" si="35"/>
        <v>1</v>
      </c>
      <c r="AB1965" s="160">
        <f>IF(AC1965="",0,IFERROR(IF(VLOOKUP(AC1965,AC$38:AC1964,1,0)&gt;0,0,0),1))</f>
        <v>0</v>
      </c>
      <c r="AC1965" s="161">
        <f>IF(DATOS!J1929=Y$39,DATOS!C1929,"")</f>
        <v>0</v>
      </c>
    </row>
    <row r="1966" spans="27:29" x14ac:dyDescent="0.25">
      <c r="AA1966" s="160">
        <f t="shared" si="35"/>
        <v>1</v>
      </c>
      <c r="AB1966" s="160">
        <f>IF(AC1966="",0,IFERROR(IF(VLOOKUP(AC1966,AC$38:AC1965,1,0)&gt;0,0,0),1))</f>
        <v>0</v>
      </c>
      <c r="AC1966" s="161">
        <f>IF(DATOS!J1930=Y$39,DATOS!C1930,"")</f>
        <v>0</v>
      </c>
    </row>
    <row r="1967" spans="27:29" x14ac:dyDescent="0.25">
      <c r="AA1967" s="160">
        <f t="shared" si="35"/>
        <v>1</v>
      </c>
      <c r="AB1967" s="160">
        <f>IF(AC1967="",0,IFERROR(IF(VLOOKUP(AC1967,AC$38:AC1966,1,0)&gt;0,0,0),1))</f>
        <v>0</v>
      </c>
      <c r="AC1967" s="161">
        <f>IF(DATOS!J1931=Y$39,DATOS!C1931,"")</f>
        <v>0</v>
      </c>
    </row>
    <row r="1968" spans="27:29" x14ac:dyDescent="0.25">
      <c r="AA1968" s="160">
        <f t="shared" si="35"/>
        <v>1</v>
      </c>
      <c r="AB1968" s="160">
        <f>IF(AC1968="",0,IFERROR(IF(VLOOKUP(AC1968,AC$38:AC1967,1,0)&gt;0,0,0),1))</f>
        <v>0</v>
      </c>
      <c r="AC1968" s="161">
        <f>IF(DATOS!J1932=Y$39,DATOS!C1932,"")</f>
        <v>0</v>
      </c>
    </row>
    <row r="1969" spans="27:29" x14ac:dyDescent="0.25">
      <c r="AA1969" s="160">
        <f t="shared" si="35"/>
        <v>1</v>
      </c>
      <c r="AB1969" s="160">
        <f>IF(AC1969="",0,IFERROR(IF(VLOOKUP(AC1969,AC$38:AC1968,1,0)&gt;0,0,0),1))</f>
        <v>0</v>
      </c>
      <c r="AC1969" s="161">
        <f>IF(DATOS!J1933=Y$39,DATOS!C1933,"")</f>
        <v>0</v>
      </c>
    </row>
    <row r="1970" spans="27:29" x14ac:dyDescent="0.25">
      <c r="AA1970" s="160">
        <f t="shared" si="35"/>
        <v>1</v>
      </c>
      <c r="AB1970" s="160">
        <f>IF(AC1970="",0,IFERROR(IF(VLOOKUP(AC1970,AC$38:AC1969,1,0)&gt;0,0,0),1))</f>
        <v>0</v>
      </c>
      <c r="AC1970" s="161">
        <f>IF(DATOS!J1934=Y$39,DATOS!C1934,"")</f>
        <v>0</v>
      </c>
    </row>
    <row r="1971" spans="27:29" x14ac:dyDescent="0.25">
      <c r="AA1971" s="160">
        <f t="shared" si="35"/>
        <v>1</v>
      </c>
      <c r="AB1971" s="160">
        <f>IF(AC1971="",0,IFERROR(IF(VLOOKUP(AC1971,AC$38:AC1970,1,0)&gt;0,0,0),1))</f>
        <v>0</v>
      </c>
      <c r="AC1971" s="161">
        <f>IF(DATOS!J1935=Y$39,DATOS!C1935,"")</f>
        <v>0</v>
      </c>
    </row>
    <row r="1972" spans="27:29" x14ac:dyDescent="0.25">
      <c r="AA1972" s="160">
        <f t="shared" si="35"/>
        <v>1</v>
      </c>
      <c r="AB1972" s="160">
        <f>IF(AC1972="",0,IFERROR(IF(VLOOKUP(AC1972,AC$38:AC1971,1,0)&gt;0,0,0),1))</f>
        <v>0</v>
      </c>
      <c r="AC1972" s="161">
        <f>IF(DATOS!J1936=Y$39,DATOS!C1936,"")</f>
        <v>0</v>
      </c>
    </row>
    <row r="1973" spans="27:29" x14ac:dyDescent="0.25">
      <c r="AA1973" s="160">
        <f t="shared" si="35"/>
        <v>1</v>
      </c>
      <c r="AB1973" s="160">
        <f>IF(AC1973="",0,IFERROR(IF(VLOOKUP(AC1973,AC$38:AC1972,1,0)&gt;0,0,0),1))</f>
        <v>0</v>
      </c>
      <c r="AC1973" s="161">
        <f>IF(DATOS!J1937=Y$39,DATOS!C1937,"")</f>
        <v>0</v>
      </c>
    </row>
    <row r="1974" spans="27:29" x14ac:dyDescent="0.25">
      <c r="AA1974" s="160">
        <f t="shared" si="35"/>
        <v>1</v>
      </c>
      <c r="AB1974" s="160">
        <f>IF(AC1974="",0,IFERROR(IF(VLOOKUP(AC1974,AC$38:AC1973,1,0)&gt;0,0,0),1))</f>
        <v>0</v>
      </c>
      <c r="AC1974" s="161">
        <f>IF(DATOS!J1938=Y$39,DATOS!C1938,"")</f>
        <v>0</v>
      </c>
    </row>
    <row r="1975" spans="27:29" x14ac:dyDescent="0.25">
      <c r="AA1975" s="160">
        <f t="shared" si="35"/>
        <v>1</v>
      </c>
      <c r="AB1975" s="160">
        <f>IF(AC1975="",0,IFERROR(IF(VLOOKUP(AC1975,AC$38:AC1974,1,0)&gt;0,0,0),1))</f>
        <v>0</v>
      </c>
      <c r="AC1975" s="161">
        <f>IF(DATOS!J1939=Y$39,DATOS!C1939,"")</f>
        <v>0</v>
      </c>
    </row>
    <row r="1976" spans="27:29" x14ac:dyDescent="0.25">
      <c r="AA1976" s="160">
        <f t="shared" si="35"/>
        <v>1</v>
      </c>
      <c r="AB1976" s="160">
        <f>IF(AC1976="",0,IFERROR(IF(VLOOKUP(AC1976,AC$38:AC1975,1,0)&gt;0,0,0),1))</f>
        <v>0</v>
      </c>
      <c r="AC1976" s="161">
        <f>IF(DATOS!J1940=Y$39,DATOS!C1940,"")</f>
        <v>0</v>
      </c>
    </row>
    <row r="1977" spans="27:29" x14ac:dyDescent="0.25">
      <c r="AA1977" s="160">
        <f t="shared" si="35"/>
        <v>1</v>
      </c>
      <c r="AB1977" s="160">
        <f>IF(AC1977="",0,IFERROR(IF(VLOOKUP(AC1977,AC$38:AC1976,1,0)&gt;0,0,0),1))</f>
        <v>0</v>
      </c>
      <c r="AC1977" s="161">
        <f>IF(DATOS!J1941=Y$39,DATOS!C1941,"")</f>
        <v>0</v>
      </c>
    </row>
    <row r="1978" spans="27:29" x14ac:dyDescent="0.25">
      <c r="AA1978" s="160">
        <f t="shared" si="35"/>
        <v>1</v>
      </c>
      <c r="AB1978" s="160">
        <f>IF(AC1978="",0,IFERROR(IF(VLOOKUP(AC1978,AC$38:AC1977,1,0)&gt;0,0,0),1))</f>
        <v>0</v>
      </c>
      <c r="AC1978" s="161">
        <f>IF(DATOS!J1942=Y$39,DATOS!C1942,"")</f>
        <v>0</v>
      </c>
    </row>
    <row r="1979" spans="27:29" x14ac:dyDescent="0.25">
      <c r="AA1979" s="160">
        <f t="shared" si="35"/>
        <v>1</v>
      </c>
      <c r="AB1979" s="160">
        <f>IF(AC1979="",0,IFERROR(IF(VLOOKUP(AC1979,AC$38:AC1978,1,0)&gt;0,0,0),1))</f>
        <v>0</v>
      </c>
      <c r="AC1979" s="161">
        <f>IF(DATOS!J1943=Y$39,DATOS!C1943,"")</f>
        <v>0</v>
      </c>
    </row>
    <row r="1980" spans="27:29" x14ac:dyDescent="0.25">
      <c r="AA1980" s="160">
        <f t="shared" si="35"/>
        <v>1</v>
      </c>
      <c r="AB1980" s="160">
        <f>IF(AC1980="",0,IFERROR(IF(VLOOKUP(AC1980,AC$38:AC1979,1,0)&gt;0,0,0),1))</f>
        <v>0</v>
      </c>
      <c r="AC1980" s="161">
        <f>IF(DATOS!J1944=Y$39,DATOS!C1944,"")</f>
        <v>0</v>
      </c>
    </row>
    <row r="1981" spans="27:29" x14ac:dyDescent="0.25">
      <c r="AA1981" s="160">
        <f t="shared" si="35"/>
        <v>1</v>
      </c>
      <c r="AB1981" s="160">
        <f>IF(AC1981="",0,IFERROR(IF(VLOOKUP(AC1981,AC$38:AC1980,1,0)&gt;0,0,0),1))</f>
        <v>0</v>
      </c>
      <c r="AC1981" s="161">
        <f>IF(DATOS!J1945=Y$39,DATOS!C1945,"")</f>
        <v>0</v>
      </c>
    </row>
    <row r="1982" spans="27:29" x14ac:dyDescent="0.25">
      <c r="AA1982" s="160">
        <f t="shared" si="35"/>
        <v>1</v>
      </c>
      <c r="AB1982" s="160">
        <f>IF(AC1982="",0,IFERROR(IF(VLOOKUP(AC1982,AC$38:AC1981,1,0)&gt;0,0,0),1))</f>
        <v>0</v>
      </c>
      <c r="AC1982" s="161">
        <f>IF(DATOS!J1946=Y$39,DATOS!C1946,"")</f>
        <v>0</v>
      </c>
    </row>
    <row r="1983" spans="27:29" x14ac:dyDescent="0.25">
      <c r="AA1983" s="160">
        <f t="shared" si="35"/>
        <v>1</v>
      </c>
      <c r="AB1983" s="160">
        <f>IF(AC1983="",0,IFERROR(IF(VLOOKUP(AC1983,AC$38:AC1982,1,0)&gt;0,0,0),1))</f>
        <v>0</v>
      </c>
      <c r="AC1983" s="161">
        <f>IF(DATOS!J1947=Y$39,DATOS!C1947,"")</f>
        <v>0</v>
      </c>
    </row>
    <row r="1984" spans="27:29" x14ac:dyDescent="0.25">
      <c r="AA1984" s="160">
        <f t="shared" si="35"/>
        <v>1</v>
      </c>
      <c r="AB1984" s="160">
        <f>IF(AC1984="",0,IFERROR(IF(VLOOKUP(AC1984,AC$38:AC1983,1,0)&gt;0,0,0),1))</f>
        <v>0</v>
      </c>
      <c r="AC1984" s="161">
        <f>IF(DATOS!J1948=Y$39,DATOS!C1948,"")</f>
        <v>0</v>
      </c>
    </row>
    <row r="1985" spans="27:29" x14ac:dyDescent="0.25">
      <c r="AA1985" s="160">
        <f t="shared" si="35"/>
        <v>1</v>
      </c>
      <c r="AB1985" s="160">
        <f>IF(AC1985="",0,IFERROR(IF(VLOOKUP(AC1985,AC$38:AC1984,1,0)&gt;0,0,0),1))</f>
        <v>0</v>
      </c>
      <c r="AC1985" s="161">
        <f>IF(DATOS!J1949=Y$39,DATOS!C1949,"")</f>
        <v>0</v>
      </c>
    </row>
    <row r="1986" spans="27:29" x14ac:dyDescent="0.25">
      <c r="AA1986" s="160">
        <f t="shared" si="35"/>
        <v>1</v>
      </c>
      <c r="AB1986" s="160">
        <f>IF(AC1986="",0,IFERROR(IF(VLOOKUP(AC1986,AC$38:AC1985,1,0)&gt;0,0,0),1))</f>
        <v>0</v>
      </c>
      <c r="AC1986" s="161">
        <f>IF(DATOS!J1950=Y$39,DATOS!C1950,"")</f>
        <v>0</v>
      </c>
    </row>
    <row r="1987" spans="27:29" x14ac:dyDescent="0.25">
      <c r="AA1987" s="160">
        <f t="shared" si="35"/>
        <v>1</v>
      </c>
      <c r="AB1987" s="160">
        <f>IF(AC1987="",0,IFERROR(IF(VLOOKUP(AC1987,AC$38:AC1986,1,0)&gt;0,0,0),1))</f>
        <v>0</v>
      </c>
      <c r="AC1987" s="161">
        <f>IF(DATOS!J1951=Y$39,DATOS!C1951,"")</f>
        <v>0</v>
      </c>
    </row>
    <row r="1988" spans="27:29" x14ac:dyDescent="0.25">
      <c r="AA1988" s="160">
        <f t="shared" si="35"/>
        <v>1</v>
      </c>
      <c r="AB1988" s="160">
        <f>IF(AC1988="",0,IFERROR(IF(VLOOKUP(AC1988,AC$38:AC1987,1,0)&gt;0,0,0),1))</f>
        <v>0</v>
      </c>
      <c r="AC1988" s="161">
        <f>IF(DATOS!J1952=Y$39,DATOS!C1952,"")</f>
        <v>0</v>
      </c>
    </row>
    <row r="1989" spans="27:29" x14ac:dyDescent="0.25">
      <c r="AA1989" s="160">
        <f t="shared" si="35"/>
        <v>1</v>
      </c>
      <c r="AB1989" s="160">
        <f>IF(AC1989="",0,IFERROR(IF(VLOOKUP(AC1989,AC$38:AC1988,1,0)&gt;0,0,0),1))</f>
        <v>0</v>
      </c>
      <c r="AC1989" s="161">
        <f>IF(DATOS!J1953=Y$39,DATOS!C1953,"")</f>
        <v>0</v>
      </c>
    </row>
    <row r="1990" spans="27:29" x14ac:dyDescent="0.25">
      <c r="AA1990" s="160">
        <f t="shared" si="35"/>
        <v>1</v>
      </c>
      <c r="AB1990" s="160">
        <f>IF(AC1990="",0,IFERROR(IF(VLOOKUP(AC1990,AC$38:AC1989,1,0)&gt;0,0,0),1))</f>
        <v>0</v>
      </c>
      <c r="AC1990" s="161">
        <f>IF(DATOS!J1954=Y$39,DATOS!C1954,"")</f>
        <v>0</v>
      </c>
    </row>
    <row r="1991" spans="27:29" x14ac:dyDescent="0.25">
      <c r="AA1991" s="160">
        <f t="shared" si="35"/>
        <v>1</v>
      </c>
      <c r="AB1991" s="160">
        <f>IF(AC1991="",0,IFERROR(IF(VLOOKUP(AC1991,AC$38:AC1990,1,0)&gt;0,0,0),1))</f>
        <v>0</v>
      </c>
      <c r="AC1991" s="161">
        <f>IF(DATOS!J1955=Y$39,DATOS!C1955,"")</f>
        <v>0</v>
      </c>
    </row>
    <row r="1992" spans="27:29" x14ac:dyDescent="0.25">
      <c r="AA1992" s="160">
        <f t="shared" si="35"/>
        <v>1</v>
      </c>
      <c r="AB1992" s="160">
        <f>IF(AC1992="",0,IFERROR(IF(VLOOKUP(AC1992,AC$38:AC1991,1,0)&gt;0,0,0),1))</f>
        <v>0</v>
      </c>
      <c r="AC1992" s="161">
        <f>IF(DATOS!J1956=Y$39,DATOS!C1956,"")</f>
        <v>0</v>
      </c>
    </row>
    <row r="1993" spans="27:29" x14ac:dyDescent="0.25">
      <c r="AA1993" s="160">
        <f t="shared" si="35"/>
        <v>1</v>
      </c>
      <c r="AB1993" s="160">
        <f>IF(AC1993="",0,IFERROR(IF(VLOOKUP(AC1993,AC$38:AC1992,1,0)&gt;0,0,0),1))</f>
        <v>0</v>
      </c>
      <c r="AC1993" s="161">
        <f>IF(DATOS!J1957=Y$39,DATOS!C1957,"")</f>
        <v>0</v>
      </c>
    </row>
    <row r="1994" spans="27:29" x14ac:dyDescent="0.25">
      <c r="AA1994" s="160">
        <f t="shared" si="35"/>
        <v>1</v>
      </c>
      <c r="AB1994" s="160">
        <f>IF(AC1994="",0,IFERROR(IF(VLOOKUP(AC1994,AC$38:AC1993,1,0)&gt;0,0,0),1))</f>
        <v>0</v>
      </c>
      <c r="AC1994" s="161">
        <f>IF(DATOS!J1958=Y$39,DATOS!C1958,"")</f>
        <v>0</v>
      </c>
    </row>
    <row r="1995" spans="27:29" x14ac:dyDescent="0.25">
      <c r="AA1995" s="160">
        <f t="shared" si="35"/>
        <v>1</v>
      </c>
      <c r="AB1995" s="160">
        <f>IF(AC1995="",0,IFERROR(IF(VLOOKUP(AC1995,AC$38:AC1994,1,0)&gt;0,0,0),1))</f>
        <v>0</v>
      </c>
      <c r="AC1995" s="161">
        <f>IF(DATOS!J1959=Y$39,DATOS!C1959,"")</f>
        <v>0</v>
      </c>
    </row>
    <row r="1996" spans="27:29" x14ac:dyDescent="0.25">
      <c r="AA1996" s="160">
        <f t="shared" si="35"/>
        <v>1</v>
      </c>
      <c r="AB1996" s="160">
        <f>IF(AC1996="",0,IFERROR(IF(VLOOKUP(AC1996,AC$38:AC1995,1,0)&gt;0,0,0),1))</f>
        <v>0</v>
      </c>
      <c r="AC1996" s="161">
        <f>IF(DATOS!J1960=Y$39,DATOS!C1960,"")</f>
        <v>0</v>
      </c>
    </row>
    <row r="1997" spans="27:29" x14ac:dyDescent="0.25">
      <c r="AA1997" s="160">
        <f t="shared" si="35"/>
        <v>1</v>
      </c>
      <c r="AB1997" s="160">
        <f>IF(AC1997="",0,IFERROR(IF(VLOOKUP(AC1997,AC$38:AC1996,1,0)&gt;0,0,0),1))</f>
        <v>0</v>
      </c>
      <c r="AC1997" s="161">
        <f>IF(DATOS!J1961=Y$39,DATOS!C1961,"")</f>
        <v>0</v>
      </c>
    </row>
    <row r="1998" spans="27:29" x14ac:dyDescent="0.25">
      <c r="AA1998" s="160">
        <f t="shared" si="35"/>
        <v>1</v>
      </c>
      <c r="AB1998" s="160">
        <f>IF(AC1998="",0,IFERROR(IF(VLOOKUP(AC1998,AC$38:AC1997,1,0)&gt;0,0,0),1))</f>
        <v>0</v>
      </c>
      <c r="AC1998" s="161">
        <f>IF(DATOS!J1962=Y$39,DATOS!C1962,"")</f>
        <v>0</v>
      </c>
    </row>
    <row r="1999" spans="27:29" x14ac:dyDescent="0.25">
      <c r="AA1999" s="160">
        <f t="shared" si="35"/>
        <v>1</v>
      </c>
      <c r="AB1999" s="160">
        <f>IF(AC1999="",0,IFERROR(IF(VLOOKUP(AC1999,AC$38:AC1998,1,0)&gt;0,0,0),1))</f>
        <v>0</v>
      </c>
      <c r="AC1999" s="161">
        <f>IF(DATOS!J1963=Y$39,DATOS!C1963,"")</f>
        <v>0</v>
      </c>
    </row>
    <row r="2000" spans="27:29" x14ac:dyDescent="0.25">
      <c r="AA2000" s="160">
        <f t="shared" si="35"/>
        <v>1</v>
      </c>
      <c r="AB2000" s="160">
        <f>IF(AC2000="",0,IFERROR(IF(VLOOKUP(AC2000,AC$38:AC1999,1,0)&gt;0,0,0),1))</f>
        <v>0</v>
      </c>
      <c r="AC2000" s="161">
        <f>IF(DATOS!J1964=Y$39,DATOS!C1964,"")</f>
        <v>0</v>
      </c>
    </row>
    <row r="2001" spans="27:29" x14ac:dyDescent="0.25">
      <c r="AA2001" s="160">
        <f t="shared" si="35"/>
        <v>1</v>
      </c>
      <c r="AB2001" s="160">
        <f>IF(AC2001="",0,IFERROR(IF(VLOOKUP(AC2001,AC$38:AC2000,1,0)&gt;0,0,0),1))</f>
        <v>0</v>
      </c>
      <c r="AC2001" s="161">
        <f>IF(DATOS!J1965=Y$39,DATOS!C1965,"")</f>
        <v>0</v>
      </c>
    </row>
    <row r="2002" spans="27:29" x14ac:dyDescent="0.25">
      <c r="AA2002" s="160">
        <f t="shared" si="35"/>
        <v>1</v>
      </c>
      <c r="AB2002" s="160">
        <f>IF(AC2002="",0,IFERROR(IF(VLOOKUP(AC2002,AC$38:AC2001,1,0)&gt;0,0,0),1))</f>
        <v>0</v>
      </c>
      <c r="AC2002" s="161">
        <f>IF(DATOS!J1966=Y$39,DATOS!C1966,"")</f>
        <v>0</v>
      </c>
    </row>
    <row r="2003" spans="27:29" x14ac:dyDescent="0.25">
      <c r="AA2003" s="160">
        <f t="shared" si="35"/>
        <v>1</v>
      </c>
      <c r="AB2003" s="160">
        <f>IF(AC2003="",0,IFERROR(IF(VLOOKUP(AC2003,AC$38:AC2002,1,0)&gt;0,0,0),1))</f>
        <v>0</v>
      </c>
      <c r="AC2003" s="161">
        <f>IF(DATOS!J1967=Y$39,DATOS!C1967,"")</f>
        <v>0</v>
      </c>
    </row>
    <row r="2004" spans="27:29" x14ac:dyDescent="0.25">
      <c r="AA2004" s="160">
        <f t="shared" si="35"/>
        <v>1</v>
      </c>
      <c r="AB2004" s="160">
        <f>IF(AC2004="",0,IFERROR(IF(VLOOKUP(AC2004,AC$38:AC2003,1,0)&gt;0,0,0),1))</f>
        <v>0</v>
      </c>
      <c r="AC2004" s="161">
        <f>IF(DATOS!J1968=Y$39,DATOS!C1968,"")</f>
        <v>0</v>
      </c>
    </row>
    <row r="2005" spans="27:29" x14ac:dyDescent="0.25">
      <c r="AA2005" s="160">
        <f t="shared" si="35"/>
        <v>1</v>
      </c>
      <c r="AB2005" s="160">
        <f>IF(AC2005="",0,IFERROR(IF(VLOOKUP(AC2005,AC$38:AC2004,1,0)&gt;0,0,0),1))</f>
        <v>0</v>
      </c>
      <c r="AC2005" s="161">
        <f>IF(DATOS!J1969=Y$39,DATOS!C1969,"")</f>
        <v>0</v>
      </c>
    </row>
    <row r="2006" spans="27:29" x14ac:dyDescent="0.25">
      <c r="AA2006" s="160">
        <f t="shared" si="35"/>
        <v>1</v>
      </c>
      <c r="AB2006" s="160">
        <f>IF(AC2006="",0,IFERROR(IF(VLOOKUP(AC2006,AC$38:AC2005,1,0)&gt;0,0,0),1))</f>
        <v>0</v>
      </c>
      <c r="AC2006" s="161">
        <f>IF(DATOS!J1970=Y$39,DATOS!C1970,"")</f>
        <v>0</v>
      </c>
    </row>
    <row r="2007" spans="27:29" x14ac:dyDescent="0.25">
      <c r="AA2007" s="160">
        <f t="shared" si="35"/>
        <v>1</v>
      </c>
      <c r="AB2007" s="160">
        <f>IF(AC2007="",0,IFERROR(IF(VLOOKUP(AC2007,AC$38:AC2006,1,0)&gt;0,0,0),1))</f>
        <v>0</v>
      </c>
      <c r="AC2007" s="161">
        <f>IF(DATOS!J1971=Y$39,DATOS!C1971,"")</f>
        <v>0</v>
      </c>
    </row>
    <row r="2008" spans="27:29" x14ac:dyDescent="0.25">
      <c r="AA2008" s="160">
        <f t="shared" si="35"/>
        <v>1</v>
      </c>
      <c r="AB2008" s="160">
        <f>IF(AC2008="",0,IFERROR(IF(VLOOKUP(AC2008,AC$38:AC2007,1,0)&gt;0,0,0),1))</f>
        <v>0</v>
      </c>
      <c r="AC2008" s="161">
        <f>IF(DATOS!J1972=Y$39,DATOS!C1972,"")</f>
        <v>0</v>
      </c>
    </row>
    <row r="2009" spans="27:29" x14ac:dyDescent="0.25">
      <c r="AA2009" s="160">
        <f t="shared" si="35"/>
        <v>1</v>
      </c>
      <c r="AB2009" s="160">
        <f>IF(AC2009="",0,IFERROR(IF(VLOOKUP(AC2009,AC$38:AC2008,1,0)&gt;0,0,0),1))</f>
        <v>0</v>
      </c>
      <c r="AC2009" s="161">
        <f>IF(DATOS!J1973=Y$39,DATOS!C1973,"")</f>
        <v>0</v>
      </c>
    </row>
    <row r="2010" spans="27:29" x14ac:dyDescent="0.25">
      <c r="AA2010" s="160">
        <f t="shared" si="35"/>
        <v>1</v>
      </c>
      <c r="AB2010" s="160">
        <f>IF(AC2010="",0,IFERROR(IF(VLOOKUP(AC2010,AC$38:AC2009,1,0)&gt;0,0,0),1))</f>
        <v>0</v>
      </c>
      <c r="AC2010" s="161">
        <f>IF(DATOS!J1974=Y$39,DATOS!C1974,"")</f>
        <v>0</v>
      </c>
    </row>
    <row r="2011" spans="27:29" x14ac:dyDescent="0.25">
      <c r="AA2011" s="160">
        <f t="shared" si="35"/>
        <v>1</v>
      </c>
      <c r="AB2011" s="160">
        <f>IF(AC2011="",0,IFERROR(IF(VLOOKUP(AC2011,AC$38:AC2010,1,0)&gt;0,0,0),1))</f>
        <v>0</v>
      </c>
      <c r="AC2011" s="161">
        <f>IF(DATOS!J1975=Y$39,DATOS!C1975,"")</f>
        <v>0</v>
      </c>
    </row>
    <row r="2012" spans="27:29" x14ac:dyDescent="0.25">
      <c r="AA2012" s="160">
        <f t="shared" si="35"/>
        <v>1</v>
      </c>
      <c r="AB2012" s="160">
        <f>IF(AC2012="",0,IFERROR(IF(VLOOKUP(AC2012,AC$38:AC2011,1,0)&gt;0,0,0),1))</f>
        <v>0</v>
      </c>
      <c r="AC2012" s="161">
        <f>IF(DATOS!J1976=Y$39,DATOS!C1976,"")</f>
        <v>0</v>
      </c>
    </row>
    <row r="2013" spans="27:29" x14ac:dyDescent="0.25">
      <c r="AA2013" s="160">
        <f t="shared" si="35"/>
        <v>1</v>
      </c>
      <c r="AB2013" s="160">
        <f>IF(AC2013="",0,IFERROR(IF(VLOOKUP(AC2013,AC$38:AC2012,1,0)&gt;0,0,0),1))</f>
        <v>0</v>
      </c>
      <c r="AC2013" s="161">
        <f>IF(DATOS!J1977=Y$39,DATOS!C1977,"")</f>
        <v>0</v>
      </c>
    </row>
    <row r="2014" spans="27:29" x14ac:dyDescent="0.25">
      <c r="AA2014" s="160">
        <f t="shared" si="35"/>
        <v>1</v>
      </c>
      <c r="AB2014" s="160">
        <f>IF(AC2014="",0,IFERROR(IF(VLOOKUP(AC2014,AC$38:AC2013,1,0)&gt;0,0,0),1))</f>
        <v>0</v>
      </c>
      <c r="AC2014" s="161">
        <f>IF(DATOS!J1978=Y$39,DATOS!C1978,"")</f>
        <v>0</v>
      </c>
    </row>
    <row r="2015" spans="27:29" x14ac:dyDescent="0.25">
      <c r="AA2015" s="160">
        <f t="shared" si="35"/>
        <v>1</v>
      </c>
      <c r="AB2015" s="160">
        <f>IF(AC2015="",0,IFERROR(IF(VLOOKUP(AC2015,AC$38:AC2014,1,0)&gt;0,0,0),1))</f>
        <v>0</v>
      </c>
      <c r="AC2015" s="161">
        <f>IF(DATOS!J1979=Y$39,DATOS!C1979,"")</f>
        <v>0</v>
      </c>
    </row>
    <row r="2016" spans="27:29" x14ac:dyDescent="0.25">
      <c r="AA2016" s="160">
        <f t="shared" si="35"/>
        <v>1</v>
      </c>
      <c r="AB2016" s="160">
        <f>IF(AC2016="",0,IFERROR(IF(VLOOKUP(AC2016,AC$38:AC2015,1,0)&gt;0,0,0),1))</f>
        <v>0</v>
      </c>
      <c r="AC2016" s="161">
        <f>IF(DATOS!J1980=Y$39,DATOS!C1980,"")</f>
        <v>0</v>
      </c>
    </row>
    <row r="2017" spans="27:29" x14ac:dyDescent="0.25">
      <c r="AA2017" s="160">
        <f t="shared" si="35"/>
        <v>1</v>
      </c>
      <c r="AB2017" s="160">
        <f>IF(AC2017="",0,IFERROR(IF(VLOOKUP(AC2017,AC$38:AC2016,1,0)&gt;0,0,0),1))</f>
        <v>0</v>
      </c>
      <c r="AC2017" s="161">
        <f>IF(DATOS!J1981=Y$39,DATOS!C1981,"")</f>
        <v>0</v>
      </c>
    </row>
    <row r="2018" spans="27:29" x14ac:dyDescent="0.25">
      <c r="AA2018" s="160">
        <f t="shared" si="35"/>
        <v>1</v>
      </c>
      <c r="AB2018" s="160">
        <f>IF(AC2018="",0,IFERROR(IF(VLOOKUP(AC2018,AC$38:AC2017,1,0)&gt;0,0,0),1))</f>
        <v>0</v>
      </c>
      <c r="AC2018" s="161">
        <f>IF(DATOS!J1982=Y$39,DATOS!C1982,"")</f>
        <v>0</v>
      </c>
    </row>
    <row r="2019" spans="27:29" x14ac:dyDescent="0.25">
      <c r="AA2019" s="160">
        <f t="shared" si="35"/>
        <v>1</v>
      </c>
      <c r="AB2019" s="160">
        <f>IF(AC2019="",0,IFERROR(IF(VLOOKUP(AC2019,AC$38:AC2018,1,0)&gt;0,0,0),1))</f>
        <v>0</v>
      </c>
      <c r="AC2019" s="161">
        <f>IF(DATOS!J1983=Y$39,DATOS!C1983,"")</f>
        <v>0</v>
      </c>
    </row>
    <row r="2020" spans="27:29" x14ac:dyDescent="0.25">
      <c r="AA2020" s="160">
        <f t="shared" si="35"/>
        <v>1</v>
      </c>
      <c r="AB2020" s="160">
        <f>IF(AC2020="",0,IFERROR(IF(VLOOKUP(AC2020,AC$38:AC2019,1,0)&gt;0,0,0),1))</f>
        <v>0</v>
      </c>
      <c r="AC2020" s="161">
        <f>IF(DATOS!J1984=Y$39,DATOS!C1984,"")</f>
        <v>0</v>
      </c>
    </row>
    <row r="2021" spans="27:29" x14ac:dyDescent="0.25">
      <c r="AA2021" s="160">
        <f t="shared" si="35"/>
        <v>1</v>
      </c>
      <c r="AB2021" s="160">
        <f>IF(AC2021="",0,IFERROR(IF(VLOOKUP(AC2021,AC$38:AC2020,1,0)&gt;0,0,0),1))</f>
        <v>0</v>
      </c>
      <c r="AC2021" s="161">
        <f>IF(DATOS!J1985=Y$39,DATOS!C1985,"")</f>
        <v>0</v>
      </c>
    </row>
    <row r="2022" spans="27:29" x14ac:dyDescent="0.25">
      <c r="AA2022" s="160">
        <f t="shared" ref="AA2022:AA2085" si="36">AA2021+AB2022</f>
        <v>1</v>
      </c>
      <c r="AB2022" s="160">
        <f>IF(AC2022="",0,IFERROR(IF(VLOOKUP(AC2022,AC$38:AC2021,1,0)&gt;0,0,0),1))</f>
        <v>0</v>
      </c>
      <c r="AC2022" s="161">
        <f>IF(DATOS!J1986=Y$39,DATOS!C1986,"")</f>
        <v>0</v>
      </c>
    </row>
    <row r="2023" spans="27:29" x14ac:dyDescent="0.25">
      <c r="AA2023" s="160">
        <f t="shared" si="36"/>
        <v>1</v>
      </c>
      <c r="AB2023" s="160">
        <f>IF(AC2023="",0,IFERROR(IF(VLOOKUP(AC2023,AC$38:AC2022,1,0)&gt;0,0,0),1))</f>
        <v>0</v>
      </c>
      <c r="AC2023" s="161">
        <f>IF(DATOS!J1987=Y$39,DATOS!C1987,"")</f>
        <v>0</v>
      </c>
    </row>
    <row r="2024" spans="27:29" x14ac:dyDescent="0.25">
      <c r="AA2024" s="160">
        <f t="shared" si="36"/>
        <v>1</v>
      </c>
      <c r="AB2024" s="160">
        <f>IF(AC2024="",0,IFERROR(IF(VLOOKUP(AC2024,AC$38:AC2023,1,0)&gt;0,0,0),1))</f>
        <v>0</v>
      </c>
      <c r="AC2024" s="161">
        <f>IF(DATOS!J1988=Y$39,DATOS!C1988,"")</f>
        <v>0</v>
      </c>
    </row>
    <row r="2025" spans="27:29" x14ac:dyDescent="0.25">
      <c r="AA2025" s="160">
        <f t="shared" si="36"/>
        <v>1</v>
      </c>
      <c r="AB2025" s="160">
        <f>IF(AC2025="",0,IFERROR(IF(VLOOKUP(AC2025,AC$38:AC2024,1,0)&gt;0,0,0),1))</f>
        <v>0</v>
      </c>
      <c r="AC2025" s="161">
        <f>IF(DATOS!J1989=Y$39,DATOS!C1989,"")</f>
        <v>0</v>
      </c>
    </row>
    <row r="2026" spans="27:29" x14ac:dyDescent="0.25">
      <c r="AA2026" s="160">
        <f t="shared" si="36"/>
        <v>1</v>
      </c>
      <c r="AB2026" s="160">
        <f>IF(AC2026="",0,IFERROR(IF(VLOOKUP(AC2026,AC$38:AC2025,1,0)&gt;0,0,0),1))</f>
        <v>0</v>
      </c>
      <c r="AC2026" s="161">
        <f>IF(DATOS!J1990=Y$39,DATOS!C1990,"")</f>
        <v>0</v>
      </c>
    </row>
    <row r="2027" spans="27:29" x14ac:dyDescent="0.25">
      <c r="AA2027" s="160">
        <f t="shared" si="36"/>
        <v>1</v>
      </c>
      <c r="AB2027" s="160">
        <f>IF(AC2027="",0,IFERROR(IF(VLOOKUP(AC2027,AC$38:AC2026,1,0)&gt;0,0,0),1))</f>
        <v>0</v>
      </c>
      <c r="AC2027" s="161">
        <f>IF(DATOS!J1991=Y$39,DATOS!C1991,"")</f>
        <v>0</v>
      </c>
    </row>
    <row r="2028" spans="27:29" x14ac:dyDescent="0.25">
      <c r="AA2028" s="160">
        <f t="shared" si="36"/>
        <v>1</v>
      </c>
      <c r="AB2028" s="160">
        <f>IF(AC2028="",0,IFERROR(IF(VLOOKUP(AC2028,AC$38:AC2027,1,0)&gt;0,0,0),1))</f>
        <v>0</v>
      </c>
      <c r="AC2028" s="161">
        <f>IF(DATOS!J1992=Y$39,DATOS!C1992,"")</f>
        <v>0</v>
      </c>
    </row>
    <row r="2029" spans="27:29" x14ac:dyDescent="0.25">
      <c r="AA2029" s="160">
        <f t="shared" si="36"/>
        <v>1</v>
      </c>
      <c r="AB2029" s="160">
        <f>IF(AC2029="",0,IFERROR(IF(VLOOKUP(AC2029,AC$38:AC2028,1,0)&gt;0,0,0),1))</f>
        <v>0</v>
      </c>
      <c r="AC2029" s="161">
        <f>IF(DATOS!J1993=Y$39,DATOS!C1993,"")</f>
        <v>0</v>
      </c>
    </row>
    <row r="2030" spans="27:29" x14ac:dyDescent="0.25">
      <c r="AA2030" s="160">
        <f t="shared" si="36"/>
        <v>1</v>
      </c>
      <c r="AB2030" s="160">
        <f>IF(AC2030="",0,IFERROR(IF(VLOOKUP(AC2030,AC$38:AC2029,1,0)&gt;0,0,0),1))</f>
        <v>0</v>
      </c>
      <c r="AC2030" s="161">
        <f>IF(DATOS!J1994=Y$39,DATOS!C1994,"")</f>
        <v>0</v>
      </c>
    </row>
    <row r="2031" spans="27:29" x14ac:dyDescent="0.25">
      <c r="AA2031" s="160">
        <f t="shared" si="36"/>
        <v>1</v>
      </c>
      <c r="AB2031" s="160">
        <f>IF(AC2031="",0,IFERROR(IF(VLOOKUP(AC2031,AC$38:AC2030,1,0)&gt;0,0,0),1))</f>
        <v>0</v>
      </c>
      <c r="AC2031" s="161">
        <f>IF(DATOS!J1995=Y$39,DATOS!C1995,"")</f>
        <v>0</v>
      </c>
    </row>
    <row r="2032" spans="27:29" x14ac:dyDescent="0.25">
      <c r="AA2032" s="160">
        <f t="shared" si="36"/>
        <v>1</v>
      </c>
      <c r="AB2032" s="160">
        <f>IF(AC2032="",0,IFERROR(IF(VLOOKUP(AC2032,AC$38:AC2031,1,0)&gt;0,0,0),1))</f>
        <v>0</v>
      </c>
      <c r="AC2032" s="161">
        <f>IF(DATOS!J1996=Y$39,DATOS!C1996,"")</f>
        <v>0</v>
      </c>
    </row>
    <row r="2033" spans="27:29" x14ac:dyDescent="0.25">
      <c r="AA2033" s="160">
        <f t="shared" si="36"/>
        <v>1</v>
      </c>
      <c r="AB2033" s="160">
        <f>IF(AC2033="",0,IFERROR(IF(VLOOKUP(AC2033,AC$38:AC2032,1,0)&gt;0,0,0),1))</f>
        <v>0</v>
      </c>
      <c r="AC2033" s="161">
        <f>IF(DATOS!J1997=Y$39,DATOS!C1997,"")</f>
        <v>0</v>
      </c>
    </row>
    <row r="2034" spans="27:29" x14ac:dyDescent="0.25">
      <c r="AA2034" s="160">
        <f t="shared" si="36"/>
        <v>1</v>
      </c>
      <c r="AB2034" s="160">
        <f>IF(AC2034="",0,IFERROR(IF(VLOOKUP(AC2034,AC$38:AC2033,1,0)&gt;0,0,0),1))</f>
        <v>0</v>
      </c>
      <c r="AC2034" s="161">
        <f>IF(DATOS!J1998=Y$39,DATOS!C1998,"")</f>
        <v>0</v>
      </c>
    </row>
    <row r="2035" spans="27:29" x14ac:dyDescent="0.25">
      <c r="AA2035" s="160">
        <f t="shared" si="36"/>
        <v>1</v>
      </c>
      <c r="AB2035" s="160">
        <f>IF(AC2035="",0,IFERROR(IF(VLOOKUP(AC2035,AC$38:AC2034,1,0)&gt;0,0,0),1))</f>
        <v>0</v>
      </c>
      <c r="AC2035" s="161">
        <f>IF(DATOS!J1999=Y$39,DATOS!C1999,"")</f>
        <v>0</v>
      </c>
    </row>
    <row r="2036" spans="27:29" x14ac:dyDescent="0.25">
      <c r="AA2036" s="160">
        <f t="shared" si="36"/>
        <v>1</v>
      </c>
      <c r="AB2036" s="160">
        <f>IF(AC2036="",0,IFERROR(IF(VLOOKUP(AC2036,AC$38:AC2035,1,0)&gt;0,0,0),1))</f>
        <v>0</v>
      </c>
      <c r="AC2036" s="161">
        <f>IF(DATOS!J2000=Y$39,DATOS!C2000,"")</f>
        <v>0</v>
      </c>
    </row>
    <row r="2037" spans="27:29" x14ac:dyDescent="0.25">
      <c r="AA2037" s="160">
        <f t="shared" si="36"/>
        <v>1</v>
      </c>
      <c r="AB2037" s="160">
        <f>IF(AC2037="",0,IFERROR(IF(VLOOKUP(AC2037,AC$38:AC2036,1,0)&gt;0,0,0),1))</f>
        <v>0</v>
      </c>
      <c r="AC2037" s="161">
        <f>IF(DATOS!J2001=Y$39,DATOS!C2001,"")</f>
        <v>0</v>
      </c>
    </row>
    <row r="2038" spans="27:29" x14ac:dyDescent="0.25">
      <c r="AA2038" s="160">
        <f t="shared" si="36"/>
        <v>1</v>
      </c>
      <c r="AB2038" s="160">
        <f>IF(AC2038="",0,IFERROR(IF(VLOOKUP(AC2038,AC$38:AC2037,1,0)&gt;0,0,0),1))</f>
        <v>0</v>
      </c>
      <c r="AC2038" s="161">
        <f>IF(DATOS!J2002=Y$39,DATOS!C2002,"")</f>
        <v>0</v>
      </c>
    </row>
    <row r="2039" spans="27:29" x14ac:dyDescent="0.25">
      <c r="AA2039" s="160">
        <f t="shared" si="36"/>
        <v>1</v>
      </c>
      <c r="AB2039" s="160">
        <f>IF(AC2039="",0,IFERROR(IF(VLOOKUP(AC2039,AC$38:AC2038,1,0)&gt;0,0,0),1))</f>
        <v>0</v>
      </c>
      <c r="AC2039" s="161">
        <f>IF(DATOS!J2003=Y$39,DATOS!C2003,"")</f>
        <v>0</v>
      </c>
    </row>
    <row r="2040" spans="27:29" x14ac:dyDescent="0.25">
      <c r="AA2040" s="160">
        <f t="shared" si="36"/>
        <v>1</v>
      </c>
      <c r="AB2040" s="160">
        <f>IF(AC2040="",0,IFERROR(IF(VLOOKUP(AC2040,AC$38:AC2039,1,0)&gt;0,0,0),1))</f>
        <v>0</v>
      </c>
      <c r="AC2040" s="161">
        <f>IF(DATOS!J2004=Y$39,DATOS!C2004,"")</f>
        <v>0</v>
      </c>
    </row>
    <row r="2041" spans="27:29" x14ac:dyDescent="0.25">
      <c r="AA2041" s="160">
        <f t="shared" si="36"/>
        <v>1</v>
      </c>
      <c r="AB2041" s="160">
        <f>IF(AC2041="",0,IFERROR(IF(VLOOKUP(AC2041,AC$38:AC2040,1,0)&gt;0,0,0),1))</f>
        <v>0</v>
      </c>
      <c r="AC2041" s="161">
        <f>IF(DATOS!J2005=Y$39,DATOS!C2005,"")</f>
        <v>0</v>
      </c>
    </row>
    <row r="2042" spans="27:29" x14ac:dyDescent="0.25">
      <c r="AA2042" s="160">
        <f t="shared" si="36"/>
        <v>1</v>
      </c>
      <c r="AB2042" s="160">
        <f>IF(AC2042="",0,IFERROR(IF(VLOOKUP(AC2042,AC$38:AC2041,1,0)&gt;0,0,0),1))</f>
        <v>0</v>
      </c>
      <c r="AC2042" s="161">
        <f>IF(DATOS!J2006=Y$39,DATOS!C2006,"")</f>
        <v>0</v>
      </c>
    </row>
    <row r="2043" spans="27:29" x14ac:dyDescent="0.25">
      <c r="AA2043" s="160">
        <f t="shared" si="36"/>
        <v>1</v>
      </c>
      <c r="AB2043" s="160">
        <f>IF(AC2043="",0,IFERROR(IF(VLOOKUP(AC2043,AC$38:AC2042,1,0)&gt;0,0,0),1))</f>
        <v>0</v>
      </c>
      <c r="AC2043" s="161">
        <f>IF(DATOS!J2007=Y$39,DATOS!C2007,"")</f>
        <v>0</v>
      </c>
    </row>
    <row r="2044" spans="27:29" x14ac:dyDescent="0.25">
      <c r="AA2044" s="160">
        <f t="shared" si="36"/>
        <v>1</v>
      </c>
      <c r="AB2044" s="160">
        <f>IF(AC2044="",0,IFERROR(IF(VLOOKUP(AC2044,AC$38:AC2043,1,0)&gt;0,0,0),1))</f>
        <v>0</v>
      </c>
      <c r="AC2044" s="161">
        <f>IF(DATOS!J2008=Y$39,DATOS!C2008,"")</f>
        <v>0</v>
      </c>
    </row>
    <row r="2045" spans="27:29" x14ac:dyDescent="0.25">
      <c r="AA2045" s="160">
        <f t="shared" si="36"/>
        <v>1</v>
      </c>
      <c r="AB2045" s="160">
        <f>IF(AC2045="",0,IFERROR(IF(VLOOKUP(AC2045,AC$38:AC2044,1,0)&gt;0,0,0),1))</f>
        <v>0</v>
      </c>
      <c r="AC2045" s="161">
        <f>IF(DATOS!J2009=Y$39,DATOS!C2009,"")</f>
        <v>0</v>
      </c>
    </row>
    <row r="2046" spans="27:29" x14ac:dyDescent="0.25">
      <c r="AA2046" s="160">
        <f t="shared" si="36"/>
        <v>1</v>
      </c>
      <c r="AB2046" s="160">
        <f>IF(AC2046="",0,IFERROR(IF(VLOOKUP(AC2046,AC$38:AC2045,1,0)&gt;0,0,0),1))</f>
        <v>0</v>
      </c>
      <c r="AC2046" s="161">
        <f>IF(DATOS!J2010=Y$39,DATOS!C2010,"")</f>
        <v>0</v>
      </c>
    </row>
    <row r="2047" spans="27:29" x14ac:dyDescent="0.25">
      <c r="AA2047" s="160">
        <f t="shared" si="36"/>
        <v>1</v>
      </c>
      <c r="AB2047" s="160">
        <f>IF(AC2047="",0,IFERROR(IF(VLOOKUP(AC2047,AC$38:AC2046,1,0)&gt;0,0,0),1))</f>
        <v>0</v>
      </c>
      <c r="AC2047" s="161">
        <f>IF(DATOS!J2011=Y$39,DATOS!C2011,"")</f>
        <v>0</v>
      </c>
    </row>
    <row r="2048" spans="27:29" x14ac:dyDescent="0.25">
      <c r="AA2048" s="160">
        <f t="shared" si="36"/>
        <v>1</v>
      </c>
      <c r="AB2048" s="160">
        <f>IF(AC2048="",0,IFERROR(IF(VLOOKUP(AC2048,AC$38:AC2047,1,0)&gt;0,0,0),1))</f>
        <v>0</v>
      </c>
      <c r="AC2048" s="161">
        <f>IF(DATOS!J2012=Y$39,DATOS!C2012,"")</f>
        <v>0</v>
      </c>
    </row>
    <row r="2049" spans="27:29" x14ac:dyDescent="0.25">
      <c r="AA2049" s="160">
        <f t="shared" si="36"/>
        <v>1</v>
      </c>
      <c r="AB2049" s="160">
        <f>IF(AC2049="",0,IFERROR(IF(VLOOKUP(AC2049,AC$38:AC2048,1,0)&gt;0,0,0),1))</f>
        <v>0</v>
      </c>
      <c r="AC2049" s="161">
        <f>IF(DATOS!J2013=Y$39,DATOS!C2013,"")</f>
        <v>0</v>
      </c>
    </row>
    <row r="2050" spans="27:29" x14ac:dyDescent="0.25">
      <c r="AA2050" s="160">
        <f t="shared" si="36"/>
        <v>1</v>
      </c>
      <c r="AB2050" s="160">
        <f>IF(AC2050="",0,IFERROR(IF(VLOOKUP(AC2050,AC$38:AC2049,1,0)&gt;0,0,0),1))</f>
        <v>0</v>
      </c>
      <c r="AC2050" s="161">
        <f>IF(DATOS!J2014=Y$39,DATOS!C2014,"")</f>
        <v>0</v>
      </c>
    </row>
    <row r="2051" spans="27:29" x14ac:dyDescent="0.25">
      <c r="AA2051" s="160">
        <f t="shared" si="36"/>
        <v>1</v>
      </c>
      <c r="AB2051" s="160">
        <f>IF(AC2051="",0,IFERROR(IF(VLOOKUP(AC2051,AC$38:AC2050,1,0)&gt;0,0,0),1))</f>
        <v>0</v>
      </c>
      <c r="AC2051" s="161">
        <f>IF(DATOS!J2015=Y$39,DATOS!C2015,"")</f>
        <v>0</v>
      </c>
    </row>
    <row r="2052" spans="27:29" x14ac:dyDescent="0.25">
      <c r="AA2052" s="160">
        <f t="shared" si="36"/>
        <v>1</v>
      </c>
      <c r="AB2052" s="160">
        <f>IF(AC2052="",0,IFERROR(IF(VLOOKUP(AC2052,AC$38:AC2051,1,0)&gt;0,0,0),1))</f>
        <v>0</v>
      </c>
      <c r="AC2052" s="161">
        <f>IF(DATOS!J2016=Y$39,DATOS!C2016,"")</f>
        <v>0</v>
      </c>
    </row>
    <row r="2053" spans="27:29" x14ac:dyDescent="0.25">
      <c r="AA2053" s="160">
        <f t="shared" si="36"/>
        <v>1</v>
      </c>
      <c r="AB2053" s="160">
        <f>IF(AC2053="",0,IFERROR(IF(VLOOKUP(AC2053,AC$38:AC2052,1,0)&gt;0,0,0),1))</f>
        <v>0</v>
      </c>
      <c r="AC2053" s="161">
        <f>IF(DATOS!J2017=Y$39,DATOS!C2017,"")</f>
        <v>0</v>
      </c>
    </row>
    <row r="2054" spans="27:29" x14ac:dyDescent="0.25">
      <c r="AA2054" s="160">
        <f t="shared" si="36"/>
        <v>1</v>
      </c>
      <c r="AB2054" s="160">
        <f>IF(AC2054="",0,IFERROR(IF(VLOOKUP(AC2054,AC$38:AC2053,1,0)&gt;0,0,0),1))</f>
        <v>0</v>
      </c>
      <c r="AC2054" s="161">
        <f>IF(DATOS!J2018=Y$39,DATOS!C2018,"")</f>
        <v>0</v>
      </c>
    </row>
    <row r="2055" spans="27:29" x14ac:dyDescent="0.25">
      <c r="AA2055" s="160">
        <f t="shared" si="36"/>
        <v>1</v>
      </c>
      <c r="AB2055" s="160">
        <f>IF(AC2055="",0,IFERROR(IF(VLOOKUP(AC2055,AC$38:AC2054,1,0)&gt;0,0,0),1))</f>
        <v>0</v>
      </c>
      <c r="AC2055" s="161">
        <f>IF(DATOS!J2019=Y$39,DATOS!C2019,"")</f>
        <v>0</v>
      </c>
    </row>
    <row r="2056" spans="27:29" x14ac:dyDescent="0.25">
      <c r="AA2056" s="160">
        <f t="shared" si="36"/>
        <v>1</v>
      </c>
      <c r="AB2056" s="160">
        <f>IF(AC2056="",0,IFERROR(IF(VLOOKUP(AC2056,AC$38:AC2055,1,0)&gt;0,0,0),1))</f>
        <v>0</v>
      </c>
      <c r="AC2056" s="161">
        <f>IF(DATOS!J2020=Y$39,DATOS!C2020,"")</f>
        <v>0</v>
      </c>
    </row>
    <row r="2057" spans="27:29" x14ac:dyDescent="0.25">
      <c r="AA2057" s="160">
        <f t="shared" si="36"/>
        <v>1</v>
      </c>
      <c r="AB2057" s="160">
        <f>IF(AC2057="",0,IFERROR(IF(VLOOKUP(AC2057,AC$38:AC2056,1,0)&gt;0,0,0),1))</f>
        <v>0</v>
      </c>
      <c r="AC2057" s="161">
        <f>IF(DATOS!J2021=Y$39,DATOS!C2021,"")</f>
        <v>0</v>
      </c>
    </row>
    <row r="2058" spans="27:29" x14ac:dyDescent="0.25">
      <c r="AA2058" s="160">
        <f t="shared" si="36"/>
        <v>1</v>
      </c>
      <c r="AB2058" s="160">
        <f>IF(AC2058="",0,IFERROR(IF(VLOOKUP(AC2058,AC$38:AC2057,1,0)&gt;0,0,0),1))</f>
        <v>0</v>
      </c>
      <c r="AC2058" s="161">
        <f>IF(DATOS!J2022=Y$39,DATOS!C2022,"")</f>
        <v>0</v>
      </c>
    </row>
    <row r="2059" spans="27:29" x14ac:dyDescent="0.25">
      <c r="AA2059" s="160">
        <f t="shared" si="36"/>
        <v>1</v>
      </c>
      <c r="AB2059" s="160">
        <f>IF(AC2059="",0,IFERROR(IF(VLOOKUP(AC2059,AC$38:AC2058,1,0)&gt;0,0,0),1))</f>
        <v>0</v>
      </c>
      <c r="AC2059" s="161">
        <f>IF(DATOS!J2023=Y$39,DATOS!C2023,"")</f>
        <v>0</v>
      </c>
    </row>
    <row r="2060" spans="27:29" x14ac:dyDescent="0.25">
      <c r="AA2060" s="160">
        <f t="shared" si="36"/>
        <v>1</v>
      </c>
      <c r="AB2060" s="160">
        <f>IF(AC2060="",0,IFERROR(IF(VLOOKUP(AC2060,AC$38:AC2059,1,0)&gt;0,0,0),1))</f>
        <v>0</v>
      </c>
      <c r="AC2060" s="161">
        <f>IF(DATOS!J2024=Y$39,DATOS!C2024,"")</f>
        <v>0</v>
      </c>
    </row>
    <row r="2061" spans="27:29" x14ac:dyDescent="0.25">
      <c r="AA2061" s="160">
        <f t="shared" si="36"/>
        <v>1</v>
      </c>
      <c r="AB2061" s="160">
        <f>IF(AC2061="",0,IFERROR(IF(VLOOKUP(AC2061,AC$38:AC2060,1,0)&gt;0,0,0),1))</f>
        <v>0</v>
      </c>
      <c r="AC2061" s="161">
        <f>IF(DATOS!J2025=Y$39,DATOS!C2025,"")</f>
        <v>0</v>
      </c>
    </row>
    <row r="2062" spans="27:29" x14ac:dyDescent="0.25">
      <c r="AA2062" s="160">
        <f t="shared" si="36"/>
        <v>1</v>
      </c>
      <c r="AB2062" s="160">
        <f>IF(AC2062="",0,IFERROR(IF(VLOOKUP(AC2062,AC$38:AC2061,1,0)&gt;0,0,0),1))</f>
        <v>0</v>
      </c>
      <c r="AC2062" s="161">
        <f>IF(DATOS!J2026=Y$39,DATOS!C2026,"")</f>
        <v>0</v>
      </c>
    </row>
    <row r="2063" spans="27:29" x14ac:dyDescent="0.25">
      <c r="AA2063" s="160">
        <f t="shared" si="36"/>
        <v>1</v>
      </c>
      <c r="AB2063" s="160">
        <f>IF(AC2063="",0,IFERROR(IF(VLOOKUP(AC2063,AC$38:AC2062,1,0)&gt;0,0,0),1))</f>
        <v>0</v>
      </c>
      <c r="AC2063" s="161">
        <f>IF(DATOS!J2027=Y$39,DATOS!C2027,"")</f>
        <v>0</v>
      </c>
    </row>
    <row r="2064" spans="27:29" x14ac:dyDescent="0.25">
      <c r="AA2064" s="160">
        <f t="shared" si="36"/>
        <v>1</v>
      </c>
      <c r="AB2064" s="160">
        <f>IF(AC2064="",0,IFERROR(IF(VLOOKUP(AC2064,AC$38:AC2063,1,0)&gt;0,0,0),1))</f>
        <v>0</v>
      </c>
      <c r="AC2064" s="161">
        <f>IF(DATOS!J2028=Y$39,DATOS!C2028,"")</f>
        <v>0</v>
      </c>
    </row>
    <row r="2065" spans="27:29" x14ac:dyDescent="0.25">
      <c r="AA2065" s="160">
        <f t="shared" si="36"/>
        <v>1</v>
      </c>
      <c r="AB2065" s="160">
        <f>IF(AC2065="",0,IFERROR(IF(VLOOKUP(AC2065,AC$38:AC2064,1,0)&gt;0,0,0),1))</f>
        <v>0</v>
      </c>
      <c r="AC2065" s="161">
        <f>IF(DATOS!J2029=Y$39,DATOS!C2029,"")</f>
        <v>0</v>
      </c>
    </row>
    <row r="2066" spans="27:29" x14ac:dyDescent="0.25">
      <c r="AA2066" s="160">
        <f t="shared" si="36"/>
        <v>1</v>
      </c>
      <c r="AB2066" s="160">
        <f>IF(AC2066="",0,IFERROR(IF(VLOOKUP(AC2066,AC$38:AC2065,1,0)&gt;0,0,0),1))</f>
        <v>0</v>
      </c>
      <c r="AC2066" s="161">
        <f>IF(DATOS!J2030=Y$39,DATOS!C2030,"")</f>
        <v>0</v>
      </c>
    </row>
    <row r="2067" spans="27:29" x14ac:dyDescent="0.25">
      <c r="AA2067" s="160">
        <f t="shared" si="36"/>
        <v>1</v>
      </c>
      <c r="AB2067" s="160">
        <f>IF(AC2067="",0,IFERROR(IF(VLOOKUP(AC2067,AC$38:AC2066,1,0)&gt;0,0,0),1))</f>
        <v>0</v>
      </c>
      <c r="AC2067" s="161">
        <f>IF(DATOS!J2031=Y$39,DATOS!C2031,"")</f>
        <v>0</v>
      </c>
    </row>
    <row r="2068" spans="27:29" x14ac:dyDescent="0.25">
      <c r="AA2068" s="160">
        <f t="shared" si="36"/>
        <v>1</v>
      </c>
      <c r="AB2068" s="160">
        <f>IF(AC2068="",0,IFERROR(IF(VLOOKUP(AC2068,AC$38:AC2067,1,0)&gt;0,0,0),1))</f>
        <v>0</v>
      </c>
      <c r="AC2068" s="161">
        <f>IF(DATOS!J2032=Y$39,DATOS!C2032,"")</f>
        <v>0</v>
      </c>
    </row>
    <row r="2069" spans="27:29" x14ac:dyDescent="0.25">
      <c r="AA2069" s="160">
        <f t="shared" si="36"/>
        <v>1</v>
      </c>
      <c r="AB2069" s="160">
        <f>IF(AC2069="",0,IFERROR(IF(VLOOKUP(AC2069,AC$38:AC2068,1,0)&gt;0,0,0),1))</f>
        <v>0</v>
      </c>
      <c r="AC2069" s="161">
        <f>IF(DATOS!J2033=Y$39,DATOS!C2033,"")</f>
        <v>0</v>
      </c>
    </row>
    <row r="2070" spans="27:29" x14ac:dyDescent="0.25">
      <c r="AA2070" s="160">
        <f t="shared" si="36"/>
        <v>1</v>
      </c>
      <c r="AB2070" s="160">
        <f>IF(AC2070="",0,IFERROR(IF(VLOOKUP(AC2070,AC$38:AC2069,1,0)&gt;0,0,0),1))</f>
        <v>0</v>
      </c>
      <c r="AC2070" s="161">
        <f>IF(DATOS!J2034=Y$39,DATOS!C2034,"")</f>
        <v>0</v>
      </c>
    </row>
    <row r="2071" spans="27:29" x14ac:dyDescent="0.25">
      <c r="AA2071" s="160">
        <f t="shared" si="36"/>
        <v>1</v>
      </c>
      <c r="AB2071" s="160">
        <f>IF(AC2071="",0,IFERROR(IF(VLOOKUP(AC2071,AC$38:AC2070,1,0)&gt;0,0,0),1))</f>
        <v>0</v>
      </c>
      <c r="AC2071" s="161">
        <f>IF(DATOS!J2035=Y$39,DATOS!C2035,"")</f>
        <v>0</v>
      </c>
    </row>
    <row r="2072" spans="27:29" x14ac:dyDescent="0.25">
      <c r="AA2072" s="160">
        <f t="shared" si="36"/>
        <v>1</v>
      </c>
      <c r="AB2072" s="160">
        <f>IF(AC2072="",0,IFERROR(IF(VLOOKUP(AC2072,AC$38:AC2071,1,0)&gt;0,0,0),1))</f>
        <v>0</v>
      </c>
      <c r="AC2072" s="161">
        <f>IF(DATOS!J2036=Y$39,DATOS!C2036,"")</f>
        <v>0</v>
      </c>
    </row>
    <row r="2073" spans="27:29" x14ac:dyDescent="0.25">
      <c r="AA2073" s="160">
        <f t="shared" si="36"/>
        <v>1</v>
      </c>
      <c r="AB2073" s="160">
        <f>IF(AC2073="",0,IFERROR(IF(VLOOKUP(AC2073,AC$38:AC2072,1,0)&gt;0,0,0),1))</f>
        <v>0</v>
      </c>
      <c r="AC2073" s="161">
        <f>IF(DATOS!J2037=Y$39,DATOS!C2037,"")</f>
        <v>0</v>
      </c>
    </row>
    <row r="2074" spans="27:29" x14ac:dyDescent="0.25">
      <c r="AA2074" s="160">
        <f t="shared" si="36"/>
        <v>1</v>
      </c>
      <c r="AB2074" s="160">
        <f>IF(AC2074="",0,IFERROR(IF(VLOOKUP(AC2074,AC$38:AC2073,1,0)&gt;0,0,0),1))</f>
        <v>0</v>
      </c>
      <c r="AC2074" s="161">
        <f>IF(DATOS!J2038=Y$39,DATOS!C2038,"")</f>
        <v>0</v>
      </c>
    </row>
    <row r="2075" spans="27:29" x14ac:dyDescent="0.25">
      <c r="AA2075" s="160">
        <f t="shared" si="36"/>
        <v>1</v>
      </c>
      <c r="AB2075" s="160">
        <f>IF(AC2075="",0,IFERROR(IF(VLOOKUP(AC2075,AC$38:AC2074,1,0)&gt;0,0,0),1))</f>
        <v>0</v>
      </c>
      <c r="AC2075" s="161">
        <f>IF(DATOS!J2039=Y$39,DATOS!C2039,"")</f>
        <v>0</v>
      </c>
    </row>
    <row r="2076" spans="27:29" x14ac:dyDescent="0.25">
      <c r="AA2076" s="160">
        <f t="shared" si="36"/>
        <v>1</v>
      </c>
      <c r="AB2076" s="160">
        <f>IF(AC2076="",0,IFERROR(IF(VLOOKUP(AC2076,AC$38:AC2075,1,0)&gt;0,0,0),1))</f>
        <v>0</v>
      </c>
      <c r="AC2076" s="161">
        <f>IF(DATOS!J2040=Y$39,DATOS!C2040,"")</f>
        <v>0</v>
      </c>
    </row>
    <row r="2077" spans="27:29" x14ac:dyDescent="0.25">
      <c r="AA2077" s="160">
        <f t="shared" si="36"/>
        <v>1</v>
      </c>
      <c r="AB2077" s="160">
        <f>IF(AC2077="",0,IFERROR(IF(VLOOKUP(AC2077,AC$38:AC2076,1,0)&gt;0,0,0),1))</f>
        <v>0</v>
      </c>
      <c r="AC2077" s="161">
        <f>IF(DATOS!J2041=Y$39,DATOS!C2041,"")</f>
        <v>0</v>
      </c>
    </row>
    <row r="2078" spans="27:29" x14ac:dyDescent="0.25">
      <c r="AA2078" s="160">
        <f t="shared" si="36"/>
        <v>1</v>
      </c>
      <c r="AB2078" s="160">
        <f>IF(AC2078="",0,IFERROR(IF(VLOOKUP(AC2078,AC$38:AC2077,1,0)&gt;0,0,0),1))</f>
        <v>0</v>
      </c>
      <c r="AC2078" s="161">
        <f>IF(DATOS!J2042=Y$39,DATOS!C2042,"")</f>
        <v>0</v>
      </c>
    </row>
    <row r="2079" spans="27:29" x14ac:dyDescent="0.25">
      <c r="AA2079" s="160">
        <f t="shared" si="36"/>
        <v>1</v>
      </c>
      <c r="AB2079" s="160">
        <f>IF(AC2079="",0,IFERROR(IF(VLOOKUP(AC2079,AC$38:AC2078,1,0)&gt;0,0,0),1))</f>
        <v>0</v>
      </c>
      <c r="AC2079" s="161">
        <f>IF(DATOS!J2043=Y$39,DATOS!C2043,"")</f>
        <v>0</v>
      </c>
    </row>
    <row r="2080" spans="27:29" x14ac:dyDescent="0.25">
      <c r="AA2080" s="160">
        <f t="shared" si="36"/>
        <v>1</v>
      </c>
      <c r="AB2080" s="160">
        <f>IF(AC2080="",0,IFERROR(IF(VLOOKUP(AC2080,AC$38:AC2079,1,0)&gt;0,0,0),1))</f>
        <v>0</v>
      </c>
      <c r="AC2080" s="161">
        <f>IF(DATOS!J2044=Y$39,DATOS!C2044,"")</f>
        <v>0</v>
      </c>
    </row>
    <row r="2081" spans="27:29" x14ac:dyDescent="0.25">
      <c r="AA2081" s="160">
        <f t="shared" si="36"/>
        <v>1</v>
      </c>
      <c r="AB2081" s="160">
        <f>IF(AC2081="",0,IFERROR(IF(VLOOKUP(AC2081,AC$38:AC2080,1,0)&gt;0,0,0),1))</f>
        <v>0</v>
      </c>
      <c r="AC2081" s="161">
        <f>IF(DATOS!J2045=Y$39,DATOS!C2045,"")</f>
        <v>0</v>
      </c>
    </row>
    <row r="2082" spans="27:29" x14ac:dyDescent="0.25">
      <c r="AA2082" s="160">
        <f t="shared" si="36"/>
        <v>1</v>
      </c>
      <c r="AB2082" s="160">
        <f>IF(AC2082="",0,IFERROR(IF(VLOOKUP(AC2082,AC$38:AC2081,1,0)&gt;0,0,0),1))</f>
        <v>0</v>
      </c>
      <c r="AC2082" s="161">
        <f>IF(DATOS!J2046=Y$39,DATOS!C2046,"")</f>
        <v>0</v>
      </c>
    </row>
    <row r="2083" spans="27:29" x14ac:dyDescent="0.25">
      <c r="AA2083" s="160">
        <f t="shared" si="36"/>
        <v>1</v>
      </c>
      <c r="AB2083" s="160">
        <f>IF(AC2083="",0,IFERROR(IF(VLOOKUP(AC2083,AC$38:AC2082,1,0)&gt;0,0,0),1))</f>
        <v>0</v>
      </c>
      <c r="AC2083" s="161">
        <f>IF(DATOS!J2047=Y$39,DATOS!C2047,"")</f>
        <v>0</v>
      </c>
    </row>
    <row r="2084" spans="27:29" x14ac:dyDescent="0.25">
      <c r="AA2084" s="160">
        <f t="shared" si="36"/>
        <v>1</v>
      </c>
      <c r="AB2084" s="160">
        <f>IF(AC2084="",0,IFERROR(IF(VLOOKUP(AC2084,AC$38:AC2083,1,0)&gt;0,0,0),1))</f>
        <v>0</v>
      </c>
      <c r="AC2084" s="161">
        <f>IF(DATOS!J2048=Y$39,DATOS!C2048,"")</f>
        <v>0</v>
      </c>
    </row>
    <row r="2085" spans="27:29" x14ac:dyDescent="0.25">
      <c r="AA2085" s="160">
        <f t="shared" si="36"/>
        <v>1</v>
      </c>
      <c r="AB2085" s="160">
        <f>IF(AC2085="",0,IFERROR(IF(VLOOKUP(AC2085,AC$38:AC2084,1,0)&gt;0,0,0),1))</f>
        <v>0</v>
      </c>
      <c r="AC2085" s="161">
        <f>IF(DATOS!J2049=Y$39,DATOS!C2049,"")</f>
        <v>0</v>
      </c>
    </row>
    <row r="2086" spans="27:29" x14ac:dyDescent="0.25">
      <c r="AA2086" s="160">
        <f t="shared" ref="AA2086:AA2149" si="37">AA2085+AB2086</f>
        <v>1</v>
      </c>
      <c r="AB2086" s="160">
        <f>IF(AC2086="",0,IFERROR(IF(VLOOKUP(AC2086,AC$38:AC2085,1,0)&gt;0,0,0),1))</f>
        <v>0</v>
      </c>
      <c r="AC2086" s="161">
        <f>IF(DATOS!J2050=Y$39,DATOS!C2050,"")</f>
        <v>0</v>
      </c>
    </row>
    <row r="2087" spans="27:29" x14ac:dyDescent="0.25">
      <c r="AA2087" s="160">
        <f t="shared" si="37"/>
        <v>1</v>
      </c>
      <c r="AB2087" s="160">
        <f>IF(AC2087="",0,IFERROR(IF(VLOOKUP(AC2087,AC$38:AC2086,1,0)&gt;0,0,0),1))</f>
        <v>0</v>
      </c>
      <c r="AC2087" s="161">
        <f>IF(DATOS!J2051=Y$39,DATOS!C2051,"")</f>
        <v>0</v>
      </c>
    </row>
    <row r="2088" spans="27:29" x14ac:dyDescent="0.25">
      <c r="AA2088" s="160">
        <f t="shared" si="37"/>
        <v>1</v>
      </c>
      <c r="AB2088" s="160">
        <f>IF(AC2088="",0,IFERROR(IF(VLOOKUP(AC2088,AC$38:AC2087,1,0)&gt;0,0,0),1))</f>
        <v>0</v>
      </c>
      <c r="AC2088" s="161">
        <f>IF(DATOS!J2052=Y$39,DATOS!C2052,"")</f>
        <v>0</v>
      </c>
    </row>
    <row r="2089" spans="27:29" x14ac:dyDescent="0.25">
      <c r="AA2089" s="160">
        <f t="shared" si="37"/>
        <v>1</v>
      </c>
      <c r="AB2089" s="160">
        <f>IF(AC2089="",0,IFERROR(IF(VLOOKUP(AC2089,AC$38:AC2088,1,0)&gt;0,0,0),1))</f>
        <v>0</v>
      </c>
      <c r="AC2089" s="161">
        <f>IF(DATOS!J2053=Y$39,DATOS!C2053,"")</f>
        <v>0</v>
      </c>
    </row>
    <row r="2090" spans="27:29" x14ac:dyDescent="0.25">
      <c r="AA2090" s="160">
        <f t="shared" si="37"/>
        <v>1</v>
      </c>
      <c r="AB2090" s="160">
        <f>IF(AC2090="",0,IFERROR(IF(VLOOKUP(AC2090,AC$38:AC2089,1,0)&gt;0,0,0),1))</f>
        <v>0</v>
      </c>
      <c r="AC2090" s="161">
        <f>IF(DATOS!J2054=Y$39,DATOS!C2054,"")</f>
        <v>0</v>
      </c>
    </row>
    <row r="2091" spans="27:29" x14ac:dyDescent="0.25">
      <c r="AA2091" s="160">
        <f t="shared" si="37"/>
        <v>1</v>
      </c>
      <c r="AB2091" s="160">
        <f>IF(AC2091="",0,IFERROR(IF(VLOOKUP(AC2091,AC$38:AC2090,1,0)&gt;0,0,0),1))</f>
        <v>0</v>
      </c>
      <c r="AC2091" s="161">
        <f>IF(DATOS!J2055=Y$39,DATOS!C2055,"")</f>
        <v>0</v>
      </c>
    </row>
    <row r="2092" spans="27:29" x14ac:dyDescent="0.25">
      <c r="AA2092" s="160">
        <f t="shared" si="37"/>
        <v>1</v>
      </c>
      <c r="AB2092" s="160">
        <f>IF(AC2092="",0,IFERROR(IF(VLOOKUP(AC2092,AC$38:AC2091,1,0)&gt;0,0,0),1))</f>
        <v>0</v>
      </c>
      <c r="AC2092" s="161">
        <f>IF(DATOS!J2056=Y$39,DATOS!C2056,"")</f>
        <v>0</v>
      </c>
    </row>
    <row r="2093" spans="27:29" x14ac:dyDescent="0.25">
      <c r="AA2093" s="160">
        <f t="shared" si="37"/>
        <v>1</v>
      </c>
      <c r="AB2093" s="160">
        <f>IF(AC2093="",0,IFERROR(IF(VLOOKUP(AC2093,AC$38:AC2092,1,0)&gt;0,0,0),1))</f>
        <v>0</v>
      </c>
      <c r="AC2093" s="161">
        <f>IF(DATOS!J2057=Y$39,DATOS!C2057,"")</f>
        <v>0</v>
      </c>
    </row>
    <row r="2094" spans="27:29" x14ac:dyDescent="0.25">
      <c r="AA2094" s="160">
        <f t="shared" si="37"/>
        <v>1</v>
      </c>
      <c r="AB2094" s="160">
        <f>IF(AC2094="",0,IFERROR(IF(VLOOKUP(AC2094,AC$38:AC2093,1,0)&gt;0,0,0),1))</f>
        <v>0</v>
      </c>
      <c r="AC2094" s="161">
        <f>IF(DATOS!J2058=Y$39,DATOS!C2058,"")</f>
        <v>0</v>
      </c>
    </row>
    <row r="2095" spans="27:29" x14ac:dyDescent="0.25">
      <c r="AA2095" s="160">
        <f t="shared" si="37"/>
        <v>1</v>
      </c>
      <c r="AB2095" s="160">
        <f>IF(AC2095="",0,IFERROR(IF(VLOOKUP(AC2095,AC$38:AC2094,1,0)&gt;0,0,0),1))</f>
        <v>0</v>
      </c>
      <c r="AC2095" s="161">
        <f>IF(DATOS!J2059=Y$39,DATOS!C2059,"")</f>
        <v>0</v>
      </c>
    </row>
    <row r="2096" spans="27:29" x14ac:dyDescent="0.25">
      <c r="AA2096" s="160">
        <f t="shared" si="37"/>
        <v>1</v>
      </c>
      <c r="AB2096" s="160">
        <f>IF(AC2096="",0,IFERROR(IF(VLOOKUP(AC2096,AC$38:AC2095,1,0)&gt;0,0,0),1))</f>
        <v>0</v>
      </c>
      <c r="AC2096" s="161">
        <f>IF(DATOS!J2060=Y$39,DATOS!C2060,"")</f>
        <v>0</v>
      </c>
    </row>
    <row r="2097" spans="27:29" x14ac:dyDescent="0.25">
      <c r="AA2097" s="160">
        <f t="shared" si="37"/>
        <v>1</v>
      </c>
      <c r="AB2097" s="160">
        <f>IF(AC2097="",0,IFERROR(IF(VLOOKUP(AC2097,AC$38:AC2096,1,0)&gt;0,0,0),1))</f>
        <v>0</v>
      </c>
      <c r="AC2097" s="161">
        <f>IF(DATOS!J2061=Y$39,DATOS!C2061,"")</f>
        <v>0</v>
      </c>
    </row>
    <row r="2098" spans="27:29" x14ac:dyDescent="0.25">
      <c r="AA2098" s="160">
        <f t="shared" si="37"/>
        <v>1</v>
      </c>
      <c r="AB2098" s="160">
        <f>IF(AC2098="",0,IFERROR(IF(VLOOKUP(AC2098,AC$38:AC2097,1,0)&gt;0,0,0),1))</f>
        <v>0</v>
      </c>
      <c r="AC2098" s="161">
        <f>IF(DATOS!J2062=Y$39,DATOS!C2062,"")</f>
        <v>0</v>
      </c>
    </row>
    <row r="2099" spans="27:29" x14ac:dyDescent="0.25">
      <c r="AA2099" s="160">
        <f t="shared" si="37"/>
        <v>1</v>
      </c>
      <c r="AB2099" s="160">
        <f>IF(AC2099="",0,IFERROR(IF(VLOOKUP(AC2099,AC$38:AC2098,1,0)&gt;0,0,0),1))</f>
        <v>0</v>
      </c>
      <c r="AC2099" s="161">
        <f>IF(DATOS!J2063=Y$39,DATOS!C2063,"")</f>
        <v>0</v>
      </c>
    </row>
    <row r="2100" spans="27:29" x14ac:dyDescent="0.25">
      <c r="AA2100" s="160">
        <f t="shared" si="37"/>
        <v>1</v>
      </c>
      <c r="AB2100" s="160">
        <f>IF(AC2100="",0,IFERROR(IF(VLOOKUP(AC2100,AC$38:AC2099,1,0)&gt;0,0,0),1))</f>
        <v>0</v>
      </c>
      <c r="AC2100" s="161">
        <f>IF(DATOS!J2064=Y$39,DATOS!C2064,"")</f>
        <v>0</v>
      </c>
    </row>
    <row r="2101" spans="27:29" x14ac:dyDescent="0.25">
      <c r="AA2101" s="160">
        <f t="shared" si="37"/>
        <v>1</v>
      </c>
      <c r="AB2101" s="160">
        <f>IF(AC2101="",0,IFERROR(IF(VLOOKUP(AC2101,AC$38:AC2100,1,0)&gt;0,0,0),1))</f>
        <v>0</v>
      </c>
      <c r="AC2101" s="161">
        <f>IF(DATOS!J2065=Y$39,DATOS!C2065,"")</f>
        <v>0</v>
      </c>
    </row>
    <row r="2102" spans="27:29" x14ac:dyDescent="0.25">
      <c r="AA2102" s="160">
        <f t="shared" si="37"/>
        <v>1</v>
      </c>
      <c r="AB2102" s="160">
        <f>IF(AC2102="",0,IFERROR(IF(VLOOKUP(AC2102,AC$38:AC2101,1,0)&gt;0,0,0),1))</f>
        <v>0</v>
      </c>
      <c r="AC2102" s="161">
        <f>IF(DATOS!J2066=Y$39,DATOS!C2066,"")</f>
        <v>0</v>
      </c>
    </row>
    <row r="2103" spans="27:29" x14ac:dyDescent="0.25">
      <c r="AA2103" s="160">
        <f t="shared" si="37"/>
        <v>1</v>
      </c>
      <c r="AC2103" s="161">
        <f>IF(DATOS!J2067=Y$39,DATOS!C2067,"")</f>
        <v>0</v>
      </c>
    </row>
    <row r="2104" spans="27:29" x14ac:dyDescent="0.25">
      <c r="AA2104" s="160">
        <f t="shared" si="37"/>
        <v>1</v>
      </c>
      <c r="AB2104" s="160">
        <f>IF(AC2104="",0,IFERROR(IF(VLOOKUP(AC2104,AC$38:AC2103,1,0)&gt;0,0,0),1))</f>
        <v>0</v>
      </c>
      <c r="AC2104" s="161">
        <f>IF(DATOS!J2068=Y$39,DATOS!C2068,"")</f>
        <v>0</v>
      </c>
    </row>
    <row r="2105" spans="27:29" x14ac:dyDescent="0.25">
      <c r="AA2105" s="160">
        <f t="shared" si="37"/>
        <v>1</v>
      </c>
      <c r="AB2105" s="160">
        <f>IF(AC2105="",0,IFERROR(IF(VLOOKUP(AC2105,AC$38:AC2104,1,0)&gt;0,0,0),1))</f>
        <v>0</v>
      </c>
      <c r="AC2105" s="161">
        <f>IF(DATOS!J2069=Y$39,DATOS!C2069,"")</f>
        <v>0</v>
      </c>
    </row>
    <row r="2106" spans="27:29" x14ac:dyDescent="0.25">
      <c r="AA2106" s="160">
        <f t="shared" si="37"/>
        <v>1</v>
      </c>
      <c r="AB2106" s="160">
        <f>IF(AC2106="",0,IFERROR(IF(VLOOKUP(AC2106,AC$38:AC2105,1,0)&gt;0,0,0),1))</f>
        <v>0</v>
      </c>
      <c r="AC2106" s="161">
        <f>IF(DATOS!J2070=Y$39,DATOS!C2070,"")</f>
        <v>0</v>
      </c>
    </row>
    <row r="2107" spans="27:29" x14ac:dyDescent="0.25">
      <c r="AA2107" s="160">
        <f t="shared" si="37"/>
        <v>1</v>
      </c>
      <c r="AB2107" s="160">
        <f>IF(AC2107="",0,IFERROR(IF(VLOOKUP(AC2107,AC$38:AC2106,1,0)&gt;0,0,0),1))</f>
        <v>0</v>
      </c>
      <c r="AC2107" s="161">
        <f>IF(DATOS!J2071=Y$39,DATOS!C2071,"")</f>
        <v>0</v>
      </c>
    </row>
    <row r="2108" spans="27:29" x14ac:dyDescent="0.25">
      <c r="AA2108" s="160">
        <f t="shared" si="37"/>
        <v>1</v>
      </c>
      <c r="AB2108" s="160">
        <f>IF(AC2108="",0,IFERROR(IF(VLOOKUP(AC2108,AC$38:AC2107,1,0)&gt;0,0,0),1))</f>
        <v>0</v>
      </c>
      <c r="AC2108" s="161">
        <f>IF(DATOS!J2072=Y$39,DATOS!C2072,"")</f>
        <v>0</v>
      </c>
    </row>
    <row r="2109" spans="27:29" x14ac:dyDescent="0.25">
      <c r="AA2109" s="160">
        <f t="shared" si="37"/>
        <v>1</v>
      </c>
      <c r="AB2109" s="160">
        <f>IF(AC2109="",0,IFERROR(IF(VLOOKUP(AC2109,AC$38:AC2108,1,0)&gt;0,0,0),1))</f>
        <v>0</v>
      </c>
      <c r="AC2109" s="161">
        <f>IF(DATOS!J2073=Y$39,DATOS!C2073,"")</f>
        <v>0</v>
      </c>
    </row>
    <row r="2110" spans="27:29" x14ac:dyDescent="0.25">
      <c r="AA2110" s="160">
        <f t="shared" si="37"/>
        <v>1</v>
      </c>
      <c r="AB2110" s="160">
        <f>IF(AC2110="",0,IFERROR(IF(VLOOKUP(AC2110,AC$38:AC2109,1,0)&gt;0,0,0),1))</f>
        <v>0</v>
      </c>
      <c r="AC2110" s="161">
        <f>IF(DATOS!J2074=Y$39,DATOS!C2074,"")</f>
        <v>0</v>
      </c>
    </row>
    <row r="2111" spans="27:29" x14ac:dyDescent="0.25">
      <c r="AA2111" s="160">
        <f t="shared" si="37"/>
        <v>1</v>
      </c>
      <c r="AB2111" s="160">
        <f>IF(AC2111="",0,IFERROR(IF(VLOOKUP(AC2111,AC$38:AC2110,1,0)&gt;0,0,0),1))</f>
        <v>0</v>
      </c>
      <c r="AC2111" s="161">
        <f>IF(DATOS!J2075=Y$39,DATOS!C2075,"")</f>
        <v>0</v>
      </c>
    </row>
    <row r="2112" spans="27:29" x14ac:dyDescent="0.25">
      <c r="AA2112" s="160">
        <f t="shared" si="37"/>
        <v>1</v>
      </c>
      <c r="AB2112" s="160">
        <f>IF(AC2112="",0,IFERROR(IF(VLOOKUP(AC2112,AC$38:AC2111,1,0)&gt;0,0,0),1))</f>
        <v>0</v>
      </c>
      <c r="AC2112" s="161">
        <f>IF(DATOS!J2076=Y$39,DATOS!C2076,"")</f>
        <v>0</v>
      </c>
    </row>
    <row r="2113" spans="27:29" x14ac:dyDescent="0.25">
      <c r="AA2113" s="160">
        <f t="shared" si="37"/>
        <v>1</v>
      </c>
      <c r="AB2113" s="160">
        <f>IF(AC2113="",0,IFERROR(IF(VLOOKUP(AC2113,AC$38:AC2112,1,0)&gt;0,0,0),1))</f>
        <v>0</v>
      </c>
      <c r="AC2113" s="161">
        <f>IF(DATOS!J2077=Y$39,DATOS!C2077,"")</f>
        <v>0</v>
      </c>
    </row>
    <row r="2114" spans="27:29" x14ac:dyDescent="0.25">
      <c r="AA2114" s="160">
        <f t="shared" si="37"/>
        <v>1</v>
      </c>
      <c r="AB2114" s="160">
        <f>IF(AC2114="",0,IFERROR(IF(VLOOKUP(AC2114,AC$38:AC2113,1,0)&gt;0,0,0),1))</f>
        <v>0</v>
      </c>
      <c r="AC2114" s="161">
        <f>IF(DATOS!J2078=Y$39,DATOS!C2078,"")</f>
        <v>0</v>
      </c>
    </row>
    <row r="2115" spans="27:29" x14ac:dyDescent="0.25">
      <c r="AA2115" s="160">
        <f t="shared" si="37"/>
        <v>1</v>
      </c>
      <c r="AB2115" s="160">
        <f>IF(AC2115="",0,IFERROR(IF(VLOOKUP(AC2115,AC$38:AC2114,1,0)&gt;0,0,0),1))</f>
        <v>0</v>
      </c>
      <c r="AC2115" s="161">
        <f>IF(DATOS!J2079=Y$39,DATOS!C2079,"")</f>
        <v>0</v>
      </c>
    </row>
    <row r="2116" spans="27:29" x14ac:dyDescent="0.25">
      <c r="AA2116" s="160">
        <f t="shared" si="37"/>
        <v>1</v>
      </c>
      <c r="AB2116" s="160">
        <f>IF(AC2116="",0,IFERROR(IF(VLOOKUP(AC2116,AC$38:AC2115,1,0)&gt;0,0,0),1))</f>
        <v>0</v>
      </c>
      <c r="AC2116" s="161">
        <f>IF(DATOS!J2080=Y$39,DATOS!C2080,"")</f>
        <v>0</v>
      </c>
    </row>
    <row r="2117" spans="27:29" x14ac:dyDescent="0.25">
      <c r="AA2117" s="160">
        <f t="shared" si="37"/>
        <v>1</v>
      </c>
      <c r="AB2117" s="160">
        <f>IF(AC2117="",0,IFERROR(IF(VLOOKUP(AC2117,AC$38:AC2116,1,0)&gt;0,0,0),1))</f>
        <v>0</v>
      </c>
      <c r="AC2117" s="161">
        <f>IF(DATOS!J2081=Y$39,DATOS!C2081,"")</f>
        <v>0</v>
      </c>
    </row>
    <row r="2118" spans="27:29" x14ac:dyDescent="0.25">
      <c r="AA2118" s="160">
        <f t="shared" si="37"/>
        <v>1</v>
      </c>
      <c r="AB2118" s="160">
        <f>IF(AC2118="",0,IFERROR(IF(VLOOKUP(AC2118,AC$38:AC2117,1,0)&gt;0,0,0),1))</f>
        <v>0</v>
      </c>
      <c r="AC2118" s="161">
        <f>IF(DATOS!J2082=Y$39,DATOS!C2082,"")</f>
        <v>0</v>
      </c>
    </row>
    <row r="2119" spans="27:29" x14ac:dyDescent="0.25">
      <c r="AA2119" s="160">
        <f t="shared" si="37"/>
        <v>1</v>
      </c>
      <c r="AB2119" s="160">
        <f>IF(AC2119="",0,IFERROR(IF(VLOOKUP(AC2119,AC$38:AC2118,1,0)&gt;0,0,0),1))</f>
        <v>0</v>
      </c>
      <c r="AC2119" s="161">
        <f>IF(DATOS!J2083=Y$39,DATOS!C2083,"")</f>
        <v>0</v>
      </c>
    </row>
    <row r="2120" spans="27:29" x14ac:dyDescent="0.25">
      <c r="AA2120" s="160">
        <f t="shared" si="37"/>
        <v>1</v>
      </c>
      <c r="AB2120" s="160">
        <f>IF(AC2120="",0,IFERROR(IF(VLOOKUP(AC2120,AC$38:AC2119,1,0)&gt;0,0,0),1))</f>
        <v>0</v>
      </c>
      <c r="AC2120" s="161">
        <f>IF(DATOS!J2084=Y$39,DATOS!C2084,"")</f>
        <v>0</v>
      </c>
    </row>
    <row r="2121" spans="27:29" x14ac:dyDescent="0.25">
      <c r="AA2121" s="160">
        <f t="shared" si="37"/>
        <v>1</v>
      </c>
      <c r="AB2121" s="160">
        <f>IF(AC2121="",0,IFERROR(IF(VLOOKUP(AC2121,AC$38:AC2120,1,0)&gt;0,0,0),1))</f>
        <v>0</v>
      </c>
      <c r="AC2121" s="161">
        <f>IF(DATOS!J2085=Y$39,DATOS!C2085,"")</f>
        <v>0</v>
      </c>
    </row>
    <row r="2122" spans="27:29" x14ac:dyDescent="0.25">
      <c r="AA2122" s="160">
        <f t="shared" si="37"/>
        <v>1</v>
      </c>
      <c r="AB2122" s="160">
        <f>IF(AC2122="",0,IFERROR(IF(VLOOKUP(AC2122,AC$38:AC2121,1,0)&gt;0,0,0),1))</f>
        <v>0</v>
      </c>
      <c r="AC2122" s="161">
        <f>IF(DATOS!J2086=Y$39,DATOS!C2086,"")</f>
        <v>0</v>
      </c>
    </row>
    <row r="2123" spans="27:29" x14ac:dyDescent="0.25">
      <c r="AA2123" s="160">
        <f t="shared" si="37"/>
        <v>1</v>
      </c>
      <c r="AB2123" s="160">
        <f>IF(AC2123="",0,IFERROR(IF(VLOOKUP(AC2123,AC$38:AC2122,1,0)&gt;0,0,0),1))</f>
        <v>0</v>
      </c>
      <c r="AC2123" s="161">
        <f>IF(DATOS!J2087=Y$39,DATOS!C2087,"")</f>
        <v>0</v>
      </c>
    </row>
    <row r="2124" spans="27:29" x14ac:dyDescent="0.25">
      <c r="AA2124" s="160">
        <f t="shared" si="37"/>
        <v>1</v>
      </c>
      <c r="AB2124" s="160">
        <f>IF(AC2124="",0,IFERROR(IF(VLOOKUP(AC2124,AC$38:AC2123,1,0)&gt;0,0,0),1))</f>
        <v>0</v>
      </c>
      <c r="AC2124" s="161">
        <f>IF(DATOS!J2088=Y$39,DATOS!C2088,"")</f>
        <v>0</v>
      </c>
    </row>
    <row r="2125" spans="27:29" x14ac:dyDescent="0.25">
      <c r="AA2125" s="160">
        <f t="shared" si="37"/>
        <v>1</v>
      </c>
      <c r="AB2125" s="160">
        <f>IF(AC2125="",0,IFERROR(IF(VLOOKUP(AC2125,AC$38:AC2124,1,0)&gt;0,0,0),1))</f>
        <v>0</v>
      </c>
      <c r="AC2125" s="161">
        <f>IF(DATOS!J2089=Y$39,DATOS!C2089,"")</f>
        <v>0</v>
      </c>
    </row>
    <row r="2126" spans="27:29" x14ac:dyDescent="0.25">
      <c r="AA2126" s="160">
        <f t="shared" si="37"/>
        <v>1</v>
      </c>
      <c r="AB2126" s="160">
        <f>IF(AC2126="",0,IFERROR(IF(VLOOKUP(AC2126,AC$38:AC2125,1,0)&gt;0,0,0),1))</f>
        <v>0</v>
      </c>
      <c r="AC2126" s="161">
        <f>IF(DATOS!J2090=Y$39,DATOS!C2090,"")</f>
        <v>0</v>
      </c>
    </row>
    <row r="2127" spans="27:29" x14ac:dyDescent="0.25">
      <c r="AA2127" s="160">
        <f t="shared" si="37"/>
        <v>1</v>
      </c>
      <c r="AB2127" s="160">
        <f>IF(AC2127="",0,IFERROR(IF(VLOOKUP(AC2127,AC$38:AC2126,1,0)&gt;0,0,0),1))</f>
        <v>0</v>
      </c>
      <c r="AC2127" s="161">
        <f>IF(DATOS!J2091=Y$39,DATOS!C2091,"")</f>
        <v>0</v>
      </c>
    </row>
    <row r="2128" spans="27:29" x14ac:dyDescent="0.25">
      <c r="AA2128" s="160">
        <f t="shared" si="37"/>
        <v>1</v>
      </c>
      <c r="AB2128" s="160">
        <f>IF(AC2128="",0,IFERROR(IF(VLOOKUP(AC2128,AC$38:AC2127,1,0)&gt;0,0,0),1))</f>
        <v>0</v>
      </c>
      <c r="AC2128" s="161">
        <f>IF(DATOS!J2092=Y$39,DATOS!C2092,"")</f>
        <v>0</v>
      </c>
    </row>
    <row r="2129" spans="27:29" x14ac:dyDescent="0.25">
      <c r="AA2129" s="160">
        <f t="shared" si="37"/>
        <v>1</v>
      </c>
      <c r="AB2129" s="160">
        <f>IF(AC2129="",0,IFERROR(IF(VLOOKUP(AC2129,AC$38:AC2128,1,0)&gt;0,0,0),1))</f>
        <v>0</v>
      </c>
      <c r="AC2129" s="161">
        <f>IF(DATOS!J2093=Y$39,DATOS!C2093,"")</f>
        <v>0</v>
      </c>
    </row>
    <row r="2130" spans="27:29" x14ac:dyDescent="0.25">
      <c r="AA2130" s="160">
        <f t="shared" si="37"/>
        <v>1</v>
      </c>
      <c r="AB2130" s="160">
        <f>IF(AC2130="",0,IFERROR(IF(VLOOKUP(AC2130,AC$38:AC2129,1,0)&gt;0,0,0),1))</f>
        <v>0</v>
      </c>
      <c r="AC2130" s="161">
        <f>IF(DATOS!J2094=Y$39,DATOS!C2094,"")</f>
        <v>0</v>
      </c>
    </row>
    <row r="2131" spans="27:29" x14ac:dyDescent="0.25">
      <c r="AA2131" s="160">
        <f t="shared" si="37"/>
        <v>1</v>
      </c>
      <c r="AB2131" s="160">
        <f>IF(AC2131="",0,IFERROR(IF(VLOOKUP(AC2131,AC$38:AC2130,1,0)&gt;0,0,0),1))</f>
        <v>0</v>
      </c>
      <c r="AC2131" s="161">
        <f>IF(DATOS!J2095=Y$39,DATOS!C2095,"")</f>
        <v>0</v>
      </c>
    </row>
    <row r="2132" spans="27:29" x14ac:dyDescent="0.25">
      <c r="AA2132" s="160">
        <f t="shared" si="37"/>
        <v>1</v>
      </c>
      <c r="AB2132" s="160">
        <f>IF(AC2132="",0,IFERROR(IF(VLOOKUP(AC2132,AC$38:AC2131,1,0)&gt;0,0,0),1))</f>
        <v>0</v>
      </c>
      <c r="AC2132" s="161">
        <f>IF(DATOS!J2096=Y$39,DATOS!C2096,"")</f>
        <v>0</v>
      </c>
    </row>
    <row r="2133" spans="27:29" x14ac:dyDescent="0.25">
      <c r="AA2133" s="160">
        <f t="shared" si="37"/>
        <v>1</v>
      </c>
      <c r="AB2133" s="160">
        <f>IF(AC2133="",0,IFERROR(IF(VLOOKUP(AC2133,AC$38:AC2132,1,0)&gt;0,0,0),1))</f>
        <v>0</v>
      </c>
      <c r="AC2133" s="161">
        <f>IF(DATOS!J2097=Y$39,DATOS!C2097,"")</f>
        <v>0</v>
      </c>
    </row>
    <row r="2134" spans="27:29" x14ac:dyDescent="0.25">
      <c r="AA2134" s="160">
        <f t="shared" si="37"/>
        <v>1</v>
      </c>
      <c r="AB2134" s="160">
        <f>IF(AC2134="",0,IFERROR(IF(VLOOKUP(AC2134,AC$38:AC2133,1,0)&gt;0,0,0),1))</f>
        <v>0</v>
      </c>
      <c r="AC2134" s="161">
        <f>IF(DATOS!J2098=Y$39,DATOS!C2098,"")</f>
        <v>0</v>
      </c>
    </row>
    <row r="2135" spans="27:29" x14ac:dyDescent="0.25">
      <c r="AA2135" s="160">
        <f t="shared" si="37"/>
        <v>1</v>
      </c>
      <c r="AB2135" s="160">
        <f>IF(AC2135="",0,IFERROR(IF(VLOOKUP(AC2135,AC$38:AC2134,1,0)&gt;0,0,0),1))</f>
        <v>0</v>
      </c>
      <c r="AC2135" s="161">
        <f>IF(DATOS!J2099=Y$39,DATOS!C2099,"")</f>
        <v>0</v>
      </c>
    </row>
    <row r="2136" spans="27:29" x14ac:dyDescent="0.25">
      <c r="AA2136" s="160">
        <f t="shared" si="37"/>
        <v>1</v>
      </c>
      <c r="AB2136" s="160">
        <f>IF(AC2136="",0,IFERROR(IF(VLOOKUP(AC2136,AC$38:AC2135,1,0)&gt;0,0,0),1))</f>
        <v>0</v>
      </c>
      <c r="AC2136" s="161">
        <f>IF(DATOS!J2100=Y$39,DATOS!C2100,"")</f>
        <v>0</v>
      </c>
    </row>
    <row r="2137" spans="27:29" x14ac:dyDescent="0.25">
      <c r="AA2137" s="160">
        <f t="shared" si="37"/>
        <v>1</v>
      </c>
      <c r="AB2137" s="160">
        <f>IF(AC2137="",0,IFERROR(IF(VLOOKUP(AC2137,AC$38:AC2136,1,0)&gt;0,0,0),1))</f>
        <v>0</v>
      </c>
      <c r="AC2137" s="161">
        <f>IF(DATOS!J2101=Y$39,DATOS!C2101,"")</f>
        <v>0</v>
      </c>
    </row>
    <row r="2138" spans="27:29" x14ac:dyDescent="0.25">
      <c r="AA2138" s="160">
        <f t="shared" si="37"/>
        <v>1</v>
      </c>
      <c r="AB2138" s="160">
        <f>IF(AC2138="",0,IFERROR(IF(VLOOKUP(AC2138,AC$38:AC2137,1,0)&gt;0,0,0),1))</f>
        <v>0</v>
      </c>
      <c r="AC2138" s="161">
        <f>IF(DATOS!J2102=Y$39,DATOS!C2102,"")</f>
        <v>0</v>
      </c>
    </row>
    <row r="2139" spans="27:29" x14ac:dyDescent="0.25">
      <c r="AA2139" s="160">
        <f t="shared" si="37"/>
        <v>1</v>
      </c>
      <c r="AB2139" s="160">
        <f>IF(AC2139="",0,IFERROR(IF(VLOOKUP(AC2139,AC$38:AC2138,1,0)&gt;0,0,0),1))</f>
        <v>0</v>
      </c>
      <c r="AC2139" s="161">
        <f>IF(DATOS!J2103=Y$39,DATOS!C2103,"")</f>
        <v>0</v>
      </c>
    </row>
    <row r="2140" spans="27:29" x14ac:dyDescent="0.25">
      <c r="AA2140" s="160">
        <f t="shared" si="37"/>
        <v>1</v>
      </c>
      <c r="AB2140" s="160">
        <f>IF(AC2140="",0,IFERROR(IF(VLOOKUP(AC2140,AC$38:AC2139,1,0)&gt;0,0,0),1))</f>
        <v>0</v>
      </c>
      <c r="AC2140" s="161">
        <f>IF(DATOS!J2104=Y$39,DATOS!C2104,"")</f>
        <v>0</v>
      </c>
    </row>
    <row r="2141" spans="27:29" x14ac:dyDescent="0.25">
      <c r="AA2141" s="160">
        <f t="shared" si="37"/>
        <v>1</v>
      </c>
      <c r="AB2141" s="160">
        <f>IF(AC2141="",0,IFERROR(IF(VLOOKUP(AC2141,AC$38:AC2140,1,0)&gt;0,0,0),1))</f>
        <v>0</v>
      </c>
      <c r="AC2141" s="161">
        <f>IF(DATOS!J2105=Y$39,DATOS!C2105,"")</f>
        <v>0</v>
      </c>
    </row>
    <row r="2142" spans="27:29" x14ac:dyDescent="0.25">
      <c r="AA2142" s="160">
        <f t="shared" si="37"/>
        <v>1</v>
      </c>
      <c r="AB2142" s="160">
        <f>IF(AC2142="",0,IFERROR(IF(VLOOKUP(AC2142,AC$38:AC2141,1,0)&gt;0,0,0),1))</f>
        <v>0</v>
      </c>
      <c r="AC2142" s="161">
        <f>IF(DATOS!J2106=Y$39,DATOS!C2106,"")</f>
        <v>0</v>
      </c>
    </row>
    <row r="2143" spans="27:29" x14ac:dyDescent="0.25">
      <c r="AA2143" s="160">
        <f t="shared" si="37"/>
        <v>1</v>
      </c>
      <c r="AB2143" s="160">
        <f>IF(AC2143="",0,IFERROR(IF(VLOOKUP(AC2143,AC$38:AC2142,1,0)&gt;0,0,0),1))</f>
        <v>0</v>
      </c>
      <c r="AC2143" s="161">
        <f>IF(DATOS!J2107=Y$39,DATOS!C2107,"")</f>
        <v>0</v>
      </c>
    </row>
    <row r="2144" spans="27:29" x14ac:dyDescent="0.25">
      <c r="AA2144" s="160">
        <f t="shared" si="37"/>
        <v>1</v>
      </c>
      <c r="AB2144" s="160">
        <f>IF(AC2144="",0,IFERROR(IF(VLOOKUP(AC2144,AC$38:AC2143,1,0)&gt;0,0,0),1))</f>
        <v>0</v>
      </c>
      <c r="AC2144" s="161">
        <f>IF(DATOS!J2108=Y$39,DATOS!C2108,"")</f>
        <v>0</v>
      </c>
    </row>
    <row r="2145" spans="27:29" x14ac:dyDescent="0.25">
      <c r="AA2145" s="160">
        <f t="shared" si="37"/>
        <v>1</v>
      </c>
      <c r="AB2145" s="160">
        <f>IF(AC2145="",0,IFERROR(IF(VLOOKUP(AC2145,AC$38:AC2144,1,0)&gt;0,0,0),1))</f>
        <v>0</v>
      </c>
      <c r="AC2145" s="161">
        <f>IF(DATOS!J2109=Y$39,DATOS!C2109,"")</f>
        <v>0</v>
      </c>
    </row>
    <row r="2146" spans="27:29" x14ac:dyDescent="0.25">
      <c r="AA2146" s="160">
        <f t="shared" si="37"/>
        <v>1</v>
      </c>
      <c r="AB2146" s="160">
        <f>IF(AC2146="",0,IFERROR(IF(VLOOKUP(AC2146,AC$38:AC2145,1,0)&gt;0,0,0),1))</f>
        <v>0</v>
      </c>
      <c r="AC2146" s="161">
        <f>IF(DATOS!J2110=Y$39,DATOS!C2110,"")</f>
        <v>0</v>
      </c>
    </row>
    <row r="2147" spans="27:29" x14ac:dyDescent="0.25">
      <c r="AA2147" s="160">
        <f t="shared" si="37"/>
        <v>1</v>
      </c>
      <c r="AB2147" s="160">
        <f>IF(AC2147="",0,IFERROR(IF(VLOOKUP(AC2147,AC$38:AC2146,1,0)&gt;0,0,0),1))</f>
        <v>0</v>
      </c>
      <c r="AC2147" s="161">
        <f>IF(DATOS!J2111=Y$39,DATOS!C2111,"")</f>
        <v>0</v>
      </c>
    </row>
    <row r="2148" spans="27:29" x14ac:dyDescent="0.25">
      <c r="AA2148" s="160">
        <f t="shared" si="37"/>
        <v>1</v>
      </c>
      <c r="AB2148" s="160">
        <f>IF(AC2148="",0,IFERROR(IF(VLOOKUP(AC2148,AC$38:AC2147,1,0)&gt;0,0,0),1))</f>
        <v>0</v>
      </c>
      <c r="AC2148" s="161">
        <f>IF(DATOS!J2112=Y$39,DATOS!C2112,"")</f>
        <v>0</v>
      </c>
    </row>
    <row r="2149" spans="27:29" x14ac:dyDescent="0.25">
      <c r="AA2149" s="160">
        <f t="shared" si="37"/>
        <v>1</v>
      </c>
      <c r="AB2149" s="160">
        <f>IF(AC2149="",0,IFERROR(IF(VLOOKUP(AC2149,AC$38:AC2148,1,0)&gt;0,0,0),1))</f>
        <v>0</v>
      </c>
      <c r="AC2149" s="161">
        <f>IF(DATOS!J2113=Y$39,DATOS!C2113,"")</f>
        <v>0</v>
      </c>
    </row>
    <row r="2150" spans="27:29" x14ac:dyDescent="0.25">
      <c r="AA2150" s="160">
        <f t="shared" ref="AA2150:AA2213" si="38">AA2149+AB2150</f>
        <v>1</v>
      </c>
      <c r="AB2150" s="160">
        <f>IF(AC2150="",0,IFERROR(IF(VLOOKUP(AC2150,AC$38:AC2149,1,0)&gt;0,0,0),1))</f>
        <v>0</v>
      </c>
      <c r="AC2150" s="161">
        <f>IF(DATOS!J2114=Y$39,DATOS!C2114,"")</f>
        <v>0</v>
      </c>
    </row>
    <row r="2151" spans="27:29" x14ac:dyDescent="0.25">
      <c r="AA2151" s="160">
        <f t="shared" si="38"/>
        <v>1</v>
      </c>
      <c r="AB2151" s="160">
        <f>IF(AC2151="",0,IFERROR(IF(VLOOKUP(AC2151,AC$38:AC2150,1,0)&gt;0,0,0),1))</f>
        <v>0</v>
      </c>
      <c r="AC2151" s="161">
        <f>IF(DATOS!J2115=Y$39,DATOS!C2115,"")</f>
        <v>0</v>
      </c>
    </row>
    <row r="2152" spans="27:29" x14ac:dyDescent="0.25">
      <c r="AA2152" s="160">
        <f t="shared" si="38"/>
        <v>1</v>
      </c>
      <c r="AB2152" s="160">
        <f>IF(AC2152="",0,IFERROR(IF(VLOOKUP(AC2152,AC$38:AC2151,1,0)&gt;0,0,0),1))</f>
        <v>0</v>
      </c>
      <c r="AC2152" s="161">
        <f>IF(DATOS!J2116=Y$39,DATOS!C2116,"")</f>
        <v>0</v>
      </c>
    </row>
    <row r="2153" spans="27:29" x14ac:dyDescent="0.25">
      <c r="AA2153" s="160">
        <f t="shared" si="38"/>
        <v>1</v>
      </c>
      <c r="AB2153" s="160">
        <f>IF(AC2153="",0,IFERROR(IF(VLOOKUP(AC2153,AC$38:AC2152,1,0)&gt;0,0,0),1))</f>
        <v>0</v>
      </c>
      <c r="AC2153" s="161">
        <f>IF(DATOS!J2117=Y$39,DATOS!C2117,"")</f>
        <v>0</v>
      </c>
    </row>
    <row r="2154" spans="27:29" x14ac:dyDescent="0.25">
      <c r="AA2154" s="160">
        <f t="shared" si="38"/>
        <v>1</v>
      </c>
      <c r="AB2154" s="160">
        <f>IF(AC2154="",0,IFERROR(IF(VLOOKUP(AC2154,AC$38:AC2153,1,0)&gt;0,0,0),1))</f>
        <v>0</v>
      </c>
      <c r="AC2154" s="161">
        <f>IF(DATOS!J2118=Y$39,DATOS!C2118,"")</f>
        <v>0</v>
      </c>
    </row>
    <row r="2155" spans="27:29" x14ac:dyDescent="0.25">
      <c r="AA2155" s="160">
        <f t="shared" si="38"/>
        <v>1</v>
      </c>
      <c r="AB2155" s="160">
        <f>IF(AC2155="",0,IFERROR(IF(VLOOKUP(AC2155,AC$38:AC2154,1,0)&gt;0,0,0),1))</f>
        <v>0</v>
      </c>
      <c r="AC2155" s="161">
        <f>IF(DATOS!J2119=Y$39,DATOS!C2119,"")</f>
        <v>0</v>
      </c>
    </row>
    <row r="2156" spans="27:29" x14ac:dyDescent="0.25">
      <c r="AA2156" s="160">
        <f t="shared" si="38"/>
        <v>1</v>
      </c>
      <c r="AB2156" s="160">
        <f>IF(AC2156="",0,IFERROR(IF(VLOOKUP(AC2156,AC$38:AC2155,1,0)&gt;0,0,0),1))</f>
        <v>0</v>
      </c>
      <c r="AC2156" s="161">
        <f>IF(DATOS!J2120=Y$39,DATOS!C2120,"")</f>
        <v>0</v>
      </c>
    </row>
    <row r="2157" spans="27:29" x14ac:dyDescent="0.25">
      <c r="AA2157" s="160">
        <f t="shared" si="38"/>
        <v>1</v>
      </c>
      <c r="AB2157" s="160">
        <f>IF(AC2157="",0,IFERROR(IF(VLOOKUP(AC2157,AC$38:AC2156,1,0)&gt;0,0,0),1))</f>
        <v>0</v>
      </c>
      <c r="AC2157" s="161">
        <f>IF(DATOS!J2121=Y$39,DATOS!C2121,"")</f>
        <v>0</v>
      </c>
    </row>
    <row r="2158" spans="27:29" x14ac:dyDescent="0.25">
      <c r="AA2158" s="160">
        <f t="shared" si="38"/>
        <v>1</v>
      </c>
      <c r="AB2158" s="160">
        <f>IF(AC2158="",0,IFERROR(IF(VLOOKUP(AC2158,AC$38:AC2157,1,0)&gt;0,0,0),1))</f>
        <v>0</v>
      </c>
      <c r="AC2158" s="161">
        <f>IF(DATOS!J2122=Y$39,DATOS!C2122,"")</f>
        <v>0</v>
      </c>
    </row>
    <row r="2159" spans="27:29" x14ac:dyDescent="0.25">
      <c r="AA2159" s="160">
        <f t="shared" si="38"/>
        <v>1</v>
      </c>
      <c r="AB2159" s="160">
        <f>IF(AC2159="",0,IFERROR(IF(VLOOKUP(AC2159,AC$38:AC2158,1,0)&gt;0,0,0),1))</f>
        <v>0</v>
      </c>
      <c r="AC2159" s="161">
        <f>IF(DATOS!J2123=Y$39,DATOS!C2123,"")</f>
        <v>0</v>
      </c>
    </row>
    <row r="2160" spans="27:29" x14ac:dyDescent="0.25">
      <c r="AA2160" s="160">
        <f t="shared" si="38"/>
        <v>1</v>
      </c>
      <c r="AB2160" s="160">
        <f>IF(AC2160="",0,IFERROR(IF(VLOOKUP(AC2160,AC$38:AC2159,1,0)&gt;0,0,0),1))</f>
        <v>0</v>
      </c>
      <c r="AC2160" s="161">
        <f>IF(DATOS!J2124=Y$39,DATOS!C2124,"")</f>
        <v>0</v>
      </c>
    </row>
    <row r="2161" spans="27:29" x14ac:dyDescent="0.25">
      <c r="AA2161" s="160">
        <f t="shared" si="38"/>
        <v>1</v>
      </c>
      <c r="AB2161" s="160">
        <f>IF(AC2161="",0,IFERROR(IF(VLOOKUP(AC2161,AC$38:AC2160,1,0)&gt;0,0,0),1))</f>
        <v>0</v>
      </c>
      <c r="AC2161" s="161">
        <f>IF(DATOS!J2125=Y$39,DATOS!C2125,"")</f>
        <v>0</v>
      </c>
    </row>
    <row r="2162" spans="27:29" x14ac:dyDescent="0.25">
      <c r="AA2162" s="160">
        <f t="shared" si="38"/>
        <v>1</v>
      </c>
      <c r="AB2162" s="160">
        <f>IF(AC2162="",0,IFERROR(IF(VLOOKUP(AC2162,AC$38:AC2161,1,0)&gt;0,0,0),1))</f>
        <v>0</v>
      </c>
      <c r="AC2162" s="161">
        <f>IF(DATOS!J2126=Y$39,DATOS!C2126,"")</f>
        <v>0</v>
      </c>
    </row>
    <row r="2163" spans="27:29" x14ac:dyDescent="0.25">
      <c r="AA2163" s="160">
        <f t="shared" si="38"/>
        <v>1</v>
      </c>
      <c r="AB2163" s="160">
        <f>IF(AC2163="",0,IFERROR(IF(VLOOKUP(AC2163,AC$38:AC2162,1,0)&gt;0,0,0),1))</f>
        <v>0</v>
      </c>
      <c r="AC2163" s="161">
        <f>IF(DATOS!J2127=Y$39,DATOS!C2127,"")</f>
        <v>0</v>
      </c>
    </row>
    <row r="2164" spans="27:29" x14ac:dyDescent="0.25">
      <c r="AA2164" s="160">
        <f t="shared" si="38"/>
        <v>1</v>
      </c>
      <c r="AB2164" s="160">
        <f>IF(AC2164="",0,IFERROR(IF(VLOOKUP(AC2164,AC$38:AC2163,1,0)&gt;0,0,0),1))</f>
        <v>0</v>
      </c>
      <c r="AC2164" s="161">
        <f>IF(DATOS!J2128=Y$39,DATOS!C2128,"")</f>
        <v>0</v>
      </c>
    </row>
    <row r="2165" spans="27:29" x14ac:dyDescent="0.25">
      <c r="AA2165" s="160">
        <f t="shared" si="38"/>
        <v>1</v>
      </c>
      <c r="AB2165" s="160">
        <f>IF(AC2165="",0,IFERROR(IF(VLOOKUP(AC2165,AC$38:AC2164,1,0)&gt;0,0,0),1))</f>
        <v>0</v>
      </c>
      <c r="AC2165" s="161">
        <f>IF(DATOS!J2129=Y$39,DATOS!C2129,"")</f>
        <v>0</v>
      </c>
    </row>
    <row r="2166" spans="27:29" x14ac:dyDescent="0.25">
      <c r="AA2166" s="160">
        <f t="shared" si="38"/>
        <v>1</v>
      </c>
      <c r="AB2166" s="160">
        <f>IF(AC2166="",0,IFERROR(IF(VLOOKUP(AC2166,AC$38:AC2165,1,0)&gt;0,0,0),1))</f>
        <v>0</v>
      </c>
      <c r="AC2166" s="161">
        <f>IF(DATOS!J2130=Y$39,DATOS!C2130,"")</f>
        <v>0</v>
      </c>
    </row>
    <row r="2167" spans="27:29" x14ac:dyDescent="0.25">
      <c r="AA2167" s="160">
        <f t="shared" si="38"/>
        <v>1</v>
      </c>
      <c r="AB2167" s="160">
        <f>IF(AC2167="",0,IFERROR(IF(VLOOKUP(AC2167,AC$38:AC2166,1,0)&gt;0,0,0),1))</f>
        <v>0</v>
      </c>
      <c r="AC2167" s="161">
        <f>IF(DATOS!J2131=Y$39,DATOS!C2131,"")</f>
        <v>0</v>
      </c>
    </row>
    <row r="2168" spans="27:29" x14ac:dyDescent="0.25">
      <c r="AA2168" s="160">
        <f t="shared" si="38"/>
        <v>1</v>
      </c>
      <c r="AB2168" s="160">
        <f>IF(AC2168="",0,IFERROR(IF(VLOOKUP(AC2168,AC$38:AC2167,1,0)&gt;0,0,0),1))</f>
        <v>0</v>
      </c>
      <c r="AC2168" s="161">
        <f>IF(DATOS!J2132=Y$39,DATOS!C2132,"")</f>
        <v>0</v>
      </c>
    </row>
    <row r="2169" spans="27:29" x14ac:dyDescent="0.25">
      <c r="AA2169" s="160">
        <f t="shared" si="38"/>
        <v>1</v>
      </c>
      <c r="AB2169" s="160">
        <f>IF(AC2169="",0,IFERROR(IF(VLOOKUP(AC2169,AC$38:AC2168,1,0)&gt;0,0,0),1))</f>
        <v>0</v>
      </c>
      <c r="AC2169" s="161">
        <f>IF(DATOS!J2133=Y$39,DATOS!C2133,"")</f>
        <v>0</v>
      </c>
    </row>
    <row r="2170" spans="27:29" x14ac:dyDescent="0.25">
      <c r="AA2170" s="160">
        <f t="shared" si="38"/>
        <v>1</v>
      </c>
      <c r="AB2170" s="160">
        <f>IF(AC2170="",0,IFERROR(IF(VLOOKUP(AC2170,AC$38:AC2169,1,0)&gt;0,0,0),1))</f>
        <v>0</v>
      </c>
      <c r="AC2170" s="161">
        <f>IF(DATOS!J2134=Y$39,DATOS!C2134,"")</f>
        <v>0</v>
      </c>
    </row>
    <row r="2171" spans="27:29" x14ac:dyDescent="0.25">
      <c r="AA2171" s="160">
        <f t="shared" si="38"/>
        <v>1</v>
      </c>
      <c r="AB2171" s="160">
        <f>IF(AC2171="",0,IFERROR(IF(VLOOKUP(AC2171,AC$38:AC2170,1,0)&gt;0,0,0),1))</f>
        <v>0</v>
      </c>
      <c r="AC2171" s="161">
        <f>IF(DATOS!J2135=Y$39,DATOS!C2135,"")</f>
        <v>0</v>
      </c>
    </row>
    <row r="2172" spans="27:29" x14ac:dyDescent="0.25">
      <c r="AA2172" s="160">
        <f t="shared" si="38"/>
        <v>1</v>
      </c>
      <c r="AB2172" s="160">
        <f>IF(AC2172="",0,IFERROR(IF(VLOOKUP(AC2172,AC$38:AC2171,1,0)&gt;0,0,0),1))</f>
        <v>0</v>
      </c>
      <c r="AC2172" s="161">
        <f>IF(DATOS!J2136=Y$39,DATOS!C2136,"")</f>
        <v>0</v>
      </c>
    </row>
    <row r="2173" spans="27:29" x14ac:dyDescent="0.25">
      <c r="AA2173" s="160">
        <f t="shared" si="38"/>
        <v>1</v>
      </c>
      <c r="AB2173" s="160">
        <f>IF(AC2173="",0,IFERROR(IF(VLOOKUP(AC2173,AC$38:AC2172,1,0)&gt;0,0,0),1))</f>
        <v>0</v>
      </c>
      <c r="AC2173" s="161">
        <f>IF(DATOS!J2137=Y$39,DATOS!C2137,"")</f>
        <v>0</v>
      </c>
    </row>
    <row r="2174" spans="27:29" x14ac:dyDescent="0.25">
      <c r="AA2174" s="160">
        <f t="shared" si="38"/>
        <v>1</v>
      </c>
      <c r="AB2174" s="160">
        <f>IF(AC2174="",0,IFERROR(IF(VLOOKUP(AC2174,AC$38:AC2173,1,0)&gt;0,0,0),1))</f>
        <v>0</v>
      </c>
      <c r="AC2174" s="161">
        <f>IF(DATOS!J2138=Y$39,DATOS!C2138,"")</f>
        <v>0</v>
      </c>
    </row>
    <row r="2175" spans="27:29" x14ac:dyDescent="0.25">
      <c r="AA2175" s="160">
        <f t="shared" si="38"/>
        <v>1</v>
      </c>
      <c r="AB2175" s="160">
        <f>IF(AC2175="",0,IFERROR(IF(VLOOKUP(AC2175,AC$38:AC2174,1,0)&gt;0,0,0),1))</f>
        <v>0</v>
      </c>
      <c r="AC2175" s="161">
        <f>IF(DATOS!J2139=Y$39,DATOS!C2139,"")</f>
        <v>0</v>
      </c>
    </row>
    <row r="2176" spans="27:29" x14ac:dyDescent="0.25">
      <c r="AA2176" s="160">
        <f t="shared" si="38"/>
        <v>1</v>
      </c>
      <c r="AB2176" s="160">
        <f>IF(AC2176="",0,IFERROR(IF(VLOOKUP(AC2176,AC$38:AC2175,1,0)&gt;0,0,0),1))</f>
        <v>0</v>
      </c>
      <c r="AC2176" s="161">
        <f>IF(DATOS!J2140=Y$39,DATOS!C2140,"")</f>
        <v>0</v>
      </c>
    </row>
    <row r="2177" spans="27:29" x14ac:dyDescent="0.25">
      <c r="AA2177" s="160">
        <f t="shared" si="38"/>
        <v>1</v>
      </c>
      <c r="AB2177" s="160">
        <f>IF(AC2177="",0,IFERROR(IF(VLOOKUP(AC2177,AC$38:AC2176,1,0)&gt;0,0,0),1))</f>
        <v>0</v>
      </c>
      <c r="AC2177" s="161">
        <f>IF(DATOS!J2141=Y$39,DATOS!C2141,"")</f>
        <v>0</v>
      </c>
    </row>
    <row r="2178" spans="27:29" x14ac:dyDescent="0.25">
      <c r="AA2178" s="160">
        <f t="shared" si="38"/>
        <v>1</v>
      </c>
      <c r="AB2178" s="160">
        <f>IF(AC2178="",0,IFERROR(IF(VLOOKUP(AC2178,AC$38:AC2177,1,0)&gt;0,0,0),1))</f>
        <v>0</v>
      </c>
      <c r="AC2178" s="161">
        <f>IF(DATOS!J2142=Y$39,DATOS!C2142,"")</f>
        <v>0</v>
      </c>
    </row>
    <row r="2179" spans="27:29" x14ac:dyDescent="0.25">
      <c r="AA2179" s="160">
        <f t="shared" si="38"/>
        <v>1</v>
      </c>
      <c r="AB2179" s="160">
        <f>IF(AC2179="",0,IFERROR(IF(VLOOKUP(AC2179,AC$38:AC2178,1,0)&gt;0,0,0),1))</f>
        <v>0</v>
      </c>
      <c r="AC2179" s="161">
        <f>IF(DATOS!J2143=Y$39,DATOS!C2143,"")</f>
        <v>0</v>
      </c>
    </row>
    <row r="2180" spans="27:29" x14ac:dyDescent="0.25">
      <c r="AA2180" s="160">
        <f t="shared" si="38"/>
        <v>1</v>
      </c>
      <c r="AB2180" s="160">
        <f>IF(AC2180="",0,IFERROR(IF(VLOOKUP(AC2180,AC$38:AC2179,1,0)&gt;0,0,0),1))</f>
        <v>0</v>
      </c>
      <c r="AC2180" s="161">
        <f>IF(DATOS!J2144=Y$39,DATOS!C2144,"")</f>
        <v>0</v>
      </c>
    </row>
    <row r="2181" spans="27:29" x14ac:dyDescent="0.25">
      <c r="AA2181" s="160">
        <f t="shared" si="38"/>
        <v>1</v>
      </c>
      <c r="AB2181" s="160">
        <f>IF(AC2181="",0,IFERROR(IF(VLOOKUP(AC2181,AC$38:AC2180,1,0)&gt;0,0,0),1))</f>
        <v>0</v>
      </c>
      <c r="AC2181" s="161">
        <f>IF(DATOS!J2145=Y$39,DATOS!C2145,"")</f>
        <v>0</v>
      </c>
    </row>
    <row r="2182" spans="27:29" x14ac:dyDescent="0.25">
      <c r="AA2182" s="160">
        <f t="shared" si="38"/>
        <v>1</v>
      </c>
      <c r="AB2182" s="160">
        <f>IF(AC2182="",0,IFERROR(IF(VLOOKUP(AC2182,AC$38:AC2181,1,0)&gt;0,0,0),1))</f>
        <v>0</v>
      </c>
      <c r="AC2182" s="161">
        <f>IF(DATOS!J2146=Y$39,DATOS!C2146,"")</f>
        <v>0</v>
      </c>
    </row>
    <row r="2183" spans="27:29" x14ac:dyDescent="0.25">
      <c r="AA2183" s="160">
        <f t="shared" si="38"/>
        <v>1</v>
      </c>
      <c r="AB2183" s="160">
        <f>IF(AC2183="",0,IFERROR(IF(VLOOKUP(AC2183,AC$38:AC2182,1,0)&gt;0,0,0),1))</f>
        <v>0</v>
      </c>
      <c r="AC2183" s="161">
        <f>IF(DATOS!J2147=Y$39,DATOS!C2147,"")</f>
        <v>0</v>
      </c>
    </row>
    <row r="2184" spans="27:29" x14ac:dyDescent="0.25">
      <c r="AA2184" s="160">
        <f t="shared" si="38"/>
        <v>1</v>
      </c>
      <c r="AB2184" s="160">
        <f>IF(AC2184="",0,IFERROR(IF(VLOOKUP(AC2184,AC$38:AC2183,1,0)&gt;0,0,0),1))</f>
        <v>0</v>
      </c>
      <c r="AC2184" s="161">
        <f>IF(DATOS!J2148=Y$39,DATOS!C2148,"")</f>
        <v>0</v>
      </c>
    </row>
    <row r="2185" spans="27:29" x14ac:dyDescent="0.25">
      <c r="AA2185" s="160">
        <f t="shared" si="38"/>
        <v>1</v>
      </c>
      <c r="AB2185" s="160">
        <f>IF(AC2185="",0,IFERROR(IF(VLOOKUP(AC2185,AC$38:AC2184,1,0)&gt;0,0,0),1))</f>
        <v>0</v>
      </c>
      <c r="AC2185" s="161">
        <f>IF(DATOS!J2149=Y$39,DATOS!C2149,"")</f>
        <v>0</v>
      </c>
    </row>
    <row r="2186" spans="27:29" x14ac:dyDescent="0.25">
      <c r="AA2186" s="160">
        <f t="shared" si="38"/>
        <v>1</v>
      </c>
      <c r="AB2186" s="160">
        <f>IF(AC2186="",0,IFERROR(IF(VLOOKUP(AC2186,AC$38:AC2185,1,0)&gt;0,0,0),1))</f>
        <v>0</v>
      </c>
      <c r="AC2186" s="161">
        <f>IF(DATOS!J2150=Y$39,DATOS!C2150,"")</f>
        <v>0</v>
      </c>
    </row>
    <row r="2187" spans="27:29" x14ac:dyDescent="0.25">
      <c r="AA2187" s="160">
        <f t="shared" si="38"/>
        <v>1</v>
      </c>
      <c r="AB2187" s="160">
        <f>IF(AC2187="",0,IFERROR(IF(VLOOKUP(AC2187,AC$38:AC2186,1,0)&gt;0,0,0),1))</f>
        <v>0</v>
      </c>
      <c r="AC2187" s="161">
        <f>IF(DATOS!J2151=Y$39,DATOS!C2151,"")</f>
        <v>0</v>
      </c>
    </row>
    <row r="2188" spans="27:29" x14ac:dyDescent="0.25">
      <c r="AA2188" s="160">
        <f t="shared" si="38"/>
        <v>1</v>
      </c>
      <c r="AB2188" s="160">
        <f>IF(AC2188="",0,IFERROR(IF(VLOOKUP(AC2188,AC$38:AC2187,1,0)&gt;0,0,0),1))</f>
        <v>0</v>
      </c>
      <c r="AC2188" s="161">
        <f>IF(DATOS!J2152=Y$39,DATOS!C2152,"")</f>
        <v>0</v>
      </c>
    </row>
    <row r="2189" spans="27:29" x14ac:dyDescent="0.25">
      <c r="AA2189" s="160">
        <f t="shared" si="38"/>
        <v>1</v>
      </c>
      <c r="AB2189" s="160">
        <f>IF(AC2189="",0,IFERROR(IF(VLOOKUP(AC2189,AC$38:AC2188,1,0)&gt;0,0,0),1))</f>
        <v>0</v>
      </c>
      <c r="AC2189" s="161">
        <f>IF(DATOS!J2153=Y$39,DATOS!C2153,"")</f>
        <v>0</v>
      </c>
    </row>
    <row r="2190" spans="27:29" x14ac:dyDescent="0.25">
      <c r="AA2190" s="160">
        <f t="shared" si="38"/>
        <v>1</v>
      </c>
      <c r="AB2190" s="160">
        <f>IF(AC2190="",0,IFERROR(IF(VLOOKUP(AC2190,AC$38:AC2189,1,0)&gt;0,0,0),1))</f>
        <v>0</v>
      </c>
      <c r="AC2190" s="161">
        <f>IF(DATOS!J2154=Y$39,DATOS!C2154,"")</f>
        <v>0</v>
      </c>
    </row>
    <row r="2191" spans="27:29" x14ac:dyDescent="0.25">
      <c r="AA2191" s="160">
        <f t="shared" si="38"/>
        <v>1</v>
      </c>
      <c r="AB2191" s="160">
        <f>IF(AC2191="",0,IFERROR(IF(VLOOKUP(AC2191,AC$38:AC2190,1,0)&gt;0,0,0),1))</f>
        <v>0</v>
      </c>
      <c r="AC2191" s="161">
        <f>IF(DATOS!J2155=Y$39,DATOS!C2155,"")</f>
        <v>0</v>
      </c>
    </row>
    <row r="2192" spans="27:29" x14ac:dyDescent="0.25">
      <c r="AA2192" s="160">
        <f t="shared" si="38"/>
        <v>1</v>
      </c>
      <c r="AB2192" s="160">
        <f>IF(AC2192="",0,IFERROR(IF(VLOOKUP(AC2192,AC$38:AC2191,1,0)&gt;0,0,0),1))</f>
        <v>0</v>
      </c>
      <c r="AC2192" s="161">
        <f>IF(DATOS!J2156=Y$39,DATOS!C2156,"")</f>
        <v>0</v>
      </c>
    </row>
    <row r="2193" spans="27:29" x14ac:dyDescent="0.25">
      <c r="AA2193" s="160">
        <f t="shared" si="38"/>
        <v>1</v>
      </c>
      <c r="AB2193" s="160">
        <f>IF(AC2193="",0,IFERROR(IF(VLOOKUP(AC2193,AC$38:AC2192,1,0)&gt;0,0,0),1))</f>
        <v>0</v>
      </c>
      <c r="AC2193" s="161">
        <f>IF(DATOS!J2157=Y$39,DATOS!C2157,"")</f>
        <v>0</v>
      </c>
    </row>
    <row r="2194" spans="27:29" x14ac:dyDescent="0.25">
      <c r="AA2194" s="160">
        <f t="shared" si="38"/>
        <v>1</v>
      </c>
      <c r="AB2194" s="160">
        <f>IF(AC2194="",0,IFERROR(IF(VLOOKUP(AC2194,AC$38:AC2193,1,0)&gt;0,0,0),1))</f>
        <v>0</v>
      </c>
      <c r="AC2194" s="161">
        <f>IF(DATOS!J2158=Y$39,DATOS!C2158,"")</f>
        <v>0</v>
      </c>
    </row>
    <row r="2195" spans="27:29" x14ac:dyDescent="0.25">
      <c r="AA2195" s="160">
        <f t="shared" si="38"/>
        <v>1</v>
      </c>
      <c r="AB2195" s="160">
        <f>IF(AC2195="",0,IFERROR(IF(VLOOKUP(AC2195,AC$38:AC2194,1,0)&gt;0,0,0),1))</f>
        <v>0</v>
      </c>
      <c r="AC2195" s="161">
        <f>IF(DATOS!J2159=Y$39,DATOS!C2159,"")</f>
        <v>0</v>
      </c>
    </row>
    <row r="2196" spans="27:29" x14ac:dyDescent="0.25">
      <c r="AA2196" s="160">
        <f t="shared" si="38"/>
        <v>1</v>
      </c>
      <c r="AB2196" s="160">
        <f>IF(AC2196="",0,IFERROR(IF(VLOOKUP(AC2196,AC$38:AC2195,1,0)&gt;0,0,0),1))</f>
        <v>0</v>
      </c>
      <c r="AC2196" s="161">
        <f>IF(DATOS!J2160=Y$39,DATOS!C2160,"")</f>
        <v>0</v>
      </c>
    </row>
    <row r="2197" spans="27:29" x14ac:dyDescent="0.25">
      <c r="AA2197" s="160">
        <f t="shared" si="38"/>
        <v>1</v>
      </c>
      <c r="AB2197" s="160">
        <f>IF(AC2197="",0,IFERROR(IF(VLOOKUP(AC2197,AC$38:AC2196,1,0)&gt;0,0,0),1))</f>
        <v>0</v>
      </c>
      <c r="AC2197" s="161">
        <f>IF(DATOS!J2161=Y$39,DATOS!C2161,"")</f>
        <v>0</v>
      </c>
    </row>
    <row r="2198" spans="27:29" x14ac:dyDescent="0.25">
      <c r="AA2198" s="160">
        <f t="shared" si="38"/>
        <v>1</v>
      </c>
      <c r="AB2198" s="160">
        <f>IF(AC2198="",0,IFERROR(IF(VLOOKUP(AC2198,AC$38:AC2197,1,0)&gt;0,0,0),1))</f>
        <v>0</v>
      </c>
      <c r="AC2198" s="161">
        <f>IF(DATOS!J2162=Y$39,DATOS!C2162,"")</f>
        <v>0</v>
      </c>
    </row>
    <row r="2199" spans="27:29" x14ac:dyDescent="0.25">
      <c r="AA2199" s="160">
        <f t="shared" si="38"/>
        <v>1</v>
      </c>
      <c r="AB2199" s="160">
        <f>IF(AC2199="",0,IFERROR(IF(VLOOKUP(AC2199,AC$38:AC2198,1,0)&gt;0,0,0),1))</f>
        <v>0</v>
      </c>
      <c r="AC2199" s="161">
        <f>IF(DATOS!J2163=Y$39,DATOS!C2163,"")</f>
        <v>0</v>
      </c>
    </row>
    <row r="2200" spans="27:29" x14ac:dyDescent="0.25">
      <c r="AA2200" s="160">
        <f t="shared" si="38"/>
        <v>1</v>
      </c>
      <c r="AB2200" s="160">
        <f>IF(AC2200="",0,IFERROR(IF(VLOOKUP(AC2200,AC$38:AC2199,1,0)&gt;0,0,0),1))</f>
        <v>0</v>
      </c>
      <c r="AC2200" s="161">
        <f>IF(DATOS!J2164=Y$39,DATOS!C2164,"")</f>
        <v>0</v>
      </c>
    </row>
    <row r="2201" spans="27:29" x14ac:dyDescent="0.25">
      <c r="AA2201" s="160">
        <f t="shared" si="38"/>
        <v>1</v>
      </c>
      <c r="AB2201" s="160">
        <f>IF(AC2201="",0,IFERROR(IF(VLOOKUP(AC2201,AC$38:AC2200,1,0)&gt;0,0,0),1))</f>
        <v>0</v>
      </c>
      <c r="AC2201" s="161">
        <f>IF(DATOS!J2165=Y$39,DATOS!C2165,"")</f>
        <v>0</v>
      </c>
    </row>
    <row r="2202" spans="27:29" x14ac:dyDescent="0.25">
      <c r="AA2202" s="160">
        <f t="shared" si="38"/>
        <v>1</v>
      </c>
      <c r="AB2202" s="160">
        <f>IF(AC2202="",0,IFERROR(IF(VLOOKUP(AC2202,AC$38:AC2201,1,0)&gt;0,0,0),1))</f>
        <v>0</v>
      </c>
      <c r="AC2202" s="161">
        <f>IF(DATOS!J2166=Y$39,DATOS!C2166,"")</f>
        <v>0</v>
      </c>
    </row>
    <row r="2203" spans="27:29" x14ac:dyDescent="0.25">
      <c r="AA2203" s="160">
        <f t="shared" si="38"/>
        <v>1</v>
      </c>
      <c r="AB2203" s="160">
        <f>IF(AC2203="",0,IFERROR(IF(VLOOKUP(AC2203,AC$38:AC2202,1,0)&gt;0,0,0),1))</f>
        <v>0</v>
      </c>
      <c r="AC2203" s="161">
        <f>IF(DATOS!J2167=Y$39,DATOS!C2167,"")</f>
        <v>0</v>
      </c>
    </row>
    <row r="2204" spans="27:29" x14ac:dyDescent="0.25">
      <c r="AA2204" s="160">
        <f t="shared" si="38"/>
        <v>1</v>
      </c>
      <c r="AB2204" s="160">
        <f>IF(AC2204="",0,IFERROR(IF(VLOOKUP(AC2204,AC$38:AC2203,1,0)&gt;0,0,0),1))</f>
        <v>0</v>
      </c>
      <c r="AC2204" s="161">
        <f>IF(DATOS!J2168=Y$39,DATOS!C2168,"")</f>
        <v>0</v>
      </c>
    </row>
    <row r="2205" spans="27:29" x14ac:dyDescent="0.25">
      <c r="AA2205" s="160">
        <f t="shared" si="38"/>
        <v>1</v>
      </c>
      <c r="AB2205" s="160">
        <f>IF(AC2205="",0,IFERROR(IF(VLOOKUP(AC2205,AC$38:AC2204,1,0)&gt;0,0,0),1))</f>
        <v>0</v>
      </c>
      <c r="AC2205" s="161">
        <f>IF(DATOS!J2169=Y$39,DATOS!C2169,"")</f>
        <v>0</v>
      </c>
    </row>
    <row r="2206" spans="27:29" x14ac:dyDescent="0.25">
      <c r="AA2206" s="160">
        <f t="shared" si="38"/>
        <v>1</v>
      </c>
      <c r="AB2206" s="160">
        <f>IF(AC2206="",0,IFERROR(IF(VLOOKUP(AC2206,AC$38:AC2205,1,0)&gt;0,0,0),1))</f>
        <v>0</v>
      </c>
      <c r="AC2206" s="161">
        <f>IF(DATOS!J2170=Y$39,DATOS!C2170,"")</f>
        <v>0</v>
      </c>
    </row>
    <row r="2207" spans="27:29" x14ac:dyDescent="0.25">
      <c r="AA2207" s="160">
        <f t="shared" si="38"/>
        <v>1</v>
      </c>
      <c r="AB2207" s="160">
        <f>IF(AC2207="",0,IFERROR(IF(VLOOKUP(AC2207,AC$38:AC2206,1,0)&gt;0,0,0),1))</f>
        <v>0</v>
      </c>
      <c r="AC2207" s="161">
        <f>IF(DATOS!J2171=Y$39,DATOS!C2171,"")</f>
        <v>0</v>
      </c>
    </row>
    <row r="2208" spans="27:29" x14ac:dyDescent="0.25">
      <c r="AA2208" s="160">
        <f t="shared" si="38"/>
        <v>1</v>
      </c>
      <c r="AB2208" s="160">
        <f>IF(AC2208="",0,IFERROR(IF(VLOOKUP(AC2208,AC$38:AC2207,1,0)&gt;0,0,0),1))</f>
        <v>0</v>
      </c>
      <c r="AC2208" s="161">
        <f>IF(DATOS!J2172=Y$39,DATOS!C2172,"")</f>
        <v>0</v>
      </c>
    </row>
    <row r="2209" spans="27:29" x14ac:dyDescent="0.25">
      <c r="AA2209" s="160">
        <f t="shared" si="38"/>
        <v>1</v>
      </c>
      <c r="AB2209" s="160">
        <f>IF(AC2209="",0,IFERROR(IF(VLOOKUP(AC2209,AC$38:AC2208,1,0)&gt;0,0,0),1))</f>
        <v>0</v>
      </c>
      <c r="AC2209" s="161">
        <f>IF(DATOS!J2173=Y$39,DATOS!C2173,"")</f>
        <v>0</v>
      </c>
    </row>
    <row r="2210" spans="27:29" x14ac:dyDescent="0.25">
      <c r="AA2210" s="160">
        <f t="shared" si="38"/>
        <v>1</v>
      </c>
      <c r="AB2210" s="160">
        <f>IF(AC2210="",0,IFERROR(IF(VLOOKUP(AC2210,AC$38:AC2209,1,0)&gt;0,0,0),1))</f>
        <v>0</v>
      </c>
      <c r="AC2210" s="161">
        <f>IF(DATOS!J2174=Y$39,DATOS!C2174,"")</f>
        <v>0</v>
      </c>
    </row>
    <row r="2211" spans="27:29" x14ac:dyDescent="0.25">
      <c r="AA2211" s="160">
        <f t="shared" si="38"/>
        <v>1</v>
      </c>
      <c r="AB2211" s="160">
        <f>IF(AC2211="",0,IFERROR(IF(VLOOKUP(AC2211,AC$38:AC2210,1,0)&gt;0,0,0),1))</f>
        <v>0</v>
      </c>
      <c r="AC2211" s="161">
        <f>IF(DATOS!J2175=Y$39,DATOS!C2175,"")</f>
        <v>0</v>
      </c>
    </row>
    <row r="2212" spans="27:29" x14ac:dyDescent="0.25">
      <c r="AA2212" s="160">
        <f t="shared" si="38"/>
        <v>1</v>
      </c>
      <c r="AB2212" s="160">
        <f>IF(AC2212="",0,IFERROR(IF(VLOOKUP(AC2212,AC$38:AC2211,1,0)&gt;0,0,0),1))</f>
        <v>0</v>
      </c>
      <c r="AC2212" s="161">
        <f>IF(DATOS!J2176=Y$39,DATOS!C2176,"")</f>
        <v>0</v>
      </c>
    </row>
    <row r="2213" spans="27:29" x14ac:dyDescent="0.25">
      <c r="AA2213" s="160">
        <f t="shared" si="38"/>
        <v>1</v>
      </c>
      <c r="AB2213" s="160">
        <f>IF(AC2213="",0,IFERROR(IF(VLOOKUP(AC2213,AC$38:AC2212,1,0)&gt;0,0,0),1))</f>
        <v>0</v>
      </c>
      <c r="AC2213" s="161">
        <f>IF(DATOS!J2177=Y$39,DATOS!C2177,"")</f>
        <v>0</v>
      </c>
    </row>
    <row r="2214" spans="27:29" x14ac:dyDescent="0.25">
      <c r="AA2214" s="160">
        <f t="shared" ref="AA2214:AA2277" si="39">AA2213+AB2214</f>
        <v>1</v>
      </c>
      <c r="AB2214" s="160">
        <f>IF(AC2214="",0,IFERROR(IF(VLOOKUP(AC2214,AC$38:AC2213,1,0)&gt;0,0,0),1))</f>
        <v>0</v>
      </c>
      <c r="AC2214" s="161">
        <f>IF(DATOS!J2178=Y$39,DATOS!C2178,"")</f>
        <v>0</v>
      </c>
    </row>
    <row r="2215" spans="27:29" x14ac:dyDescent="0.25">
      <c r="AA2215" s="160">
        <f t="shared" si="39"/>
        <v>1</v>
      </c>
      <c r="AB2215" s="160">
        <f>IF(AC2215="",0,IFERROR(IF(VLOOKUP(AC2215,AC$38:AC2214,1,0)&gt;0,0,0),1))</f>
        <v>0</v>
      </c>
      <c r="AC2215" s="161">
        <f>IF(DATOS!J2179=Y$39,DATOS!C2179,"")</f>
        <v>0</v>
      </c>
    </row>
    <row r="2216" spans="27:29" x14ac:dyDescent="0.25">
      <c r="AA2216" s="160">
        <f t="shared" si="39"/>
        <v>1</v>
      </c>
      <c r="AB2216" s="160">
        <f>IF(AC2216="",0,IFERROR(IF(VLOOKUP(AC2216,AC$38:AC2215,1,0)&gt;0,0,0),1))</f>
        <v>0</v>
      </c>
      <c r="AC2216" s="161">
        <f>IF(DATOS!J2180=Y$39,DATOS!C2180,"")</f>
        <v>0</v>
      </c>
    </row>
    <row r="2217" spans="27:29" x14ac:dyDescent="0.25">
      <c r="AA2217" s="160">
        <f t="shared" si="39"/>
        <v>1</v>
      </c>
      <c r="AB2217" s="160">
        <f>IF(AC2217="",0,IFERROR(IF(VLOOKUP(AC2217,AC$38:AC2216,1,0)&gt;0,0,0),1))</f>
        <v>0</v>
      </c>
      <c r="AC2217" s="161">
        <f>IF(DATOS!J2181=Y$39,DATOS!C2181,"")</f>
        <v>0</v>
      </c>
    </row>
    <row r="2218" spans="27:29" x14ac:dyDescent="0.25">
      <c r="AA2218" s="160">
        <f t="shared" si="39"/>
        <v>1</v>
      </c>
      <c r="AB2218" s="160">
        <f>IF(AC2218="",0,IFERROR(IF(VLOOKUP(AC2218,AC$38:AC2217,1,0)&gt;0,0,0),1))</f>
        <v>0</v>
      </c>
      <c r="AC2218" s="161">
        <f>IF(DATOS!J2182=Y$39,DATOS!C2182,"")</f>
        <v>0</v>
      </c>
    </row>
    <row r="2219" spans="27:29" x14ac:dyDescent="0.25">
      <c r="AA2219" s="160">
        <f t="shared" si="39"/>
        <v>1</v>
      </c>
      <c r="AB2219" s="160">
        <f>IF(AC2219="",0,IFERROR(IF(VLOOKUP(AC2219,AC$38:AC2218,1,0)&gt;0,0,0),1))</f>
        <v>0</v>
      </c>
      <c r="AC2219" s="161">
        <f>IF(DATOS!J2183=Y$39,DATOS!C2183,"")</f>
        <v>0</v>
      </c>
    </row>
    <row r="2220" spans="27:29" x14ac:dyDescent="0.25">
      <c r="AA2220" s="160">
        <f t="shared" si="39"/>
        <v>1</v>
      </c>
      <c r="AB2220" s="160">
        <f>IF(AC2220="",0,IFERROR(IF(VLOOKUP(AC2220,AC$38:AC2219,1,0)&gt;0,0,0),1))</f>
        <v>0</v>
      </c>
      <c r="AC2220" s="161">
        <f>IF(DATOS!J2184=Y$39,DATOS!C2184,"")</f>
        <v>0</v>
      </c>
    </row>
    <row r="2221" spans="27:29" x14ac:dyDescent="0.25">
      <c r="AA2221" s="160">
        <f t="shared" si="39"/>
        <v>1</v>
      </c>
      <c r="AB2221" s="160">
        <f>IF(AC2221="",0,IFERROR(IF(VLOOKUP(AC2221,AC$38:AC2220,1,0)&gt;0,0,0),1))</f>
        <v>0</v>
      </c>
      <c r="AC2221" s="161">
        <f>IF(DATOS!J2185=Y$39,DATOS!C2185,"")</f>
        <v>0</v>
      </c>
    </row>
    <row r="2222" spans="27:29" x14ac:dyDescent="0.25">
      <c r="AA2222" s="160">
        <f t="shared" si="39"/>
        <v>1</v>
      </c>
      <c r="AB2222" s="160">
        <f>IF(AC2222="",0,IFERROR(IF(VLOOKUP(AC2222,AC$38:AC2221,1,0)&gt;0,0,0),1))</f>
        <v>0</v>
      </c>
      <c r="AC2222" s="161">
        <f>IF(DATOS!J2186=Y$39,DATOS!C2186,"")</f>
        <v>0</v>
      </c>
    </row>
    <row r="2223" spans="27:29" x14ac:dyDescent="0.25">
      <c r="AA2223" s="160">
        <f t="shared" si="39"/>
        <v>1</v>
      </c>
      <c r="AB2223" s="160">
        <f>IF(AC2223="",0,IFERROR(IF(VLOOKUP(AC2223,AC$38:AC2222,1,0)&gt;0,0,0),1))</f>
        <v>0</v>
      </c>
      <c r="AC2223" s="161">
        <f>IF(DATOS!J2187=Y$39,DATOS!C2187,"")</f>
        <v>0</v>
      </c>
    </row>
    <row r="2224" spans="27:29" x14ac:dyDescent="0.25">
      <c r="AA2224" s="160">
        <f t="shared" si="39"/>
        <v>1</v>
      </c>
      <c r="AB2224" s="160">
        <f>IF(AC2224="",0,IFERROR(IF(VLOOKUP(AC2224,AC$38:AC2223,1,0)&gt;0,0,0),1))</f>
        <v>0</v>
      </c>
      <c r="AC2224" s="161">
        <f>IF(DATOS!J2188=Y$39,DATOS!C2188,"")</f>
        <v>0</v>
      </c>
    </row>
    <row r="2225" spans="27:29" x14ac:dyDescent="0.25">
      <c r="AA2225" s="160">
        <f t="shared" si="39"/>
        <v>1</v>
      </c>
      <c r="AB2225" s="160">
        <f>IF(AC2225="",0,IFERROR(IF(VLOOKUP(AC2225,AC$38:AC2224,1,0)&gt;0,0,0),1))</f>
        <v>0</v>
      </c>
      <c r="AC2225" s="161">
        <f>IF(DATOS!J2189=Y$39,DATOS!C2189,"")</f>
        <v>0</v>
      </c>
    </row>
    <row r="2226" spans="27:29" x14ac:dyDescent="0.25">
      <c r="AA2226" s="160">
        <f t="shared" si="39"/>
        <v>1</v>
      </c>
      <c r="AB2226" s="160">
        <f>IF(AC2226="",0,IFERROR(IF(VLOOKUP(AC2226,AC$38:AC2225,1,0)&gt;0,0,0),1))</f>
        <v>0</v>
      </c>
      <c r="AC2226" s="161">
        <f>IF(DATOS!J2190=Y$39,DATOS!C2190,"")</f>
        <v>0</v>
      </c>
    </row>
    <row r="2227" spans="27:29" x14ac:dyDescent="0.25">
      <c r="AA2227" s="160">
        <f t="shared" si="39"/>
        <v>1</v>
      </c>
      <c r="AB2227" s="160">
        <f>IF(AC2227="",0,IFERROR(IF(VLOOKUP(AC2227,AC$38:AC2226,1,0)&gt;0,0,0),1))</f>
        <v>0</v>
      </c>
      <c r="AC2227" s="161">
        <f>IF(DATOS!J2191=Y$39,DATOS!C2191,"")</f>
        <v>0</v>
      </c>
    </row>
    <row r="2228" spans="27:29" x14ac:dyDescent="0.25">
      <c r="AA2228" s="160">
        <f t="shared" si="39"/>
        <v>1</v>
      </c>
      <c r="AB2228" s="160">
        <f>IF(AC2228="",0,IFERROR(IF(VLOOKUP(AC2228,AC$38:AC2227,1,0)&gt;0,0,0),1))</f>
        <v>0</v>
      </c>
      <c r="AC2228" s="161">
        <f>IF(DATOS!J2192=Y$39,DATOS!C2192,"")</f>
        <v>0</v>
      </c>
    </row>
    <row r="2229" spans="27:29" x14ac:dyDescent="0.25">
      <c r="AA2229" s="160">
        <f t="shared" si="39"/>
        <v>1</v>
      </c>
      <c r="AB2229" s="160">
        <f>IF(AC2229="",0,IFERROR(IF(VLOOKUP(AC2229,AC$38:AC2228,1,0)&gt;0,0,0),1))</f>
        <v>0</v>
      </c>
      <c r="AC2229" s="161">
        <f>IF(DATOS!J2193=Y$39,DATOS!C2193,"")</f>
        <v>0</v>
      </c>
    </row>
    <row r="2230" spans="27:29" x14ac:dyDescent="0.25">
      <c r="AA2230" s="160">
        <f t="shared" si="39"/>
        <v>1</v>
      </c>
      <c r="AB2230" s="160">
        <f>IF(AC2230="",0,IFERROR(IF(VLOOKUP(AC2230,AC$38:AC2229,1,0)&gt;0,0,0),1))</f>
        <v>0</v>
      </c>
      <c r="AC2230" s="161">
        <f>IF(DATOS!J2194=Y$39,DATOS!C2194,"")</f>
        <v>0</v>
      </c>
    </row>
    <row r="2231" spans="27:29" x14ac:dyDescent="0.25">
      <c r="AA2231" s="160">
        <f t="shared" si="39"/>
        <v>1</v>
      </c>
      <c r="AB2231" s="160">
        <f>IF(AC2231="",0,IFERROR(IF(VLOOKUP(AC2231,AC$38:AC2230,1,0)&gt;0,0,0),1))</f>
        <v>0</v>
      </c>
      <c r="AC2231" s="161">
        <f>IF(DATOS!J2195=Y$39,DATOS!C2195,"")</f>
        <v>0</v>
      </c>
    </row>
    <row r="2232" spans="27:29" x14ac:dyDescent="0.25">
      <c r="AA2232" s="160">
        <f t="shared" si="39"/>
        <v>1</v>
      </c>
      <c r="AB2232" s="160">
        <f>IF(AC2232="",0,IFERROR(IF(VLOOKUP(AC2232,AC$38:AC2231,1,0)&gt;0,0,0),1))</f>
        <v>0</v>
      </c>
      <c r="AC2232" s="161">
        <f>IF(DATOS!J2196=Y$39,DATOS!C2196,"")</f>
        <v>0</v>
      </c>
    </row>
    <row r="2233" spans="27:29" x14ac:dyDescent="0.25">
      <c r="AA2233" s="160">
        <f t="shared" si="39"/>
        <v>1</v>
      </c>
      <c r="AB2233" s="160">
        <f>IF(AC2233="",0,IFERROR(IF(VLOOKUP(AC2233,AC$38:AC2232,1,0)&gt;0,0,0),1))</f>
        <v>0</v>
      </c>
      <c r="AC2233" s="161">
        <f>IF(DATOS!J2197=Y$39,DATOS!C2197,"")</f>
        <v>0</v>
      </c>
    </row>
    <row r="2234" spans="27:29" x14ac:dyDescent="0.25">
      <c r="AA2234" s="160">
        <f t="shared" si="39"/>
        <v>1</v>
      </c>
      <c r="AB2234" s="160">
        <f>IF(AC2234="",0,IFERROR(IF(VLOOKUP(AC2234,AC$38:AC2233,1,0)&gt;0,0,0),1))</f>
        <v>0</v>
      </c>
      <c r="AC2234" s="161">
        <f>IF(DATOS!J2198=Y$39,DATOS!C2198,"")</f>
        <v>0</v>
      </c>
    </row>
    <row r="2235" spans="27:29" x14ac:dyDescent="0.25">
      <c r="AA2235" s="160">
        <f t="shared" si="39"/>
        <v>1</v>
      </c>
      <c r="AB2235" s="160">
        <f>IF(AC2235="",0,IFERROR(IF(VLOOKUP(AC2235,AC$38:AC2234,1,0)&gt;0,0,0),1))</f>
        <v>0</v>
      </c>
      <c r="AC2235" s="161">
        <f>IF(DATOS!J2199=Y$39,DATOS!C2199,"")</f>
        <v>0</v>
      </c>
    </row>
    <row r="2236" spans="27:29" x14ac:dyDescent="0.25">
      <c r="AA2236" s="160">
        <f t="shared" si="39"/>
        <v>1</v>
      </c>
      <c r="AB2236" s="160">
        <f>IF(AC2236="",0,IFERROR(IF(VLOOKUP(AC2236,AC$38:AC2235,1,0)&gt;0,0,0),1))</f>
        <v>0</v>
      </c>
      <c r="AC2236" s="161">
        <f>IF(DATOS!J2200=Y$39,DATOS!C2200,"")</f>
        <v>0</v>
      </c>
    </row>
    <row r="2237" spans="27:29" x14ac:dyDescent="0.25">
      <c r="AA2237" s="160">
        <f t="shared" si="39"/>
        <v>1</v>
      </c>
      <c r="AB2237" s="160">
        <f>IF(AC2237="",0,IFERROR(IF(VLOOKUP(AC2237,AC$38:AC2236,1,0)&gt;0,0,0),1))</f>
        <v>0</v>
      </c>
      <c r="AC2237" s="161">
        <f>IF(DATOS!J2201=Y$39,DATOS!C2201,"")</f>
        <v>0</v>
      </c>
    </row>
    <row r="2238" spans="27:29" x14ac:dyDescent="0.25">
      <c r="AA2238" s="160">
        <f t="shared" si="39"/>
        <v>1</v>
      </c>
      <c r="AB2238" s="160">
        <f>IF(AC2238="",0,IFERROR(IF(VLOOKUP(AC2238,AC$38:AC2237,1,0)&gt;0,0,0),1))</f>
        <v>0</v>
      </c>
      <c r="AC2238" s="161">
        <f>IF(DATOS!J2202=Y$39,DATOS!C2202,"")</f>
        <v>0</v>
      </c>
    </row>
    <row r="2239" spans="27:29" x14ac:dyDescent="0.25">
      <c r="AA2239" s="160">
        <f t="shared" si="39"/>
        <v>1</v>
      </c>
      <c r="AB2239" s="160">
        <f>IF(AC2239="",0,IFERROR(IF(VLOOKUP(AC2239,AC$38:AC2238,1,0)&gt;0,0,0),1))</f>
        <v>0</v>
      </c>
      <c r="AC2239" s="161">
        <f>IF(DATOS!J2203=Y$39,DATOS!C2203,"")</f>
        <v>0</v>
      </c>
    </row>
    <row r="2240" spans="27:29" x14ac:dyDescent="0.25">
      <c r="AA2240" s="160">
        <f t="shared" si="39"/>
        <v>1</v>
      </c>
      <c r="AB2240" s="160">
        <f>IF(AC2240="",0,IFERROR(IF(VLOOKUP(AC2240,AC$38:AC2239,1,0)&gt;0,0,0),1))</f>
        <v>0</v>
      </c>
      <c r="AC2240" s="161">
        <f>IF(DATOS!J2204=Y$39,DATOS!C2204,"")</f>
        <v>0</v>
      </c>
    </row>
    <row r="2241" spans="27:29" x14ac:dyDescent="0.25">
      <c r="AA2241" s="160">
        <f t="shared" si="39"/>
        <v>1</v>
      </c>
      <c r="AB2241" s="160">
        <f>IF(AC2241="",0,IFERROR(IF(VLOOKUP(AC2241,AC$38:AC2240,1,0)&gt;0,0,0),1))</f>
        <v>0</v>
      </c>
      <c r="AC2241" s="161">
        <f>IF(DATOS!J2205=Y$39,DATOS!C2205,"")</f>
        <v>0</v>
      </c>
    </row>
    <row r="2242" spans="27:29" x14ac:dyDescent="0.25">
      <c r="AA2242" s="160">
        <f t="shared" si="39"/>
        <v>1</v>
      </c>
      <c r="AB2242" s="160">
        <f>IF(AC2242="",0,IFERROR(IF(VLOOKUP(AC2242,AC$38:AC2241,1,0)&gt;0,0,0),1))</f>
        <v>0</v>
      </c>
      <c r="AC2242" s="161">
        <f>IF(DATOS!J2206=Y$39,DATOS!C2206,"")</f>
        <v>0</v>
      </c>
    </row>
    <row r="2243" spans="27:29" x14ac:dyDescent="0.25">
      <c r="AA2243" s="160">
        <f t="shared" si="39"/>
        <v>1</v>
      </c>
      <c r="AB2243" s="160">
        <f>IF(AC2243="",0,IFERROR(IF(VLOOKUP(AC2243,AC$38:AC2242,1,0)&gt;0,0,0),1))</f>
        <v>0</v>
      </c>
      <c r="AC2243" s="161">
        <f>IF(DATOS!J2207=Y$39,DATOS!C2207,"")</f>
        <v>0</v>
      </c>
    </row>
    <row r="2244" spans="27:29" x14ac:dyDescent="0.25">
      <c r="AA2244" s="160">
        <f t="shared" si="39"/>
        <v>1</v>
      </c>
      <c r="AB2244" s="160">
        <f>IF(AC2244="",0,IFERROR(IF(VLOOKUP(AC2244,AC$38:AC2243,1,0)&gt;0,0,0),1))</f>
        <v>0</v>
      </c>
      <c r="AC2244" s="161">
        <f>IF(DATOS!J2208=Y$39,DATOS!C2208,"")</f>
        <v>0</v>
      </c>
    </row>
    <row r="2245" spans="27:29" x14ac:dyDescent="0.25">
      <c r="AA2245" s="160">
        <f t="shared" si="39"/>
        <v>1</v>
      </c>
      <c r="AB2245" s="160">
        <f>IF(AC2245="",0,IFERROR(IF(VLOOKUP(AC2245,AC$38:AC2244,1,0)&gt;0,0,0),1))</f>
        <v>0</v>
      </c>
      <c r="AC2245" s="161">
        <f>IF(DATOS!J2209=Y$39,DATOS!C2209,"")</f>
        <v>0</v>
      </c>
    </row>
    <row r="2246" spans="27:29" x14ac:dyDescent="0.25">
      <c r="AA2246" s="160">
        <f t="shared" si="39"/>
        <v>1</v>
      </c>
      <c r="AB2246" s="160">
        <f>IF(AC2246="",0,IFERROR(IF(VLOOKUP(AC2246,AC$38:AC2245,1,0)&gt;0,0,0),1))</f>
        <v>0</v>
      </c>
      <c r="AC2246" s="161">
        <f>IF(DATOS!J2210=Y$39,DATOS!C2210,"")</f>
        <v>0</v>
      </c>
    </row>
    <row r="2247" spans="27:29" x14ac:dyDescent="0.25">
      <c r="AA2247" s="160">
        <f t="shared" si="39"/>
        <v>1</v>
      </c>
      <c r="AB2247" s="160">
        <f>IF(AC2247="",0,IFERROR(IF(VLOOKUP(AC2247,AC$38:AC2246,1,0)&gt;0,0,0),1))</f>
        <v>0</v>
      </c>
      <c r="AC2247" s="161">
        <f>IF(DATOS!J2211=Y$39,DATOS!C2211,"")</f>
        <v>0</v>
      </c>
    </row>
    <row r="2248" spans="27:29" x14ac:dyDescent="0.25">
      <c r="AA2248" s="160">
        <f t="shared" si="39"/>
        <v>1</v>
      </c>
      <c r="AB2248" s="160">
        <f>IF(AC2248="",0,IFERROR(IF(VLOOKUP(AC2248,AC$38:AC2247,1,0)&gt;0,0,0),1))</f>
        <v>0</v>
      </c>
      <c r="AC2248" s="161">
        <f>IF(DATOS!J2212=Y$39,DATOS!C2212,"")</f>
        <v>0</v>
      </c>
    </row>
    <row r="2249" spans="27:29" x14ac:dyDescent="0.25">
      <c r="AA2249" s="160">
        <f t="shared" si="39"/>
        <v>1</v>
      </c>
      <c r="AB2249" s="160">
        <f>IF(AC2249="",0,IFERROR(IF(VLOOKUP(AC2249,AC$38:AC2248,1,0)&gt;0,0,0),1))</f>
        <v>0</v>
      </c>
      <c r="AC2249" s="161">
        <f>IF(DATOS!J2213=Y$39,DATOS!C2213,"")</f>
        <v>0</v>
      </c>
    </row>
    <row r="2250" spans="27:29" x14ac:dyDescent="0.25">
      <c r="AA2250" s="160">
        <f t="shared" si="39"/>
        <v>1</v>
      </c>
      <c r="AB2250" s="160">
        <f>IF(AC2250="",0,IFERROR(IF(VLOOKUP(AC2250,AC$38:AC2249,1,0)&gt;0,0,0),1))</f>
        <v>0</v>
      </c>
      <c r="AC2250" s="161">
        <f>IF(DATOS!J2214=Y$39,DATOS!C2214,"")</f>
        <v>0</v>
      </c>
    </row>
    <row r="2251" spans="27:29" x14ac:dyDescent="0.25">
      <c r="AA2251" s="160">
        <f t="shared" si="39"/>
        <v>1</v>
      </c>
      <c r="AB2251" s="160">
        <f>IF(AC2251="",0,IFERROR(IF(VLOOKUP(AC2251,AC$38:AC2250,1,0)&gt;0,0,0),1))</f>
        <v>0</v>
      </c>
      <c r="AC2251" s="161">
        <f>IF(DATOS!J2215=Y$39,DATOS!C2215,"")</f>
        <v>0</v>
      </c>
    </row>
    <row r="2252" spans="27:29" x14ac:dyDescent="0.25">
      <c r="AA2252" s="160">
        <f t="shared" si="39"/>
        <v>1</v>
      </c>
      <c r="AB2252" s="160">
        <f>IF(AC2252="",0,IFERROR(IF(VLOOKUP(AC2252,AC$38:AC2251,1,0)&gt;0,0,0),1))</f>
        <v>0</v>
      </c>
      <c r="AC2252" s="161">
        <f>IF(DATOS!J2216=Y$39,DATOS!C2216,"")</f>
        <v>0</v>
      </c>
    </row>
    <row r="2253" spans="27:29" x14ac:dyDescent="0.25">
      <c r="AA2253" s="160">
        <f t="shared" si="39"/>
        <v>1</v>
      </c>
      <c r="AB2253" s="160">
        <f>IF(AC2253="",0,IFERROR(IF(VLOOKUP(AC2253,AC$38:AC2252,1,0)&gt;0,0,0),1))</f>
        <v>0</v>
      </c>
      <c r="AC2253" s="161">
        <f>IF(DATOS!J2217=Y$39,DATOS!C2217,"")</f>
        <v>0</v>
      </c>
    </row>
    <row r="2254" spans="27:29" x14ac:dyDescent="0.25">
      <c r="AA2254" s="160">
        <f t="shared" si="39"/>
        <v>1</v>
      </c>
      <c r="AB2254" s="160">
        <f>IF(AC2254="",0,IFERROR(IF(VLOOKUP(AC2254,AC$38:AC2253,1,0)&gt;0,0,0),1))</f>
        <v>0</v>
      </c>
      <c r="AC2254" s="161">
        <f>IF(DATOS!J2218=Y$39,DATOS!C2218,"")</f>
        <v>0</v>
      </c>
    </row>
    <row r="2255" spans="27:29" x14ac:dyDescent="0.25">
      <c r="AA2255" s="160">
        <f t="shared" si="39"/>
        <v>1</v>
      </c>
      <c r="AB2255" s="160">
        <f>IF(AC2255="",0,IFERROR(IF(VLOOKUP(AC2255,AC$38:AC2254,1,0)&gt;0,0,0),1))</f>
        <v>0</v>
      </c>
      <c r="AC2255" s="161">
        <f>IF(DATOS!J2219=Y$39,DATOS!C2219,"")</f>
        <v>0</v>
      </c>
    </row>
    <row r="2256" spans="27:29" x14ac:dyDescent="0.25">
      <c r="AA2256" s="160">
        <f t="shared" si="39"/>
        <v>1</v>
      </c>
      <c r="AB2256" s="160">
        <f>IF(AC2256="",0,IFERROR(IF(VLOOKUP(AC2256,AC$38:AC2255,1,0)&gt;0,0,0),1))</f>
        <v>0</v>
      </c>
      <c r="AC2256" s="161">
        <f>IF(DATOS!J2220=Y$39,DATOS!C2220,"")</f>
        <v>0</v>
      </c>
    </row>
    <row r="2257" spans="27:29" x14ac:dyDescent="0.25">
      <c r="AA2257" s="160">
        <f t="shared" si="39"/>
        <v>1</v>
      </c>
      <c r="AB2257" s="160">
        <f>IF(AC2257="",0,IFERROR(IF(VLOOKUP(AC2257,AC$38:AC2256,1,0)&gt;0,0,0),1))</f>
        <v>0</v>
      </c>
      <c r="AC2257" s="161">
        <f>IF(DATOS!J2221=Y$39,DATOS!C2221,"")</f>
        <v>0</v>
      </c>
    </row>
    <row r="2258" spans="27:29" x14ac:dyDescent="0.25">
      <c r="AA2258" s="160">
        <f t="shared" si="39"/>
        <v>1</v>
      </c>
      <c r="AB2258" s="160">
        <f>IF(AC2258="",0,IFERROR(IF(VLOOKUP(AC2258,AC$38:AC2257,1,0)&gt;0,0,0),1))</f>
        <v>0</v>
      </c>
      <c r="AC2258" s="161">
        <f>IF(DATOS!J2222=Y$39,DATOS!C2222,"")</f>
        <v>0</v>
      </c>
    </row>
    <row r="2259" spans="27:29" x14ac:dyDescent="0.25">
      <c r="AA2259" s="160">
        <f t="shared" si="39"/>
        <v>1</v>
      </c>
      <c r="AB2259" s="160">
        <f>IF(AC2259="",0,IFERROR(IF(VLOOKUP(AC2259,AC$38:AC2258,1,0)&gt;0,0,0),1))</f>
        <v>0</v>
      </c>
      <c r="AC2259" s="161">
        <f>IF(DATOS!J2223=Y$39,DATOS!C2223,"")</f>
        <v>0</v>
      </c>
    </row>
    <row r="2260" spans="27:29" x14ac:dyDescent="0.25">
      <c r="AA2260" s="160">
        <f t="shared" si="39"/>
        <v>1</v>
      </c>
      <c r="AB2260" s="160">
        <f>IF(AC2260="",0,IFERROR(IF(VLOOKUP(AC2260,AC$38:AC2259,1,0)&gt;0,0,0),1))</f>
        <v>0</v>
      </c>
      <c r="AC2260" s="161">
        <f>IF(DATOS!J2224=Y$39,DATOS!C2224,"")</f>
        <v>0</v>
      </c>
    </row>
    <row r="2261" spans="27:29" x14ac:dyDescent="0.25">
      <c r="AA2261" s="160">
        <f t="shared" si="39"/>
        <v>1</v>
      </c>
      <c r="AB2261" s="160">
        <f>IF(AC2261="",0,IFERROR(IF(VLOOKUP(AC2261,AC$38:AC2260,1,0)&gt;0,0,0),1))</f>
        <v>0</v>
      </c>
      <c r="AC2261" s="161">
        <f>IF(DATOS!J2225=Y$39,DATOS!C2225,"")</f>
        <v>0</v>
      </c>
    </row>
    <row r="2262" spans="27:29" x14ac:dyDescent="0.25">
      <c r="AA2262" s="160">
        <f t="shared" si="39"/>
        <v>1</v>
      </c>
      <c r="AB2262" s="160">
        <f>IF(AC2262="",0,IFERROR(IF(VLOOKUP(AC2262,AC$38:AC2261,1,0)&gt;0,0,0),1))</f>
        <v>0</v>
      </c>
      <c r="AC2262" s="161">
        <f>IF(DATOS!J2226=Y$39,DATOS!C2226,"")</f>
        <v>0</v>
      </c>
    </row>
    <row r="2263" spans="27:29" x14ac:dyDescent="0.25">
      <c r="AA2263" s="160">
        <f t="shared" si="39"/>
        <v>1</v>
      </c>
      <c r="AB2263" s="160">
        <f>IF(AC2263="",0,IFERROR(IF(VLOOKUP(AC2263,AC$38:AC2262,1,0)&gt;0,0,0),1))</f>
        <v>0</v>
      </c>
      <c r="AC2263" s="161">
        <f>IF(DATOS!J2227=Y$39,DATOS!C2227,"")</f>
        <v>0</v>
      </c>
    </row>
    <row r="2264" spans="27:29" x14ac:dyDescent="0.25">
      <c r="AA2264" s="160">
        <f t="shared" si="39"/>
        <v>1</v>
      </c>
      <c r="AB2264" s="160">
        <f>IF(AC2264="",0,IFERROR(IF(VLOOKUP(AC2264,AC$38:AC2263,1,0)&gt;0,0,0),1))</f>
        <v>0</v>
      </c>
      <c r="AC2264" s="161">
        <f>IF(DATOS!J2228=Y$39,DATOS!C2228,"")</f>
        <v>0</v>
      </c>
    </row>
    <row r="2265" spans="27:29" x14ac:dyDescent="0.25">
      <c r="AA2265" s="160">
        <f t="shared" si="39"/>
        <v>1</v>
      </c>
      <c r="AB2265" s="160">
        <f>IF(AC2265="",0,IFERROR(IF(VLOOKUP(AC2265,AC$38:AC2264,1,0)&gt;0,0,0),1))</f>
        <v>0</v>
      </c>
      <c r="AC2265" s="161">
        <f>IF(DATOS!J2229=Y$39,DATOS!C2229,"")</f>
        <v>0</v>
      </c>
    </row>
    <row r="2266" spans="27:29" x14ac:dyDescent="0.25">
      <c r="AA2266" s="160">
        <f t="shared" si="39"/>
        <v>1</v>
      </c>
      <c r="AB2266" s="160">
        <f>IF(AC2266="",0,IFERROR(IF(VLOOKUP(AC2266,AC$38:AC2265,1,0)&gt;0,0,0),1))</f>
        <v>0</v>
      </c>
      <c r="AC2266" s="161">
        <f>IF(DATOS!J2230=Y$39,DATOS!C2230,"")</f>
        <v>0</v>
      </c>
    </row>
    <row r="2267" spans="27:29" x14ac:dyDescent="0.25">
      <c r="AA2267" s="160">
        <f t="shared" si="39"/>
        <v>1</v>
      </c>
      <c r="AB2267" s="160">
        <f>IF(AC2267="",0,IFERROR(IF(VLOOKUP(AC2267,AC$38:AC2266,1,0)&gt;0,0,0),1))</f>
        <v>0</v>
      </c>
      <c r="AC2267" s="161">
        <f>IF(DATOS!J2231=Y$39,DATOS!C2231,"")</f>
        <v>0</v>
      </c>
    </row>
    <row r="2268" spans="27:29" x14ac:dyDescent="0.25">
      <c r="AA2268" s="160">
        <f t="shared" si="39"/>
        <v>1</v>
      </c>
      <c r="AB2268" s="160">
        <f>IF(AC2268="",0,IFERROR(IF(VLOOKUP(AC2268,AC$38:AC2267,1,0)&gt;0,0,0),1))</f>
        <v>0</v>
      </c>
      <c r="AC2268" s="161">
        <f>IF(DATOS!J2232=Y$39,DATOS!C2232,"")</f>
        <v>0</v>
      </c>
    </row>
    <row r="2269" spans="27:29" x14ac:dyDescent="0.25">
      <c r="AA2269" s="160">
        <f t="shared" si="39"/>
        <v>1</v>
      </c>
      <c r="AB2269" s="160">
        <f>IF(AC2269="",0,IFERROR(IF(VLOOKUP(AC2269,AC$38:AC2268,1,0)&gt;0,0,0),1))</f>
        <v>0</v>
      </c>
      <c r="AC2269" s="161">
        <f>IF(DATOS!J2233=Y$39,DATOS!C2233,"")</f>
        <v>0</v>
      </c>
    </row>
    <row r="2270" spans="27:29" x14ac:dyDescent="0.25">
      <c r="AA2270" s="160">
        <f t="shared" si="39"/>
        <v>1</v>
      </c>
      <c r="AB2270" s="160">
        <f>IF(AC2270="",0,IFERROR(IF(VLOOKUP(AC2270,AC$38:AC2269,1,0)&gt;0,0,0),1))</f>
        <v>0</v>
      </c>
      <c r="AC2270" s="161">
        <f>IF(DATOS!J2234=Y$39,DATOS!C2234,"")</f>
        <v>0</v>
      </c>
    </row>
    <row r="2271" spans="27:29" x14ac:dyDescent="0.25">
      <c r="AA2271" s="160">
        <f t="shared" si="39"/>
        <v>1</v>
      </c>
      <c r="AB2271" s="160">
        <f>IF(AC2271="",0,IFERROR(IF(VLOOKUP(AC2271,AC$38:AC2270,1,0)&gt;0,0,0),1))</f>
        <v>0</v>
      </c>
      <c r="AC2271" s="161">
        <f>IF(DATOS!J2235=Y$39,DATOS!C2235,"")</f>
        <v>0</v>
      </c>
    </row>
    <row r="2272" spans="27:29" x14ac:dyDescent="0.25">
      <c r="AA2272" s="160">
        <f t="shared" si="39"/>
        <v>1</v>
      </c>
      <c r="AB2272" s="160">
        <f>IF(AC2272="",0,IFERROR(IF(VLOOKUP(AC2272,AC$38:AC2271,1,0)&gt;0,0,0),1))</f>
        <v>0</v>
      </c>
      <c r="AC2272" s="161">
        <f>IF(DATOS!J2236=Y$39,DATOS!C2236,"")</f>
        <v>0</v>
      </c>
    </row>
    <row r="2273" spans="27:29" x14ac:dyDescent="0.25">
      <c r="AA2273" s="160">
        <f t="shared" si="39"/>
        <v>1</v>
      </c>
      <c r="AB2273" s="160">
        <f>IF(AC2273="",0,IFERROR(IF(VLOOKUP(AC2273,AC$38:AC2272,1,0)&gt;0,0,0),1))</f>
        <v>0</v>
      </c>
      <c r="AC2273" s="161">
        <f>IF(DATOS!J2237=Y$39,DATOS!C2237,"")</f>
        <v>0</v>
      </c>
    </row>
    <row r="2274" spans="27:29" x14ac:dyDescent="0.25">
      <c r="AA2274" s="160">
        <f t="shared" si="39"/>
        <v>1</v>
      </c>
      <c r="AB2274" s="160">
        <f>IF(AC2274="",0,IFERROR(IF(VLOOKUP(AC2274,AC$38:AC2273,1,0)&gt;0,0,0),1))</f>
        <v>0</v>
      </c>
      <c r="AC2274" s="161">
        <f>IF(DATOS!J2238=Y$39,DATOS!C2238,"")</f>
        <v>0</v>
      </c>
    </row>
    <row r="2275" spans="27:29" x14ac:dyDescent="0.25">
      <c r="AA2275" s="160">
        <f t="shared" si="39"/>
        <v>1</v>
      </c>
      <c r="AB2275" s="160">
        <f>IF(AC2275="",0,IFERROR(IF(VLOOKUP(AC2275,AC$38:AC2274,1,0)&gt;0,0,0),1))</f>
        <v>0</v>
      </c>
      <c r="AC2275" s="161">
        <f>IF(DATOS!J2239=Y$39,DATOS!C2239,"")</f>
        <v>0</v>
      </c>
    </row>
    <row r="2276" spans="27:29" x14ac:dyDescent="0.25">
      <c r="AA2276" s="160">
        <f t="shared" si="39"/>
        <v>1</v>
      </c>
      <c r="AB2276" s="160">
        <f>IF(AC2276="",0,IFERROR(IF(VLOOKUP(AC2276,AC$38:AC2275,1,0)&gt;0,0,0),1))</f>
        <v>0</v>
      </c>
      <c r="AC2276" s="161">
        <f>IF(DATOS!J2240=Y$39,DATOS!C2240,"")</f>
        <v>0</v>
      </c>
    </row>
    <row r="2277" spans="27:29" x14ac:dyDescent="0.25">
      <c r="AA2277" s="160">
        <f t="shared" si="39"/>
        <v>1</v>
      </c>
      <c r="AB2277" s="160">
        <f>IF(AC2277="",0,IFERROR(IF(VLOOKUP(AC2277,AC$38:AC2276,1,0)&gt;0,0,0),1))</f>
        <v>0</v>
      </c>
      <c r="AC2277" s="161">
        <f>IF(DATOS!J2241=Y$39,DATOS!C2241,"")</f>
        <v>0</v>
      </c>
    </row>
    <row r="2278" spans="27:29" x14ac:dyDescent="0.25">
      <c r="AA2278" s="160">
        <f t="shared" ref="AA2278:AA2341" si="40">AA2277+AB2278</f>
        <v>1</v>
      </c>
      <c r="AB2278" s="160">
        <f>IF(AC2278="",0,IFERROR(IF(VLOOKUP(AC2278,AC$38:AC2277,1,0)&gt;0,0,0),1))</f>
        <v>0</v>
      </c>
      <c r="AC2278" s="161">
        <f>IF(DATOS!J2242=Y$39,DATOS!C2242,"")</f>
        <v>0</v>
      </c>
    </row>
    <row r="2279" spans="27:29" x14ac:dyDescent="0.25">
      <c r="AA2279" s="160">
        <f t="shared" si="40"/>
        <v>1</v>
      </c>
      <c r="AB2279" s="160">
        <f>IF(AC2279="",0,IFERROR(IF(VLOOKUP(AC2279,AC$38:AC2278,1,0)&gt;0,0,0),1))</f>
        <v>0</v>
      </c>
      <c r="AC2279" s="161">
        <f>IF(DATOS!J2243=Y$39,DATOS!C2243,"")</f>
        <v>0</v>
      </c>
    </row>
    <row r="2280" spans="27:29" x14ac:dyDescent="0.25">
      <c r="AA2280" s="160">
        <f t="shared" si="40"/>
        <v>1</v>
      </c>
      <c r="AB2280" s="160">
        <f>IF(AC2280="",0,IFERROR(IF(VLOOKUP(AC2280,AC$38:AC2279,1,0)&gt;0,0,0),1))</f>
        <v>0</v>
      </c>
      <c r="AC2280" s="161">
        <f>IF(DATOS!J2244=Y$39,DATOS!C2244,"")</f>
        <v>0</v>
      </c>
    </row>
    <row r="2281" spans="27:29" x14ac:dyDescent="0.25">
      <c r="AA2281" s="160">
        <f t="shared" si="40"/>
        <v>1</v>
      </c>
      <c r="AB2281" s="160">
        <f>IF(AC2281="",0,IFERROR(IF(VLOOKUP(AC2281,AC$38:AC2280,1,0)&gt;0,0,0),1))</f>
        <v>0</v>
      </c>
      <c r="AC2281" s="161">
        <f>IF(DATOS!J2245=Y$39,DATOS!C2245,"")</f>
        <v>0</v>
      </c>
    </row>
    <row r="2282" spans="27:29" x14ac:dyDescent="0.25">
      <c r="AA2282" s="160">
        <f t="shared" si="40"/>
        <v>1</v>
      </c>
      <c r="AB2282" s="160">
        <f>IF(AC2282="",0,IFERROR(IF(VLOOKUP(AC2282,AC$38:AC2281,1,0)&gt;0,0,0),1))</f>
        <v>0</v>
      </c>
      <c r="AC2282" s="161">
        <f>IF(DATOS!J2246=Y$39,DATOS!C2246,"")</f>
        <v>0</v>
      </c>
    </row>
    <row r="2283" spans="27:29" x14ac:dyDescent="0.25">
      <c r="AA2283" s="160">
        <f t="shared" si="40"/>
        <v>1</v>
      </c>
      <c r="AB2283" s="160">
        <f>IF(AC2283="",0,IFERROR(IF(VLOOKUP(AC2283,AC$38:AC2282,1,0)&gt;0,0,0),1))</f>
        <v>0</v>
      </c>
      <c r="AC2283" s="161">
        <f>IF(DATOS!J2247=Y$39,DATOS!C2247,"")</f>
        <v>0</v>
      </c>
    </row>
    <row r="2284" spans="27:29" x14ac:dyDescent="0.25">
      <c r="AA2284" s="160">
        <f t="shared" si="40"/>
        <v>1</v>
      </c>
      <c r="AB2284" s="160">
        <f>IF(AC2284="",0,IFERROR(IF(VLOOKUP(AC2284,AC$38:AC2283,1,0)&gt;0,0,0),1))</f>
        <v>0</v>
      </c>
      <c r="AC2284" s="161">
        <f>IF(DATOS!J2248=Y$39,DATOS!C2248,"")</f>
        <v>0</v>
      </c>
    </row>
    <row r="2285" spans="27:29" x14ac:dyDescent="0.25">
      <c r="AA2285" s="160">
        <f t="shared" si="40"/>
        <v>1</v>
      </c>
      <c r="AB2285" s="160">
        <f>IF(AC2285="",0,IFERROR(IF(VLOOKUP(AC2285,AC$38:AC2284,1,0)&gt;0,0,0),1))</f>
        <v>0</v>
      </c>
      <c r="AC2285" s="161">
        <f>IF(DATOS!J2249=Y$39,DATOS!C2249,"")</f>
        <v>0</v>
      </c>
    </row>
    <row r="2286" spans="27:29" x14ac:dyDescent="0.25">
      <c r="AA2286" s="160">
        <f t="shared" si="40"/>
        <v>1</v>
      </c>
      <c r="AB2286" s="160">
        <f>IF(AC2286="",0,IFERROR(IF(VLOOKUP(AC2286,AC$38:AC2285,1,0)&gt;0,0,0),1))</f>
        <v>0</v>
      </c>
      <c r="AC2286" s="161">
        <f>IF(DATOS!J2250=Y$39,DATOS!C2250,"")</f>
        <v>0</v>
      </c>
    </row>
    <row r="2287" spans="27:29" x14ac:dyDescent="0.25">
      <c r="AA2287" s="160">
        <f t="shared" si="40"/>
        <v>1</v>
      </c>
      <c r="AB2287" s="160">
        <f>IF(AC2287="",0,IFERROR(IF(VLOOKUP(AC2287,AC$38:AC2286,1,0)&gt;0,0,0),1))</f>
        <v>0</v>
      </c>
      <c r="AC2287" s="161">
        <f>IF(DATOS!J2251=Y$39,DATOS!C2251,"")</f>
        <v>0</v>
      </c>
    </row>
    <row r="2288" spans="27:29" x14ac:dyDescent="0.25">
      <c r="AA2288" s="160">
        <f t="shared" si="40"/>
        <v>1</v>
      </c>
      <c r="AB2288" s="160">
        <f>IF(AC2288="",0,IFERROR(IF(VLOOKUP(AC2288,AC$38:AC2287,1,0)&gt;0,0,0),1))</f>
        <v>0</v>
      </c>
      <c r="AC2288" s="161">
        <f>IF(DATOS!J2252=Y$39,DATOS!C2252,"")</f>
        <v>0</v>
      </c>
    </row>
    <row r="2289" spans="27:29" x14ac:dyDescent="0.25">
      <c r="AA2289" s="160">
        <f t="shared" si="40"/>
        <v>1</v>
      </c>
      <c r="AB2289" s="160">
        <f>IF(AC2289="",0,IFERROR(IF(VLOOKUP(AC2289,AC$38:AC2288,1,0)&gt;0,0,0),1))</f>
        <v>0</v>
      </c>
      <c r="AC2289" s="161">
        <f>IF(DATOS!J2253=Y$39,DATOS!C2253,"")</f>
        <v>0</v>
      </c>
    </row>
    <row r="2290" spans="27:29" x14ac:dyDescent="0.25">
      <c r="AA2290" s="160">
        <f t="shared" si="40"/>
        <v>1</v>
      </c>
      <c r="AB2290" s="160">
        <f>IF(AC2290="",0,IFERROR(IF(VLOOKUP(AC2290,AC$38:AC2289,1,0)&gt;0,0,0),1))</f>
        <v>0</v>
      </c>
      <c r="AC2290" s="161">
        <f>IF(DATOS!J2254=Y$39,DATOS!C2254,"")</f>
        <v>0</v>
      </c>
    </row>
    <row r="2291" spans="27:29" x14ac:dyDescent="0.25">
      <c r="AA2291" s="160">
        <f t="shared" si="40"/>
        <v>1</v>
      </c>
      <c r="AB2291" s="160">
        <f>IF(AC2291="",0,IFERROR(IF(VLOOKUP(AC2291,AC$38:AC2290,1,0)&gt;0,0,0),1))</f>
        <v>0</v>
      </c>
      <c r="AC2291" s="161">
        <f>IF(DATOS!J2255=Y$39,DATOS!C2255,"")</f>
        <v>0</v>
      </c>
    </row>
    <row r="2292" spans="27:29" x14ac:dyDescent="0.25">
      <c r="AA2292" s="160">
        <f t="shared" si="40"/>
        <v>1</v>
      </c>
      <c r="AB2292" s="160">
        <f>IF(AC2292="",0,IFERROR(IF(VLOOKUP(AC2292,AC$38:AC2291,1,0)&gt;0,0,0),1))</f>
        <v>0</v>
      </c>
      <c r="AC2292" s="161">
        <f>IF(DATOS!J2256=Y$39,DATOS!C2256,"")</f>
        <v>0</v>
      </c>
    </row>
    <row r="2293" spans="27:29" x14ac:dyDescent="0.25">
      <c r="AA2293" s="160">
        <f t="shared" si="40"/>
        <v>1</v>
      </c>
      <c r="AB2293" s="160">
        <f>IF(AC2293="",0,IFERROR(IF(VLOOKUP(AC2293,AC$38:AC2292,1,0)&gt;0,0,0),1))</f>
        <v>0</v>
      </c>
      <c r="AC2293" s="161">
        <f>IF(DATOS!J2257=Y$39,DATOS!C2257,"")</f>
        <v>0</v>
      </c>
    </row>
    <row r="2294" spans="27:29" x14ac:dyDescent="0.25">
      <c r="AA2294" s="160">
        <f t="shared" si="40"/>
        <v>1</v>
      </c>
      <c r="AB2294" s="160">
        <f>IF(AC2294="",0,IFERROR(IF(VLOOKUP(AC2294,AC$38:AC2293,1,0)&gt;0,0,0),1))</f>
        <v>0</v>
      </c>
      <c r="AC2294" s="161">
        <f>IF(DATOS!J2258=Y$39,DATOS!C2258,"")</f>
        <v>0</v>
      </c>
    </row>
    <row r="2295" spans="27:29" x14ac:dyDescent="0.25">
      <c r="AA2295" s="160">
        <f t="shared" si="40"/>
        <v>1</v>
      </c>
      <c r="AB2295" s="160">
        <f>IF(AC2295="",0,IFERROR(IF(VLOOKUP(AC2295,AC$38:AC2294,1,0)&gt;0,0,0),1))</f>
        <v>0</v>
      </c>
      <c r="AC2295" s="161">
        <f>IF(DATOS!J2259=Y$39,DATOS!C2259,"")</f>
        <v>0</v>
      </c>
    </row>
    <row r="2296" spans="27:29" x14ac:dyDescent="0.25">
      <c r="AA2296" s="160">
        <f t="shared" si="40"/>
        <v>1</v>
      </c>
      <c r="AB2296" s="160">
        <f>IF(AC2296="",0,IFERROR(IF(VLOOKUP(AC2296,AC$38:AC2295,1,0)&gt;0,0,0),1))</f>
        <v>0</v>
      </c>
      <c r="AC2296" s="161">
        <f>IF(DATOS!J2260=Y$39,DATOS!C2260,"")</f>
        <v>0</v>
      </c>
    </row>
    <row r="2297" spans="27:29" x14ac:dyDescent="0.25">
      <c r="AA2297" s="160">
        <f t="shared" si="40"/>
        <v>1</v>
      </c>
      <c r="AB2297" s="160">
        <f>IF(AC2297="",0,IFERROR(IF(VLOOKUP(AC2297,AC$38:AC2296,1,0)&gt;0,0,0),1))</f>
        <v>0</v>
      </c>
      <c r="AC2297" s="161">
        <f>IF(DATOS!J2261=Y$39,DATOS!C2261,"")</f>
        <v>0</v>
      </c>
    </row>
    <row r="2298" spans="27:29" x14ac:dyDescent="0.25">
      <c r="AA2298" s="160">
        <f t="shared" si="40"/>
        <v>1</v>
      </c>
      <c r="AB2298" s="160">
        <f>IF(AC2298="",0,IFERROR(IF(VLOOKUP(AC2298,AC$38:AC2297,1,0)&gt;0,0,0),1))</f>
        <v>0</v>
      </c>
      <c r="AC2298" s="161">
        <f>IF(DATOS!J2262=Y$39,DATOS!C2262,"")</f>
        <v>0</v>
      </c>
    </row>
    <row r="2299" spans="27:29" x14ac:dyDescent="0.25">
      <c r="AA2299" s="160">
        <f t="shared" si="40"/>
        <v>1</v>
      </c>
      <c r="AB2299" s="160">
        <f>IF(AC2299="",0,IFERROR(IF(VLOOKUP(AC2299,AC$38:AC2298,1,0)&gt;0,0,0),1))</f>
        <v>0</v>
      </c>
      <c r="AC2299" s="161">
        <f>IF(DATOS!J2263=Y$39,DATOS!C2263,"")</f>
        <v>0</v>
      </c>
    </row>
    <row r="2300" spans="27:29" x14ac:dyDescent="0.25">
      <c r="AA2300" s="160">
        <f t="shared" si="40"/>
        <v>1</v>
      </c>
      <c r="AB2300" s="160">
        <f>IF(AC2300="",0,IFERROR(IF(VLOOKUP(AC2300,AC$38:AC2299,1,0)&gt;0,0,0),1))</f>
        <v>0</v>
      </c>
      <c r="AC2300" s="161">
        <f>IF(DATOS!J2264=Y$39,DATOS!C2264,"")</f>
        <v>0</v>
      </c>
    </row>
    <row r="2301" spans="27:29" x14ac:dyDescent="0.25">
      <c r="AA2301" s="160">
        <f t="shared" si="40"/>
        <v>1</v>
      </c>
      <c r="AB2301" s="160">
        <f>IF(AC2301="",0,IFERROR(IF(VLOOKUP(AC2301,AC$38:AC2300,1,0)&gt;0,0,0),1))</f>
        <v>0</v>
      </c>
      <c r="AC2301" s="161">
        <f>IF(DATOS!J2265=Y$39,DATOS!C2265,"")</f>
        <v>0</v>
      </c>
    </row>
    <row r="2302" spans="27:29" x14ac:dyDescent="0.25">
      <c r="AA2302" s="160">
        <f t="shared" si="40"/>
        <v>1</v>
      </c>
      <c r="AB2302" s="160">
        <f>IF(AC2302="",0,IFERROR(IF(VLOOKUP(AC2302,AC$38:AC2301,1,0)&gt;0,0,0),1))</f>
        <v>0</v>
      </c>
      <c r="AC2302" s="161">
        <f>IF(DATOS!J2266=Y$39,DATOS!C2266,"")</f>
        <v>0</v>
      </c>
    </row>
    <row r="2303" spans="27:29" x14ac:dyDescent="0.25">
      <c r="AA2303" s="160">
        <f t="shared" si="40"/>
        <v>1</v>
      </c>
      <c r="AB2303" s="160">
        <f>IF(AC2303="",0,IFERROR(IF(VLOOKUP(AC2303,AC$38:AC2302,1,0)&gt;0,0,0),1))</f>
        <v>0</v>
      </c>
      <c r="AC2303" s="161">
        <f>IF(DATOS!J2267=Y$39,DATOS!C2267,"")</f>
        <v>0</v>
      </c>
    </row>
    <row r="2304" spans="27:29" x14ac:dyDescent="0.25">
      <c r="AA2304" s="160">
        <f t="shared" si="40"/>
        <v>1</v>
      </c>
      <c r="AB2304" s="160">
        <f>IF(AC2304="",0,IFERROR(IF(VLOOKUP(AC2304,AC$38:AC2303,1,0)&gt;0,0,0),1))</f>
        <v>0</v>
      </c>
      <c r="AC2304" s="161">
        <f>IF(DATOS!J2268=Y$39,DATOS!C2268,"")</f>
        <v>0</v>
      </c>
    </row>
    <row r="2305" spans="27:29" x14ac:dyDescent="0.25">
      <c r="AA2305" s="160">
        <f t="shared" si="40"/>
        <v>1</v>
      </c>
      <c r="AB2305" s="160">
        <f>IF(AC2305="",0,IFERROR(IF(VLOOKUP(AC2305,AC$38:AC2304,1,0)&gt;0,0,0),1))</f>
        <v>0</v>
      </c>
      <c r="AC2305" s="161">
        <f>IF(DATOS!J2269=Y$39,DATOS!C2269,"")</f>
        <v>0</v>
      </c>
    </row>
    <row r="2306" spans="27:29" x14ac:dyDescent="0.25">
      <c r="AA2306" s="160">
        <f t="shared" si="40"/>
        <v>1</v>
      </c>
      <c r="AB2306" s="160">
        <f>IF(AC2306="",0,IFERROR(IF(VLOOKUP(AC2306,AC$38:AC2305,1,0)&gt;0,0,0),1))</f>
        <v>0</v>
      </c>
      <c r="AC2306" s="161">
        <f>IF(DATOS!J2270=Y$39,DATOS!C2270,"")</f>
        <v>0</v>
      </c>
    </row>
    <row r="2307" spans="27:29" x14ac:dyDescent="0.25">
      <c r="AA2307" s="160">
        <f t="shared" si="40"/>
        <v>1</v>
      </c>
      <c r="AB2307" s="160">
        <f>IF(AC2307="",0,IFERROR(IF(VLOOKUP(AC2307,AC$38:AC2306,1,0)&gt;0,0,0),1))</f>
        <v>0</v>
      </c>
      <c r="AC2307" s="161">
        <f>IF(DATOS!J2271=Y$39,DATOS!C2271,"")</f>
        <v>0</v>
      </c>
    </row>
    <row r="2308" spans="27:29" x14ac:dyDescent="0.25">
      <c r="AA2308" s="160">
        <f t="shared" si="40"/>
        <v>1</v>
      </c>
      <c r="AB2308" s="160">
        <f>IF(AC2308="",0,IFERROR(IF(VLOOKUP(AC2308,AC$38:AC2307,1,0)&gt;0,0,0),1))</f>
        <v>0</v>
      </c>
      <c r="AC2308" s="161">
        <f>IF(DATOS!J2272=Y$39,DATOS!C2272,"")</f>
        <v>0</v>
      </c>
    </row>
    <row r="2309" spans="27:29" x14ac:dyDescent="0.25">
      <c r="AA2309" s="160">
        <f t="shared" si="40"/>
        <v>1</v>
      </c>
      <c r="AB2309" s="160">
        <f>IF(AC2309="",0,IFERROR(IF(VLOOKUP(AC2309,AC$38:AC2308,1,0)&gt;0,0,0),1))</f>
        <v>0</v>
      </c>
      <c r="AC2309" s="161">
        <f>IF(DATOS!J2273=Y$39,DATOS!C2273,"")</f>
        <v>0</v>
      </c>
    </row>
    <row r="2310" spans="27:29" x14ac:dyDescent="0.25">
      <c r="AA2310" s="160">
        <f t="shared" si="40"/>
        <v>1</v>
      </c>
      <c r="AB2310" s="160">
        <f>IF(AC2310="",0,IFERROR(IF(VLOOKUP(AC2310,AC$38:AC2309,1,0)&gt;0,0,0),1))</f>
        <v>0</v>
      </c>
      <c r="AC2310" s="161">
        <f>IF(DATOS!J2274=Y$39,DATOS!C2274,"")</f>
        <v>0</v>
      </c>
    </row>
    <row r="2311" spans="27:29" x14ac:dyDescent="0.25">
      <c r="AA2311" s="160">
        <f t="shared" si="40"/>
        <v>1</v>
      </c>
      <c r="AB2311" s="160">
        <f>IF(AC2311="",0,IFERROR(IF(VLOOKUP(AC2311,AC$38:AC2310,1,0)&gt;0,0,0),1))</f>
        <v>0</v>
      </c>
      <c r="AC2311" s="161">
        <f>IF(DATOS!J2275=Y$39,DATOS!C2275,"")</f>
        <v>0</v>
      </c>
    </row>
    <row r="2312" spans="27:29" x14ac:dyDescent="0.25">
      <c r="AA2312" s="160">
        <f t="shared" si="40"/>
        <v>1</v>
      </c>
      <c r="AB2312" s="160">
        <f>IF(AC2312="",0,IFERROR(IF(VLOOKUP(AC2312,AC$38:AC2311,1,0)&gt;0,0,0),1))</f>
        <v>0</v>
      </c>
      <c r="AC2312" s="161">
        <f>IF(DATOS!J2276=Y$39,DATOS!C2276,"")</f>
        <v>0</v>
      </c>
    </row>
    <row r="2313" spans="27:29" x14ac:dyDescent="0.25">
      <c r="AA2313" s="160">
        <f t="shared" si="40"/>
        <v>1</v>
      </c>
      <c r="AB2313" s="160">
        <f>IF(AC2313="",0,IFERROR(IF(VLOOKUP(AC2313,AC$38:AC2312,1,0)&gt;0,0,0),1))</f>
        <v>0</v>
      </c>
      <c r="AC2313" s="161">
        <f>IF(DATOS!J2277=Y$39,DATOS!C2277,"")</f>
        <v>0</v>
      </c>
    </row>
    <row r="2314" spans="27:29" x14ac:dyDescent="0.25">
      <c r="AA2314" s="160">
        <f t="shared" si="40"/>
        <v>1</v>
      </c>
      <c r="AB2314" s="160">
        <f>IF(AC2314="",0,IFERROR(IF(VLOOKUP(AC2314,AC$38:AC2313,1,0)&gt;0,0,0),1))</f>
        <v>0</v>
      </c>
      <c r="AC2314" s="161">
        <f>IF(DATOS!J2278=Y$39,DATOS!C2278,"")</f>
        <v>0</v>
      </c>
    </row>
    <row r="2315" spans="27:29" x14ac:dyDescent="0.25">
      <c r="AA2315" s="160">
        <f t="shared" si="40"/>
        <v>1</v>
      </c>
      <c r="AB2315" s="160">
        <f>IF(AC2315="",0,IFERROR(IF(VLOOKUP(AC2315,AC$38:AC2314,1,0)&gt;0,0,0),1))</f>
        <v>0</v>
      </c>
      <c r="AC2315" s="161">
        <f>IF(DATOS!J2279=Y$39,DATOS!C2279,"")</f>
        <v>0</v>
      </c>
    </row>
    <row r="2316" spans="27:29" x14ac:dyDescent="0.25">
      <c r="AA2316" s="160">
        <f t="shared" si="40"/>
        <v>1</v>
      </c>
      <c r="AB2316" s="160">
        <f>IF(AC2316="",0,IFERROR(IF(VLOOKUP(AC2316,AC$38:AC2315,1,0)&gt;0,0,0),1))</f>
        <v>0</v>
      </c>
      <c r="AC2316" s="161">
        <f>IF(DATOS!J2280=Y$39,DATOS!C2280,"")</f>
        <v>0</v>
      </c>
    </row>
    <row r="2317" spans="27:29" x14ac:dyDescent="0.25">
      <c r="AA2317" s="160">
        <f t="shared" si="40"/>
        <v>1</v>
      </c>
      <c r="AB2317" s="160">
        <f>IF(AC2317="",0,IFERROR(IF(VLOOKUP(AC2317,AC$38:AC2316,1,0)&gt;0,0,0),1))</f>
        <v>0</v>
      </c>
      <c r="AC2317" s="161">
        <f>IF(DATOS!J2281=Y$39,DATOS!C2281,"")</f>
        <v>0</v>
      </c>
    </row>
    <row r="2318" spans="27:29" x14ac:dyDescent="0.25">
      <c r="AA2318" s="160">
        <f t="shared" si="40"/>
        <v>1</v>
      </c>
      <c r="AB2318" s="160">
        <f>IF(AC2318="",0,IFERROR(IF(VLOOKUP(AC2318,AC$38:AC2317,1,0)&gt;0,0,0),1))</f>
        <v>0</v>
      </c>
      <c r="AC2318" s="161">
        <f>IF(DATOS!J2282=Y$39,DATOS!C2282,"")</f>
        <v>0</v>
      </c>
    </row>
    <row r="2319" spans="27:29" x14ac:dyDescent="0.25">
      <c r="AA2319" s="160">
        <f t="shared" si="40"/>
        <v>1</v>
      </c>
      <c r="AB2319" s="160">
        <f>IF(AC2319="",0,IFERROR(IF(VLOOKUP(AC2319,AC$38:AC2318,1,0)&gt;0,0,0),1))</f>
        <v>0</v>
      </c>
      <c r="AC2319" s="161">
        <f>IF(DATOS!J2283=Y$39,DATOS!C2283,"")</f>
        <v>0</v>
      </c>
    </row>
    <row r="2320" spans="27:29" x14ac:dyDescent="0.25">
      <c r="AA2320" s="160">
        <f t="shared" si="40"/>
        <v>1</v>
      </c>
      <c r="AB2320" s="160">
        <f>IF(AC2320="",0,IFERROR(IF(VLOOKUP(AC2320,AC$38:AC2319,1,0)&gt;0,0,0),1))</f>
        <v>0</v>
      </c>
      <c r="AC2320" s="161">
        <f>IF(DATOS!J2284=Y$39,DATOS!C2284,"")</f>
        <v>0</v>
      </c>
    </row>
    <row r="2321" spans="27:29" x14ac:dyDescent="0.25">
      <c r="AA2321" s="160">
        <f t="shared" si="40"/>
        <v>1</v>
      </c>
      <c r="AB2321" s="160">
        <f>IF(AC2321="",0,IFERROR(IF(VLOOKUP(AC2321,AC$38:AC2320,1,0)&gt;0,0,0),1))</f>
        <v>0</v>
      </c>
      <c r="AC2321" s="161">
        <f>IF(DATOS!J2285=Y$39,DATOS!C2285,"")</f>
        <v>0</v>
      </c>
    </row>
    <row r="2322" spans="27:29" x14ac:dyDescent="0.25">
      <c r="AA2322" s="160">
        <f t="shared" si="40"/>
        <v>1</v>
      </c>
      <c r="AB2322" s="160">
        <f>IF(AC2322="",0,IFERROR(IF(VLOOKUP(AC2322,AC$38:AC2321,1,0)&gt;0,0,0),1))</f>
        <v>0</v>
      </c>
      <c r="AC2322" s="161">
        <f>IF(DATOS!J2286=Y$39,DATOS!C2286,"")</f>
        <v>0</v>
      </c>
    </row>
    <row r="2323" spans="27:29" x14ac:dyDescent="0.25">
      <c r="AA2323" s="160">
        <f t="shared" si="40"/>
        <v>1</v>
      </c>
      <c r="AB2323" s="160">
        <f>IF(AC2323="",0,IFERROR(IF(VLOOKUP(AC2323,AC$38:AC2322,1,0)&gt;0,0,0),1))</f>
        <v>0</v>
      </c>
      <c r="AC2323" s="161">
        <f>IF(DATOS!J2287=Y$39,DATOS!C2287,"")</f>
        <v>0</v>
      </c>
    </row>
    <row r="2324" spans="27:29" x14ac:dyDescent="0.25">
      <c r="AA2324" s="160">
        <f t="shared" si="40"/>
        <v>1</v>
      </c>
      <c r="AB2324" s="160">
        <f>IF(AC2324="",0,IFERROR(IF(VLOOKUP(AC2324,AC$38:AC2323,1,0)&gt;0,0,0),1))</f>
        <v>0</v>
      </c>
      <c r="AC2324" s="161">
        <f>IF(DATOS!J2288=Y$39,DATOS!C2288,"")</f>
        <v>0</v>
      </c>
    </row>
    <row r="2325" spans="27:29" x14ac:dyDescent="0.25">
      <c r="AA2325" s="160">
        <f t="shared" si="40"/>
        <v>1</v>
      </c>
      <c r="AB2325" s="160">
        <f>IF(AC2325="",0,IFERROR(IF(VLOOKUP(AC2325,AC$38:AC2324,1,0)&gt;0,0,0),1))</f>
        <v>0</v>
      </c>
      <c r="AC2325" s="161">
        <f>IF(DATOS!J2289=Y$39,DATOS!C2289,"")</f>
        <v>0</v>
      </c>
    </row>
    <row r="2326" spans="27:29" x14ac:dyDescent="0.25">
      <c r="AA2326" s="160">
        <f t="shared" si="40"/>
        <v>1</v>
      </c>
      <c r="AB2326" s="160">
        <f>IF(AC2326="",0,IFERROR(IF(VLOOKUP(AC2326,AC$38:AC2325,1,0)&gt;0,0,0),1))</f>
        <v>0</v>
      </c>
      <c r="AC2326" s="161">
        <f>IF(DATOS!J2290=Y$39,DATOS!C2290,"")</f>
        <v>0</v>
      </c>
    </row>
    <row r="2327" spans="27:29" x14ac:dyDescent="0.25">
      <c r="AA2327" s="160">
        <f t="shared" si="40"/>
        <v>1</v>
      </c>
      <c r="AB2327" s="160">
        <f>IF(AC2327="",0,IFERROR(IF(VLOOKUP(AC2327,AC$38:AC2326,1,0)&gt;0,0,0),1))</f>
        <v>0</v>
      </c>
      <c r="AC2327" s="161">
        <f>IF(DATOS!J2291=Y$39,DATOS!C2291,"")</f>
        <v>0</v>
      </c>
    </row>
    <row r="2328" spans="27:29" x14ac:dyDescent="0.25">
      <c r="AA2328" s="160">
        <f t="shared" si="40"/>
        <v>1</v>
      </c>
      <c r="AB2328" s="160">
        <f>IF(AC2328="",0,IFERROR(IF(VLOOKUP(AC2328,AC$38:AC2327,1,0)&gt;0,0,0),1))</f>
        <v>0</v>
      </c>
      <c r="AC2328" s="161">
        <f>IF(DATOS!J2292=Y$39,DATOS!C2292,"")</f>
        <v>0</v>
      </c>
    </row>
    <row r="2329" spans="27:29" x14ac:dyDescent="0.25">
      <c r="AA2329" s="160">
        <f t="shared" si="40"/>
        <v>1</v>
      </c>
      <c r="AB2329" s="160">
        <f>IF(AC2329="",0,IFERROR(IF(VLOOKUP(AC2329,AC$38:AC2328,1,0)&gt;0,0,0),1))</f>
        <v>0</v>
      </c>
      <c r="AC2329" s="161">
        <f>IF(DATOS!J2293=Y$39,DATOS!C2293,"")</f>
        <v>0</v>
      </c>
    </row>
    <row r="2330" spans="27:29" x14ac:dyDescent="0.25">
      <c r="AA2330" s="160">
        <f t="shared" si="40"/>
        <v>1</v>
      </c>
      <c r="AB2330" s="160">
        <f>IF(AC2330="",0,IFERROR(IF(VLOOKUP(AC2330,AC$38:AC2329,1,0)&gt;0,0,0),1))</f>
        <v>0</v>
      </c>
      <c r="AC2330" s="161">
        <f>IF(DATOS!J2294=Y$39,DATOS!C2294,"")</f>
        <v>0</v>
      </c>
    </row>
    <row r="2331" spans="27:29" x14ac:dyDescent="0.25">
      <c r="AA2331" s="160">
        <f t="shared" si="40"/>
        <v>1</v>
      </c>
      <c r="AB2331" s="160">
        <f>IF(AC2331="",0,IFERROR(IF(VLOOKUP(AC2331,AC$38:AC2330,1,0)&gt;0,0,0),1))</f>
        <v>0</v>
      </c>
      <c r="AC2331" s="161">
        <f>IF(DATOS!J2295=Y$39,DATOS!C2295,"")</f>
        <v>0</v>
      </c>
    </row>
    <row r="2332" spans="27:29" x14ac:dyDescent="0.25">
      <c r="AA2332" s="160">
        <f t="shared" si="40"/>
        <v>1</v>
      </c>
      <c r="AB2332" s="160">
        <f>IF(AC2332="",0,IFERROR(IF(VLOOKUP(AC2332,AC$38:AC2331,1,0)&gt;0,0,0),1))</f>
        <v>0</v>
      </c>
      <c r="AC2332" s="161">
        <f>IF(DATOS!J2296=Y$39,DATOS!C2296,"")</f>
        <v>0</v>
      </c>
    </row>
    <row r="2333" spans="27:29" x14ac:dyDescent="0.25">
      <c r="AA2333" s="160">
        <f t="shared" si="40"/>
        <v>1</v>
      </c>
      <c r="AB2333" s="160">
        <f>IF(AC2333="",0,IFERROR(IF(VLOOKUP(AC2333,AC$38:AC2332,1,0)&gt;0,0,0),1))</f>
        <v>0</v>
      </c>
      <c r="AC2333" s="161">
        <f>IF(DATOS!J2297=Y$39,DATOS!C2297,"")</f>
        <v>0</v>
      </c>
    </row>
    <row r="2334" spans="27:29" x14ac:dyDescent="0.25">
      <c r="AA2334" s="160">
        <f t="shared" si="40"/>
        <v>1</v>
      </c>
      <c r="AB2334" s="160">
        <f>IF(AC2334="",0,IFERROR(IF(VLOOKUP(AC2334,AC$38:AC2333,1,0)&gt;0,0,0),1))</f>
        <v>0</v>
      </c>
      <c r="AC2334" s="161">
        <f>IF(DATOS!J2298=Y$39,DATOS!C2298,"")</f>
        <v>0</v>
      </c>
    </row>
    <row r="2335" spans="27:29" x14ac:dyDescent="0.25">
      <c r="AA2335" s="160">
        <f t="shared" si="40"/>
        <v>1</v>
      </c>
      <c r="AB2335" s="160">
        <f>IF(AC2335="",0,IFERROR(IF(VLOOKUP(AC2335,AC$38:AC2334,1,0)&gt;0,0,0),1))</f>
        <v>0</v>
      </c>
      <c r="AC2335" s="161">
        <f>IF(DATOS!J2299=Y$39,DATOS!C2299,"")</f>
        <v>0</v>
      </c>
    </row>
    <row r="2336" spans="27:29" x14ac:dyDescent="0.25">
      <c r="AA2336" s="160">
        <f t="shared" si="40"/>
        <v>1</v>
      </c>
      <c r="AB2336" s="160">
        <f>IF(AC2336="",0,IFERROR(IF(VLOOKUP(AC2336,AC$38:AC2335,1,0)&gt;0,0,0),1))</f>
        <v>0</v>
      </c>
      <c r="AC2336" s="161">
        <f>IF(DATOS!J2300=Y$39,DATOS!C2300,"")</f>
        <v>0</v>
      </c>
    </row>
    <row r="2337" spans="27:29" x14ac:dyDescent="0.25">
      <c r="AA2337" s="160">
        <f t="shared" si="40"/>
        <v>1</v>
      </c>
      <c r="AB2337" s="160">
        <f>IF(AC2337="",0,IFERROR(IF(VLOOKUP(AC2337,AC$38:AC2336,1,0)&gt;0,0,0),1))</f>
        <v>0</v>
      </c>
      <c r="AC2337" s="161">
        <f>IF(DATOS!J2301=Y$39,DATOS!C2301,"")</f>
        <v>0</v>
      </c>
    </row>
    <row r="2338" spans="27:29" x14ac:dyDescent="0.25">
      <c r="AA2338" s="160">
        <f t="shared" si="40"/>
        <v>1</v>
      </c>
      <c r="AB2338" s="160">
        <f>IF(AC2338="",0,IFERROR(IF(VLOOKUP(AC2338,AC$38:AC2337,1,0)&gt;0,0,0),1))</f>
        <v>0</v>
      </c>
      <c r="AC2338" s="161">
        <f>IF(DATOS!J2302=Y$39,DATOS!C2302,"")</f>
        <v>0</v>
      </c>
    </row>
    <row r="2339" spans="27:29" x14ac:dyDescent="0.25">
      <c r="AA2339" s="160">
        <f t="shared" si="40"/>
        <v>1</v>
      </c>
      <c r="AB2339" s="160">
        <f>IF(AC2339="",0,IFERROR(IF(VLOOKUP(AC2339,AC$38:AC2338,1,0)&gt;0,0,0),1))</f>
        <v>0</v>
      </c>
      <c r="AC2339" s="161">
        <f>IF(DATOS!J2303=Y$39,DATOS!C2303,"")</f>
        <v>0</v>
      </c>
    </row>
    <row r="2340" spans="27:29" x14ac:dyDescent="0.25">
      <c r="AA2340" s="160">
        <f t="shared" si="40"/>
        <v>1</v>
      </c>
      <c r="AB2340" s="160">
        <f>IF(AC2340="",0,IFERROR(IF(VLOOKUP(AC2340,AC$38:AC2339,1,0)&gt;0,0,0),1))</f>
        <v>0</v>
      </c>
      <c r="AC2340" s="161">
        <f>IF(DATOS!J2304=Y$39,DATOS!C2304,"")</f>
        <v>0</v>
      </c>
    </row>
    <row r="2341" spans="27:29" x14ac:dyDescent="0.25">
      <c r="AA2341" s="160">
        <f t="shared" si="40"/>
        <v>1</v>
      </c>
      <c r="AB2341" s="160">
        <f>IF(AC2341="",0,IFERROR(IF(VLOOKUP(AC2341,AC$38:AC2340,1,0)&gt;0,0,0),1))</f>
        <v>0</v>
      </c>
      <c r="AC2341" s="161">
        <f>IF(DATOS!J2305=Y$39,DATOS!C2305,"")</f>
        <v>0</v>
      </c>
    </row>
    <row r="2342" spans="27:29" x14ac:dyDescent="0.25">
      <c r="AA2342" s="160">
        <f t="shared" ref="AA2342:AA2405" si="41">AA2341+AB2342</f>
        <v>1</v>
      </c>
      <c r="AB2342" s="160">
        <f>IF(AC2342="",0,IFERROR(IF(VLOOKUP(AC2342,AC$38:AC2341,1,0)&gt;0,0,0),1))</f>
        <v>0</v>
      </c>
      <c r="AC2342" s="161">
        <f>IF(DATOS!J2306=Y$39,DATOS!C2306,"")</f>
        <v>0</v>
      </c>
    </row>
    <row r="2343" spans="27:29" x14ac:dyDescent="0.25">
      <c r="AA2343" s="160">
        <f t="shared" si="41"/>
        <v>1</v>
      </c>
      <c r="AB2343" s="160">
        <f>IF(AC2343="",0,IFERROR(IF(VLOOKUP(AC2343,AC$38:AC2342,1,0)&gt;0,0,0),1))</f>
        <v>0</v>
      </c>
      <c r="AC2343" s="161">
        <f>IF(DATOS!J2307=Y$39,DATOS!C2307,"")</f>
        <v>0</v>
      </c>
    </row>
    <row r="2344" spans="27:29" x14ac:dyDescent="0.25">
      <c r="AA2344" s="160">
        <f t="shared" si="41"/>
        <v>1</v>
      </c>
      <c r="AB2344" s="160">
        <f>IF(AC2344="",0,IFERROR(IF(VLOOKUP(AC2344,AC$38:AC2343,1,0)&gt;0,0,0),1))</f>
        <v>0</v>
      </c>
      <c r="AC2344" s="161">
        <f>IF(DATOS!J2308=Y$39,DATOS!C2308,"")</f>
        <v>0</v>
      </c>
    </row>
    <row r="2345" spans="27:29" x14ac:dyDescent="0.25">
      <c r="AA2345" s="160">
        <f t="shared" si="41"/>
        <v>1</v>
      </c>
      <c r="AB2345" s="160">
        <f>IF(AC2345="",0,IFERROR(IF(VLOOKUP(AC2345,AC$38:AC2344,1,0)&gt;0,0,0),1))</f>
        <v>0</v>
      </c>
      <c r="AC2345" s="161">
        <f>IF(DATOS!J2309=Y$39,DATOS!C2309,"")</f>
        <v>0</v>
      </c>
    </row>
    <row r="2346" spans="27:29" x14ac:dyDescent="0.25">
      <c r="AA2346" s="160">
        <f t="shared" si="41"/>
        <v>1</v>
      </c>
      <c r="AB2346" s="160">
        <f>IF(AC2346="",0,IFERROR(IF(VLOOKUP(AC2346,AC$38:AC2345,1,0)&gt;0,0,0),1))</f>
        <v>0</v>
      </c>
      <c r="AC2346" s="161">
        <f>IF(DATOS!J2310=Y$39,DATOS!C2310,"")</f>
        <v>0</v>
      </c>
    </row>
    <row r="2347" spans="27:29" x14ac:dyDescent="0.25">
      <c r="AA2347" s="160">
        <f t="shared" si="41"/>
        <v>1</v>
      </c>
      <c r="AB2347" s="160">
        <f>IF(AC2347="",0,IFERROR(IF(VLOOKUP(AC2347,AC$38:AC2346,1,0)&gt;0,0,0),1))</f>
        <v>0</v>
      </c>
      <c r="AC2347" s="161">
        <f>IF(DATOS!J2311=Y$39,DATOS!C2311,"")</f>
        <v>0</v>
      </c>
    </row>
    <row r="2348" spans="27:29" x14ac:dyDescent="0.25">
      <c r="AA2348" s="160">
        <f t="shared" si="41"/>
        <v>1</v>
      </c>
      <c r="AB2348" s="160">
        <f>IF(AC2348="",0,IFERROR(IF(VLOOKUP(AC2348,AC$38:AC2347,1,0)&gt;0,0,0),1))</f>
        <v>0</v>
      </c>
      <c r="AC2348" s="161">
        <f>IF(DATOS!J2312=Y$39,DATOS!C2312,"")</f>
        <v>0</v>
      </c>
    </row>
    <row r="2349" spans="27:29" x14ac:dyDescent="0.25">
      <c r="AA2349" s="160">
        <f t="shared" si="41"/>
        <v>1</v>
      </c>
      <c r="AB2349" s="160">
        <f>IF(AC2349="",0,IFERROR(IF(VLOOKUP(AC2349,AC$38:AC2348,1,0)&gt;0,0,0),1))</f>
        <v>0</v>
      </c>
      <c r="AC2349" s="161">
        <f>IF(DATOS!J2313=Y$39,DATOS!C2313,"")</f>
        <v>0</v>
      </c>
    </row>
    <row r="2350" spans="27:29" x14ac:dyDescent="0.25">
      <c r="AA2350" s="160">
        <f t="shared" si="41"/>
        <v>1</v>
      </c>
      <c r="AB2350" s="160">
        <f>IF(AC2350="",0,IFERROR(IF(VLOOKUP(AC2350,AC$38:AC2349,1,0)&gt;0,0,0),1))</f>
        <v>0</v>
      </c>
      <c r="AC2350" s="161">
        <f>IF(DATOS!J2314=Y$39,DATOS!C2314,"")</f>
        <v>0</v>
      </c>
    </row>
    <row r="2351" spans="27:29" x14ac:dyDescent="0.25">
      <c r="AA2351" s="160">
        <f t="shared" si="41"/>
        <v>1</v>
      </c>
      <c r="AB2351" s="160">
        <f>IF(AC2351="",0,IFERROR(IF(VLOOKUP(AC2351,AC$38:AC2350,1,0)&gt;0,0,0),1))</f>
        <v>0</v>
      </c>
      <c r="AC2351" s="161">
        <f>IF(DATOS!J2315=Y$39,DATOS!C2315,"")</f>
        <v>0</v>
      </c>
    </row>
    <row r="2352" spans="27:29" x14ac:dyDescent="0.25">
      <c r="AA2352" s="160">
        <f t="shared" si="41"/>
        <v>1</v>
      </c>
      <c r="AB2352" s="160">
        <f>IF(AC2352="",0,IFERROR(IF(VLOOKUP(AC2352,AC$38:AC2351,1,0)&gt;0,0,0),1))</f>
        <v>0</v>
      </c>
      <c r="AC2352" s="161">
        <f>IF(DATOS!J2316=Y$39,DATOS!C2316,"")</f>
        <v>0</v>
      </c>
    </row>
    <row r="2353" spans="27:29" x14ac:dyDescent="0.25">
      <c r="AA2353" s="160">
        <f t="shared" si="41"/>
        <v>1</v>
      </c>
      <c r="AB2353" s="160">
        <f>IF(AC2353="",0,IFERROR(IF(VLOOKUP(AC2353,AC$38:AC2352,1,0)&gt;0,0,0),1))</f>
        <v>0</v>
      </c>
      <c r="AC2353" s="161">
        <f>IF(DATOS!J2317=Y$39,DATOS!C2317,"")</f>
        <v>0</v>
      </c>
    </row>
    <row r="2354" spans="27:29" x14ac:dyDescent="0.25">
      <c r="AA2354" s="160">
        <f t="shared" si="41"/>
        <v>1</v>
      </c>
      <c r="AB2354" s="160">
        <f>IF(AC2354="",0,IFERROR(IF(VLOOKUP(AC2354,AC$38:AC2353,1,0)&gt;0,0,0),1))</f>
        <v>0</v>
      </c>
      <c r="AC2354" s="161">
        <f>IF(DATOS!J2318=Y$39,DATOS!C2318,"")</f>
        <v>0</v>
      </c>
    </row>
    <row r="2355" spans="27:29" x14ac:dyDescent="0.25">
      <c r="AA2355" s="160">
        <f t="shared" si="41"/>
        <v>1</v>
      </c>
      <c r="AB2355" s="160">
        <f>IF(AC2355="",0,IFERROR(IF(VLOOKUP(AC2355,AC$38:AC2354,1,0)&gt;0,0,0),1))</f>
        <v>0</v>
      </c>
      <c r="AC2355" s="161">
        <f>IF(DATOS!J2319=Y$39,DATOS!C2319,"")</f>
        <v>0</v>
      </c>
    </row>
    <row r="2356" spans="27:29" x14ac:dyDescent="0.25">
      <c r="AA2356" s="160">
        <f t="shared" si="41"/>
        <v>1</v>
      </c>
      <c r="AB2356" s="160">
        <f>IF(AC2356="",0,IFERROR(IF(VLOOKUP(AC2356,AC$38:AC2355,1,0)&gt;0,0,0),1))</f>
        <v>0</v>
      </c>
      <c r="AC2356" s="161">
        <f>IF(DATOS!J2320=Y$39,DATOS!C2320,"")</f>
        <v>0</v>
      </c>
    </row>
    <row r="2357" spans="27:29" x14ac:dyDescent="0.25">
      <c r="AA2357" s="160">
        <f t="shared" si="41"/>
        <v>1</v>
      </c>
      <c r="AB2357" s="160">
        <f>IF(AC2357="",0,IFERROR(IF(VLOOKUP(AC2357,AC$38:AC2356,1,0)&gt;0,0,0),1))</f>
        <v>0</v>
      </c>
      <c r="AC2357" s="161">
        <f>IF(DATOS!J2321=Y$39,DATOS!C2321,"")</f>
        <v>0</v>
      </c>
    </row>
    <row r="2358" spans="27:29" x14ac:dyDescent="0.25">
      <c r="AA2358" s="160">
        <f t="shared" si="41"/>
        <v>1</v>
      </c>
      <c r="AB2358" s="160">
        <f>IF(AC2358="",0,IFERROR(IF(VLOOKUP(AC2358,AC$38:AC2357,1,0)&gt;0,0,0),1))</f>
        <v>0</v>
      </c>
      <c r="AC2358" s="161">
        <f>IF(DATOS!J2322=Y$39,DATOS!C2322,"")</f>
        <v>0</v>
      </c>
    </row>
    <row r="2359" spans="27:29" x14ac:dyDescent="0.25">
      <c r="AA2359" s="160">
        <f t="shared" si="41"/>
        <v>1</v>
      </c>
      <c r="AB2359" s="160">
        <f>IF(AC2359="",0,IFERROR(IF(VLOOKUP(AC2359,AC$38:AC2358,1,0)&gt;0,0,0),1))</f>
        <v>0</v>
      </c>
      <c r="AC2359" s="161">
        <f>IF(DATOS!J2323=Y$39,DATOS!C2323,"")</f>
        <v>0</v>
      </c>
    </row>
    <row r="2360" spans="27:29" x14ac:dyDescent="0.25">
      <c r="AA2360" s="160">
        <f t="shared" si="41"/>
        <v>1</v>
      </c>
      <c r="AB2360" s="160">
        <f>IF(AC2360="",0,IFERROR(IF(VLOOKUP(AC2360,AC$38:AC2359,1,0)&gt;0,0,0),1))</f>
        <v>0</v>
      </c>
      <c r="AC2360" s="161">
        <f>IF(DATOS!J2324=Y$39,DATOS!C2324,"")</f>
        <v>0</v>
      </c>
    </row>
    <row r="2361" spans="27:29" x14ac:dyDescent="0.25">
      <c r="AA2361" s="160">
        <f t="shared" si="41"/>
        <v>1</v>
      </c>
      <c r="AB2361" s="160">
        <f>IF(AC2361="",0,IFERROR(IF(VLOOKUP(AC2361,AC$38:AC2360,1,0)&gt;0,0,0),1))</f>
        <v>0</v>
      </c>
      <c r="AC2361" s="161">
        <f>IF(DATOS!J2325=Y$39,DATOS!C2325,"")</f>
        <v>0</v>
      </c>
    </row>
    <row r="2362" spans="27:29" x14ac:dyDescent="0.25">
      <c r="AA2362" s="160">
        <f t="shared" si="41"/>
        <v>1</v>
      </c>
      <c r="AB2362" s="160">
        <f>IF(AC2362="",0,IFERROR(IF(VLOOKUP(AC2362,AC$38:AC2361,1,0)&gt;0,0,0),1))</f>
        <v>0</v>
      </c>
      <c r="AC2362" s="161">
        <f>IF(DATOS!J2326=Y$39,DATOS!C2326,"")</f>
        <v>0</v>
      </c>
    </row>
    <row r="2363" spans="27:29" x14ac:dyDescent="0.25">
      <c r="AA2363" s="160">
        <f t="shared" si="41"/>
        <v>1</v>
      </c>
      <c r="AB2363" s="160">
        <f>IF(AC2363="",0,IFERROR(IF(VLOOKUP(AC2363,AC$38:AC2362,1,0)&gt;0,0,0),1))</f>
        <v>0</v>
      </c>
      <c r="AC2363" s="161">
        <f>IF(DATOS!J2327=Y$39,DATOS!C2327,"")</f>
        <v>0</v>
      </c>
    </row>
    <row r="2364" spans="27:29" x14ac:dyDescent="0.25">
      <c r="AA2364" s="160">
        <f t="shared" si="41"/>
        <v>1</v>
      </c>
      <c r="AB2364" s="160">
        <f>IF(AC2364="",0,IFERROR(IF(VLOOKUP(AC2364,AC$38:AC2363,1,0)&gt;0,0,0),1))</f>
        <v>0</v>
      </c>
      <c r="AC2364" s="161">
        <f>IF(DATOS!J2328=Y$39,DATOS!C2328,"")</f>
        <v>0</v>
      </c>
    </row>
    <row r="2365" spans="27:29" x14ac:dyDescent="0.25">
      <c r="AA2365" s="160">
        <f t="shared" si="41"/>
        <v>1</v>
      </c>
      <c r="AB2365" s="160">
        <f>IF(AC2365="",0,IFERROR(IF(VLOOKUP(AC2365,AC$38:AC2364,1,0)&gt;0,0,0),1))</f>
        <v>0</v>
      </c>
      <c r="AC2365" s="161">
        <f>IF(DATOS!J2329=Y$39,DATOS!C2329,"")</f>
        <v>0</v>
      </c>
    </row>
    <row r="2366" spans="27:29" x14ac:dyDescent="0.25">
      <c r="AA2366" s="160">
        <f t="shared" si="41"/>
        <v>1</v>
      </c>
      <c r="AB2366" s="160">
        <f>IF(AC2366="",0,IFERROR(IF(VLOOKUP(AC2366,AC$38:AC2365,1,0)&gt;0,0,0),1))</f>
        <v>0</v>
      </c>
      <c r="AC2366" s="161">
        <f>IF(DATOS!J2330=Y$39,DATOS!C2330,"")</f>
        <v>0</v>
      </c>
    </row>
    <row r="2367" spans="27:29" x14ac:dyDescent="0.25">
      <c r="AA2367" s="160">
        <f t="shared" si="41"/>
        <v>1</v>
      </c>
      <c r="AB2367" s="160">
        <f>IF(AC2367="",0,IFERROR(IF(VLOOKUP(AC2367,AC$38:AC2366,1,0)&gt;0,0,0),1))</f>
        <v>0</v>
      </c>
      <c r="AC2367" s="161">
        <f>IF(DATOS!J2331=Y$39,DATOS!C2331,"")</f>
        <v>0</v>
      </c>
    </row>
    <row r="2368" spans="27:29" x14ac:dyDescent="0.25">
      <c r="AA2368" s="160">
        <f t="shared" si="41"/>
        <v>1</v>
      </c>
      <c r="AB2368" s="160">
        <f>IF(AC2368="",0,IFERROR(IF(VLOOKUP(AC2368,AC$38:AC2367,1,0)&gt;0,0,0),1))</f>
        <v>0</v>
      </c>
      <c r="AC2368" s="161">
        <f>IF(DATOS!J2332=Y$39,DATOS!C2332,"")</f>
        <v>0</v>
      </c>
    </row>
    <row r="2369" spans="27:29" x14ac:dyDescent="0.25">
      <c r="AA2369" s="160">
        <f t="shared" si="41"/>
        <v>1</v>
      </c>
      <c r="AB2369" s="160">
        <f>IF(AC2369="",0,IFERROR(IF(VLOOKUP(AC2369,AC$38:AC2368,1,0)&gt;0,0,0),1))</f>
        <v>0</v>
      </c>
      <c r="AC2369" s="161">
        <f>IF(DATOS!J2333=Y$39,DATOS!C2333,"")</f>
        <v>0</v>
      </c>
    </row>
    <row r="2370" spans="27:29" x14ac:dyDescent="0.25">
      <c r="AA2370" s="160">
        <f t="shared" si="41"/>
        <v>1</v>
      </c>
      <c r="AB2370" s="160">
        <f>IF(AC2370="",0,IFERROR(IF(VLOOKUP(AC2370,AC$38:AC2369,1,0)&gt;0,0,0),1))</f>
        <v>0</v>
      </c>
      <c r="AC2370" s="161">
        <f>IF(DATOS!J2334=Y$39,DATOS!C2334,"")</f>
        <v>0</v>
      </c>
    </row>
    <row r="2371" spans="27:29" x14ac:dyDescent="0.25">
      <c r="AA2371" s="160">
        <f t="shared" si="41"/>
        <v>1</v>
      </c>
      <c r="AB2371" s="160">
        <f>IF(AC2371="",0,IFERROR(IF(VLOOKUP(AC2371,AC$38:AC2370,1,0)&gt;0,0,0),1))</f>
        <v>0</v>
      </c>
      <c r="AC2371" s="161">
        <f>IF(DATOS!J2335=Y$39,DATOS!C2335,"")</f>
        <v>0</v>
      </c>
    </row>
    <row r="2372" spans="27:29" x14ac:dyDescent="0.25">
      <c r="AA2372" s="160">
        <f t="shared" si="41"/>
        <v>1</v>
      </c>
      <c r="AB2372" s="160">
        <f>IF(AC2372="",0,IFERROR(IF(VLOOKUP(AC2372,AC$38:AC2371,1,0)&gt;0,0,0),1))</f>
        <v>0</v>
      </c>
      <c r="AC2372" s="161">
        <f>IF(DATOS!J2336=Y$39,DATOS!C2336,"")</f>
        <v>0</v>
      </c>
    </row>
    <row r="2373" spans="27:29" x14ac:dyDescent="0.25">
      <c r="AA2373" s="160">
        <f t="shared" si="41"/>
        <v>1</v>
      </c>
      <c r="AB2373" s="160">
        <f>IF(AC2373="",0,IFERROR(IF(VLOOKUP(AC2373,AC$38:AC2372,1,0)&gt;0,0,0),1))</f>
        <v>0</v>
      </c>
      <c r="AC2373" s="161">
        <f>IF(DATOS!J2337=Y$39,DATOS!C2337,"")</f>
        <v>0</v>
      </c>
    </row>
    <row r="2374" spans="27:29" x14ac:dyDescent="0.25">
      <c r="AA2374" s="160">
        <f t="shared" si="41"/>
        <v>1</v>
      </c>
      <c r="AB2374" s="160">
        <f>IF(AC2374="",0,IFERROR(IF(VLOOKUP(AC2374,AC$38:AC2373,1,0)&gt;0,0,0),1))</f>
        <v>0</v>
      </c>
      <c r="AC2374" s="161">
        <f>IF(DATOS!J2338=Y$39,DATOS!C2338,"")</f>
        <v>0</v>
      </c>
    </row>
    <row r="2375" spans="27:29" x14ac:dyDescent="0.25">
      <c r="AA2375" s="160">
        <f t="shared" si="41"/>
        <v>1</v>
      </c>
      <c r="AB2375" s="160">
        <f>IF(AC2375="",0,IFERROR(IF(VLOOKUP(AC2375,AC$38:AC2374,1,0)&gt;0,0,0),1))</f>
        <v>0</v>
      </c>
      <c r="AC2375" s="161">
        <f>IF(DATOS!J2339=Y$39,DATOS!C2339,"")</f>
        <v>0</v>
      </c>
    </row>
    <row r="2376" spans="27:29" x14ac:dyDescent="0.25">
      <c r="AA2376" s="160">
        <f t="shared" si="41"/>
        <v>1</v>
      </c>
      <c r="AB2376" s="160">
        <f>IF(AC2376="",0,IFERROR(IF(VLOOKUP(AC2376,AC$38:AC2375,1,0)&gt;0,0,0),1))</f>
        <v>0</v>
      </c>
      <c r="AC2376" s="161">
        <f>IF(DATOS!J2340=Y$39,DATOS!C2340,"")</f>
        <v>0</v>
      </c>
    </row>
    <row r="2377" spans="27:29" x14ac:dyDescent="0.25">
      <c r="AA2377" s="160">
        <f t="shared" si="41"/>
        <v>1</v>
      </c>
      <c r="AB2377" s="160">
        <f>IF(AC2377="",0,IFERROR(IF(VLOOKUP(AC2377,AC$38:AC2376,1,0)&gt;0,0,0),1))</f>
        <v>0</v>
      </c>
      <c r="AC2377" s="161">
        <f>IF(DATOS!J2341=Y$39,DATOS!C2341,"")</f>
        <v>0</v>
      </c>
    </row>
    <row r="2378" spans="27:29" x14ac:dyDescent="0.25">
      <c r="AA2378" s="160">
        <f t="shared" si="41"/>
        <v>1</v>
      </c>
      <c r="AB2378" s="160">
        <f>IF(AC2378="",0,IFERROR(IF(VLOOKUP(AC2378,AC$38:AC2377,1,0)&gt;0,0,0),1))</f>
        <v>0</v>
      </c>
      <c r="AC2378" s="161">
        <f>IF(DATOS!J2342=Y$39,DATOS!C2342,"")</f>
        <v>0</v>
      </c>
    </row>
    <row r="2379" spans="27:29" x14ac:dyDescent="0.25">
      <c r="AA2379" s="160">
        <f t="shared" si="41"/>
        <v>1</v>
      </c>
      <c r="AB2379" s="160">
        <f>IF(AC2379="",0,IFERROR(IF(VLOOKUP(AC2379,AC$38:AC2378,1,0)&gt;0,0,0),1))</f>
        <v>0</v>
      </c>
      <c r="AC2379" s="161">
        <f>IF(DATOS!J2343=Y$39,DATOS!C2343,"")</f>
        <v>0</v>
      </c>
    </row>
    <row r="2380" spans="27:29" x14ac:dyDescent="0.25">
      <c r="AA2380" s="160">
        <f t="shared" si="41"/>
        <v>1</v>
      </c>
      <c r="AB2380" s="160">
        <f>IF(AC2380="",0,IFERROR(IF(VLOOKUP(AC2380,AC$38:AC2379,1,0)&gt;0,0,0),1))</f>
        <v>0</v>
      </c>
      <c r="AC2380" s="161">
        <f>IF(DATOS!J2344=Y$39,DATOS!C2344,"")</f>
        <v>0</v>
      </c>
    </row>
    <row r="2381" spans="27:29" x14ac:dyDescent="0.25">
      <c r="AA2381" s="160">
        <f t="shared" si="41"/>
        <v>1</v>
      </c>
      <c r="AB2381" s="160">
        <f>IF(AC2381="",0,IFERROR(IF(VLOOKUP(AC2381,AC$38:AC2380,1,0)&gt;0,0,0),1))</f>
        <v>0</v>
      </c>
      <c r="AC2381" s="161">
        <f>IF(DATOS!J2345=Y$39,DATOS!C2345,"")</f>
        <v>0</v>
      </c>
    </row>
    <row r="2382" spans="27:29" x14ac:dyDescent="0.25">
      <c r="AA2382" s="160">
        <f t="shared" si="41"/>
        <v>1</v>
      </c>
      <c r="AB2382" s="160">
        <f>IF(AC2382="",0,IFERROR(IF(VLOOKUP(AC2382,AC$38:AC2381,1,0)&gt;0,0,0),1))</f>
        <v>0</v>
      </c>
      <c r="AC2382" s="161">
        <f>IF(DATOS!J2346=Y$39,DATOS!C2346,"")</f>
        <v>0</v>
      </c>
    </row>
    <row r="2383" spans="27:29" x14ac:dyDescent="0.25">
      <c r="AA2383" s="160">
        <f t="shared" si="41"/>
        <v>1</v>
      </c>
      <c r="AB2383" s="160">
        <f>IF(AC2383="",0,IFERROR(IF(VLOOKUP(AC2383,AC$38:AC2382,1,0)&gt;0,0,0),1))</f>
        <v>0</v>
      </c>
      <c r="AC2383" s="161">
        <f>IF(DATOS!J2347=Y$39,DATOS!C2347,"")</f>
        <v>0</v>
      </c>
    </row>
    <row r="2384" spans="27:29" x14ac:dyDescent="0.25">
      <c r="AA2384" s="160">
        <f t="shared" si="41"/>
        <v>1</v>
      </c>
      <c r="AB2384" s="160">
        <f>IF(AC2384="",0,IFERROR(IF(VLOOKUP(AC2384,AC$38:AC2383,1,0)&gt;0,0,0),1))</f>
        <v>0</v>
      </c>
      <c r="AC2384" s="161">
        <f>IF(DATOS!J2348=Y$39,DATOS!C2348,"")</f>
        <v>0</v>
      </c>
    </row>
    <row r="2385" spans="27:29" x14ac:dyDescent="0.25">
      <c r="AA2385" s="160">
        <f t="shared" si="41"/>
        <v>1</v>
      </c>
      <c r="AB2385" s="160">
        <f>IF(AC2385="",0,IFERROR(IF(VLOOKUP(AC2385,AC$38:AC2384,1,0)&gt;0,0,0),1))</f>
        <v>0</v>
      </c>
      <c r="AC2385" s="161">
        <f>IF(DATOS!J2349=Y$39,DATOS!C2349,"")</f>
        <v>0</v>
      </c>
    </row>
    <row r="2386" spans="27:29" x14ac:dyDescent="0.25">
      <c r="AA2386" s="160">
        <f t="shared" si="41"/>
        <v>1</v>
      </c>
      <c r="AB2386" s="160">
        <f>IF(AC2386="",0,IFERROR(IF(VLOOKUP(AC2386,AC$38:AC2385,1,0)&gt;0,0,0),1))</f>
        <v>0</v>
      </c>
      <c r="AC2386" s="161">
        <f>IF(DATOS!J2350=Y$39,DATOS!C2350,"")</f>
        <v>0</v>
      </c>
    </row>
    <row r="2387" spans="27:29" x14ac:dyDescent="0.25">
      <c r="AA2387" s="160">
        <f t="shared" si="41"/>
        <v>1</v>
      </c>
      <c r="AB2387" s="160">
        <f>IF(AC2387="",0,IFERROR(IF(VLOOKUP(AC2387,AC$38:AC2386,1,0)&gt;0,0,0),1))</f>
        <v>0</v>
      </c>
      <c r="AC2387" s="161">
        <f>IF(DATOS!J2351=Y$39,DATOS!C2351,"")</f>
        <v>0</v>
      </c>
    </row>
    <row r="2388" spans="27:29" x14ac:dyDescent="0.25">
      <c r="AA2388" s="160">
        <f t="shared" si="41"/>
        <v>1</v>
      </c>
      <c r="AB2388" s="160">
        <f>IF(AC2388="",0,IFERROR(IF(VLOOKUP(AC2388,AC$38:AC2387,1,0)&gt;0,0,0),1))</f>
        <v>0</v>
      </c>
      <c r="AC2388" s="161">
        <f>IF(DATOS!J2352=Y$39,DATOS!C2352,"")</f>
        <v>0</v>
      </c>
    </row>
    <row r="2389" spans="27:29" x14ac:dyDescent="0.25">
      <c r="AA2389" s="160">
        <f t="shared" si="41"/>
        <v>1</v>
      </c>
      <c r="AB2389" s="160">
        <f>IF(AC2389="",0,IFERROR(IF(VLOOKUP(AC2389,AC$38:AC2388,1,0)&gt;0,0,0),1))</f>
        <v>0</v>
      </c>
      <c r="AC2389" s="161">
        <f>IF(DATOS!J2353=Y$39,DATOS!C2353,"")</f>
        <v>0</v>
      </c>
    </row>
    <row r="2390" spans="27:29" x14ac:dyDescent="0.25">
      <c r="AA2390" s="160">
        <f t="shared" si="41"/>
        <v>1</v>
      </c>
      <c r="AB2390" s="160">
        <f>IF(AC2390="",0,IFERROR(IF(VLOOKUP(AC2390,AC$38:AC2389,1,0)&gt;0,0,0),1))</f>
        <v>0</v>
      </c>
      <c r="AC2390" s="161">
        <f>IF(DATOS!J2354=Y$39,DATOS!C2354,"")</f>
        <v>0</v>
      </c>
    </row>
    <row r="2391" spans="27:29" x14ac:dyDescent="0.25">
      <c r="AA2391" s="160">
        <f t="shared" si="41"/>
        <v>1</v>
      </c>
      <c r="AB2391" s="160">
        <f>IF(AC2391="",0,IFERROR(IF(VLOOKUP(AC2391,AC$38:AC2390,1,0)&gt;0,0,0),1))</f>
        <v>0</v>
      </c>
      <c r="AC2391" s="161">
        <f>IF(DATOS!J2355=Y$39,DATOS!C2355,"")</f>
        <v>0</v>
      </c>
    </row>
    <row r="2392" spans="27:29" x14ac:dyDescent="0.25">
      <c r="AA2392" s="160">
        <f t="shared" si="41"/>
        <v>1</v>
      </c>
      <c r="AB2392" s="160">
        <f>IF(AC2392="",0,IFERROR(IF(VLOOKUP(AC2392,AC$38:AC2391,1,0)&gt;0,0,0),1))</f>
        <v>0</v>
      </c>
      <c r="AC2392" s="161">
        <f>IF(DATOS!J2356=Y$39,DATOS!C2356,"")</f>
        <v>0</v>
      </c>
    </row>
    <row r="2393" spans="27:29" x14ac:dyDescent="0.25">
      <c r="AA2393" s="160">
        <f t="shared" si="41"/>
        <v>1</v>
      </c>
      <c r="AB2393" s="160">
        <f>IF(AC2393="",0,IFERROR(IF(VLOOKUP(AC2393,AC$38:AC2392,1,0)&gt;0,0,0),1))</f>
        <v>0</v>
      </c>
      <c r="AC2393" s="161">
        <f>IF(DATOS!J2357=Y$39,DATOS!C2357,"")</f>
        <v>0</v>
      </c>
    </row>
    <row r="2394" spans="27:29" x14ac:dyDescent="0.25">
      <c r="AA2394" s="160">
        <f t="shared" si="41"/>
        <v>1</v>
      </c>
      <c r="AB2394" s="160">
        <f>IF(AC2394="",0,IFERROR(IF(VLOOKUP(AC2394,AC$38:AC2393,1,0)&gt;0,0,0),1))</f>
        <v>0</v>
      </c>
      <c r="AC2394" s="161">
        <f>IF(DATOS!J2358=Y$39,DATOS!C2358,"")</f>
        <v>0</v>
      </c>
    </row>
    <row r="2395" spans="27:29" x14ac:dyDescent="0.25">
      <c r="AA2395" s="160">
        <f t="shared" si="41"/>
        <v>1</v>
      </c>
      <c r="AB2395" s="160">
        <f>IF(AC2395="",0,IFERROR(IF(VLOOKUP(AC2395,AC$38:AC2394,1,0)&gt;0,0,0),1))</f>
        <v>0</v>
      </c>
      <c r="AC2395" s="161">
        <f>IF(DATOS!J2359=Y$39,DATOS!C2359,"")</f>
        <v>0</v>
      </c>
    </row>
    <row r="2396" spans="27:29" x14ac:dyDescent="0.25">
      <c r="AA2396" s="160">
        <f t="shared" si="41"/>
        <v>1</v>
      </c>
      <c r="AB2396" s="160">
        <f>IF(AC2396="",0,IFERROR(IF(VLOOKUP(AC2396,AC$38:AC2395,1,0)&gt;0,0,0),1))</f>
        <v>0</v>
      </c>
      <c r="AC2396" s="161">
        <f>IF(DATOS!J2360=Y$39,DATOS!C2360,"")</f>
        <v>0</v>
      </c>
    </row>
    <row r="2397" spans="27:29" x14ac:dyDescent="0.25">
      <c r="AA2397" s="160">
        <f t="shared" si="41"/>
        <v>1</v>
      </c>
      <c r="AB2397" s="160">
        <f>IF(AC2397="",0,IFERROR(IF(VLOOKUP(AC2397,AC$38:AC2396,1,0)&gt;0,0,0),1))</f>
        <v>0</v>
      </c>
      <c r="AC2397" s="161">
        <f>IF(DATOS!J2361=Y$39,DATOS!C2361,"")</f>
        <v>0</v>
      </c>
    </row>
    <row r="2398" spans="27:29" x14ac:dyDescent="0.25">
      <c r="AA2398" s="160">
        <f t="shared" si="41"/>
        <v>1</v>
      </c>
      <c r="AB2398" s="160">
        <f>IF(AC2398="",0,IFERROR(IF(VLOOKUP(AC2398,AC$38:AC2397,1,0)&gt;0,0,0),1))</f>
        <v>0</v>
      </c>
      <c r="AC2398" s="161">
        <f>IF(DATOS!J2362=Y$39,DATOS!C2362,"")</f>
        <v>0</v>
      </c>
    </row>
    <row r="2399" spans="27:29" x14ac:dyDescent="0.25">
      <c r="AA2399" s="160">
        <f t="shared" si="41"/>
        <v>1</v>
      </c>
      <c r="AB2399" s="160">
        <f>IF(AC2399="",0,IFERROR(IF(VLOOKUP(AC2399,AC$38:AC2398,1,0)&gt;0,0,0),1))</f>
        <v>0</v>
      </c>
      <c r="AC2399" s="161">
        <f>IF(DATOS!J2363=Y$39,DATOS!C2363,"")</f>
        <v>0</v>
      </c>
    </row>
    <row r="2400" spans="27:29" x14ac:dyDescent="0.25">
      <c r="AA2400" s="160">
        <f t="shared" si="41"/>
        <v>1</v>
      </c>
      <c r="AB2400" s="160">
        <f>IF(AC2400="",0,IFERROR(IF(VLOOKUP(AC2400,AC$38:AC2399,1,0)&gt;0,0,0),1))</f>
        <v>0</v>
      </c>
      <c r="AC2400" s="161">
        <f>IF(DATOS!J2364=Y$39,DATOS!C2364,"")</f>
        <v>0</v>
      </c>
    </row>
    <row r="2401" spans="27:29" x14ac:dyDescent="0.25">
      <c r="AA2401" s="160">
        <f t="shared" si="41"/>
        <v>1</v>
      </c>
      <c r="AB2401" s="160">
        <f>IF(AC2401="",0,IFERROR(IF(VLOOKUP(AC2401,AC$38:AC2400,1,0)&gt;0,0,0),1))</f>
        <v>0</v>
      </c>
      <c r="AC2401" s="161">
        <f>IF(DATOS!J2365=Y$39,DATOS!C2365,"")</f>
        <v>0</v>
      </c>
    </row>
    <row r="2402" spans="27:29" x14ac:dyDescent="0.25">
      <c r="AA2402" s="160">
        <f t="shared" si="41"/>
        <v>1</v>
      </c>
      <c r="AB2402" s="160">
        <f>IF(AC2402="",0,IFERROR(IF(VLOOKUP(AC2402,AC$38:AC2401,1,0)&gt;0,0,0),1))</f>
        <v>0</v>
      </c>
      <c r="AC2402" s="161">
        <f>IF(DATOS!J2366=Y$39,DATOS!C2366,"")</f>
        <v>0</v>
      </c>
    </row>
    <row r="2403" spans="27:29" x14ac:dyDescent="0.25">
      <c r="AA2403" s="160">
        <f t="shared" si="41"/>
        <v>1</v>
      </c>
      <c r="AB2403" s="160">
        <f>IF(AC2403="",0,IFERROR(IF(VLOOKUP(AC2403,AC$38:AC2402,1,0)&gt;0,0,0),1))</f>
        <v>0</v>
      </c>
      <c r="AC2403" s="161">
        <f>IF(DATOS!J2367=Y$39,DATOS!C2367,"")</f>
        <v>0</v>
      </c>
    </row>
    <row r="2404" spans="27:29" x14ac:dyDescent="0.25">
      <c r="AA2404" s="160">
        <f t="shared" si="41"/>
        <v>1</v>
      </c>
      <c r="AB2404" s="160">
        <f>IF(AC2404="",0,IFERROR(IF(VLOOKUP(AC2404,AC$38:AC2403,1,0)&gt;0,0,0),1))</f>
        <v>0</v>
      </c>
      <c r="AC2404" s="161">
        <f>IF(DATOS!J2368=Y$39,DATOS!C2368,"")</f>
        <v>0</v>
      </c>
    </row>
    <row r="2405" spans="27:29" x14ac:dyDescent="0.25">
      <c r="AA2405" s="160">
        <f t="shared" si="41"/>
        <v>1</v>
      </c>
      <c r="AB2405" s="160">
        <f>IF(AC2405="",0,IFERROR(IF(VLOOKUP(AC2405,AC$38:AC2404,1,0)&gt;0,0,0),1))</f>
        <v>0</v>
      </c>
      <c r="AC2405" s="161">
        <f>IF(DATOS!J2369=Y$39,DATOS!C2369,"")</f>
        <v>0</v>
      </c>
    </row>
    <row r="2406" spans="27:29" x14ac:dyDescent="0.25">
      <c r="AA2406" s="160">
        <f t="shared" ref="AA2406:AA2469" si="42">AA2405+AB2406</f>
        <v>1</v>
      </c>
      <c r="AB2406" s="160">
        <f>IF(AC2406="",0,IFERROR(IF(VLOOKUP(AC2406,AC$38:AC2405,1,0)&gt;0,0,0),1))</f>
        <v>0</v>
      </c>
      <c r="AC2406" s="161">
        <f>IF(DATOS!J2370=Y$39,DATOS!C2370,"")</f>
        <v>0</v>
      </c>
    </row>
    <row r="2407" spans="27:29" x14ac:dyDescent="0.25">
      <c r="AA2407" s="160">
        <f t="shared" si="42"/>
        <v>1</v>
      </c>
      <c r="AB2407" s="160">
        <f>IF(AC2407="",0,IFERROR(IF(VLOOKUP(AC2407,AC$38:AC2406,1,0)&gt;0,0,0),1))</f>
        <v>0</v>
      </c>
      <c r="AC2407" s="161">
        <f>IF(DATOS!J2371=Y$39,DATOS!C2371,"")</f>
        <v>0</v>
      </c>
    </row>
    <row r="2408" spans="27:29" x14ac:dyDescent="0.25">
      <c r="AA2408" s="160">
        <f t="shared" si="42"/>
        <v>1</v>
      </c>
      <c r="AB2408" s="160">
        <f>IF(AC2408="",0,IFERROR(IF(VLOOKUP(AC2408,AC$38:AC2407,1,0)&gt;0,0,0),1))</f>
        <v>0</v>
      </c>
      <c r="AC2408" s="161">
        <f>IF(DATOS!J2372=Y$39,DATOS!C2372,"")</f>
        <v>0</v>
      </c>
    </row>
    <row r="2409" spans="27:29" x14ac:dyDescent="0.25">
      <c r="AA2409" s="160">
        <f t="shared" si="42"/>
        <v>1</v>
      </c>
      <c r="AB2409" s="160">
        <f>IF(AC2409="",0,IFERROR(IF(VLOOKUP(AC2409,AC$38:AC2408,1,0)&gt;0,0,0),1))</f>
        <v>0</v>
      </c>
      <c r="AC2409" s="161">
        <f>IF(DATOS!J2373=Y$39,DATOS!C2373,"")</f>
        <v>0</v>
      </c>
    </row>
    <row r="2410" spans="27:29" x14ac:dyDescent="0.25">
      <c r="AA2410" s="160">
        <f t="shared" si="42"/>
        <v>1</v>
      </c>
      <c r="AB2410" s="160">
        <f>IF(AC2410="",0,IFERROR(IF(VLOOKUP(AC2410,AC$38:AC2409,1,0)&gt;0,0,0),1))</f>
        <v>0</v>
      </c>
      <c r="AC2410" s="161">
        <f>IF(DATOS!J2374=Y$39,DATOS!C2374,"")</f>
        <v>0</v>
      </c>
    </row>
    <row r="2411" spans="27:29" x14ac:dyDescent="0.25">
      <c r="AA2411" s="160">
        <f t="shared" si="42"/>
        <v>1</v>
      </c>
      <c r="AB2411" s="160">
        <f>IF(AC2411="",0,IFERROR(IF(VLOOKUP(AC2411,AC$38:AC2410,1,0)&gt;0,0,0),1))</f>
        <v>0</v>
      </c>
      <c r="AC2411" s="161">
        <f>IF(DATOS!J2375=Y$39,DATOS!C2375,"")</f>
        <v>0</v>
      </c>
    </row>
    <row r="2412" spans="27:29" x14ac:dyDescent="0.25">
      <c r="AA2412" s="160">
        <f t="shared" si="42"/>
        <v>1</v>
      </c>
      <c r="AB2412" s="160">
        <f>IF(AC2412="",0,IFERROR(IF(VLOOKUP(AC2412,AC$38:AC2411,1,0)&gt;0,0,0),1))</f>
        <v>0</v>
      </c>
      <c r="AC2412" s="161">
        <f>IF(DATOS!J2376=Y$39,DATOS!C2376,"")</f>
        <v>0</v>
      </c>
    </row>
    <row r="2413" spans="27:29" x14ac:dyDescent="0.25">
      <c r="AA2413" s="160">
        <f t="shared" si="42"/>
        <v>1</v>
      </c>
      <c r="AB2413" s="160">
        <f>IF(AC2413="",0,IFERROR(IF(VLOOKUP(AC2413,AC$38:AC2412,1,0)&gt;0,0,0),1))</f>
        <v>0</v>
      </c>
      <c r="AC2413" s="161">
        <f>IF(DATOS!J2377=Y$39,DATOS!C2377,"")</f>
        <v>0</v>
      </c>
    </row>
    <row r="2414" spans="27:29" x14ac:dyDescent="0.25">
      <c r="AA2414" s="160">
        <f t="shared" si="42"/>
        <v>1</v>
      </c>
      <c r="AB2414" s="160">
        <f>IF(AC2414="",0,IFERROR(IF(VLOOKUP(AC2414,AC$38:AC2413,1,0)&gt;0,0,0),1))</f>
        <v>0</v>
      </c>
      <c r="AC2414" s="161">
        <f>IF(DATOS!J2378=Y$39,DATOS!C2378,"")</f>
        <v>0</v>
      </c>
    </row>
    <row r="2415" spans="27:29" x14ac:dyDescent="0.25">
      <c r="AA2415" s="160">
        <f t="shared" si="42"/>
        <v>1</v>
      </c>
      <c r="AB2415" s="160">
        <f>IF(AC2415="",0,IFERROR(IF(VLOOKUP(AC2415,AC$38:AC2414,1,0)&gt;0,0,0),1))</f>
        <v>0</v>
      </c>
      <c r="AC2415" s="161">
        <f>IF(DATOS!J2379=Y$39,DATOS!C2379,"")</f>
        <v>0</v>
      </c>
    </row>
    <row r="2416" spans="27:29" x14ac:dyDescent="0.25">
      <c r="AA2416" s="160">
        <f t="shared" si="42"/>
        <v>1</v>
      </c>
      <c r="AB2416" s="160">
        <f>IF(AC2416="",0,IFERROR(IF(VLOOKUP(AC2416,AC$38:AC2415,1,0)&gt;0,0,0),1))</f>
        <v>0</v>
      </c>
      <c r="AC2416" s="161">
        <f>IF(DATOS!J2380=Y$39,DATOS!C2380,"")</f>
        <v>0</v>
      </c>
    </row>
    <row r="2417" spans="27:29" x14ac:dyDescent="0.25">
      <c r="AA2417" s="160">
        <f t="shared" si="42"/>
        <v>1</v>
      </c>
      <c r="AB2417" s="160">
        <f>IF(AC2417="",0,IFERROR(IF(VLOOKUP(AC2417,AC$38:AC2416,1,0)&gt;0,0,0),1))</f>
        <v>0</v>
      </c>
      <c r="AC2417" s="161">
        <f>IF(DATOS!J2381=Y$39,DATOS!C2381,"")</f>
        <v>0</v>
      </c>
    </row>
    <row r="2418" spans="27:29" x14ac:dyDescent="0.25">
      <c r="AA2418" s="160">
        <f t="shared" si="42"/>
        <v>1</v>
      </c>
      <c r="AB2418" s="160">
        <f>IF(AC2418="",0,IFERROR(IF(VLOOKUP(AC2418,AC$38:AC2417,1,0)&gt;0,0,0),1))</f>
        <v>0</v>
      </c>
      <c r="AC2418" s="161">
        <f>IF(DATOS!J2382=Y$39,DATOS!C2382,"")</f>
        <v>0</v>
      </c>
    </row>
    <row r="2419" spans="27:29" x14ac:dyDescent="0.25">
      <c r="AA2419" s="160">
        <f t="shared" si="42"/>
        <v>1</v>
      </c>
      <c r="AB2419" s="160">
        <f>IF(AC2419="",0,IFERROR(IF(VLOOKUP(AC2419,AC$38:AC2418,1,0)&gt;0,0,0),1))</f>
        <v>0</v>
      </c>
      <c r="AC2419" s="161">
        <f>IF(DATOS!J2383=Y$39,DATOS!C2383,"")</f>
        <v>0</v>
      </c>
    </row>
    <row r="2420" spans="27:29" x14ac:dyDescent="0.25">
      <c r="AA2420" s="160">
        <f t="shared" si="42"/>
        <v>1</v>
      </c>
      <c r="AB2420" s="160">
        <f>IF(AC2420="",0,IFERROR(IF(VLOOKUP(AC2420,AC$38:AC2419,1,0)&gt;0,0,0),1))</f>
        <v>0</v>
      </c>
      <c r="AC2420" s="161">
        <f>IF(DATOS!J2384=Y$39,DATOS!C2384,"")</f>
        <v>0</v>
      </c>
    </row>
    <row r="2421" spans="27:29" x14ac:dyDescent="0.25">
      <c r="AA2421" s="160">
        <f t="shared" si="42"/>
        <v>1</v>
      </c>
      <c r="AB2421" s="160">
        <f>IF(AC2421="",0,IFERROR(IF(VLOOKUP(AC2421,AC$38:AC2420,1,0)&gt;0,0,0),1))</f>
        <v>0</v>
      </c>
      <c r="AC2421" s="161">
        <f>IF(DATOS!J2385=Y$39,DATOS!C2385,"")</f>
        <v>0</v>
      </c>
    </row>
    <row r="2422" spans="27:29" x14ac:dyDescent="0.25">
      <c r="AA2422" s="160">
        <f t="shared" si="42"/>
        <v>1</v>
      </c>
      <c r="AB2422" s="160">
        <f>IF(AC2422="",0,IFERROR(IF(VLOOKUP(AC2422,AC$38:AC2421,1,0)&gt;0,0,0),1))</f>
        <v>0</v>
      </c>
      <c r="AC2422" s="161">
        <f>IF(DATOS!J2386=Y$39,DATOS!C2386,"")</f>
        <v>0</v>
      </c>
    </row>
    <row r="2423" spans="27:29" x14ac:dyDescent="0.25">
      <c r="AA2423" s="160">
        <f t="shared" si="42"/>
        <v>1</v>
      </c>
      <c r="AB2423" s="160">
        <f>IF(AC2423="",0,IFERROR(IF(VLOOKUP(AC2423,AC$38:AC2422,1,0)&gt;0,0,0),1))</f>
        <v>0</v>
      </c>
      <c r="AC2423" s="161">
        <f>IF(DATOS!J2387=Y$39,DATOS!C2387,"")</f>
        <v>0</v>
      </c>
    </row>
    <row r="2424" spans="27:29" x14ac:dyDescent="0.25">
      <c r="AA2424" s="160">
        <f t="shared" si="42"/>
        <v>1</v>
      </c>
      <c r="AB2424" s="160">
        <f>IF(AC2424="",0,IFERROR(IF(VLOOKUP(AC2424,AC$38:AC2423,1,0)&gt;0,0,0),1))</f>
        <v>0</v>
      </c>
      <c r="AC2424" s="161">
        <f>IF(DATOS!J2388=Y$39,DATOS!C2388,"")</f>
        <v>0</v>
      </c>
    </row>
    <row r="2425" spans="27:29" x14ac:dyDescent="0.25">
      <c r="AA2425" s="160">
        <f t="shared" si="42"/>
        <v>1</v>
      </c>
      <c r="AB2425" s="160">
        <f>IF(AC2425="",0,IFERROR(IF(VLOOKUP(AC2425,AC$38:AC2424,1,0)&gt;0,0,0),1))</f>
        <v>0</v>
      </c>
      <c r="AC2425" s="161">
        <f>IF(DATOS!J2389=Y$39,DATOS!C2389,"")</f>
        <v>0</v>
      </c>
    </row>
    <row r="2426" spans="27:29" x14ac:dyDescent="0.25">
      <c r="AA2426" s="160">
        <f t="shared" si="42"/>
        <v>1</v>
      </c>
      <c r="AB2426" s="160">
        <f>IF(AC2426="",0,IFERROR(IF(VLOOKUP(AC2426,AC$38:AC2425,1,0)&gt;0,0,0),1))</f>
        <v>0</v>
      </c>
      <c r="AC2426" s="161">
        <f>IF(DATOS!J2390=Y$39,DATOS!C2390,"")</f>
        <v>0</v>
      </c>
    </row>
    <row r="2427" spans="27:29" x14ac:dyDescent="0.25">
      <c r="AA2427" s="160">
        <f t="shared" si="42"/>
        <v>1</v>
      </c>
      <c r="AB2427" s="160">
        <f>IF(AC2427="",0,IFERROR(IF(VLOOKUP(AC2427,AC$38:AC2426,1,0)&gt;0,0,0),1))</f>
        <v>0</v>
      </c>
      <c r="AC2427" s="161">
        <f>IF(DATOS!J2391=Y$39,DATOS!C2391,"")</f>
        <v>0</v>
      </c>
    </row>
    <row r="2428" spans="27:29" x14ac:dyDescent="0.25">
      <c r="AA2428" s="160">
        <f t="shared" si="42"/>
        <v>1</v>
      </c>
      <c r="AB2428" s="160">
        <f>IF(AC2428="",0,IFERROR(IF(VLOOKUP(AC2428,AC$38:AC2427,1,0)&gt;0,0,0),1))</f>
        <v>0</v>
      </c>
      <c r="AC2428" s="161">
        <f>IF(DATOS!J2392=Y$39,DATOS!C2392,"")</f>
        <v>0</v>
      </c>
    </row>
    <row r="2429" spans="27:29" x14ac:dyDescent="0.25">
      <c r="AA2429" s="160">
        <f t="shared" si="42"/>
        <v>1</v>
      </c>
      <c r="AB2429" s="160">
        <f>IF(AC2429="",0,IFERROR(IF(VLOOKUP(AC2429,AC$38:AC2428,1,0)&gt;0,0,0),1))</f>
        <v>0</v>
      </c>
      <c r="AC2429" s="161">
        <f>IF(DATOS!J2393=Y$39,DATOS!C2393,"")</f>
        <v>0</v>
      </c>
    </row>
    <row r="2430" spans="27:29" x14ac:dyDescent="0.25">
      <c r="AA2430" s="160">
        <f t="shared" si="42"/>
        <v>1</v>
      </c>
      <c r="AB2430" s="160">
        <f>IF(AC2430="",0,IFERROR(IF(VLOOKUP(AC2430,AC$38:AC2429,1,0)&gt;0,0,0),1))</f>
        <v>0</v>
      </c>
      <c r="AC2430" s="161">
        <f>IF(DATOS!J2394=Y$39,DATOS!C2394,"")</f>
        <v>0</v>
      </c>
    </row>
    <row r="2431" spans="27:29" x14ac:dyDescent="0.25">
      <c r="AA2431" s="160">
        <f t="shared" si="42"/>
        <v>1</v>
      </c>
      <c r="AB2431" s="160">
        <f>IF(AC2431="",0,IFERROR(IF(VLOOKUP(AC2431,AC$38:AC2430,1,0)&gt;0,0,0),1))</f>
        <v>0</v>
      </c>
      <c r="AC2431" s="161">
        <f>IF(DATOS!J2395=Y$39,DATOS!C2395,"")</f>
        <v>0</v>
      </c>
    </row>
    <row r="2432" spans="27:29" x14ac:dyDescent="0.25">
      <c r="AA2432" s="160">
        <f t="shared" si="42"/>
        <v>1</v>
      </c>
      <c r="AB2432" s="160">
        <f>IF(AC2432="",0,IFERROR(IF(VLOOKUP(AC2432,AC$38:AC2431,1,0)&gt;0,0,0),1))</f>
        <v>0</v>
      </c>
      <c r="AC2432" s="161">
        <f>IF(DATOS!J2396=Y$39,DATOS!C2396,"")</f>
        <v>0</v>
      </c>
    </row>
    <row r="2433" spans="27:29" x14ac:dyDescent="0.25">
      <c r="AA2433" s="160">
        <f t="shared" si="42"/>
        <v>1</v>
      </c>
      <c r="AB2433" s="160">
        <f>IF(AC2433="",0,IFERROR(IF(VLOOKUP(AC2433,AC$38:AC2432,1,0)&gt;0,0,0),1))</f>
        <v>0</v>
      </c>
      <c r="AC2433" s="161">
        <f>IF(DATOS!J2397=Y$39,DATOS!C2397,"")</f>
        <v>0</v>
      </c>
    </row>
    <row r="2434" spans="27:29" x14ac:dyDescent="0.25">
      <c r="AA2434" s="160">
        <f t="shared" si="42"/>
        <v>1</v>
      </c>
      <c r="AB2434" s="160">
        <f>IF(AC2434="",0,IFERROR(IF(VLOOKUP(AC2434,AC$38:AC2433,1,0)&gt;0,0,0),1))</f>
        <v>0</v>
      </c>
      <c r="AC2434" s="161">
        <f>IF(DATOS!J2398=Y$39,DATOS!C2398,"")</f>
        <v>0</v>
      </c>
    </row>
    <row r="2435" spans="27:29" x14ac:dyDescent="0.25">
      <c r="AA2435" s="160">
        <f t="shared" si="42"/>
        <v>1</v>
      </c>
      <c r="AB2435" s="160">
        <f>IF(AC2435="",0,IFERROR(IF(VLOOKUP(AC2435,AC$38:AC2434,1,0)&gt;0,0,0),1))</f>
        <v>0</v>
      </c>
      <c r="AC2435" s="161">
        <f>IF(DATOS!J2399=Y$39,DATOS!C2399,"")</f>
        <v>0</v>
      </c>
    </row>
    <row r="2436" spans="27:29" x14ac:dyDescent="0.25">
      <c r="AA2436" s="160">
        <f t="shared" si="42"/>
        <v>1</v>
      </c>
      <c r="AB2436" s="160">
        <f>IF(AC2436="",0,IFERROR(IF(VLOOKUP(AC2436,AC$38:AC2435,1,0)&gt;0,0,0),1))</f>
        <v>0</v>
      </c>
      <c r="AC2436" s="161">
        <f>IF(DATOS!J2400=Y$39,DATOS!C2400,"")</f>
        <v>0</v>
      </c>
    </row>
    <row r="2437" spans="27:29" x14ac:dyDescent="0.25">
      <c r="AA2437" s="160">
        <f t="shared" si="42"/>
        <v>1</v>
      </c>
      <c r="AB2437" s="160">
        <f>IF(AC2437="",0,IFERROR(IF(VLOOKUP(AC2437,AC$38:AC2436,1,0)&gt;0,0,0),1))</f>
        <v>0</v>
      </c>
      <c r="AC2437" s="161">
        <f>IF(DATOS!J2401=Y$39,DATOS!C2401,"")</f>
        <v>0</v>
      </c>
    </row>
    <row r="2438" spans="27:29" x14ac:dyDescent="0.25">
      <c r="AA2438" s="160">
        <f t="shared" si="42"/>
        <v>1</v>
      </c>
      <c r="AB2438" s="160">
        <f>IF(AC2438="",0,IFERROR(IF(VLOOKUP(AC2438,AC$38:AC2437,1,0)&gt;0,0,0),1))</f>
        <v>0</v>
      </c>
      <c r="AC2438" s="161">
        <f>IF(DATOS!J2402=Y$39,DATOS!C2402,"")</f>
        <v>0</v>
      </c>
    </row>
    <row r="2439" spans="27:29" x14ac:dyDescent="0.25">
      <c r="AA2439" s="160">
        <f t="shared" si="42"/>
        <v>1</v>
      </c>
      <c r="AB2439" s="160">
        <f>IF(AC2439="",0,IFERROR(IF(VLOOKUP(AC2439,AC$38:AC2438,1,0)&gt;0,0,0),1))</f>
        <v>0</v>
      </c>
      <c r="AC2439" s="161">
        <f>IF(DATOS!J2403=Y$39,DATOS!C2403,"")</f>
        <v>0</v>
      </c>
    </row>
    <row r="2440" spans="27:29" x14ac:dyDescent="0.25">
      <c r="AA2440" s="160">
        <f t="shared" si="42"/>
        <v>1</v>
      </c>
      <c r="AB2440" s="160">
        <f>IF(AC2440="",0,IFERROR(IF(VLOOKUP(AC2440,AC$38:AC2439,1,0)&gt;0,0,0),1))</f>
        <v>0</v>
      </c>
      <c r="AC2440" s="161">
        <f>IF(DATOS!J2404=Y$39,DATOS!C2404,"")</f>
        <v>0</v>
      </c>
    </row>
    <row r="2441" spans="27:29" x14ac:dyDescent="0.25">
      <c r="AA2441" s="160">
        <f t="shared" si="42"/>
        <v>1</v>
      </c>
      <c r="AB2441" s="160">
        <f>IF(AC2441="",0,IFERROR(IF(VLOOKUP(AC2441,AC$38:AC2440,1,0)&gt;0,0,0),1))</f>
        <v>0</v>
      </c>
      <c r="AC2441" s="161">
        <f>IF(DATOS!J2405=Y$39,DATOS!C2405,"")</f>
        <v>0</v>
      </c>
    </row>
    <row r="2442" spans="27:29" x14ac:dyDescent="0.25">
      <c r="AA2442" s="160">
        <f t="shared" si="42"/>
        <v>1</v>
      </c>
      <c r="AB2442" s="160">
        <f>IF(AC2442="",0,IFERROR(IF(VLOOKUP(AC2442,AC$38:AC2441,1,0)&gt;0,0,0),1))</f>
        <v>0</v>
      </c>
      <c r="AC2442" s="161">
        <f>IF(DATOS!J2406=Y$39,DATOS!C2406,"")</f>
        <v>0</v>
      </c>
    </row>
    <row r="2443" spans="27:29" x14ac:dyDescent="0.25">
      <c r="AA2443" s="160">
        <f t="shared" si="42"/>
        <v>1</v>
      </c>
      <c r="AB2443" s="160">
        <f>IF(AC2443="",0,IFERROR(IF(VLOOKUP(AC2443,AC$38:AC2442,1,0)&gt;0,0,0),1))</f>
        <v>0</v>
      </c>
      <c r="AC2443" s="161">
        <f>IF(DATOS!J2407=Y$39,DATOS!C2407,"")</f>
        <v>0</v>
      </c>
    </row>
    <row r="2444" spans="27:29" x14ac:dyDescent="0.25">
      <c r="AA2444" s="160">
        <f t="shared" si="42"/>
        <v>1</v>
      </c>
      <c r="AB2444" s="160">
        <f>IF(AC2444="",0,IFERROR(IF(VLOOKUP(AC2444,AC$38:AC2443,1,0)&gt;0,0,0),1))</f>
        <v>0</v>
      </c>
      <c r="AC2444" s="161">
        <f>IF(DATOS!J2408=Y$39,DATOS!C2408,"")</f>
        <v>0</v>
      </c>
    </row>
    <row r="2445" spans="27:29" x14ac:dyDescent="0.25">
      <c r="AA2445" s="160">
        <f t="shared" si="42"/>
        <v>1</v>
      </c>
      <c r="AB2445" s="160">
        <f>IF(AC2445="",0,IFERROR(IF(VLOOKUP(AC2445,AC$38:AC2444,1,0)&gt;0,0,0),1))</f>
        <v>0</v>
      </c>
      <c r="AC2445" s="161">
        <f>IF(DATOS!J2409=Y$39,DATOS!C2409,"")</f>
        <v>0</v>
      </c>
    </row>
    <row r="2446" spans="27:29" x14ac:dyDescent="0.25">
      <c r="AA2446" s="160">
        <f t="shared" si="42"/>
        <v>1</v>
      </c>
      <c r="AB2446" s="160">
        <f>IF(AC2446="",0,IFERROR(IF(VLOOKUP(AC2446,AC$38:AC2445,1,0)&gt;0,0,0),1))</f>
        <v>0</v>
      </c>
      <c r="AC2446" s="161">
        <f>IF(DATOS!J2410=Y$39,DATOS!C2410,"")</f>
        <v>0</v>
      </c>
    </row>
    <row r="2447" spans="27:29" x14ac:dyDescent="0.25">
      <c r="AA2447" s="160">
        <f t="shared" si="42"/>
        <v>1</v>
      </c>
      <c r="AB2447" s="160">
        <f>IF(AC2447="",0,IFERROR(IF(VLOOKUP(AC2447,AC$38:AC2446,1,0)&gt;0,0,0),1))</f>
        <v>0</v>
      </c>
      <c r="AC2447" s="161">
        <f>IF(DATOS!J2411=Y$39,DATOS!C2411,"")</f>
        <v>0</v>
      </c>
    </row>
    <row r="2448" spans="27:29" x14ac:dyDescent="0.25">
      <c r="AA2448" s="160">
        <f t="shared" si="42"/>
        <v>1</v>
      </c>
      <c r="AB2448" s="160">
        <f>IF(AC2448="",0,IFERROR(IF(VLOOKUP(AC2448,AC$38:AC2447,1,0)&gt;0,0,0),1))</f>
        <v>0</v>
      </c>
      <c r="AC2448" s="161">
        <f>IF(DATOS!J2412=Y$39,DATOS!C2412,"")</f>
        <v>0</v>
      </c>
    </row>
    <row r="2449" spans="27:29" x14ac:dyDescent="0.25">
      <c r="AA2449" s="160">
        <f t="shared" si="42"/>
        <v>1</v>
      </c>
      <c r="AB2449" s="160">
        <f>IF(AC2449="",0,IFERROR(IF(VLOOKUP(AC2449,AC$38:AC2448,1,0)&gt;0,0,0),1))</f>
        <v>0</v>
      </c>
      <c r="AC2449" s="161">
        <f>IF(DATOS!J2413=Y$39,DATOS!C2413,"")</f>
        <v>0</v>
      </c>
    </row>
    <row r="2450" spans="27:29" x14ac:dyDescent="0.25">
      <c r="AA2450" s="160">
        <f t="shared" si="42"/>
        <v>1</v>
      </c>
      <c r="AB2450" s="160">
        <f>IF(AC2450="",0,IFERROR(IF(VLOOKUP(AC2450,AC$38:AC2449,1,0)&gt;0,0,0),1))</f>
        <v>0</v>
      </c>
      <c r="AC2450" s="161">
        <f>IF(DATOS!J2414=Y$39,DATOS!C2414,"")</f>
        <v>0</v>
      </c>
    </row>
    <row r="2451" spans="27:29" x14ac:dyDescent="0.25">
      <c r="AA2451" s="160">
        <f t="shared" si="42"/>
        <v>1</v>
      </c>
      <c r="AB2451" s="160">
        <f>IF(AC2451="",0,IFERROR(IF(VLOOKUP(AC2451,AC$38:AC2450,1,0)&gt;0,0,0),1))</f>
        <v>0</v>
      </c>
      <c r="AC2451" s="161">
        <f>IF(DATOS!J2415=Y$39,DATOS!C2415,"")</f>
        <v>0</v>
      </c>
    </row>
    <row r="2452" spans="27:29" x14ac:dyDescent="0.25">
      <c r="AA2452" s="160">
        <f t="shared" si="42"/>
        <v>1</v>
      </c>
      <c r="AB2452" s="160">
        <f>IF(AC2452="",0,IFERROR(IF(VLOOKUP(AC2452,AC$38:AC2451,1,0)&gt;0,0,0),1))</f>
        <v>0</v>
      </c>
      <c r="AC2452" s="161">
        <f>IF(DATOS!J2416=Y$39,DATOS!C2416,"")</f>
        <v>0</v>
      </c>
    </row>
    <row r="2453" spans="27:29" x14ac:dyDescent="0.25">
      <c r="AA2453" s="160">
        <f t="shared" si="42"/>
        <v>1</v>
      </c>
      <c r="AB2453" s="160">
        <f>IF(AC2453="",0,IFERROR(IF(VLOOKUP(AC2453,AC$38:AC2452,1,0)&gt;0,0,0),1))</f>
        <v>0</v>
      </c>
      <c r="AC2453" s="161">
        <f>IF(DATOS!J2417=Y$39,DATOS!C2417,"")</f>
        <v>0</v>
      </c>
    </row>
    <row r="2454" spans="27:29" x14ac:dyDescent="0.25">
      <c r="AA2454" s="160">
        <f t="shared" si="42"/>
        <v>1</v>
      </c>
      <c r="AB2454" s="160">
        <f>IF(AC2454="",0,IFERROR(IF(VLOOKUP(AC2454,AC$38:AC2453,1,0)&gt;0,0,0),1))</f>
        <v>0</v>
      </c>
      <c r="AC2454" s="161">
        <f>IF(DATOS!J2418=Y$39,DATOS!C2418,"")</f>
        <v>0</v>
      </c>
    </row>
    <row r="2455" spans="27:29" x14ac:dyDescent="0.25">
      <c r="AA2455" s="160">
        <f t="shared" si="42"/>
        <v>1</v>
      </c>
      <c r="AB2455" s="160">
        <f>IF(AC2455="",0,IFERROR(IF(VLOOKUP(AC2455,AC$38:AC2454,1,0)&gt;0,0,0),1))</f>
        <v>0</v>
      </c>
      <c r="AC2455" s="161">
        <f>IF(DATOS!J2419=Y$39,DATOS!C2419,"")</f>
        <v>0</v>
      </c>
    </row>
    <row r="2456" spans="27:29" x14ac:dyDescent="0.25">
      <c r="AA2456" s="160">
        <f t="shared" si="42"/>
        <v>1</v>
      </c>
      <c r="AB2456" s="160">
        <f>IF(AC2456="",0,IFERROR(IF(VLOOKUP(AC2456,AC$38:AC2455,1,0)&gt;0,0,0),1))</f>
        <v>0</v>
      </c>
      <c r="AC2456" s="161">
        <f>IF(DATOS!J2420=Y$39,DATOS!C2420,"")</f>
        <v>0</v>
      </c>
    </row>
    <row r="2457" spans="27:29" x14ac:dyDescent="0.25">
      <c r="AA2457" s="160">
        <f t="shared" si="42"/>
        <v>1</v>
      </c>
      <c r="AB2457" s="160">
        <f>IF(AC2457="",0,IFERROR(IF(VLOOKUP(AC2457,AC$38:AC2456,1,0)&gt;0,0,0),1))</f>
        <v>0</v>
      </c>
      <c r="AC2457" s="161">
        <f>IF(DATOS!J2421=Y$39,DATOS!C2421,"")</f>
        <v>0</v>
      </c>
    </row>
    <row r="2458" spans="27:29" x14ac:dyDescent="0.25">
      <c r="AA2458" s="160">
        <f t="shared" si="42"/>
        <v>1</v>
      </c>
      <c r="AB2458" s="160">
        <f>IF(AC2458="",0,IFERROR(IF(VLOOKUP(AC2458,AC$38:AC2457,1,0)&gt;0,0,0),1))</f>
        <v>0</v>
      </c>
      <c r="AC2458" s="161">
        <f>IF(DATOS!J2422=Y$39,DATOS!C2422,"")</f>
        <v>0</v>
      </c>
    </row>
    <row r="2459" spans="27:29" x14ac:dyDescent="0.25">
      <c r="AA2459" s="160">
        <f t="shared" si="42"/>
        <v>1</v>
      </c>
      <c r="AB2459" s="160">
        <f>IF(AC2459="",0,IFERROR(IF(VLOOKUP(AC2459,AC$38:AC2458,1,0)&gt;0,0,0),1))</f>
        <v>0</v>
      </c>
      <c r="AC2459" s="161">
        <f>IF(DATOS!J2423=Y$39,DATOS!C2423,"")</f>
        <v>0</v>
      </c>
    </row>
    <row r="2460" spans="27:29" x14ac:dyDescent="0.25">
      <c r="AA2460" s="160">
        <f t="shared" si="42"/>
        <v>1</v>
      </c>
      <c r="AB2460" s="160">
        <f>IF(AC2460="",0,IFERROR(IF(VLOOKUP(AC2460,AC$38:AC2459,1,0)&gt;0,0,0),1))</f>
        <v>0</v>
      </c>
      <c r="AC2460" s="161">
        <f>IF(DATOS!J2424=Y$39,DATOS!C2424,"")</f>
        <v>0</v>
      </c>
    </row>
    <row r="2461" spans="27:29" x14ac:dyDescent="0.25">
      <c r="AA2461" s="160">
        <f t="shared" si="42"/>
        <v>1</v>
      </c>
      <c r="AB2461" s="160">
        <f>IF(AC2461="",0,IFERROR(IF(VLOOKUP(AC2461,AC$38:AC2460,1,0)&gt;0,0,0),1))</f>
        <v>0</v>
      </c>
      <c r="AC2461" s="161">
        <f>IF(DATOS!J2425=Y$39,DATOS!C2425,"")</f>
        <v>0</v>
      </c>
    </row>
    <row r="2462" spans="27:29" x14ac:dyDescent="0.25">
      <c r="AA2462" s="160">
        <f t="shared" si="42"/>
        <v>1</v>
      </c>
      <c r="AB2462" s="160">
        <f>IF(AC2462="",0,IFERROR(IF(VLOOKUP(AC2462,AC$38:AC2461,1,0)&gt;0,0,0),1))</f>
        <v>0</v>
      </c>
      <c r="AC2462" s="161">
        <f>IF(DATOS!J2426=Y$39,DATOS!C2426,"")</f>
        <v>0</v>
      </c>
    </row>
    <row r="2463" spans="27:29" x14ac:dyDescent="0.25">
      <c r="AA2463" s="160">
        <f t="shared" si="42"/>
        <v>1</v>
      </c>
      <c r="AB2463" s="160">
        <f>IF(AC2463="",0,IFERROR(IF(VLOOKUP(AC2463,AC$38:AC2462,1,0)&gt;0,0,0),1))</f>
        <v>0</v>
      </c>
      <c r="AC2463" s="161">
        <f>IF(DATOS!J2427=Y$39,DATOS!C2427,"")</f>
        <v>0</v>
      </c>
    </row>
    <row r="2464" spans="27:29" x14ac:dyDescent="0.25">
      <c r="AA2464" s="160">
        <f t="shared" si="42"/>
        <v>1</v>
      </c>
      <c r="AB2464" s="160">
        <f>IF(AC2464="",0,IFERROR(IF(VLOOKUP(AC2464,AC$38:AC2463,1,0)&gt;0,0,0),1))</f>
        <v>0</v>
      </c>
      <c r="AC2464" s="161">
        <f>IF(DATOS!J2428=Y$39,DATOS!C2428,"")</f>
        <v>0</v>
      </c>
    </row>
    <row r="2465" spans="27:29" x14ac:dyDescent="0.25">
      <c r="AA2465" s="160">
        <f t="shared" si="42"/>
        <v>1</v>
      </c>
      <c r="AB2465" s="160">
        <f>IF(AC2465="",0,IFERROR(IF(VLOOKUP(AC2465,AC$38:AC2464,1,0)&gt;0,0,0),1))</f>
        <v>0</v>
      </c>
      <c r="AC2465" s="161">
        <f>IF(DATOS!J2429=Y$39,DATOS!C2429,"")</f>
        <v>0</v>
      </c>
    </row>
    <row r="2466" spans="27:29" x14ac:dyDescent="0.25">
      <c r="AA2466" s="160">
        <f t="shared" si="42"/>
        <v>1</v>
      </c>
      <c r="AB2466" s="160">
        <f>IF(AC2466="",0,IFERROR(IF(VLOOKUP(AC2466,AC$38:AC2465,1,0)&gt;0,0,0),1))</f>
        <v>0</v>
      </c>
      <c r="AC2466" s="161">
        <f>IF(DATOS!J2430=Y$39,DATOS!C2430,"")</f>
        <v>0</v>
      </c>
    </row>
    <row r="2467" spans="27:29" x14ac:dyDescent="0.25">
      <c r="AA2467" s="160">
        <f t="shared" si="42"/>
        <v>1</v>
      </c>
      <c r="AB2467" s="160">
        <f>IF(AC2467="",0,IFERROR(IF(VLOOKUP(AC2467,AC$38:AC2466,1,0)&gt;0,0,0),1))</f>
        <v>0</v>
      </c>
      <c r="AC2467" s="161">
        <f>IF(DATOS!J2431=Y$39,DATOS!C2431,"")</f>
        <v>0</v>
      </c>
    </row>
    <row r="2468" spans="27:29" x14ac:dyDescent="0.25">
      <c r="AA2468" s="160">
        <f t="shared" si="42"/>
        <v>1</v>
      </c>
      <c r="AB2468" s="160">
        <f>IF(AC2468="",0,IFERROR(IF(VLOOKUP(AC2468,AC$38:AC2467,1,0)&gt;0,0,0),1))</f>
        <v>0</v>
      </c>
      <c r="AC2468" s="161">
        <f>IF(DATOS!J2432=Y$39,DATOS!C2432,"")</f>
        <v>0</v>
      </c>
    </row>
    <row r="2469" spans="27:29" x14ac:dyDescent="0.25">
      <c r="AA2469" s="160">
        <f t="shared" si="42"/>
        <v>1</v>
      </c>
      <c r="AB2469" s="160">
        <f>IF(AC2469="",0,IFERROR(IF(VLOOKUP(AC2469,AC$38:AC2468,1,0)&gt;0,0,0),1))</f>
        <v>0</v>
      </c>
      <c r="AC2469" s="161">
        <f>IF(DATOS!J2433=Y$39,DATOS!C2433,"")</f>
        <v>0</v>
      </c>
    </row>
    <row r="2470" spans="27:29" x14ac:dyDescent="0.25">
      <c r="AA2470" s="160">
        <f t="shared" ref="AA2470:AA2533" si="43">AA2469+AB2470</f>
        <v>1</v>
      </c>
      <c r="AB2470" s="160">
        <f>IF(AC2470="",0,IFERROR(IF(VLOOKUP(AC2470,AC$38:AC2469,1,0)&gt;0,0,0),1))</f>
        <v>0</v>
      </c>
      <c r="AC2470" s="161">
        <f>IF(DATOS!J2434=Y$39,DATOS!C2434,"")</f>
        <v>0</v>
      </c>
    </row>
    <row r="2471" spans="27:29" x14ac:dyDescent="0.25">
      <c r="AA2471" s="160">
        <f t="shared" si="43"/>
        <v>1</v>
      </c>
      <c r="AB2471" s="160">
        <f>IF(AC2471="",0,IFERROR(IF(VLOOKUP(AC2471,AC$38:AC2470,1,0)&gt;0,0,0),1))</f>
        <v>0</v>
      </c>
      <c r="AC2471" s="161">
        <f>IF(DATOS!J2435=Y$39,DATOS!C2435,"")</f>
        <v>0</v>
      </c>
    </row>
    <row r="2472" spans="27:29" x14ac:dyDescent="0.25">
      <c r="AA2472" s="160">
        <f t="shared" si="43"/>
        <v>1</v>
      </c>
      <c r="AB2472" s="160">
        <f>IF(AC2472="",0,IFERROR(IF(VLOOKUP(AC2472,AC$38:AC2471,1,0)&gt;0,0,0),1))</f>
        <v>0</v>
      </c>
      <c r="AC2472" s="161">
        <f>IF(DATOS!J2436=Y$39,DATOS!C2436,"")</f>
        <v>0</v>
      </c>
    </row>
    <row r="2473" spans="27:29" x14ac:dyDescent="0.25">
      <c r="AA2473" s="160">
        <f t="shared" si="43"/>
        <v>1</v>
      </c>
      <c r="AB2473" s="160">
        <f>IF(AC2473="",0,IFERROR(IF(VLOOKUP(AC2473,AC$38:AC2472,1,0)&gt;0,0,0),1))</f>
        <v>0</v>
      </c>
      <c r="AC2473" s="161">
        <f>IF(DATOS!J2437=Y$39,DATOS!C2437,"")</f>
        <v>0</v>
      </c>
    </row>
    <row r="2474" spans="27:29" x14ac:dyDescent="0.25">
      <c r="AA2474" s="160">
        <f t="shared" si="43"/>
        <v>1</v>
      </c>
      <c r="AB2474" s="160">
        <f>IF(AC2474="",0,IFERROR(IF(VLOOKUP(AC2474,AC$38:AC2473,1,0)&gt;0,0,0),1))</f>
        <v>0</v>
      </c>
      <c r="AC2474" s="161">
        <f>IF(DATOS!J2438=Y$39,DATOS!C2438,"")</f>
        <v>0</v>
      </c>
    </row>
    <row r="2475" spans="27:29" x14ac:dyDescent="0.25">
      <c r="AA2475" s="160">
        <f t="shared" si="43"/>
        <v>1</v>
      </c>
      <c r="AB2475" s="160">
        <f>IF(AC2475="",0,IFERROR(IF(VLOOKUP(AC2475,AC$38:AC2474,1,0)&gt;0,0,0),1))</f>
        <v>0</v>
      </c>
      <c r="AC2475" s="161">
        <f>IF(DATOS!J2439=Y$39,DATOS!C2439,"")</f>
        <v>0</v>
      </c>
    </row>
    <row r="2476" spans="27:29" x14ac:dyDescent="0.25">
      <c r="AA2476" s="160">
        <f t="shared" si="43"/>
        <v>1</v>
      </c>
      <c r="AB2476" s="160">
        <f>IF(AC2476="",0,IFERROR(IF(VLOOKUP(AC2476,AC$38:AC2475,1,0)&gt;0,0,0),1))</f>
        <v>0</v>
      </c>
      <c r="AC2476" s="161">
        <f>IF(DATOS!J2440=Y$39,DATOS!C2440,"")</f>
        <v>0</v>
      </c>
    </row>
    <row r="2477" spans="27:29" x14ac:dyDescent="0.25">
      <c r="AA2477" s="160">
        <f t="shared" si="43"/>
        <v>1</v>
      </c>
      <c r="AB2477" s="160">
        <f>IF(AC2477="",0,IFERROR(IF(VLOOKUP(AC2477,AC$38:AC2476,1,0)&gt;0,0,0),1))</f>
        <v>0</v>
      </c>
      <c r="AC2477" s="161">
        <f>IF(DATOS!J2441=Y$39,DATOS!C2441,"")</f>
        <v>0</v>
      </c>
    </row>
    <row r="2478" spans="27:29" x14ac:dyDescent="0.25">
      <c r="AA2478" s="160">
        <f t="shared" si="43"/>
        <v>1</v>
      </c>
      <c r="AB2478" s="160">
        <f>IF(AC2478="",0,IFERROR(IF(VLOOKUP(AC2478,AC$38:AC2477,1,0)&gt;0,0,0),1))</f>
        <v>0</v>
      </c>
      <c r="AC2478" s="161">
        <f>IF(DATOS!J2442=Y$39,DATOS!C2442,"")</f>
        <v>0</v>
      </c>
    </row>
    <row r="2479" spans="27:29" x14ac:dyDescent="0.25">
      <c r="AA2479" s="160">
        <f t="shared" si="43"/>
        <v>1</v>
      </c>
      <c r="AB2479" s="160">
        <f>IF(AC2479="",0,IFERROR(IF(VLOOKUP(AC2479,AC$38:AC2478,1,0)&gt;0,0,0),1))</f>
        <v>0</v>
      </c>
      <c r="AC2479" s="161">
        <f>IF(DATOS!J2443=Y$39,DATOS!C2443,"")</f>
        <v>0</v>
      </c>
    </row>
    <row r="2480" spans="27:29" x14ac:dyDescent="0.25">
      <c r="AA2480" s="160">
        <f t="shared" si="43"/>
        <v>1</v>
      </c>
      <c r="AB2480" s="160">
        <f>IF(AC2480="",0,IFERROR(IF(VLOOKUP(AC2480,AC$38:AC2479,1,0)&gt;0,0,0),1))</f>
        <v>0</v>
      </c>
      <c r="AC2480" s="161">
        <f>IF(DATOS!J2444=Y$39,DATOS!C2444,"")</f>
        <v>0</v>
      </c>
    </row>
    <row r="2481" spans="27:29" x14ac:dyDescent="0.25">
      <c r="AA2481" s="160">
        <f t="shared" si="43"/>
        <v>1</v>
      </c>
      <c r="AB2481" s="160">
        <f>IF(AC2481="",0,IFERROR(IF(VLOOKUP(AC2481,AC$38:AC2480,1,0)&gt;0,0,0),1))</f>
        <v>0</v>
      </c>
      <c r="AC2481" s="161">
        <f>IF(DATOS!J2445=Y$39,DATOS!C2445,"")</f>
        <v>0</v>
      </c>
    </row>
    <row r="2482" spans="27:29" x14ac:dyDescent="0.25">
      <c r="AA2482" s="160">
        <f t="shared" si="43"/>
        <v>1</v>
      </c>
      <c r="AB2482" s="160">
        <f>IF(AC2482="",0,IFERROR(IF(VLOOKUP(AC2482,AC$38:AC2481,1,0)&gt;0,0,0),1))</f>
        <v>0</v>
      </c>
      <c r="AC2482" s="161">
        <f>IF(DATOS!J2446=Y$39,DATOS!C2446,"")</f>
        <v>0</v>
      </c>
    </row>
    <row r="2483" spans="27:29" x14ac:dyDescent="0.25">
      <c r="AA2483" s="160">
        <f t="shared" si="43"/>
        <v>1</v>
      </c>
      <c r="AB2483" s="160">
        <f>IF(AC2483="",0,IFERROR(IF(VLOOKUP(AC2483,AC$38:AC2482,1,0)&gt;0,0,0),1))</f>
        <v>0</v>
      </c>
      <c r="AC2483" s="161">
        <f>IF(DATOS!J2447=Y$39,DATOS!C2447,"")</f>
        <v>0</v>
      </c>
    </row>
    <row r="2484" spans="27:29" x14ac:dyDescent="0.25">
      <c r="AA2484" s="160">
        <f t="shared" si="43"/>
        <v>1</v>
      </c>
      <c r="AB2484" s="160">
        <f>IF(AC2484="",0,IFERROR(IF(VLOOKUP(AC2484,AC$38:AC2483,1,0)&gt;0,0,0),1))</f>
        <v>0</v>
      </c>
      <c r="AC2484" s="161">
        <f>IF(DATOS!J2448=Y$39,DATOS!C2448,"")</f>
        <v>0</v>
      </c>
    </row>
    <row r="2485" spans="27:29" x14ac:dyDescent="0.25">
      <c r="AA2485" s="160">
        <f t="shared" si="43"/>
        <v>1</v>
      </c>
      <c r="AB2485" s="160">
        <f>IF(AC2485="",0,IFERROR(IF(VLOOKUP(AC2485,AC$38:AC2484,1,0)&gt;0,0,0),1))</f>
        <v>0</v>
      </c>
      <c r="AC2485" s="161">
        <f>IF(DATOS!J2449=Y$39,DATOS!C2449,"")</f>
        <v>0</v>
      </c>
    </row>
    <row r="2486" spans="27:29" x14ac:dyDescent="0.25">
      <c r="AA2486" s="160">
        <f t="shared" si="43"/>
        <v>1</v>
      </c>
      <c r="AB2486" s="160">
        <f>IF(AC2486="",0,IFERROR(IF(VLOOKUP(AC2486,AC$38:AC2485,1,0)&gt;0,0,0),1))</f>
        <v>0</v>
      </c>
      <c r="AC2486" s="161">
        <f>IF(DATOS!J2450=Y$39,DATOS!C2450,"")</f>
        <v>0</v>
      </c>
    </row>
    <row r="2487" spans="27:29" x14ac:dyDescent="0.25">
      <c r="AA2487" s="160">
        <f t="shared" si="43"/>
        <v>1</v>
      </c>
      <c r="AB2487" s="160">
        <f>IF(AC2487="",0,IFERROR(IF(VLOOKUP(AC2487,AC$38:AC2486,1,0)&gt;0,0,0),1))</f>
        <v>0</v>
      </c>
      <c r="AC2487" s="161">
        <f>IF(DATOS!J2451=Y$39,DATOS!C2451,"")</f>
        <v>0</v>
      </c>
    </row>
    <row r="2488" spans="27:29" x14ac:dyDescent="0.25">
      <c r="AA2488" s="160">
        <f t="shared" si="43"/>
        <v>1</v>
      </c>
      <c r="AB2488" s="160">
        <f>IF(AC2488="",0,IFERROR(IF(VLOOKUP(AC2488,AC$38:AC2487,1,0)&gt;0,0,0),1))</f>
        <v>0</v>
      </c>
      <c r="AC2488" s="161">
        <f>IF(DATOS!J2452=Y$39,DATOS!C2452,"")</f>
        <v>0</v>
      </c>
    </row>
    <row r="2489" spans="27:29" x14ac:dyDescent="0.25">
      <c r="AA2489" s="160">
        <f t="shared" si="43"/>
        <v>1</v>
      </c>
      <c r="AB2489" s="160">
        <f>IF(AC2489="",0,IFERROR(IF(VLOOKUP(AC2489,AC$38:AC2488,1,0)&gt;0,0,0),1))</f>
        <v>0</v>
      </c>
      <c r="AC2489" s="161">
        <f>IF(DATOS!J2453=Y$39,DATOS!C2453,"")</f>
        <v>0</v>
      </c>
    </row>
    <row r="2490" spans="27:29" x14ac:dyDescent="0.25">
      <c r="AA2490" s="160">
        <f t="shared" si="43"/>
        <v>1</v>
      </c>
      <c r="AB2490" s="160">
        <f>IF(AC2490="",0,IFERROR(IF(VLOOKUP(AC2490,AC$38:AC2489,1,0)&gt;0,0,0),1))</f>
        <v>0</v>
      </c>
      <c r="AC2490" s="161">
        <f>IF(DATOS!J2454=Y$39,DATOS!C2454,"")</f>
        <v>0</v>
      </c>
    </row>
    <row r="2491" spans="27:29" x14ac:dyDescent="0.25">
      <c r="AA2491" s="160">
        <f t="shared" si="43"/>
        <v>1</v>
      </c>
      <c r="AB2491" s="160">
        <f>IF(AC2491="",0,IFERROR(IF(VLOOKUP(AC2491,AC$38:AC2490,1,0)&gt;0,0,0),1))</f>
        <v>0</v>
      </c>
      <c r="AC2491" s="161">
        <f>IF(DATOS!J2455=Y$39,DATOS!C2455,"")</f>
        <v>0</v>
      </c>
    </row>
    <row r="2492" spans="27:29" x14ac:dyDescent="0.25">
      <c r="AA2492" s="160">
        <f t="shared" si="43"/>
        <v>1</v>
      </c>
      <c r="AB2492" s="160">
        <f>IF(AC2492="",0,IFERROR(IF(VLOOKUP(AC2492,AC$38:AC2491,1,0)&gt;0,0,0),1))</f>
        <v>0</v>
      </c>
      <c r="AC2492" s="161">
        <f>IF(DATOS!J2456=Y$39,DATOS!C2456,"")</f>
        <v>0</v>
      </c>
    </row>
    <row r="2493" spans="27:29" x14ac:dyDescent="0.25">
      <c r="AA2493" s="160">
        <f t="shared" si="43"/>
        <v>1</v>
      </c>
      <c r="AB2493" s="160">
        <f>IF(AC2493="",0,IFERROR(IF(VLOOKUP(AC2493,AC$38:AC2492,1,0)&gt;0,0,0),1))</f>
        <v>0</v>
      </c>
      <c r="AC2493" s="161">
        <f>IF(DATOS!J2457=Y$39,DATOS!C2457,"")</f>
        <v>0</v>
      </c>
    </row>
    <row r="2494" spans="27:29" x14ac:dyDescent="0.25">
      <c r="AA2494" s="160">
        <f t="shared" si="43"/>
        <v>1</v>
      </c>
      <c r="AB2494" s="160">
        <f>IF(AC2494="",0,IFERROR(IF(VLOOKUP(AC2494,AC$38:AC2493,1,0)&gt;0,0,0),1))</f>
        <v>0</v>
      </c>
      <c r="AC2494" s="161">
        <f>IF(DATOS!J2458=Y$39,DATOS!C2458,"")</f>
        <v>0</v>
      </c>
    </row>
    <row r="2495" spans="27:29" x14ac:dyDescent="0.25">
      <c r="AA2495" s="160">
        <f t="shared" si="43"/>
        <v>1</v>
      </c>
      <c r="AB2495" s="160">
        <f>IF(AC2495="",0,IFERROR(IF(VLOOKUP(AC2495,AC$38:AC2494,1,0)&gt;0,0,0),1))</f>
        <v>0</v>
      </c>
      <c r="AC2495" s="161">
        <f>IF(DATOS!J2459=Y$39,DATOS!C2459,"")</f>
        <v>0</v>
      </c>
    </row>
    <row r="2496" spans="27:29" x14ac:dyDescent="0.25">
      <c r="AA2496" s="160">
        <f t="shared" si="43"/>
        <v>1</v>
      </c>
      <c r="AB2496" s="160">
        <f>IF(AC2496="",0,IFERROR(IF(VLOOKUP(AC2496,AC$38:AC2495,1,0)&gt;0,0,0),1))</f>
        <v>0</v>
      </c>
      <c r="AC2496" s="161">
        <f>IF(DATOS!J2460=Y$39,DATOS!C2460,"")</f>
        <v>0</v>
      </c>
    </row>
    <row r="2497" spans="27:29" x14ac:dyDescent="0.25">
      <c r="AA2497" s="160">
        <f t="shared" si="43"/>
        <v>1</v>
      </c>
      <c r="AB2497" s="160">
        <f>IF(AC2497="",0,IFERROR(IF(VLOOKUP(AC2497,AC$38:AC2496,1,0)&gt;0,0,0),1))</f>
        <v>0</v>
      </c>
      <c r="AC2497" s="161">
        <f>IF(DATOS!J2461=Y$39,DATOS!C2461,"")</f>
        <v>0</v>
      </c>
    </row>
    <row r="2498" spans="27:29" x14ac:dyDescent="0.25">
      <c r="AA2498" s="160">
        <f t="shared" si="43"/>
        <v>1</v>
      </c>
      <c r="AB2498" s="160">
        <f>IF(AC2498="",0,IFERROR(IF(VLOOKUP(AC2498,AC$38:AC2497,1,0)&gt;0,0,0),1))</f>
        <v>0</v>
      </c>
      <c r="AC2498" s="161">
        <f>IF(DATOS!J2462=Y$39,DATOS!C2462,"")</f>
        <v>0</v>
      </c>
    </row>
    <row r="2499" spans="27:29" x14ac:dyDescent="0.25">
      <c r="AA2499" s="160">
        <f t="shared" si="43"/>
        <v>1</v>
      </c>
      <c r="AB2499" s="160">
        <f>IF(AC2499="",0,IFERROR(IF(VLOOKUP(AC2499,AC$38:AC2498,1,0)&gt;0,0,0),1))</f>
        <v>0</v>
      </c>
      <c r="AC2499" s="161">
        <f>IF(DATOS!J2463=Y$39,DATOS!C2463,"")</f>
        <v>0</v>
      </c>
    </row>
    <row r="2500" spans="27:29" x14ac:dyDescent="0.25">
      <c r="AA2500" s="160">
        <f t="shared" si="43"/>
        <v>1</v>
      </c>
      <c r="AB2500" s="160">
        <f>IF(AC2500="",0,IFERROR(IF(VLOOKUP(AC2500,AC$38:AC2499,1,0)&gt;0,0,0),1))</f>
        <v>0</v>
      </c>
      <c r="AC2500" s="161">
        <f>IF(DATOS!J2464=Y$39,DATOS!C2464,"")</f>
        <v>0</v>
      </c>
    </row>
    <row r="2501" spans="27:29" x14ac:dyDescent="0.25">
      <c r="AA2501" s="160">
        <f t="shared" si="43"/>
        <v>1</v>
      </c>
      <c r="AB2501" s="160">
        <f>IF(AC2501="",0,IFERROR(IF(VLOOKUP(AC2501,AC$38:AC2500,1,0)&gt;0,0,0),1))</f>
        <v>0</v>
      </c>
      <c r="AC2501" s="161">
        <f>IF(DATOS!J2465=Y$39,DATOS!C2465,"")</f>
        <v>0</v>
      </c>
    </row>
    <row r="2502" spans="27:29" x14ac:dyDescent="0.25">
      <c r="AA2502" s="160">
        <f t="shared" si="43"/>
        <v>1</v>
      </c>
      <c r="AB2502" s="160">
        <f>IF(AC2502="",0,IFERROR(IF(VLOOKUP(AC2502,AC$38:AC2501,1,0)&gt;0,0,0),1))</f>
        <v>0</v>
      </c>
      <c r="AC2502" s="161">
        <f>IF(DATOS!J2466=Y$39,DATOS!C2466,"")</f>
        <v>0</v>
      </c>
    </row>
    <row r="2503" spans="27:29" x14ac:dyDescent="0.25">
      <c r="AA2503" s="160">
        <f t="shared" si="43"/>
        <v>1</v>
      </c>
      <c r="AB2503" s="160">
        <f>IF(AC2503="",0,IFERROR(IF(VLOOKUP(AC2503,AC$38:AC2502,1,0)&gt;0,0,0),1))</f>
        <v>0</v>
      </c>
      <c r="AC2503" s="161">
        <f>IF(DATOS!J2467=Y$39,DATOS!C2467,"")</f>
        <v>0</v>
      </c>
    </row>
    <row r="2504" spans="27:29" x14ac:dyDescent="0.25">
      <c r="AA2504" s="160">
        <f t="shared" si="43"/>
        <v>1</v>
      </c>
      <c r="AB2504" s="160">
        <f>IF(AC2504="",0,IFERROR(IF(VLOOKUP(AC2504,AC$38:AC2503,1,0)&gt;0,0,0),1))</f>
        <v>0</v>
      </c>
      <c r="AC2504" s="161">
        <f>IF(DATOS!J2468=Y$39,DATOS!C2468,"")</f>
        <v>0</v>
      </c>
    </row>
    <row r="2505" spans="27:29" x14ac:dyDescent="0.25">
      <c r="AA2505" s="160">
        <f t="shared" si="43"/>
        <v>1</v>
      </c>
      <c r="AB2505" s="160">
        <f>IF(AC2505="",0,IFERROR(IF(VLOOKUP(AC2505,AC$38:AC2504,1,0)&gt;0,0,0),1))</f>
        <v>0</v>
      </c>
      <c r="AC2505" s="161">
        <f>IF(DATOS!J2469=Y$39,DATOS!C2469,"")</f>
        <v>0</v>
      </c>
    </row>
    <row r="2506" spans="27:29" x14ac:dyDescent="0.25">
      <c r="AA2506" s="160">
        <f t="shared" si="43"/>
        <v>1</v>
      </c>
      <c r="AB2506" s="160">
        <f>IF(AC2506="",0,IFERROR(IF(VLOOKUP(AC2506,AC$38:AC2505,1,0)&gt;0,0,0),1))</f>
        <v>0</v>
      </c>
      <c r="AC2506" s="161">
        <f>IF(DATOS!J2470=Y$39,DATOS!C2470,"")</f>
        <v>0</v>
      </c>
    </row>
    <row r="2507" spans="27:29" x14ac:dyDescent="0.25">
      <c r="AA2507" s="160">
        <f t="shared" si="43"/>
        <v>1</v>
      </c>
      <c r="AB2507" s="160">
        <f>IF(AC2507="",0,IFERROR(IF(VLOOKUP(AC2507,AC$38:AC2506,1,0)&gt;0,0,0),1))</f>
        <v>0</v>
      </c>
      <c r="AC2507" s="161">
        <f>IF(DATOS!J2471=Y$39,DATOS!C2471,"")</f>
        <v>0</v>
      </c>
    </row>
    <row r="2508" spans="27:29" x14ac:dyDescent="0.25">
      <c r="AA2508" s="160">
        <f t="shared" si="43"/>
        <v>1</v>
      </c>
      <c r="AB2508" s="160">
        <f>IF(AC2508="",0,IFERROR(IF(VLOOKUP(AC2508,AC$38:AC2507,1,0)&gt;0,0,0),1))</f>
        <v>0</v>
      </c>
      <c r="AC2508" s="161">
        <f>IF(DATOS!J2472=Y$39,DATOS!C2472,"")</f>
        <v>0</v>
      </c>
    </row>
    <row r="2509" spans="27:29" x14ac:dyDescent="0.25">
      <c r="AA2509" s="160">
        <f t="shared" si="43"/>
        <v>1</v>
      </c>
      <c r="AB2509" s="160">
        <f>IF(AC2509="",0,IFERROR(IF(VLOOKUP(AC2509,AC$38:AC2508,1,0)&gt;0,0,0),1))</f>
        <v>0</v>
      </c>
      <c r="AC2509" s="161">
        <f>IF(DATOS!J2473=Y$39,DATOS!C2473,"")</f>
        <v>0</v>
      </c>
    </row>
    <row r="2510" spans="27:29" x14ac:dyDescent="0.25">
      <c r="AA2510" s="160">
        <f t="shared" si="43"/>
        <v>1</v>
      </c>
      <c r="AB2510" s="160">
        <f>IF(AC2510="",0,IFERROR(IF(VLOOKUP(AC2510,AC$38:AC2509,1,0)&gt;0,0,0),1))</f>
        <v>0</v>
      </c>
      <c r="AC2510" s="161">
        <f>IF(DATOS!J2474=Y$39,DATOS!C2474,"")</f>
        <v>0</v>
      </c>
    </row>
    <row r="2511" spans="27:29" x14ac:dyDescent="0.25">
      <c r="AA2511" s="160">
        <f t="shared" si="43"/>
        <v>1</v>
      </c>
      <c r="AB2511" s="160">
        <f>IF(AC2511="",0,IFERROR(IF(VLOOKUP(AC2511,AC$38:AC2510,1,0)&gt;0,0,0),1))</f>
        <v>0</v>
      </c>
      <c r="AC2511" s="161">
        <f>IF(DATOS!J2475=Y$39,DATOS!C2475,"")</f>
        <v>0</v>
      </c>
    </row>
    <row r="2512" spans="27:29" x14ac:dyDescent="0.25">
      <c r="AA2512" s="160">
        <f t="shared" si="43"/>
        <v>1</v>
      </c>
      <c r="AB2512" s="160">
        <f>IF(AC2512="",0,IFERROR(IF(VLOOKUP(AC2512,AC$38:AC2511,1,0)&gt;0,0,0),1))</f>
        <v>0</v>
      </c>
      <c r="AC2512" s="161">
        <f>IF(DATOS!J2476=Y$39,DATOS!C2476,"")</f>
        <v>0</v>
      </c>
    </row>
    <row r="2513" spans="27:29" x14ac:dyDescent="0.25">
      <c r="AA2513" s="160">
        <f t="shared" si="43"/>
        <v>1</v>
      </c>
      <c r="AB2513" s="160">
        <f>IF(AC2513="",0,IFERROR(IF(VLOOKUP(AC2513,AC$38:AC2512,1,0)&gt;0,0,0),1))</f>
        <v>0</v>
      </c>
      <c r="AC2513" s="161">
        <f>IF(DATOS!J2477=Y$39,DATOS!C2477,"")</f>
        <v>0</v>
      </c>
    </row>
    <row r="2514" spans="27:29" x14ac:dyDescent="0.25">
      <c r="AA2514" s="160">
        <f t="shared" si="43"/>
        <v>1</v>
      </c>
      <c r="AB2514" s="160">
        <f>IF(AC2514="",0,IFERROR(IF(VLOOKUP(AC2514,AC$38:AC2513,1,0)&gt;0,0,0),1))</f>
        <v>0</v>
      </c>
      <c r="AC2514" s="161">
        <f>IF(DATOS!J2478=Y$39,DATOS!C2478,"")</f>
        <v>0</v>
      </c>
    </row>
    <row r="2515" spans="27:29" x14ac:dyDescent="0.25">
      <c r="AA2515" s="160">
        <f t="shared" si="43"/>
        <v>1</v>
      </c>
      <c r="AB2515" s="160">
        <f>IF(AC2515="",0,IFERROR(IF(VLOOKUP(AC2515,AC$38:AC2514,1,0)&gt;0,0,0),1))</f>
        <v>0</v>
      </c>
      <c r="AC2515" s="161">
        <f>IF(DATOS!J2479=Y$39,DATOS!C2479,"")</f>
        <v>0</v>
      </c>
    </row>
    <row r="2516" spans="27:29" x14ac:dyDescent="0.25">
      <c r="AA2516" s="160">
        <f t="shared" si="43"/>
        <v>1</v>
      </c>
      <c r="AB2516" s="160">
        <f>IF(AC2516="",0,IFERROR(IF(VLOOKUP(AC2516,AC$38:AC2515,1,0)&gt;0,0,0),1))</f>
        <v>0</v>
      </c>
      <c r="AC2516" s="161">
        <f>IF(DATOS!J2480=Y$39,DATOS!C2480,"")</f>
        <v>0</v>
      </c>
    </row>
    <row r="2517" spans="27:29" x14ac:dyDescent="0.25">
      <c r="AA2517" s="160">
        <f t="shared" si="43"/>
        <v>1</v>
      </c>
      <c r="AB2517" s="160">
        <f>IF(AC2517="",0,IFERROR(IF(VLOOKUP(AC2517,AC$38:AC2516,1,0)&gt;0,0,0),1))</f>
        <v>0</v>
      </c>
      <c r="AC2517" s="161">
        <f>IF(DATOS!J2481=Y$39,DATOS!C2481,"")</f>
        <v>0</v>
      </c>
    </row>
    <row r="2518" spans="27:29" x14ac:dyDescent="0.25">
      <c r="AA2518" s="160">
        <f t="shared" si="43"/>
        <v>1</v>
      </c>
      <c r="AB2518" s="160">
        <f>IF(AC2518="",0,IFERROR(IF(VLOOKUP(AC2518,AC$38:AC2517,1,0)&gt;0,0,0),1))</f>
        <v>0</v>
      </c>
      <c r="AC2518" s="161">
        <f>IF(DATOS!J2482=Y$39,DATOS!C2482,"")</f>
        <v>0</v>
      </c>
    </row>
    <row r="2519" spans="27:29" x14ac:dyDescent="0.25">
      <c r="AA2519" s="160">
        <f t="shared" si="43"/>
        <v>1</v>
      </c>
      <c r="AB2519" s="160">
        <f>IF(AC2519="",0,IFERROR(IF(VLOOKUP(AC2519,AC$38:AC2518,1,0)&gt;0,0,0),1))</f>
        <v>0</v>
      </c>
      <c r="AC2519" s="161">
        <f>IF(DATOS!J2483=Y$39,DATOS!C2483,"")</f>
        <v>0</v>
      </c>
    </row>
    <row r="2520" spans="27:29" x14ac:dyDescent="0.25">
      <c r="AA2520" s="160">
        <f t="shared" si="43"/>
        <v>1</v>
      </c>
      <c r="AB2520" s="160">
        <f>IF(AC2520="",0,IFERROR(IF(VLOOKUP(AC2520,AC$38:AC2519,1,0)&gt;0,0,0),1))</f>
        <v>0</v>
      </c>
      <c r="AC2520" s="161">
        <f>IF(DATOS!J2484=Y$39,DATOS!C2484,"")</f>
        <v>0</v>
      </c>
    </row>
    <row r="2521" spans="27:29" x14ac:dyDescent="0.25">
      <c r="AA2521" s="160">
        <f t="shared" si="43"/>
        <v>1</v>
      </c>
      <c r="AB2521" s="160">
        <f>IF(AC2521="",0,IFERROR(IF(VLOOKUP(AC2521,AC$38:AC2520,1,0)&gt;0,0,0),1))</f>
        <v>0</v>
      </c>
      <c r="AC2521" s="161">
        <f>IF(DATOS!J2485=Y$39,DATOS!C2485,"")</f>
        <v>0</v>
      </c>
    </row>
    <row r="2522" spans="27:29" x14ac:dyDescent="0.25">
      <c r="AA2522" s="160">
        <f t="shared" si="43"/>
        <v>1</v>
      </c>
      <c r="AB2522" s="160">
        <f>IF(AC2522="",0,IFERROR(IF(VLOOKUP(AC2522,AC$38:AC2521,1,0)&gt;0,0,0),1))</f>
        <v>0</v>
      </c>
      <c r="AC2522" s="161">
        <f>IF(DATOS!J2486=Y$39,DATOS!C2486,"")</f>
        <v>0</v>
      </c>
    </row>
    <row r="2523" spans="27:29" x14ac:dyDescent="0.25">
      <c r="AA2523" s="160">
        <f t="shared" si="43"/>
        <v>1</v>
      </c>
      <c r="AB2523" s="160">
        <f>IF(AC2523="",0,IFERROR(IF(VLOOKUP(AC2523,AC$38:AC2522,1,0)&gt;0,0,0),1))</f>
        <v>0</v>
      </c>
      <c r="AC2523" s="161">
        <f>IF(DATOS!J2487=Y$39,DATOS!C2487,"")</f>
        <v>0</v>
      </c>
    </row>
    <row r="2524" spans="27:29" x14ac:dyDescent="0.25">
      <c r="AA2524" s="160">
        <f t="shared" si="43"/>
        <v>1</v>
      </c>
      <c r="AB2524" s="160">
        <f>IF(AC2524="",0,IFERROR(IF(VLOOKUP(AC2524,AC$38:AC2523,1,0)&gt;0,0,0),1))</f>
        <v>0</v>
      </c>
      <c r="AC2524" s="161">
        <f>IF(DATOS!J2488=Y$39,DATOS!C2488,"")</f>
        <v>0</v>
      </c>
    </row>
    <row r="2525" spans="27:29" x14ac:dyDescent="0.25">
      <c r="AA2525" s="160">
        <f t="shared" si="43"/>
        <v>1</v>
      </c>
      <c r="AB2525" s="160">
        <f>IF(AC2525="",0,IFERROR(IF(VLOOKUP(AC2525,AC$38:AC2524,1,0)&gt;0,0,0),1))</f>
        <v>0</v>
      </c>
      <c r="AC2525" s="161">
        <f>IF(DATOS!J2489=Y$39,DATOS!C2489,"")</f>
        <v>0</v>
      </c>
    </row>
    <row r="2526" spans="27:29" x14ac:dyDescent="0.25">
      <c r="AA2526" s="160">
        <f t="shared" si="43"/>
        <v>1</v>
      </c>
      <c r="AB2526" s="160">
        <f>IF(AC2526="",0,IFERROR(IF(VLOOKUP(AC2526,AC$38:AC2525,1,0)&gt;0,0,0),1))</f>
        <v>0</v>
      </c>
      <c r="AC2526" s="161">
        <f>IF(DATOS!J2490=Y$39,DATOS!C2490,"")</f>
        <v>0</v>
      </c>
    </row>
    <row r="2527" spans="27:29" x14ac:dyDescent="0.25">
      <c r="AA2527" s="160">
        <f t="shared" si="43"/>
        <v>1</v>
      </c>
      <c r="AB2527" s="160">
        <f>IF(AC2527="",0,IFERROR(IF(VLOOKUP(AC2527,AC$38:AC2526,1,0)&gt;0,0,0),1))</f>
        <v>0</v>
      </c>
      <c r="AC2527" s="161">
        <f>IF(DATOS!J2491=Y$39,DATOS!C2491,"")</f>
        <v>0</v>
      </c>
    </row>
    <row r="2528" spans="27:29" x14ac:dyDescent="0.25">
      <c r="AA2528" s="160">
        <f t="shared" si="43"/>
        <v>1</v>
      </c>
      <c r="AB2528" s="160">
        <f>IF(AC2528="",0,IFERROR(IF(VLOOKUP(AC2528,AC$38:AC2527,1,0)&gt;0,0,0),1))</f>
        <v>0</v>
      </c>
      <c r="AC2528" s="161">
        <f>IF(DATOS!J2492=Y$39,DATOS!C2492,"")</f>
        <v>0</v>
      </c>
    </row>
    <row r="2529" spans="27:29" x14ac:dyDescent="0.25">
      <c r="AA2529" s="160">
        <f t="shared" si="43"/>
        <v>1</v>
      </c>
      <c r="AB2529" s="160">
        <f>IF(AC2529="",0,IFERROR(IF(VLOOKUP(AC2529,AC$38:AC2528,1,0)&gt;0,0,0),1))</f>
        <v>0</v>
      </c>
      <c r="AC2529" s="161">
        <f>IF(DATOS!J2493=Y$39,DATOS!C2493,"")</f>
        <v>0</v>
      </c>
    </row>
    <row r="2530" spans="27:29" x14ac:dyDescent="0.25">
      <c r="AA2530" s="160">
        <f t="shared" si="43"/>
        <v>1</v>
      </c>
      <c r="AB2530" s="160">
        <f>IF(AC2530="",0,IFERROR(IF(VLOOKUP(AC2530,AC$38:AC2529,1,0)&gt;0,0,0),1))</f>
        <v>0</v>
      </c>
      <c r="AC2530" s="161">
        <f>IF(DATOS!J2494=Y$39,DATOS!C2494,"")</f>
        <v>0</v>
      </c>
    </row>
    <row r="2531" spans="27:29" x14ac:dyDescent="0.25">
      <c r="AA2531" s="160">
        <f t="shared" si="43"/>
        <v>1</v>
      </c>
      <c r="AB2531" s="160">
        <f>IF(AC2531="",0,IFERROR(IF(VLOOKUP(AC2531,AC$38:AC2530,1,0)&gt;0,0,0),1))</f>
        <v>0</v>
      </c>
      <c r="AC2531" s="161">
        <f>IF(DATOS!J2495=Y$39,DATOS!C2495,"")</f>
        <v>0</v>
      </c>
    </row>
    <row r="2532" spans="27:29" x14ac:dyDescent="0.25">
      <c r="AA2532" s="160">
        <f t="shared" si="43"/>
        <v>1</v>
      </c>
      <c r="AB2532" s="160">
        <f>IF(AC2532="",0,IFERROR(IF(VLOOKUP(AC2532,AC$38:AC2531,1,0)&gt;0,0,0),1))</f>
        <v>0</v>
      </c>
      <c r="AC2532" s="161">
        <f>IF(DATOS!J2496=Y$39,DATOS!C2496,"")</f>
        <v>0</v>
      </c>
    </row>
    <row r="2533" spans="27:29" x14ac:dyDescent="0.25">
      <c r="AA2533" s="160">
        <f t="shared" si="43"/>
        <v>1</v>
      </c>
      <c r="AB2533" s="160">
        <f>IF(AC2533="",0,IFERROR(IF(VLOOKUP(AC2533,AC$38:AC2532,1,0)&gt;0,0,0),1))</f>
        <v>0</v>
      </c>
      <c r="AC2533" s="161">
        <f>IF(DATOS!J2497=Y$39,DATOS!C2497,"")</f>
        <v>0</v>
      </c>
    </row>
    <row r="2534" spans="27:29" x14ac:dyDescent="0.25">
      <c r="AA2534" s="160">
        <f t="shared" ref="AA2534:AA2597" si="44">AA2533+AB2534</f>
        <v>1</v>
      </c>
      <c r="AB2534" s="160">
        <f>IF(AC2534="",0,IFERROR(IF(VLOOKUP(AC2534,AC$38:AC2533,1,0)&gt;0,0,0),1))</f>
        <v>0</v>
      </c>
      <c r="AC2534" s="161">
        <f>IF(DATOS!J2498=Y$39,DATOS!C2498,"")</f>
        <v>0</v>
      </c>
    </row>
    <row r="2535" spans="27:29" x14ac:dyDescent="0.25">
      <c r="AA2535" s="160">
        <f t="shared" si="44"/>
        <v>1</v>
      </c>
      <c r="AB2535" s="160">
        <f>IF(AC2535="",0,IFERROR(IF(VLOOKUP(AC2535,AC$38:AC2534,1,0)&gt;0,0,0),1))</f>
        <v>0</v>
      </c>
      <c r="AC2535" s="161">
        <f>IF(DATOS!J2499=Y$39,DATOS!C2499,"")</f>
        <v>0</v>
      </c>
    </row>
    <row r="2536" spans="27:29" x14ac:dyDescent="0.25">
      <c r="AA2536" s="160">
        <f t="shared" si="44"/>
        <v>1</v>
      </c>
      <c r="AB2536" s="160">
        <f>IF(AC2536="",0,IFERROR(IF(VLOOKUP(AC2536,AC$38:AC2535,1,0)&gt;0,0,0),1))</f>
        <v>0</v>
      </c>
      <c r="AC2536" s="161">
        <f>IF(DATOS!J2500=Y$39,DATOS!C2500,"")</f>
        <v>0</v>
      </c>
    </row>
    <row r="2537" spans="27:29" x14ac:dyDescent="0.25">
      <c r="AA2537" s="160">
        <f t="shared" si="44"/>
        <v>1</v>
      </c>
      <c r="AB2537" s="160">
        <f>IF(AC2537="",0,IFERROR(IF(VLOOKUP(AC2537,AC$38:AC2536,1,0)&gt;0,0,0),1))</f>
        <v>0</v>
      </c>
      <c r="AC2537" s="161">
        <f>IF(DATOS!J2501=Y$39,DATOS!C2501,"")</f>
        <v>0</v>
      </c>
    </row>
    <row r="2538" spans="27:29" x14ac:dyDescent="0.25">
      <c r="AA2538" s="160">
        <f t="shared" si="44"/>
        <v>1</v>
      </c>
      <c r="AB2538" s="160">
        <f>IF(AC2538="",0,IFERROR(IF(VLOOKUP(AC2538,AC$38:AC2537,1,0)&gt;0,0,0),1))</f>
        <v>0</v>
      </c>
      <c r="AC2538" s="161">
        <f>IF(DATOS!J2502=Y$39,DATOS!C2502,"")</f>
        <v>0</v>
      </c>
    </row>
    <row r="2539" spans="27:29" x14ac:dyDescent="0.25">
      <c r="AA2539" s="160">
        <f t="shared" si="44"/>
        <v>1</v>
      </c>
      <c r="AB2539" s="160">
        <f>IF(AC2539="",0,IFERROR(IF(VLOOKUP(AC2539,AC$38:AC2538,1,0)&gt;0,0,0),1))</f>
        <v>0</v>
      </c>
      <c r="AC2539" s="161">
        <f>IF(DATOS!J2503=Y$39,DATOS!C2503,"")</f>
        <v>0</v>
      </c>
    </row>
    <row r="2540" spans="27:29" x14ac:dyDescent="0.25">
      <c r="AA2540" s="160">
        <f t="shared" si="44"/>
        <v>1</v>
      </c>
      <c r="AB2540" s="160">
        <f>IF(AC2540="",0,IFERROR(IF(VLOOKUP(AC2540,AC$38:AC2539,1,0)&gt;0,0,0),1))</f>
        <v>0</v>
      </c>
      <c r="AC2540" s="161">
        <f>IF(DATOS!J2504=Y$39,DATOS!C2504,"")</f>
        <v>0</v>
      </c>
    </row>
    <row r="2541" spans="27:29" x14ac:dyDescent="0.25">
      <c r="AA2541" s="160">
        <f t="shared" si="44"/>
        <v>1</v>
      </c>
      <c r="AB2541" s="160">
        <f>IF(AC2541="",0,IFERROR(IF(VLOOKUP(AC2541,AC$38:AC2540,1,0)&gt;0,0,0),1))</f>
        <v>0</v>
      </c>
      <c r="AC2541" s="161">
        <f>IF(DATOS!J2505=Y$39,DATOS!C2505,"")</f>
        <v>0</v>
      </c>
    </row>
    <row r="2542" spans="27:29" x14ac:dyDescent="0.25">
      <c r="AA2542" s="160">
        <f t="shared" si="44"/>
        <v>1</v>
      </c>
      <c r="AB2542" s="160">
        <f>IF(AC2542="",0,IFERROR(IF(VLOOKUP(AC2542,AC$38:AC2541,1,0)&gt;0,0,0),1))</f>
        <v>0</v>
      </c>
      <c r="AC2542" s="161">
        <f>IF(DATOS!J2506=Y$39,DATOS!C2506,"")</f>
        <v>0</v>
      </c>
    </row>
    <row r="2543" spans="27:29" x14ac:dyDescent="0.25">
      <c r="AA2543" s="160">
        <f t="shared" si="44"/>
        <v>1</v>
      </c>
      <c r="AB2543" s="160">
        <f>IF(AC2543="",0,IFERROR(IF(VLOOKUP(AC2543,AC$38:AC2542,1,0)&gt;0,0,0),1))</f>
        <v>0</v>
      </c>
      <c r="AC2543" s="161">
        <f>IF(DATOS!J2507=Y$39,DATOS!C2507,"")</f>
        <v>0</v>
      </c>
    </row>
    <row r="2544" spans="27:29" x14ac:dyDescent="0.25">
      <c r="AA2544" s="160">
        <f t="shared" si="44"/>
        <v>1</v>
      </c>
      <c r="AB2544" s="160">
        <f>IF(AC2544="",0,IFERROR(IF(VLOOKUP(AC2544,AC$38:AC2543,1,0)&gt;0,0,0),1))</f>
        <v>0</v>
      </c>
      <c r="AC2544" s="161">
        <f>IF(DATOS!J2508=Y$39,DATOS!C2508,"")</f>
        <v>0</v>
      </c>
    </row>
    <row r="2545" spans="27:29" x14ac:dyDescent="0.25">
      <c r="AA2545" s="160">
        <f t="shared" si="44"/>
        <v>1</v>
      </c>
      <c r="AB2545" s="160">
        <f>IF(AC2545="",0,IFERROR(IF(VLOOKUP(AC2545,AC$38:AC2544,1,0)&gt;0,0,0),1))</f>
        <v>0</v>
      </c>
      <c r="AC2545" s="161">
        <f>IF(DATOS!J2509=Y$39,DATOS!C2509,"")</f>
        <v>0</v>
      </c>
    </row>
    <row r="2546" spans="27:29" x14ac:dyDescent="0.25">
      <c r="AA2546" s="160">
        <f t="shared" si="44"/>
        <v>1</v>
      </c>
      <c r="AB2546" s="160">
        <f>IF(AC2546="",0,IFERROR(IF(VLOOKUP(AC2546,AC$38:AC2545,1,0)&gt;0,0,0),1))</f>
        <v>0</v>
      </c>
      <c r="AC2546" s="161">
        <f>IF(DATOS!J2510=Y$39,DATOS!C2510,"")</f>
        <v>0</v>
      </c>
    </row>
    <row r="2547" spans="27:29" x14ac:dyDescent="0.25">
      <c r="AA2547" s="160">
        <f t="shared" si="44"/>
        <v>1</v>
      </c>
      <c r="AB2547" s="160">
        <f>IF(AC2547="",0,IFERROR(IF(VLOOKUP(AC2547,AC$38:AC2546,1,0)&gt;0,0,0),1))</f>
        <v>0</v>
      </c>
      <c r="AC2547" s="161">
        <f>IF(DATOS!J2511=Y$39,DATOS!C2511,"")</f>
        <v>0</v>
      </c>
    </row>
    <row r="2548" spans="27:29" x14ac:dyDescent="0.25">
      <c r="AA2548" s="160">
        <f t="shared" si="44"/>
        <v>1</v>
      </c>
      <c r="AB2548" s="160">
        <f>IF(AC2548="",0,IFERROR(IF(VLOOKUP(AC2548,AC$38:AC2547,1,0)&gt;0,0,0),1))</f>
        <v>0</v>
      </c>
      <c r="AC2548" s="161">
        <f>IF(DATOS!J2512=Y$39,DATOS!C2512,"")</f>
        <v>0</v>
      </c>
    </row>
    <row r="2549" spans="27:29" x14ac:dyDescent="0.25">
      <c r="AA2549" s="160">
        <f t="shared" si="44"/>
        <v>1</v>
      </c>
      <c r="AB2549" s="160">
        <f>IF(AC2549="",0,IFERROR(IF(VLOOKUP(AC2549,AC$38:AC2548,1,0)&gt;0,0,0),1))</f>
        <v>0</v>
      </c>
      <c r="AC2549" s="161">
        <f>IF(DATOS!J2513=Y$39,DATOS!C2513,"")</f>
        <v>0</v>
      </c>
    </row>
    <row r="2550" spans="27:29" x14ac:dyDescent="0.25">
      <c r="AA2550" s="160">
        <f t="shared" si="44"/>
        <v>1</v>
      </c>
      <c r="AB2550" s="160">
        <f>IF(AC2550="",0,IFERROR(IF(VLOOKUP(AC2550,AC$38:AC2549,1,0)&gt;0,0,0),1))</f>
        <v>0</v>
      </c>
      <c r="AC2550" s="161">
        <f>IF(DATOS!J2514=Y$39,DATOS!C2514,"")</f>
        <v>0</v>
      </c>
    </row>
    <row r="2551" spans="27:29" x14ac:dyDescent="0.25">
      <c r="AA2551" s="160">
        <f t="shared" si="44"/>
        <v>1</v>
      </c>
      <c r="AB2551" s="160">
        <f>IF(AC2551="",0,IFERROR(IF(VLOOKUP(AC2551,AC$38:AC2550,1,0)&gt;0,0,0),1))</f>
        <v>0</v>
      </c>
      <c r="AC2551" s="161">
        <f>IF(DATOS!J2515=Y$39,DATOS!C2515,"")</f>
        <v>0</v>
      </c>
    </row>
    <row r="2552" spans="27:29" x14ac:dyDescent="0.25">
      <c r="AA2552" s="160">
        <f t="shared" si="44"/>
        <v>1</v>
      </c>
      <c r="AB2552" s="160">
        <f>IF(AC2552="",0,IFERROR(IF(VLOOKUP(AC2552,AC$38:AC2551,1,0)&gt;0,0,0),1))</f>
        <v>0</v>
      </c>
      <c r="AC2552" s="161">
        <f>IF(DATOS!J2516=Y$39,DATOS!C2516,"")</f>
        <v>0</v>
      </c>
    </row>
    <row r="2553" spans="27:29" x14ac:dyDescent="0.25">
      <c r="AA2553" s="160">
        <f t="shared" si="44"/>
        <v>1</v>
      </c>
      <c r="AB2553" s="160">
        <f>IF(AC2553="",0,IFERROR(IF(VLOOKUP(AC2553,AC$38:AC2552,1,0)&gt;0,0,0),1))</f>
        <v>0</v>
      </c>
      <c r="AC2553" s="161">
        <f>IF(DATOS!J2517=Y$39,DATOS!C2517,"")</f>
        <v>0</v>
      </c>
    </row>
    <row r="2554" spans="27:29" x14ac:dyDescent="0.25">
      <c r="AA2554" s="160">
        <f t="shared" si="44"/>
        <v>1</v>
      </c>
      <c r="AB2554" s="160">
        <f>IF(AC2554="",0,IFERROR(IF(VLOOKUP(AC2554,AC$38:AC2553,1,0)&gt;0,0,0),1))</f>
        <v>0</v>
      </c>
      <c r="AC2554" s="161">
        <f>IF(DATOS!J2518=Y$39,DATOS!C2518,"")</f>
        <v>0</v>
      </c>
    </row>
    <row r="2555" spans="27:29" x14ac:dyDescent="0.25">
      <c r="AA2555" s="160">
        <f t="shared" si="44"/>
        <v>1</v>
      </c>
      <c r="AB2555" s="160">
        <f>IF(AC2555="",0,IFERROR(IF(VLOOKUP(AC2555,AC$38:AC2554,1,0)&gt;0,0,0),1))</f>
        <v>0</v>
      </c>
      <c r="AC2555" s="161">
        <f>IF(DATOS!J2519=Y$39,DATOS!C2519,"")</f>
        <v>0</v>
      </c>
    </row>
    <row r="2556" spans="27:29" x14ac:dyDescent="0.25">
      <c r="AA2556" s="160">
        <f t="shared" si="44"/>
        <v>1</v>
      </c>
      <c r="AB2556" s="160">
        <f>IF(AC2556="",0,IFERROR(IF(VLOOKUP(AC2556,AC$38:AC2555,1,0)&gt;0,0,0),1))</f>
        <v>0</v>
      </c>
      <c r="AC2556" s="161">
        <f>IF(DATOS!J2520=Y$39,DATOS!C2520,"")</f>
        <v>0</v>
      </c>
    </row>
    <row r="2557" spans="27:29" x14ac:dyDescent="0.25">
      <c r="AA2557" s="160">
        <f t="shared" si="44"/>
        <v>1</v>
      </c>
      <c r="AB2557" s="160">
        <f>IF(AC2557="",0,IFERROR(IF(VLOOKUP(AC2557,AC$38:AC2556,1,0)&gt;0,0,0),1))</f>
        <v>0</v>
      </c>
      <c r="AC2557" s="161">
        <f>IF(DATOS!J2521=Y$39,DATOS!C2521,"")</f>
        <v>0</v>
      </c>
    </row>
    <row r="2558" spans="27:29" x14ac:dyDescent="0.25">
      <c r="AA2558" s="160">
        <f t="shared" si="44"/>
        <v>1</v>
      </c>
      <c r="AB2558" s="160">
        <f>IF(AC2558="",0,IFERROR(IF(VLOOKUP(AC2558,AC$38:AC2557,1,0)&gt;0,0,0),1))</f>
        <v>0</v>
      </c>
      <c r="AC2558" s="161">
        <f>IF(DATOS!J2522=Y$39,DATOS!C2522,"")</f>
        <v>0</v>
      </c>
    </row>
    <row r="2559" spans="27:29" x14ac:dyDescent="0.25">
      <c r="AA2559" s="160">
        <f t="shared" si="44"/>
        <v>1</v>
      </c>
      <c r="AB2559" s="160">
        <f>IF(AC2559="",0,IFERROR(IF(VLOOKUP(AC2559,AC$38:AC2558,1,0)&gt;0,0,0),1))</f>
        <v>0</v>
      </c>
      <c r="AC2559" s="161">
        <f>IF(DATOS!J2523=Y$39,DATOS!C2523,"")</f>
        <v>0</v>
      </c>
    </row>
    <row r="2560" spans="27:29" x14ac:dyDescent="0.25">
      <c r="AA2560" s="160">
        <f t="shared" si="44"/>
        <v>1</v>
      </c>
      <c r="AB2560" s="160">
        <f>IF(AC2560="",0,IFERROR(IF(VLOOKUP(AC2560,AC$38:AC2559,1,0)&gt;0,0,0),1))</f>
        <v>0</v>
      </c>
      <c r="AC2560" s="161">
        <f>IF(DATOS!J2524=Y$39,DATOS!C2524,"")</f>
        <v>0</v>
      </c>
    </row>
    <row r="2561" spans="27:29" x14ac:dyDescent="0.25">
      <c r="AA2561" s="160">
        <f t="shared" si="44"/>
        <v>1</v>
      </c>
      <c r="AB2561" s="160">
        <f>IF(AC2561="",0,IFERROR(IF(VLOOKUP(AC2561,AC$38:AC2560,1,0)&gt;0,0,0),1))</f>
        <v>0</v>
      </c>
      <c r="AC2561" s="161">
        <f>IF(DATOS!J2525=Y$39,DATOS!C2525,"")</f>
        <v>0</v>
      </c>
    </row>
    <row r="2562" spans="27:29" x14ac:dyDescent="0.25">
      <c r="AA2562" s="160">
        <f t="shared" si="44"/>
        <v>1</v>
      </c>
      <c r="AB2562" s="160">
        <f>IF(AC2562="",0,IFERROR(IF(VLOOKUP(AC2562,AC$38:AC2561,1,0)&gt;0,0,0),1))</f>
        <v>0</v>
      </c>
      <c r="AC2562" s="161">
        <f>IF(DATOS!J2526=Y$39,DATOS!C2526,"")</f>
        <v>0</v>
      </c>
    </row>
    <row r="2563" spans="27:29" x14ac:dyDescent="0.25">
      <c r="AA2563" s="160">
        <f t="shared" si="44"/>
        <v>1</v>
      </c>
      <c r="AB2563" s="160">
        <f>IF(AC2563="",0,IFERROR(IF(VLOOKUP(AC2563,AC$38:AC2562,1,0)&gt;0,0,0),1))</f>
        <v>0</v>
      </c>
      <c r="AC2563" s="161">
        <f>IF(DATOS!J2527=Y$39,DATOS!C2527,"")</f>
        <v>0</v>
      </c>
    </row>
    <row r="2564" spans="27:29" x14ac:dyDescent="0.25">
      <c r="AA2564" s="160">
        <f t="shared" si="44"/>
        <v>1</v>
      </c>
      <c r="AB2564" s="160">
        <f>IF(AC2564="",0,IFERROR(IF(VLOOKUP(AC2564,AC$38:AC2563,1,0)&gt;0,0,0),1))</f>
        <v>0</v>
      </c>
      <c r="AC2564" s="161">
        <f>IF(DATOS!J2528=Y$39,DATOS!C2528,"")</f>
        <v>0</v>
      </c>
    </row>
    <row r="2565" spans="27:29" x14ac:dyDescent="0.25">
      <c r="AA2565" s="160">
        <f t="shared" si="44"/>
        <v>1</v>
      </c>
      <c r="AB2565" s="160">
        <f>IF(AC2565="",0,IFERROR(IF(VLOOKUP(AC2565,AC$38:AC2564,1,0)&gt;0,0,0),1))</f>
        <v>0</v>
      </c>
      <c r="AC2565" s="161">
        <f>IF(DATOS!J2529=Y$39,DATOS!C2529,"")</f>
        <v>0</v>
      </c>
    </row>
    <row r="2566" spans="27:29" x14ac:dyDescent="0.25">
      <c r="AA2566" s="160">
        <f t="shared" si="44"/>
        <v>1</v>
      </c>
      <c r="AB2566" s="160">
        <f>IF(AC2566="",0,IFERROR(IF(VLOOKUP(AC2566,AC$38:AC2565,1,0)&gt;0,0,0),1))</f>
        <v>0</v>
      </c>
      <c r="AC2566" s="161">
        <f>IF(DATOS!J2530=Y$39,DATOS!C2530,"")</f>
        <v>0</v>
      </c>
    </row>
    <row r="2567" spans="27:29" x14ac:dyDescent="0.25">
      <c r="AA2567" s="160">
        <f t="shared" si="44"/>
        <v>1</v>
      </c>
      <c r="AB2567" s="160">
        <f>IF(AC2567="",0,IFERROR(IF(VLOOKUP(AC2567,AC$38:AC2566,1,0)&gt;0,0,0),1))</f>
        <v>0</v>
      </c>
      <c r="AC2567" s="161">
        <f>IF(DATOS!J2531=Y$39,DATOS!C2531,"")</f>
        <v>0</v>
      </c>
    </row>
    <row r="2568" spans="27:29" x14ac:dyDescent="0.25">
      <c r="AA2568" s="160">
        <f t="shared" si="44"/>
        <v>1</v>
      </c>
      <c r="AB2568" s="160">
        <f>IF(AC2568="",0,IFERROR(IF(VLOOKUP(AC2568,AC$38:AC2567,1,0)&gt;0,0,0),1))</f>
        <v>0</v>
      </c>
      <c r="AC2568" s="161">
        <f>IF(DATOS!J2532=Y$39,DATOS!C2532,"")</f>
        <v>0</v>
      </c>
    </row>
    <row r="2569" spans="27:29" x14ac:dyDescent="0.25">
      <c r="AA2569" s="160">
        <f t="shared" si="44"/>
        <v>1</v>
      </c>
      <c r="AB2569" s="160">
        <f>IF(AC2569="",0,IFERROR(IF(VLOOKUP(AC2569,AC$38:AC2568,1,0)&gt;0,0,0),1))</f>
        <v>0</v>
      </c>
      <c r="AC2569" s="161">
        <f>IF(DATOS!J2533=Y$39,DATOS!C2533,"")</f>
        <v>0</v>
      </c>
    </row>
    <row r="2570" spans="27:29" x14ac:dyDescent="0.25">
      <c r="AA2570" s="160">
        <f t="shared" si="44"/>
        <v>1</v>
      </c>
      <c r="AB2570" s="160">
        <f>IF(AC2570="",0,IFERROR(IF(VLOOKUP(AC2570,AC$38:AC2569,1,0)&gt;0,0,0),1))</f>
        <v>0</v>
      </c>
      <c r="AC2570" s="161">
        <f>IF(DATOS!J2534=Y$39,DATOS!C2534,"")</f>
        <v>0</v>
      </c>
    </row>
    <row r="2571" spans="27:29" x14ac:dyDescent="0.25">
      <c r="AA2571" s="160">
        <f t="shared" si="44"/>
        <v>1</v>
      </c>
      <c r="AB2571" s="160">
        <f>IF(AC2571="",0,IFERROR(IF(VLOOKUP(AC2571,AC$38:AC2570,1,0)&gt;0,0,0),1))</f>
        <v>0</v>
      </c>
      <c r="AC2571" s="161">
        <f>IF(DATOS!J2535=Y$39,DATOS!C2535,"")</f>
        <v>0</v>
      </c>
    </row>
    <row r="2572" spans="27:29" x14ac:dyDescent="0.25">
      <c r="AA2572" s="160">
        <f t="shared" si="44"/>
        <v>1</v>
      </c>
      <c r="AB2572" s="160">
        <f>IF(AC2572="",0,IFERROR(IF(VLOOKUP(AC2572,AC$38:AC2571,1,0)&gt;0,0,0),1))</f>
        <v>0</v>
      </c>
      <c r="AC2572" s="161">
        <f>IF(DATOS!J2536=Y$39,DATOS!C2536,"")</f>
        <v>0</v>
      </c>
    </row>
    <row r="2573" spans="27:29" x14ac:dyDescent="0.25">
      <c r="AA2573" s="160">
        <f t="shared" si="44"/>
        <v>1</v>
      </c>
      <c r="AB2573" s="160">
        <f>IF(AC2573="",0,IFERROR(IF(VLOOKUP(AC2573,AC$38:AC2572,1,0)&gt;0,0,0),1))</f>
        <v>0</v>
      </c>
      <c r="AC2573" s="161">
        <f>IF(DATOS!J2537=Y$39,DATOS!C2537,"")</f>
        <v>0</v>
      </c>
    </row>
    <row r="2574" spans="27:29" x14ac:dyDescent="0.25">
      <c r="AA2574" s="160">
        <f t="shared" si="44"/>
        <v>1</v>
      </c>
      <c r="AB2574" s="160">
        <f>IF(AC2574="",0,IFERROR(IF(VLOOKUP(AC2574,AC$38:AC2573,1,0)&gt;0,0,0),1))</f>
        <v>0</v>
      </c>
      <c r="AC2574" s="161">
        <f>IF(DATOS!J2538=Y$39,DATOS!C2538,"")</f>
        <v>0</v>
      </c>
    </row>
    <row r="2575" spans="27:29" x14ac:dyDescent="0.25">
      <c r="AA2575" s="160">
        <f t="shared" si="44"/>
        <v>1</v>
      </c>
      <c r="AB2575" s="160">
        <f>IF(AC2575="",0,IFERROR(IF(VLOOKUP(AC2575,AC$38:AC2574,1,0)&gt;0,0,0),1))</f>
        <v>0</v>
      </c>
      <c r="AC2575" s="161">
        <f>IF(DATOS!J2539=Y$39,DATOS!C2539,"")</f>
        <v>0</v>
      </c>
    </row>
    <row r="2576" spans="27:29" x14ac:dyDescent="0.25">
      <c r="AA2576" s="160">
        <f t="shared" si="44"/>
        <v>1</v>
      </c>
      <c r="AB2576" s="160">
        <f>IF(AC2576="",0,IFERROR(IF(VLOOKUP(AC2576,AC$38:AC2575,1,0)&gt;0,0,0),1))</f>
        <v>0</v>
      </c>
      <c r="AC2576" s="161">
        <f>IF(DATOS!J2540=Y$39,DATOS!C2540,"")</f>
        <v>0</v>
      </c>
    </row>
    <row r="2577" spans="27:29" x14ac:dyDescent="0.25">
      <c r="AA2577" s="160">
        <f t="shared" si="44"/>
        <v>1</v>
      </c>
      <c r="AB2577" s="160">
        <f>IF(AC2577="",0,IFERROR(IF(VLOOKUP(AC2577,AC$38:AC2576,1,0)&gt;0,0,0),1))</f>
        <v>0</v>
      </c>
      <c r="AC2577" s="161">
        <f>IF(DATOS!J2541=Y$39,DATOS!C2541,"")</f>
        <v>0</v>
      </c>
    </row>
    <row r="2578" spans="27:29" x14ac:dyDescent="0.25">
      <c r="AA2578" s="160">
        <f t="shared" si="44"/>
        <v>1</v>
      </c>
      <c r="AB2578" s="160">
        <f>IF(AC2578="",0,IFERROR(IF(VLOOKUP(AC2578,AC$38:AC2577,1,0)&gt;0,0,0),1))</f>
        <v>0</v>
      </c>
      <c r="AC2578" s="161">
        <f>IF(DATOS!J2542=Y$39,DATOS!C2542,"")</f>
        <v>0</v>
      </c>
    </row>
    <row r="2579" spans="27:29" x14ac:dyDescent="0.25">
      <c r="AA2579" s="160">
        <f t="shared" si="44"/>
        <v>1</v>
      </c>
      <c r="AB2579" s="160">
        <f>IF(AC2579="",0,IFERROR(IF(VLOOKUP(AC2579,AC$38:AC2578,1,0)&gt;0,0,0),1))</f>
        <v>0</v>
      </c>
      <c r="AC2579" s="161">
        <f>IF(DATOS!J2543=Y$39,DATOS!C2543,"")</f>
        <v>0</v>
      </c>
    </row>
    <row r="2580" spans="27:29" x14ac:dyDescent="0.25">
      <c r="AA2580" s="160">
        <f t="shared" si="44"/>
        <v>1</v>
      </c>
      <c r="AB2580" s="160">
        <f>IF(AC2580="",0,IFERROR(IF(VLOOKUP(AC2580,AC$38:AC2579,1,0)&gt;0,0,0),1))</f>
        <v>0</v>
      </c>
      <c r="AC2580" s="161">
        <f>IF(DATOS!J2544=Y$39,DATOS!C2544,"")</f>
        <v>0</v>
      </c>
    </row>
    <row r="2581" spans="27:29" x14ac:dyDescent="0.25">
      <c r="AA2581" s="160">
        <f t="shared" si="44"/>
        <v>1</v>
      </c>
      <c r="AB2581" s="160">
        <f>IF(AC2581="",0,IFERROR(IF(VLOOKUP(AC2581,AC$38:AC2580,1,0)&gt;0,0,0),1))</f>
        <v>0</v>
      </c>
      <c r="AC2581" s="161">
        <f>IF(DATOS!J2545=Y$39,DATOS!C2545,"")</f>
        <v>0</v>
      </c>
    </row>
    <row r="2582" spans="27:29" x14ac:dyDescent="0.25">
      <c r="AA2582" s="160">
        <f t="shared" si="44"/>
        <v>1</v>
      </c>
      <c r="AB2582" s="160">
        <f>IF(AC2582="",0,IFERROR(IF(VLOOKUP(AC2582,AC$38:AC2581,1,0)&gt;0,0,0),1))</f>
        <v>0</v>
      </c>
      <c r="AC2582" s="161">
        <f>IF(DATOS!J2546=Y$39,DATOS!C2546,"")</f>
        <v>0</v>
      </c>
    </row>
    <row r="2583" spans="27:29" x14ac:dyDescent="0.25">
      <c r="AA2583" s="160">
        <f t="shared" si="44"/>
        <v>1</v>
      </c>
      <c r="AB2583" s="160">
        <f>IF(AC2583="",0,IFERROR(IF(VLOOKUP(AC2583,AC$38:AC2582,1,0)&gt;0,0,0),1))</f>
        <v>0</v>
      </c>
      <c r="AC2583" s="161">
        <f>IF(DATOS!J2547=Y$39,DATOS!C2547,"")</f>
        <v>0</v>
      </c>
    </row>
    <row r="2584" spans="27:29" x14ac:dyDescent="0.25">
      <c r="AA2584" s="160">
        <f t="shared" si="44"/>
        <v>1</v>
      </c>
      <c r="AB2584" s="160">
        <f>IF(AC2584="",0,IFERROR(IF(VLOOKUP(AC2584,AC$38:AC2583,1,0)&gt;0,0,0),1))</f>
        <v>0</v>
      </c>
      <c r="AC2584" s="161">
        <f>IF(DATOS!J2548=Y$39,DATOS!C2548,"")</f>
        <v>0</v>
      </c>
    </row>
    <row r="2585" spans="27:29" x14ac:dyDescent="0.25">
      <c r="AA2585" s="160">
        <f t="shared" si="44"/>
        <v>1</v>
      </c>
      <c r="AB2585" s="160">
        <f>IF(AC2585="",0,IFERROR(IF(VLOOKUP(AC2585,AC$38:AC2584,1,0)&gt;0,0,0),1))</f>
        <v>0</v>
      </c>
      <c r="AC2585" s="161">
        <f>IF(DATOS!J2549=Y$39,DATOS!C2549,"")</f>
        <v>0</v>
      </c>
    </row>
    <row r="2586" spans="27:29" x14ac:dyDescent="0.25">
      <c r="AA2586" s="160">
        <f t="shared" si="44"/>
        <v>1</v>
      </c>
      <c r="AB2586" s="160">
        <f>IF(AC2586="",0,IFERROR(IF(VLOOKUP(AC2586,AC$38:AC2585,1,0)&gt;0,0,0),1))</f>
        <v>0</v>
      </c>
      <c r="AC2586" s="161">
        <f>IF(DATOS!J2550=Y$39,DATOS!C2550,"")</f>
        <v>0</v>
      </c>
    </row>
    <row r="2587" spans="27:29" x14ac:dyDescent="0.25">
      <c r="AA2587" s="160">
        <f t="shared" si="44"/>
        <v>1</v>
      </c>
      <c r="AB2587" s="160">
        <f>IF(AC2587="",0,IFERROR(IF(VLOOKUP(AC2587,AC$38:AC2586,1,0)&gt;0,0,0),1))</f>
        <v>0</v>
      </c>
      <c r="AC2587" s="161">
        <f>IF(DATOS!J2551=Y$39,DATOS!C2551,"")</f>
        <v>0</v>
      </c>
    </row>
    <row r="2588" spans="27:29" x14ac:dyDescent="0.25">
      <c r="AA2588" s="160">
        <f t="shared" si="44"/>
        <v>1</v>
      </c>
      <c r="AB2588" s="160">
        <f>IF(AC2588="",0,IFERROR(IF(VLOOKUP(AC2588,AC$38:AC2587,1,0)&gt;0,0,0),1))</f>
        <v>0</v>
      </c>
      <c r="AC2588" s="161">
        <f>IF(DATOS!J2552=Y$39,DATOS!C2552,"")</f>
        <v>0</v>
      </c>
    </row>
    <row r="2589" spans="27:29" x14ac:dyDescent="0.25">
      <c r="AA2589" s="160">
        <f t="shared" si="44"/>
        <v>1</v>
      </c>
      <c r="AB2589" s="160">
        <f>IF(AC2589="",0,IFERROR(IF(VLOOKUP(AC2589,AC$38:AC2588,1,0)&gt;0,0,0),1))</f>
        <v>0</v>
      </c>
      <c r="AC2589" s="161">
        <f>IF(DATOS!J2553=Y$39,DATOS!C2553,"")</f>
        <v>0</v>
      </c>
    </row>
    <row r="2590" spans="27:29" x14ac:dyDescent="0.25">
      <c r="AA2590" s="160">
        <f t="shared" si="44"/>
        <v>1</v>
      </c>
      <c r="AB2590" s="160">
        <f>IF(AC2590="",0,IFERROR(IF(VLOOKUP(AC2590,AC$38:AC2589,1,0)&gt;0,0,0),1))</f>
        <v>0</v>
      </c>
      <c r="AC2590" s="161">
        <f>IF(DATOS!J2554=Y$39,DATOS!C2554,"")</f>
        <v>0</v>
      </c>
    </row>
    <row r="2591" spans="27:29" x14ac:dyDescent="0.25">
      <c r="AA2591" s="160">
        <f t="shared" si="44"/>
        <v>1</v>
      </c>
      <c r="AB2591" s="160">
        <f>IF(AC2591="",0,IFERROR(IF(VLOOKUP(AC2591,AC$38:AC2590,1,0)&gt;0,0,0),1))</f>
        <v>0</v>
      </c>
      <c r="AC2591" s="161">
        <f>IF(DATOS!J2555=Y$39,DATOS!C2555,"")</f>
        <v>0</v>
      </c>
    </row>
    <row r="2592" spans="27:29" x14ac:dyDescent="0.25">
      <c r="AA2592" s="160">
        <f t="shared" si="44"/>
        <v>1</v>
      </c>
      <c r="AB2592" s="160">
        <f>IF(AC2592="",0,IFERROR(IF(VLOOKUP(AC2592,AC$38:AC2591,1,0)&gt;0,0,0),1))</f>
        <v>0</v>
      </c>
      <c r="AC2592" s="161">
        <f>IF(DATOS!J2556=Y$39,DATOS!C2556,"")</f>
        <v>0</v>
      </c>
    </row>
    <row r="2593" spans="27:29" x14ac:dyDescent="0.25">
      <c r="AA2593" s="160">
        <f t="shared" si="44"/>
        <v>1</v>
      </c>
      <c r="AB2593" s="160">
        <f>IF(AC2593="",0,IFERROR(IF(VLOOKUP(AC2593,AC$38:AC2592,1,0)&gt;0,0,0),1))</f>
        <v>0</v>
      </c>
      <c r="AC2593" s="161">
        <f>IF(DATOS!J2557=Y$39,DATOS!C2557,"")</f>
        <v>0</v>
      </c>
    </row>
    <row r="2594" spans="27:29" x14ac:dyDescent="0.25">
      <c r="AA2594" s="160">
        <f t="shared" si="44"/>
        <v>1</v>
      </c>
      <c r="AB2594" s="160">
        <f>IF(AC2594="",0,IFERROR(IF(VLOOKUP(AC2594,AC$38:AC2593,1,0)&gt;0,0,0),1))</f>
        <v>0</v>
      </c>
      <c r="AC2594" s="161">
        <f>IF(DATOS!J2558=Y$39,DATOS!C2558,"")</f>
        <v>0</v>
      </c>
    </row>
    <row r="2595" spans="27:29" x14ac:dyDescent="0.25">
      <c r="AA2595" s="160">
        <f t="shared" si="44"/>
        <v>1</v>
      </c>
      <c r="AB2595" s="160">
        <f>IF(AC2595="",0,IFERROR(IF(VLOOKUP(AC2595,AC$38:AC2594,1,0)&gt;0,0,0),1))</f>
        <v>0</v>
      </c>
      <c r="AC2595" s="161">
        <f>IF(DATOS!J2559=Y$39,DATOS!C2559,"")</f>
        <v>0</v>
      </c>
    </row>
    <row r="2596" spans="27:29" x14ac:dyDescent="0.25">
      <c r="AA2596" s="160">
        <f t="shared" si="44"/>
        <v>1</v>
      </c>
      <c r="AB2596" s="160">
        <f>IF(AC2596="",0,IFERROR(IF(VLOOKUP(AC2596,AC$38:AC2595,1,0)&gt;0,0,0),1))</f>
        <v>0</v>
      </c>
      <c r="AC2596" s="161">
        <f>IF(DATOS!J2560=Y$39,DATOS!C2560,"")</f>
        <v>0</v>
      </c>
    </row>
    <row r="2597" spans="27:29" x14ac:dyDescent="0.25">
      <c r="AA2597" s="160">
        <f t="shared" si="44"/>
        <v>1</v>
      </c>
      <c r="AB2597" s="160">
        <f>IF(AC2597="",0,IFERROR(IF(VLOOKUP(AC2597,AC$38:AC2596,1,0)&gt;0,0,0),1))</f>
        <v>0</v>
      </c>
      <c r="AC2597" s="161">
        <f>IF(DATOS!J2561=Y$39,DATOS!C2561,"")</f>
        <v>0</v>
      </c>
    </row>
    <row r="2598" spans="27:29" x14ac:dyDescent="0.25">
      <c r="AA2598" s="160">
        <f t="shared" ref="AA2598:AA2661" si="45">AA2597+AB2598</f>
        <v>1</v>
      </c>
      <c r="AB2598" s="160">
        <f>IF(AC2598="",0,IFERROR(IF(VLOOKUP(AC2598,AC$38:AC2597,1,0)&gt;0,0,0),1))</f>
        <v>0</v>
      </c>
      <c r="AC2598" s="161">
        <f>IF(DATOS!J2562=Y$39,DATOS!C2562,"")</f>
        <v>0</v>
      </c>
    </row>
    <row r="2599" spans="27:29" x14ac:dyDescent="0.25">
      <c r="AA2599" s="160">
        <f t="shared" si="45"/>
        <v>1</v>
      </c>
      <c r="AB2599" s="160">
        <f>IF(AC2599="",0,IFERROR(IF(VLOOKUP(AC2599,AC$38:AC2598,1,0)&gt;0,0,0),1))</f>
        <v>0</v>
      </c>
      <c r="AC2599" s="161">
        <f>IF(DATOS!J2563=Y$39,DATOS!C2563,"")</f>
        <v>0</v>
      </c>
    </row>
    <row r="2600" spans="27:29" x14ac:dyDescent="0.25">
      <c r="AA2600" s="160">
        <f t="shared" si="45"/>
        <v>1</v>
      </c>
      <c r="AB2600" s="160">
        <f>IF(AC2600="",0,IFERROR(IF(VLOOKUP(AC2600,AC$38:AC2599,1,0)&gt;0,0,0),1))</f>
        <v>0</v>
      </c>
      <c r="AC2600" s="161">
        <f>IF(DATOS!J2564=Y$39,DATOS!C2564,"")</f>
        <v>0</v>
      </c>
    </row>
    <row r="2601" spans="27:29" x14ac:dyDescent="0.25">
      <c r="AA2601" s="160">
        <f t="shared" si="45"/>
        <v>1</v>
      </c>
      <c r="AB2601" s="160">
        <f>IF(AC2601="",0,IFERROR(IF(VLOOKUP(AC2601,AC$38:AC2600,1,0)&gt;0,0,0),1))</f>
        <v>0</v>
      </c>
      <c r="AC2601" s="161">
        <f>IF(DATOS!J2565=Y$39,DATOS!C2565,"")</f>
        <v>0</v>
      </c>
    </row>
    <row r="2602" spans="27:29" x14ac:dyDescent="0.25">
      <c r="AA2602" s="160">
        <f t="shared" si="45"/>
        <v>1</v>
      </c>
      <c r="AB2602" s="160">
        <f>IF(AC2602="",0,IFERROR(IF(VLOOKUP(AC2602,AC$38:AC2601,1,0)&gt;0,0,0),1))</f>
        <v>0</v>
      </c>
      <c r="AC2602" s="161">
        <f>IF(DATOS!J2566=Y$39,DATOS!C2566,"")</f>
        <v>0</v>
      </c>
    </row>
    <row r="2603" spans="27:29" x14ac:dyDescent="0.25">
      <c r="AA2603" s="160">
        <f t="shared" si="45"/>
        <v>1</v>
      </c>
      <c r="AB2603" s="160">
        <f>IF(AC2603="",0,IFERROR(IF(VLOOKUP(AC2603,AC$38:AC2602,1,0)&gt;0,0,0),1))</f>
        <v>0</v>
      </c>
      <c r="AC2603" s="161">
        <f>IF(DATOS!J2567=Y$39,DATOS!C2567,"")</f>
        <v>0</v>
      </c>
    </row>
    <row r="2604" spans="27:29" x14ac:dyDescent="0.25">
      <c r="AA2604" s="160">
        <f t="shared" si="45"/>
        <v>1</v>
      </c>
      <c r="AB2604" s="160">
        <f>IF(AC2604="",0,IFERROR(IF(VLOOKUP(AC2604,AC$38:AC2603,1,0)&gt;0,0,0),1))</f>
        <v>0</v>
      </c>
      <c r="AC2604" s="161">
        <f>IF(DATOS!J2568=Y$39,DATOS!C2568,"")</f>
        <v>0</v>
      </c>
    </row>
    <row r="2605" spans="27:29" x14ac:dyDescent="0.25">
      <c r="AA2605" s="160">
        <f t="shared" si="45"/>
        <v>1</v>
      </c>
      <c r="AB2605" s="160">
        <f>IF(AC2605="",0,IFERROR(IF(VLOOKUP(AC2605,AC$38:AC2604,1,0)&gt;0,0,0),1))</f>
        <v>0</v>
      </c>
      <c r="AC2605" s="161">
        <f>IF(DATOS!J2569=Y$39,DATOS!C2569,"")</f>
        <v>0</v>
      </c>
    </row>
    <row r="2606" spans="27:29" x14ac:dyDescent="0.25">
      <c r="AA2606" s="160">
        <f t="shared" si="45"/>
        <v>1</v>
      </c>
      <c r="AB2606" s="160">
        <f>IF(AC2606="",0,IFERROR(IF(VLOOKUP(AC2606,AC$38:AC2605,1,0)&gt;0,0,0),1))</f>
        <v>0</v>
      </c>
      <c r="AC2606" s="161">
        <f>IF(DATOS!J2570=Y$39,DATOS!C2570,"")</f>
        <v>0</v>
      </c>
    </row>
    <row r="2607" spans="27:29" x14ac:dyDescent="0.25">
      <c r="AA2607" s="160">
        <f t="shared" si="45"/>
        <v>1</v>
      </c>
      <c r="AB2607" s="160">
        <f>IF(AC2607="",0,IFERROR(IF(VLOOKUP(AC2607,AC$38:AC2606,1,0)&gt;0,0,0),1))</f>
        <v>0</v>
      </c>
      <c r="AC2607" s="161">
        <f>IF(DATOS!J2571=Y$39,DATOS!C2571,"")</f>
        <v>0</v>
      </c>
    </row>
    <row r="2608" spans="27:29" x14ac:dyDescent="0.25">
      <c r="AA2608" s="160">
        <f t="shared" si="45"/>
        <v>1</v>
      </c>
      <c r="AB2608" s="160">
        <f>IF(AC2608="",0,IFERROR(IF(VLOOKUP(AC2608,AC$38:AC2607,1,0)&gt;0,0,0),1))</f>
        <v>0</v>
      </c>
      <c r="AC2608" s="161">
        <f>IF(DATOS!J2572=Y$39,DATOS!C2572,"")</f>
        <v>0</v>
      </c>
    </row>
    <row r="2609" spans="27:29" x14ac:dyDescent="0.25">
      <c r="AA2609" s="160">
        <f t="shared" si="45"/>
        <v>1</v>
      </c>
      <c r="AB2609" s="160">
        <f>IF(AC2609="",0,IFERROR(IF(VLOOKUP(AC2609,AC$38:AC2608,1,0)&gt;0,0,0),1))</f>
        <v>0</v>
      </c>
      <c r="AC2609" s="161">
        <f>IF(DATOS!J2573=Y$39,DATOS!C2573,"")</f>
        <v>0</v>
      </c>
    </row>
    <row r="2610" spans="27:29" x14ac:dyDescent="0.25">
      <c r="AA2610" s="160">
        <f t="shared" si="45"/>
        <v>1</v>
      </c>
      <c r="AB2610" s="160">
        <f>IF(AC2610="",0,IFERROR(IF(VLOOKUP(AC2610,AC$38:AC2609,1,0)&gt;0,0,0),1))</f>
        <v>0</v>
      </c>
      <c r="AC2610" s="161">
        <f>IF(DATOS!J2574=Y$39,DATOS!C2574,"")</f>
        <v>0</v>
      </c>
    </row>
    <row r="2611" spans="27:29" x14ac:dyDescent="0.25">
      <c r="AA2611" s="160">
        <f t="shared" si="45"/>
        <v>1</v>
      </c>
      <c r="AB2611" s="160">
        <f>IF(AC2611="",0,IFERROR(IF(VLOOKUP(AC2611,AC$38:AC2610,1,0)&gt;0,0,0),1))</f>
        <v>0</v>
      </c>
      <c r="AC2611" s="161">
        <f>IF(DATOS!J2575=Y$39,DATOS!C2575,"")</f>
        <v>0</v>
      </c>
    </row>
    <row r="2612" spans="27:29" x14ac:dyDescent="0.25">
      <c r="AA2612" s="160">
        <f t="shared" si="45"/>
        <v>1</v>
      </c>
      <c r="AB2612" s="160">
        <f>IF(AC2612="",0,IFERROR(IF(VLOOKUP(AC2612,AC$38:AC2611,1,0)&gt;0,0,0),1))</f>
        <v>0</v>
      </c>
      <c r="AC2612" s="161">
        <f>IF(DATOS!J2576=Y$39,DATOS!C2576,"")</f>
        <v>0</v>
      </c>
    </row>
    <row r="2613" spans="27:29" x14ac:dyDescent="0.25">
      <c r="AA2613" s="160">
        <f t="shared" si="45"/>
        <v>1</v>
      </c>
      <c r="AB2613" s="160">
        <f>IF(AC2613="",0,IFERROR(IF(VLOOKUP(AC2613,AC$38:AC2612,1,0)&gt;0,0,0),1))</f>
        <v>0</v>
      </c>
      <c r="AC2613" s="161">
        <f>IF(DATOS!J2577=Y$39,DATOS!C2577,"")</f>
        <v>0</v>
      </c>
    </row>
    <row r="2614" spans="27:29" x14ac:dyDescent="0.25">
      <c r="AA2614" s="160">
        <f t="shared" si="45"/>
        <v>1</v>
      </c>
      <c r="AB2614" s="160">
        <f>IF(AC2614="",0,IFERROR(IF(VLOOKUP(AC2614,AC$38:AC2613,1,0)&gt;0,0,0),1))</f>
        <v>0</v>
      </c>
      <c r="AC2614" s="161">
        <f>IF(DATOS!J2578=Y$39,DATOS!C2578,"")</f>
        <v>0</v>
      </c>
    </row>
    <row r="2615" spans="27:29" x14ac:dyDescent="0.25">
      <c r="AA2615" s="160">
        <f t="shared" si="45"/>
        <v>1</v>
      </c>
      <c r="AB2615" s="160">
        <f>IF(AC2615="",0,IFERROR(IF(VLOOKUP(AC2615,AC$38:AC2614,1,0)&gt;0,0,0),1))</f>
        <v>0</v>
      </c>
      <c r="AC2615" s="161">
        <f>IF(DATOS!J2579=Y$39,DATOS!C2579,"")</f>
        <v>0</v>
      </c>
    </row>
    <row r="2616" spans="27:29" x14ac:dyDescent="0.25">
      <c r="AA2616" s="160">
        <f t="shared" si="45"/>
        <v>1</v>
      </c>
      <c r="AB2616" s="160">
        <f>IF(AC2616="",0,IFERROR(IF(VLOOKUP(AC2616,AC$38:AC2615,1,0)&gt;0,0,0),1))</f>
        <v>0</v>
      </c>
      <c r="AC2616" s="161">
        <f>IF(DATOS!J2580=Y$39,DATOS!C2580,"")</f>
        <v>0</v>
      </c>
    </row>
    <row r="2617" spans="27:29" x14ac:dyDescent="0.25">
      <c r="AA2617" s="160">
        <f t="shared" si="45"/>
        <v>1</v>
      </c>
      <c r="AB2617" s="160">
        <f>IF(AC2617="",0,IFERROR(IF(VLOOKUP(AC2617,AC$38:AC2616,1,0)&gt;0,0,0),1))</f>
        <v>0</v>
      </c>
      <c r="AC2617" s="161">
        <f>IF(DATOS!J2581=Y$39,DATOS!C2581,"")</f>
        <v>0</v>
      </c>
    </row>
    <row r="2618" spans="27:29" x14ac:dyDescent="0.25">
      <c r="AA2618" s="160">
        <f t="shared" si="45"/>
        <v>1</v>
      </c>
      <c r="AB2618" s="160">
        <f>IF(AC2618="",0,IFERROR(IF(VLOOKUP(AC2618,AC$38:AC2617,1,0)&gt;0,0,0),1))</f>
        <v>0</v>
      </c>
      <c r="AC2618" s="161">
        <f>IF(DATOS!J2582=Y$39,DATOS!C2582,"")</f>
        <v>0</v>
      </c>
    </row>
    <row r="2619" spans="27:29" x14ac:dyDescent="0.25">
      <c r="AA2619" s="160">
        <f t="shared" si="45"/>
        <v>1</v>
      </c>
      <c r="AB2619" s="160">
        <f>IF(AC2619="",0,IFERROR(IF(VLOOKUP(AC2619,AC$38:AC2618,1,0)&gt;0,0,0),1))</f>
        <v>0</v>
      </c>
      <c r="AC2619" s="161">
        <f>IF(DATOS!J2583=Y$39,DATOS!C2583,"")</f>
        <v>0</v>
      </c>
    </row>
    <row r="2620" spans="27:29" x14ac:dyDescent="0.25">
      <c r="AA2620" s="160">
        <f t="shared" si="45"/>
        <v>1</v>
      </c>
      <c r="AB2620" s="160">
        <f>IF(AC2620="",0,IFERROR(IF(VLOOKUP(AC2620,AC$38:AC2619,1,0)&gt;0,0,0),1))</f>
        <v>0</v>
      </c>
      <c r="AC2620" s="161">
        <f>IF(DATOS!J2584=Y$39,DATOS!C2584,"")</f>
        <v>0</v>
      </c>
    </row>
    <row r="2621" spans="27:29" x14ac:dyDescent="0.25">
      <c r="AA2621" s="160">
        <f t="shared" si="45"/>
        <v>1</v>
      </c>
      <c r="AB2621" s="160">
        <f>IF(AC2621="",0,IFERROR(IF(VLOOKUP(AC2621,AC$38:AC2620,1,0)&gt;0,0,0),1))</f>
        <v>0</v>
      </c>
      <c r="AC2621" s="161">
        <f>IF(DATOS!J2585=Y$39,DATOS!C2585,"")</f>
        <v>0</v>
      </c>
    </row>
    <row r="2622" spans="27:29" x14ac:dyDescent="0.25">
      <c r="AA2622" s="160">
        <f t="shared" si="45"/>
        <v>1</v>
      </c>
      <c r="AB2622" s="160">
        <f>IF(AC2622="",0,IFERROR(IF(VLOOKUP(AC2622,AC$38:AC2621,1,0)&gt;0,0,0),1))</f>
        <v>0</v>
      </c>
      <c r="AC2622" s="161">
        <f>IF(DATOS!J2586=Y$39,DATOS!C2586,"")</f>
        <v>0</v>
      </c>
    </row>
    <row r="2623" spans="27:29" x14ac:dyDescent="0.25">
      <c r="AA2623" s="160">
        <f t="shared" si="45"/>
        <v>1</v>
      </c>
      <c r="AB2623" s="160">
        <f>IF(AC2623="",0,IFERROR(IF(VLOOKUP(AC2623,AC$38:AC2622,1,0)&gt;0,0,0),1))</f>
        <v>0</v>
      </c>
      <c r="AC2623" s="161">
        <f>IF(DATOS!J2587=Y$39,DATOS!C2587,"")</f>
        <v>0</v>
      </c>
    </row>
    <row r="2624" spans="27:29" x14ac:dyDescent="0.25">
      <c r="AA2624" s="160">
        <f t="shared" si="45"/>
        <v>1</v>
      </c>
      <c r="AB2624" s="160">
        <f>IF(AC2624="",0,IFERROR(IF(VLOOKUP(AC2624,AC$38:AC2623,1,0)&gt;0,0,0),1))</f>
        <v>0</v>
      </c>
      <c r="AC2624" s="161">
        <f>IF(DATOS!J2588=Y$39,DATOS!C2588,"")</f>
        <v>0</v>
      </c>
    </row>
    <row r="2625" spans="27:29" x14ac:dyDescent="0.25">
      <c r="AA2625" s="160">
        <f t="shared" si="45"/>
        <v>1</v>
      </c>
      <c r="AB2625" s="160">
        <f>IF(AC2625="",0,IFERROR(IF(VLOOKUP(AC2625,AC$38:AC2624,1,0)&gt;0,0,0),1))</f>
        <v>0</v>
      </c>
      <c r="AC2625" s="161">
        <f>IF(DATOS!J2589=Y$39,DATOS!C2589,"")</f>
        <v>0</v>
      </c>
    </row>
    <row r="2626" spans="27:29" x14ac:dyDescent="0.25">
      <c r="AA2626" s="160">
        <f t="shared" si="45"/>
        <v>1</v>
      </c>
      <c r="AB2626" s="160">
        <f>IF(AC2626="",0,IFERROR(IF(VLOOKUP(AC2626,AC$38:AC2625,1,0)&gt;0,0,0),1))</f>
        <v>0</v>
      </c>
      <c r="AC2626" s="161">
        <f>IF(DATOS!J2590=Y$39,DATOS!C2590,"")</f>
        <v>0</v>
      </c>
    </row>
    <row r="2627" spans="27:29" x14ac:dyDescent="0.25">
      <c r="AA2627" s="160">
        <f t="shared" si="45"/>
        <v>1</v>
      </c>
      <c r="AB2627" s="160">
        <f>IF(AC2627="",0,IFERROR(IF(VLOOKUP(AC2627,AC$38:AC2626,1,0)&gt;0,0,0),1))</f>
        <v>0</v>
      </c>
      <c r="AC2627" s="161">
        <f>IF(DATOS!J2591=Y$39,DATOS!C2591,"")</f>
        <v>0</v>
      </c>
    </row>
    <row r="2628" spans="27:29" x14ac:dyDescent="0.25">
      <c r="AA2628" s="160">
        <f t="shared" si="45"/>
        <v>1</v>
      </c>
      <c r="AB2628" s="160">
        <f>IF(AC2628="",0,IFERROR(IF(VLOOKUP(AC2628,AC$38:AC2627,1,0)&gt;0,0,0),1))</f>
        <v>0</v>
      </c>
      <c r="AC2628" s="161">
        <f>IF(DATOS!J2592=Y$39,DATOS!C2592,"")</f>
        <v>0</v>
      </c>
    </row>
    <row r="2629" spans="27:29" x14ac:dyDescent="0.25">
      <c r="AA2629" s="160">
        <f t="shared" si="45"/>
        <v>1</v>
      </c>
      <c r="AB2629" s="160">
        <f>IF(AC2629="",0,IFERROR(IF(VLOOKUP(AC2629,AC$38:AC2628,1,0)&gt;0,0,0),1))</f>
        <v>0</v>
      </c>
      <c r="AC2629" s="161">
        <f>IF(DATOS!J2593=Y$39,DATOS!C2593,"")</f>
        <v>0</v>
      </c>
    </row>
    <row r="2630" spans="27:29" x14ac:dyDescent="0.25">
      <c r="AA2630" s="160">
        <f t="shared" si="45"/>
        <v>1</v>
      </c>
      <c r="AB2630" s="160">
        <f>IF(AC2630="",0,IFERROR(IF(VLOOKUP(AC2630,AC$38:AC2629,1,0)&gt;0,0,0),1))</f>
        <v>0</v>
      </c>
      <c r="AC2630" s="161">
        <f>IF(DATOS!J2594=Y$39,DATOS!C2594,"")</f>
        <v>0</v>
      </c>
    </row>
    <row r="2631" spans="27:29" x14ac:dyDescent="0.25">
      <c r="AA2631" s="160">
        <f t="shared" si="45"/>
        <v>1</v>
      </c>
      <c r="AB2631" s="160">
        <f>IF(AC2631="",0,IFERROR(IF(VLOOKUP(AC2631,AC$38:AC2630,1,0)&gt;0,0,0),1))</f>
        <v>0</v>
      </c>
      <c r="AC2631" s="161">
        <f>IF(DATOS!J2595=Y$39,DATOS!C2595,"")</f>
        <v>0</v>
      </c>
    </row>
    <row r="2632" spans="27:29" x14ac:dyDescent="0.25">
      <c r="AA2632" s="160">
        <f t="shared" si="45"/>
        <v>1</v>
      </c>
      <c r="AB2632" s="160">
        <f>IF(AC2632="",0,IFERROR(IF(VLOOKUP(AC2632,AC$38:AC2631,1,0)&gt;0,0,0),1))</f>
        <v>0</v>
      </c>
      <c r="AC2632" s="161">
        <f>IF(DATOS!J2596=Y$39,DATOS!C2596,"")</f>
        <v>0</v>
      </c>
    </row>
    <row r="2633" spans="27:29" x14ac:dyDescent="0.25">
      <c r="AA2633" s="160">
        <f t="shared" si="45"/>
        <v>1</v>
      </c>
      <c r="AB2633" s="160">
        <f>IF(AC2633="",0,IFERROR(IF(VLOOKUP(AC2633,AC$38:AC2632,1,0)&gt;0,0,0),1))</f>
        <v>0</v>
      </c>
      <c r="AC2633" s="161">
        <f>IF(DATOS!J2597=Y$39,DATOS!C2597,"")</f>
        <v>0</v>
      </c>
    </row>
    <row r="2634" spans="27:29" x14ac:dyDescent="0.25">
      <c r="AA2634" s="160">
        <f t="shared" si="45"/>
        <v>1</v>
      </c>
      <c r="AB2634" s="160">
        <f>IF(AC2634="",0,IFERROR(IF(VLOOKUP(AC2634,AC$38:AC2633,1,0)&gt;0,0,0),1))</f>
        <v>0</v>
      </c>
      <c r="AC2634" s="161">
        <f>IF(DATOS!J2598=Y$39,DATOS!C2598,"")</f>
        <v>0</v>
      </c>
    </row>
    <row r="2635" spans="27:29" x14ac:dyDescent="0.25">
      <c r="AA2635" s="160">
        <f t="shared" si="45"/>
        <v>1</v>
      </c>
      <c r="AB2635" s="160">
        <f>IF(AC2635="",0,IFERROR(IF(VLOOKUP(AC2635,AC$38:AC2634,1,0)&gt;0,0,0),1))</f>
        <v>0</v>
      </c>
      <c r="AC2635" s="161">
        <f>IF(DATOS!J2599=Y$39,DATOS!C2599,"")</f>
        <v>0</v>
      </c>
    </row>
    <row r="2636" spans="27:29" x14ac:dyDescent="0.25">
      <c r="AA2636" s="160">
        <f t="shared" si="45"/>
        <v>1</v>
      </c>
      <c r="AB2636" s="160">
        <f>IF(AC2636="",0,IFERROR(IF(VLOOKUP(AC2636,AC$38:AC2635,1,0)&gt;0,0,0),1))</f>
        <v>0</v>
      </c>
      <c r="AC2636" s="161">
        <f>IF(DATOS!J2600=Y$39,DATOS!C2600,"")</f>
        <v>0</v>
      </c>
    </row>
    <row r="2637" spans="27:29" x14ac:dyDescent="0.25">
      <c r="AA2637" s="160">
        <f t="shared" si="45"/>
        <v>1</v>
      </c>
      <c r="AB2637" s="160">
        <f>IF(AC2637="",0,IFERROR(IF(VLOOKUP(AC2637,AC$38:AC2636,1,0)&gt;0,0,0),1))</f>
        <v>0</v>
      </c>
      <c r="AC2637" s="161">
        <f>IF(DATOS!J2601=Y$39,DATOS!C2601,"")</f>
        <v>0</v>
      </c>
    </row>
    <row r="2638" spans="27:29" x14ac:dyDescent="0.25">
      <c r="AA2638" s="160">
        <f t="shared" si="45"/>
        <v>1</v>
      </c>
      <c r="AB2638" s="160">
        <f>IF(AC2638="",0,IFERROR(IF(VLOOKUP(AC2638,AC$38:AC2637,1,0)&gt;0,0,0),1))</f>
        <v>0</v>
      </c>
      <c r="AC2638" s="161">
        <f>IF(DATOS!J2602=Y$39,DATOS!C2602,"")</f>
        <v>0</v>
      </c>
    </row>
    <row r="2639" spans="27:29" x14ac:dyDescent="0.25">
      <c r="AA2639" s="160">
        <f t="shared" si="45"/>
        <v>1</v>
      </c>
      <c r="AB2639" s="160">
        <f>IF(AC2639="",0,IFERROR(IF(VLOOKUP(AC2639,AC$38:AC2638,1,0)&gt;0,0,0),1))</f>
        <v>0</v>
      </c>
      <c r="AC2639" s="161">
        <f>IF(DATOS!J2603=Y$39,DATOS!C2603,"")</f>
        <v>0</v>
      </c>
    </row>
    <row r="2640" spans="27:29" x14ac:dyDescent="0.25">
      <c r="AA2640" s="160">
        <f t="shared" si="45"/>
        <v>1</v>
      </c>
      <c r="AB2640" s="160">
        <f>IF(AC2640="",0,IFERROR(IF(VLOOKUP(AC2640,AC$38:AC2639,1,0)&gt;0,0,0),1))</f>
        <v>0</v>
      </c>
      <c r="AC2640" s="161">
        <f>IF(DATOS!J2604=Y$39,DATOS!C2604,"")</f>
        <v>0</v>
      </c>
    </row>
    <row r="2641" spans="27:29" x14ac:dyDescent="0.25">
      <c r="AA2641" s="160">
        <f t="shared" si="45"/>
        <v>1</v>
      </c>
      <c r="AB2641" s="160">
        <f>IF(AC2641="",0,IFERROR(IF(VLOOKUP(AC2641,AC$38:AC2640,1,0)&gt;0,0,0),1))</f>
        <v>0</v>
      </c>
      <c r="AC2641" s="161">
        <f>IF(DATOS!J2605=Y$39,DATOS!C2605,"")</f>
        <v>0</v>
      </c>
    </row>
    <row r="2642" spans="27:29" x14ac:dyDescent="0.25">
      <c r="AA2642" s="160">
        <f t="shared" si="45"/>
        <v>1</v>
      </c>
      <c r="AB2642" s="160">
        <f>IF(AC2642="",0,IFERROR(IF(VLOOKUP(AC2642,AC$38:AC2641,1,0)&gt;0,0,0),1))</f>
        <v>0</v>
      </c>
      <c r="AC2642" s="161">
        <f>IF(DATOS!J2606=Y$39,DATOS!C2606,"")</f>
        <v>0</v>
      </c>
    </row>
    <row r="2643" spans="27:29" x14ac:dyDescent="0.25">
      <c r="AA2643" s="160">
        <f t="shared" si="45"/>
        <v>1</v>
      </c>
      <c r="AB2643" s="160">
        <f>IF(AC2643="",0,IFERROR(IF(VLOOKUP(AC2643,AC$38:AC2642,1,0)&gt;0,0,0),1))</f>
        <v>0</v>
      </c>
      <c r="AC2643" s="161">
        <f>IF(DATOS!J2607=Y$39,DATOS!C2607,"")</f>
        <v>0</v>
      </c>
    </row>
    <row r="2644" spans="27:29" x14ac:dyDescent="0.25">
      <c r="AA2644" s="160">
        <f t="shared" si="45"/>
        <v>1</v>
      </c>
      <c r="AB2644" s="160">
        <f>IF(AC2644="",0,IFERROR(IF(VLOOKUP(AC2644,AC$38:AC2643,1,0)&gt;0,0,0),1))</f>
        <v>0</v>
      </c>
      <c r="AC2644" s="161">
        <f>IF(DATOS!J2608=Y$39,DATOS!C2608,"")</f>
        <v>0</v>
      </c>
    </row>
    <row r="2645" spans="27:29" x14ac:dyDescent="0.25">
      <c r="AA2645" s="160">
        <f t="shared" si="45"/>
        <v>1</v>
      </c>
      <c r="AB2645" s="160">
        <f>IF(AC2645="",0,IFERROR(IF(VLOOKUP(AC2645,AC$38:AC2644,1,0)&gt;0,0,0),1))</f>
        <v>0</v>
      </c>
      <c r="AC2645" s="161">
        <f>IF(DATOS!J2609=Y$39,DATOS!C2609,"")</f>
        <v>0</v>
      </c>
    </row>
    <row r="2646" spans="27:29" x14ac:dyDescent="0.25">
      <c r="AA2646" s="160">
        <f t="shared" si="45"/>
        <v>1</v>
      </c>
      <c r="AB2646" s="160">
        <f>IF(AC2646="",0,IFERROR(IF(VLOOKUP(AC2646,AC$38:AC2645,1,0)&gt;0,0,0),1))</f>
        <v>0</v>
      </c>
      <c r="AC2646" s="161">
        <f>IF(DATOS!J2610=Y$39,DATOS!C2610,"")</f>
        <v>0</v>
      </c>
    </row>
    <row r="2647" spans="27:29" x14ac:dyDescent="0.25">
      <c r="AA2647" s="160">
        <f t="shared" si="45"/>
        <v>1</v>
      </c>
      <c r="AB2647" s="160">
        <f>IF(AC2647="",0,IFERROR(IF(VLOOKUP(AC2647,AC$38:AC2646,1,0)&gt;0,0,0),1))</f>
        <v>0</v>
      </c>
      <c r="AC2647" s="161">
        <f>IF(DATOS!J2611=Y$39,DATOS!C2611,"")</f>
        <v>0</v>
      </c>
    </row>
    <row r="2648" spans="27:29" x14ac:dyDescent="0.25">
      <c r="AA2648" s="160">
        <f t="shared" si="45"/>
        <v>1</v>
      </c>
      <c r="AB2648" s="160">
        <f>IF(AC2648="",0,IFERROR(IF(VLOOKUP(AC2648,AC$38:AC2647,1,0)&gt;0,0,0),1))</f>
        <v>0</v>
      </c>
      <c r="AC2648" s="161">
        <f>IF(DATOS!J2612=Y$39,DATOS!C2612,"")</f>
        <v>0</v>
      </c>
    </row>
    <row r="2649" spans="27:29" x14ac:dyDescent="0.25">
      <c r="AA2649" s="160">
        <f t="shared" si="45"/>
        <v>1</v>
      </c>
      <c r="AB2649" s="160">
        <f>IF(AC2649="",0,IFERROR(IF(VLOOKUP(AC2649,AC$38:AC2648,1,0)&gt;0,0,0),1))</f>
        <v>0</v>
      </c>
      <c r="AC2649" s="161">
        <f>IF(DATOS!J2613=Y$39,DATOS!C2613,"")</f>
        <v>0</v>
      </c>
    </row>
    <row r="2650" spans="27:29" x14ac:dyDescent="0.25">
      <c r="AA2650" s="160">
        <f t="shared" si="45"/>
        <v>1</v>
      </c>
      <c r="AB2650" s="160">
        <f>IF(AC2650="",0,IFERROR(IF(VLOOKUP(AC2650,AC$38:AC2649,1,0)&gt;0,0,0),1))</f>
        <v>0</v>
      </c>
      <c r="AC2650" s="161">
        <f>IF(DATOS!J2614=Y$39,DATOS!C2614,"")</f>
        <v>0</v>
      </c>
    </row>
    <row r="2651" spans="27:29" x14ac:dyDescent="0.25">
      <c r="AA2651" s="160">
        <f t="shared" si="45"/>
        <v>1</v>
      </c>
      <c r="AB2651" s="160">
        <f>IF(AC2651="",0,IFERROR(IF(VLOOKUP(AC2651,AC$38:AC2650,1,0)&gt;0,0,0),1))</f>
        <v>0</v>
      </c>
      <c r="AC2651" s="161">
        <f>IF(DATOS!J2615=Y$39,DATOS!C2615,"")</f>
        <v>0</v>
      </c>
    </row>
    <row r="2652" spans="27:29" x14ac:dyDescent="0.25">
      <c r="AA2652" s="160">
        <f t="shared" si="45"/>
        <v>1</v>
      </c>
      <c r="AB2652" s="160">
        <f>IF(AC2652="",0,IFERROR(IF(VLOOKUP(AC2652,AC$38:AC2651,1,0)&gt;0,0,0),1))</f>
        <v>0</v>
      </c>
      <c r="AC2652" s="161">
        <f>IF(DATOS!J2616=Y$39,DATOS!C2616,"")</f>
        <v>0</v>
      </c>
    </row>
    <row r="2653" spans="27:29" x14ac:dyDescent="0.25">
      <c r="AA2653" s="160">
        <f t="shared" si="45"/>
        <v>1</v>
      </c>
      <c r="AB2653" s="160">
        <f>IF(AC2653="",0,IFERROR(IF(VLOOKUP(AC2653,AC$38:AC2652,1,0)&gt;0,0,0),1))</f>
        <v>0</v>
      </c>
      <c r="AC2653" s="161">
        <f>IF(DATOS!J2617=Y$39,DATOS!C2617,"")</f>
        <v>0</v>
      </c>
    </row>
    <row r="2654" spans="27:29" x14ac:dyDescent="0.25">
      <c r="AA2654" s="160">
        <f t="shared" si="45"/>
        <v>1</v>
      </c>
      <c r="AB2654" s="160">
        <f>IF(AC2654="",0,IFERROR(IF(VLOOKUP(AC2654,AC$38:AC2653,1,0)&gt;0,0,0),1))</f>
        <v>0</v>
      </c>
      <c r="AC2654" s="161">
        <f>IF(DATOS!J2618=Y$39,DATOS!C2618,"")</f>
        <v>0</v>
      </c>
    </row>
    <row r="2655" spans="27:29" x14ac:dyDescent="0.25">
      <c r="AA2655" s="160">
        <f t="shared" si="45"/>
        <v>1</v>
      </c>
      <c r="AB2655" s="160">
        <f>IF(AC2655="",0,IFERROR(IF(VLOOKUP(AC2655,AC$38:AC2654,1,0)&gt;0,0,0),1))</f>
        <v>0</v>
      </c>
      <c r="AC2655" s="161">
        <f>IF(DATOS!J2619=Y$39,DATOS!C2619,"")</f>
        <v>0</v>
      </c>
    </row>
    <row r="2656" spans="27:29" x14ac:dyDescent="0.25">
      <c r="AA2656" s="160">
        <f t="shared" si="45"/>
        <v>1</v>
      </c>
      <c r="AB2656" s="160">
        <f>IF(AC2656="",0,IFERROR(IF(VLOOKUP(AC2656,AC$38:AC2655,1,0)&gt;0,0,0),1))</f>
        <v>0</v>
      </c>
      <c r="AC2656" s="161">
        <f>IF(DATOS!J2620=Y$39,DATOS!C2620,"")</f>
        <v>0</v>
      </c>
    </row>
    <row r="2657" spans="27:29" x14ac:dyDescent="0.25">
      <c r="AA2657" s="160">
        <f t="shared" si="45"/>
        <v>1</v>
      </c>
      <c r="AB2657" s="160">
        <f>IF(AC2657="",0,IFERROR(IF(VLOOKUP(AC2657,AC$38:AC2656,1,0)&gt;0,0,0),1))</f>
        <v>0</v>
      </c>
      <c r="AC2657" s="161">
        <f>IF(DATOS!J2621=Y$39,DATOS!C2621,"")</f>
        <v>0</v>
      </c>
    </row>
    <row r="2658" spans="27:29" x14ac:dyDescent="0.25">
      <c r="AA2658" s="160">
        <f t="shared" si="45"/>
        <v>1</v>
      </c>
      <c r="AB2658" s="160">
        <f>IF(AC2658="",0,IFERROR(IF(VLOOKUP(AC2658,AC$38:AC2657,1,0)&gt;0,0,0),1))</f>
        <v>0</v>
      </c>
      <c r="AC2658" s="161">
        <f>IF(DATOS!J2622=Y$39,DATOS!C2622,"")</f>
        <v>0</v>
      </c>
    </row>
    <row r="2659" spans="27:29" x14ac:dyDescent="0.25">
      <c r="AA2659" s="160">
        <f t="shared" si="45"/>
        <v>1</v>
      </c>
      <c r="AB2659" s="160">
        <f>IF(AC2659="",0,IFERROR(IF(VLOOKUP(AC2659,AC$38:AC2658,1,0)&gt;0,0,0),1))</f>
        <v>0</v>
      </c>
      <c r="AC2659" s="161">
        <f>IF(DATOS!J2623=Y$39,DATOS!C2623,"")</f>
        <v>0</v>
      </c>
    </row>
    <row r="2660" spans="27:29" x14ac:dyDescent="0.25">
      <c r="AA2660" s="160">
        <f t="shared" si="45"/>
        <v>1</v>
      </c>
      <c r="AB2660" s="160">
        <f>IF(AC2660="",0,IFERROR(IF(VLOOKUP(AC2660,AC$38:AC2659,1,0)&gt;0,0,0),1))</f>
        <v>0</v>
      </c>
      <c r="AC2660" s="161">
        <f>IF(DATOS!J2624=Y$39,DATOS!C2624,"")</f>
        <v>0</v>
      </c>
    </row>
    <row r="2661" spans="27:29" x14ac:dyDescent="0.25">
      <c r="AA2661" s="160">
        <f t="shared" si="45"/>
        <v>1</v>
      </c>
      <c r="AB2661" s="160">
        <f>IF(AC2661="",0,IFERROR(IF(VLOOKUP(AC2661,AC$38:AC2660,1,0)&gt;0,0,0),1))</f>
        <v>0</v>
      </c>
      <c r="AC2661" s="161">
        <f>IF(DATOS!J2625=Y$39,DATOS!C2625,"")</f>
        <v>0</v>
      </c>
    </row>
    <row r="2662" spans="27:29" x14ac:dyDescent="0.25">
      <c r="AA2662" s="160">
        <f t="shared" ref="AA2662:AA2725" si="46">AA2661+AB2662</f>
        <v>1</v>
      </c>
      <c r="AB2662" s="160">
        <f>IF(AC2662="",0,IFERROR(IF(VLOOKUP(AC2662,AC$38:AC2661,1,0)&gt;0,0,0),1))</f>
        <v>0</v>
      </c>
      <c r="AC2662" s="161">
        <f>IF(DATOS!J2626=Y$39,DATOS!C2626,"")</f>
        <v>0</v>
      </c>
    </row>
    <row r="2663" spans="27:29" x14ac:dyDescent="0.25">
      <c r="AA2663" s="160">
        <f t="shared" si="46"/>
        <v>1</v>
      </c>
      <c r="AB2663" s="160">
        <f>IF(AC2663="",0,IFERROR(IF(VLOOKUP(AC2663,AC$38:AC2662,1,0)&gt;0,0,0),1))</f>
        <v>0</v>
      </c>
      <c r="AC2663" s="161">
        <f>IF(DATOS!J2627=Y$39,DATOS!C2627,"")</f>
        <v>0</v>
      </c>
    </row>
    <row r="2664" spans="27:29" x14ac:dyDescent="0.25">
      <c r="AA2664" s="160">
        <f t="shared" si="46"/>
        <v>1</v>
      </c>
      <c r="AB2664" s="160">
        <f>IF(AC2664="",0,IFERROR(IF(VLOOKUP(AC2664,AC$38:AC2663,1,0)&gt;0,0,0),1))</f>
        <v>0</v>
      </c>
      <c r="AC2664" s="161">
        <f>IF(DATOS!J2628=Y$39,DATOS!C2628,"")</f>
        <v>0</v>
      </c>
    </row>
    <row r="2665" spans="27:29" x14ac:dyDescent="0.25">
      <c r="AA2665" s="160">
        <f t="shared" si="46"/>
        <v>1</v>
      </c>
      <c r="AB2665" s="160">
        <f>IF(AC2665="",0,IFERROR(IF(VLOOKUP(AC2665,AC$38:AC2664,1,0)&gt;0,0,0),1))</f>
        <v>0</v>
      </c>
      <c r="AC2665" s="161">
        <f>IF(DATOS!J2629=Y$39,DATOS!C2629,"")</f>
        <v>0</v>
      </c>
    </row>
    <row r="2666" spans="27:29" x14ac:dyDescent="0.25">
      <c r="AA2666" s="160">
        <f t="shared" si="46"/>
        <v>1</v>
      </c>
      <c r="AB2666" s="160">
        <f>IF(AC2666="",0,IFERROR(IF(VLOOKUP(AC2666,AC$38:AC2665,1,0)&gt;0,0,0),1))</f>
        <v>0</v>
      </c>
      <c r="AC2666" s="161">
        <f>IF(DATOS!J2630=Y$39,DATOS!C2630,"")</f>
        <v>0</v>
      </c>
    </row>
    <row r="2667" spans="27:29" x14ac:dyDescent="0.25">
      <c r="AA2667" s="160">
        <f t="shared" si="46"/>
        <v>1</v>
      </c>
      <c r="AB2667" s="160">
        <f>IF(AC2667="",0,IFERROR(IF(VLOOKUP(AC2667,AC$38:AC2666,1,0)&gt;0,0,0),1))</f>
        <v>0</v>
      </c>
      <c r="AC2667" s="161">
        <f>IF(DATOS!J2631=Y$39,DATOS!C2631,"")</f>
        <v>0</v>
      </c>
    </row>
    <row r="2668" spans="27:29" x14ac:dyDescent="0.25">
      <c r="AA2668" s="160">
        <f t="shared" si="46"/>
        <v>1</v>
      </c>
      <c r="AB2668" s="160">
        <f>IF(AC2668="",0,IFERROR(IF(VLOOKUP(AC2668,AC$38:AC2667,1,0)&gt;0,0,0),1))</f>
        <v>0</v>
      </c>
      <c r="AC2668" s="161">
        <f>IF(DATOS!J2632=Y$39,DATOS!C2632,"")</f>
        <v>0</v>
      </c>
    </row>
    <row r="2669" spans="27:29" x14ac:dyDescent="0.25">
      <c r="AA2669" s="160">
        <f t="shared" si="46"/>
        <v>1</v>
      </c>
      <c r="AB2669" s="160">
        <f>IF(AC2669="",0,IFERROR(IF(VLOOKUP(AC2669,AC$38:AC2668,1,0)&gt;0,0,0),1))</f>
        <v>0</v>
      </c>
      <c r="AC2669" s="161">
        <f>IF(DATOS!J2633=Y$39,DATOS!C2633,"")</f>
        <v>0</v>
      </c>
    </row>
    <row r="2670" spans="27:29" x14ac:dyDescent="0.25">
      <c r="AA2670" s="160">
        <f t="shared" si="46"/>
        <v>1</v>
      </c>
      <c r="AB2670" s="160">
        <f>IF(AC2670="",0,IFERROR(IF(VLOOKUP(AC2670,AC$38:AC2669,1,0)&gt;0,0,0),1))</f>
        <v>0</v>
      </c>
      <c r="AC2670" s="161">
        <f>IF(DATOS!J2634=Y$39,DATOS!C2634,"")</f>
        <v>0</v>
      </c>
    </row>
    <row r="2671" spans="27:29" x14ac:dyDescent="0.25">
      <c r="AA2671" s="160">
        <f t="shared" si="46"/>
        <v>1</v>
      </c>
      <c r="AB2671" s="160">
        <f>IF(AC2671="",0,IFERROR(IF(VLOOKUP(AC2671,AC$38:AC2670,1,0)&gt;0,0,0),1))</f>
        <v>0</v>
      </c>
      <c r="AC2671" s="161">
        <f>IF(DATOS!J2635=Y$39,DATOS!C2635,"")</f>
        <v>0</v>
      </c>
    </row>
    <row r="2672" spans="27:29" x14ac:dyDescent="0.25">
      <c r="AA2672" s="160">
        <f t="shared" si="46"/>
        <v>1</v>
      </c>
      <c r="AB2672" s="160">
        <f>IF(AC2672="",0,IFERROR(IF(VLOOKUP(AC2672,AC$38:AC2671,1,0)&gt;0,0,0),1))</f>
        <v>0</v>
      </c>
      <c r="AC2672" s="161">
        <f>IF(DATOS!J2636=Y$39,DATOS!C2636,"")</f>
        <v>0</v>
      </c>
    </row>
    <row r="2673" spans="27:29" x14ac:dyDescent="0.25">
      <c r="AA2673" s="160">
        <f t="shared" si="46"/>
        <v>1</v>
      </c>
      <c r="AB2673" s="160">
        <f>IF(AC2673="",0,IFERROR(IF(VLOOKUP(AC2673,AC$38:AC2672,1,0)&gt;0,0,0),1))</f>
        <v>0</v>
      </c>
      <c r="AC2673" s="161">
        <f>IF(DATOS!J2637=Y$39,DATOS!C2637,"")</f>
        <v>0</v>
      </c>
    </row>
    <row r="2674" spans="27:29" x14ac:dyDescent="0.25">
      <c r="AA2674" s="160">
        <f t="shared" si="46"/>
        <v>1</v>
      </c>
      <c r="AB2674" s="160">
        <f>IF(AC2674="",0,IFERROR(IF(VLOOKUP(AC2674,AC$38:AC2673,1,0)&gt;0,0,0),1))</f>
        <v>0</v>
      </c>
      <c r="AC2674" s="161">
        <f>IF(DATOS!J2638=Y$39,DATOS!C2638,"")</f>
        <v>0</v>
      </c>
    </row>
    <row r="2675" spans="27:29" x14ac:dyDescent="0.25">
      <c r="AA2675" s="160">
        <f t="shared" si="46"/>
        <v>1</v>
      </c>
      <c r="AB2675" s="160">
        <f>IF(AC2675="",0,IFERROR(IF(VLOOKUP(AC2675,AC$38:AC2674,1,0)&gt;0,0,0),1))</f>
        <v>0</v>
      </c>
      <c r="AC2675" s="161">
        <f>IF(DATOS!J2639=Y$39,DATOS!C2639,"")</f>
        <v>0</v>
      </c>
    </row>
    <row r="2676" spans="27:29" x14ac:dyDescent="0.25">
      <c r="AA2676" s="160">
        <f t="shared" si="46"/>
        <v>1</v>
      </c>
      <c r="AB2676" s="160">
        <f>IF(AC2676="",0,IFERROR(IF(VLOOKUP(AC2676,AC$38:AC2675,1,0)&gt;0,0,0),1))</f>
        <v>0</v>
      </c>
      <c r="AC2676" s="161">
        <f>IF(DATOS!J2640=Y$39,DATOS!C2640,"")</f>
        <v>0</v>
      </c>
    </row>
    <row r="2677" spans="27:29" x14ac:dyDescent="0.25">
      <c r="AA2677" s="160">
        <f t="shared" si="46"/>
        <v>1</v>
      </c>
      <c r="AB2677" s="160">
        <f>IF(AC2677="",0,IFERROR(IF(VLOOKUP(AC2677,AC$38:AC2676,1,0)&gt;0,0,0),1))</f>
        <v>0</v>
      </c>
      <c r="AC2677" s="161">
        <f>IF(DATOS!J2641=Y$39,DATOS!C2641,"")</f>
        <v>0</v>
      </c>
    </row>
    <row r="2678" spans="27:29" x14ac:dyDescent="0.25">
      <c r="AA2678" s="160">
        <f t="shared" si="46"/>
        <v>1</v>
      </c>
      <c r="AB2678" s="160">
        <f>IF(AC2678="",0,IFERROR(IF(VLOOKUP(AC2678,AC$38:AC2677,1,0)&gt;0,0,0),1))</f>
        <v>0</v>
      </c>
      <c r="AC2678" s="161">
        <f>IF(DATOS!J2642=Y$39,DATOS!C2642,"")</f>
        <v>0</v>
      </c>
    </row>
    <row r="2679" spans="27:29" x14ac:dyDescent="0.25">
      <c r="AA2679" s="160">
        <f t="shared" si="46"/>
        <v>1</v>
      </c>
      <c r="AB2679" s="160">
        <f>IF(AC2679="",0,IFERROR(IF(VLOOKUP(AC2679,AC$38:AC2678,1,0)&gt;0,0,0),1))</f>
        <v>0</v>
      </c>
      <c r="AC2679" s="161">
        <f>IF(DATOS!J2643=Y$39,DATOS!C2643,"")</f>
        <v>0</v>
      </c>
    </row>
    <row r="2680" spans="27:29" x14ac:dyDescent="0.25">
      <c r="AA2680" s="160">
        <f t="shared" si="46"/>
        <v>1</v>
      </c>
      <c r="AB2680" s="160">
        <f>IF(AC2680="",0,IFERROR(IF(VLOOKUP(AC2680,AC$38:AC2679,1,0)&gt;0,0,0),1))</f>
        <v>0</v>
      </c>
      <c r="AC2680" s="161">
        <f>IF(DATOS!J2644=Y$39,DATOS!C2644,"")</f>
        <v>0</v>
      </c>
    </row>
    <row r="2681" spans="27:29" x14ac:dyDescent="0.25">
      <c r="AA2681" s="160">
        <f t="shared" si="46"/>
        <v>1</v>
      </c>
      <c r="AB2681" s="160">
        <f>IF(AC2681="",0,IFERROR(IF(VLOOKUP(AC2681,AC$38:AC2680,1,0)&gt;0,0,0),1))</f>
        <v>0</v>
      </c>
      <c r="AC2681" s="161">
        <f>IF(DATOS!J2645=Y$39,DATOS!C2645,"")</f>
        <v>0</v>
      </c>
    </row>
    <row r="2682" spans="27:29" x14ac:dyDescent="0.25">
      <c r="AA2682" s="160">
        <f t="shared" si="46"/>
        <v>1</v>
      </c>
      <c r="AB2682" s="160">
        <f>IF(AC2682="",0,IFERROR(IF(VLOOKUP(AC2682,AC$38:AC2681,1,0)&gt;0,0,0),1))</f>
        <v>0</v>
      </c>
      <c r="AC2682" s="161">
        <f>IF(DATOS!J2646=Y$39,DATOS!C2646,"")</f>
        <v>0</v>
      </c>
    </row>
    <row r="2683" spans="27:29" x14ac:dyDescent="0.25">
      <c r="AA2683" s="160">
        <f t="shared" si="46"/>
        <v>1</v>
      </c>
      <c r="AB2683" s="160">
        <f>IF(AC2683="",0,IFERROR(IF(VLOOKUP(AC2683,AC$38:AC2682,1,0)&gt;0,0,0),1))</f>
        <v>0</v>
      </c>
      <c r="AC2683" s="161">
        <f>IF(DATOS!J2647=Y$39,DATOS!C2647,"")</f>
        <v>0</v>
      </c>
    </row>
    <row r="2684" spans="27:29" x14ac:dyDescent="0.25">
      <c r="AA2684" s="160">
        <f t="shared" si="46"/>
        <v>1</v>
      </c>
      <c r="AB2684" s="160">
        <f>IF(AC2684="",0,IFERROR(IF(VLOOKUP(AC2684,AC$38:AC2683,1,0)&gt;0,0,0),1))</f>
        <v>0</v>
      </c>
      <c r="AC2684" s="161">
        <f>IF(DATOS!J2648=Y$39,DATOS!C2648,"")</f>
        <v>0</v>
      </c>
    </row>
    <row r="2685" spans="27:29" x14ac:dyDescent="0.25">
      <c r="AA2685" s="160">
        <f t="shared" si="46"/>
        <v>1</v>
      </c>
      <c r="AB2685" s="160">
        <f>IF(AC2685="",0,IFERROR(IF(VLOOKUP(AC2685,AC$38:AC2684,1,0)&gt;0,0,0),1))</f>
        <v>0</v>
      </c>
      <c r="AC2685" s="161">
        <f>IF(DATOS!J2649=Y$39,DATOS!C2649,"")</f>
        <v>0</v>
      </c>
    </row>
    <row r="2686" spans="27:29" x14ac:dyDescent="0.25">
      <c r="AA2686" s="160">
        <f t="shared" si="46"/>
        <v>1</v>
      </c>
      <c r="AB2686" s="160">
        <f>IF(AC2686="",0,IFERROR(IF(VLOOKUP(AC2686,AC$38:AC2685,1,0)&gt;0,0,0),1))</f>
        <v>0</v>
      </c>
      <c r="AC2686" s="161">
        <f>IF(DATOS!J2650=Y$39,DATOS!C2650,"")</f>
        <v>0</v>
      </c>
    </row>
    <row r="2687" spans="27:29" x14ac:dyDescent="0.25">
      <c r="AA2687" s="160">
        <f t="shared" si="46"/>
        <v>1</v>
      </c>
      <c r="AB2687" s="160">
        <f>IF(AC2687="",0,IFERROR(IF(VLOOKUP(AC2687,AC$38:AC2686,1,0)&gt;0,0,0),1))</f>
        <v>0</v>
      </c>
      <c r="AC2687" s="161">
        <f>IF(DATOS!J2651=Y$39,DATOS!C2651,"")</f>
        <v>0</v>
      </c>
    </row>
    <row r="2688" spans="27:29" x14ac:dyDescent="0.25">
      <c r="AA2688" s="160">
        <f t="shared" si="46"/>
        <v>1</v>
      </c>
      <c r="AB2688" s="160">
        <f>IF(AC2688="",0,IFERROR(IF(VLOOKUP(AC2688,AC$38:AC2687,1,0)&gt;0,0,0),1))</f>
        <v>0</v>
      </c>
      <c r="AC2688" s="161">
        <f>IF(DATOS!J2652=Y$39,DATOS!C2652,"")</f>
        <v>0</v>
      </c>
    </row>
    <row r="2689" spans="27:29" x14ac:dyDescent="0.25">
      <c r="AA2689" s="160">
        <f t="shared" si="46"/>
        <v>1</v>
      </c>
      <c r="AB2689" s="160">
        <f>IF(AC2689="",0,IFERROR(IF(VLOOKUP(AC2689,AC$38:AC2688,1,0)&gt;0,0,0),1))</f>
        <v>0</v>
      </c>
      <c r="AC2689" s="161">
        <f>IF(DATOS!J2653=Y$39,DATOS!C2653,"")</f>
        <v>0</v>
      </c>
    </row>
    <row r="2690" spans="27:29" x14ac:dyDescent="0.25">
      <c r="AA2690" s="160">
        <f t="shared" si="46"/>
        <v>1</v>
      </c>
      <c r="AB2690" s="160">
        <f>IF(AC2690="",0,IFERROR(IF(VLOOKUP(AC2690,AC$38:AC2689,1,0)&gt;0,0,0),1))</f>
        <v>0</v>
      </c>
      <c r="AC2690" s="161">
        <f>IF(DATOS!J2654=Y$39,DATOS!C2654,"")</f>
        <v>0</v>
      </c>
    </row>
    <row r="2691" spans="27:29" x14ac:dyDescent="0.25">
      <c r="AA2691" s="160">
        <f t="shared" si="46"/>
        <v>1</v>
      </c>
      <c r="AB2691" s="160">
        <f>IF(AC2691="",0,IFERROR(IF(VLOOKUP(AC2691,AC$38:AC2690,1,0)&gt;0,0,0),1))</f>
        <v>0</v>
      </c>
      <c r="AC2691" s="161">
        <f>IF(DATOS!J2655=Y$39,DATOS!C2655,"")</f>
        <v>0</v>
      </c>
    </row>
    <row r="2692" spans="27:29" x14ac:dyDescent="0.25">
      <c r="AA2692" s="160">
        <f t="shared" si="46"/>
        <v>1</v>
      </c>
      <c r="AB2692" s="160">
        <f>IF(AC2692="",0,IFERROR(IF(VLOOKUP(AC2692,AC$38:AC2691,1,0)&gt;0,0,0),1))</f>
        <v>0</v>
      </c>
      <c r="AC2692" s="161">
        <f>IF(DATOS!J2656=Y$39,DATOS!C2656,"")</f>
        <v>0</v>
      </c>
    </row>
    <row r="2693" spans="27:29" x14ac:dyDescent="0.25">
      <c r="AA2693" s="160">
        <f t="shared" si="46"/>
        <v>1</v>
      </c>
      <c r="AB2693" s="160">
        <f>IF(AC2693="",0,IFERROR(IF(VLOOKUP(AC2693,AC$38:AC2692,1,0)&gt;0,0,0),1))</f>
        <v>0</v>
      </c>
      <c r="AC2693" s="161">
        <f>IF(DATOS!J2657=Y$39,DATOS!C2657,"")</f>
        <v>0</v>
      </c>
    </row>
    <row r="2694" spans="27:29" x14ac:dyDescent="0.25">
      <c r="AA2694" s="160">
        <f t="shared" si="46"/>
        <v>1</v>
      </c>
      <c r="AB2694" s="160">
        <f>IF(AC2694="",0,IFERROR(IF(VLOOKUP(AC2694,AC$38:AC2693,1,0)&gt;0,0,0),1))</f>
        <v>0</v>
      </c>
      <c r="AC2694" s="161">
        <f>IF(DATOS!J2658=Y$39,DATOS!C2658,"")</f>
        <v>0</v>
      </c>
    </row>
    <row r="2695" spans="27:29" x14ac:dyDescent="0.25">
      <c r="AA2695" s="160">
        <f t="shared" si="46"/>
        <v>1</v>
      </c>
      <c r="AB2695" s="160">
        <f>IF(AC2695="",0,IFERROR(IF(VLOOKUP(AC2695,AC$38:AC2694,1,0)&gt;0,0,0),1))</f>
        <v>0</v>
      </c>
      <c r="AC2695" s="161">
        <f>IF(DATOS!J2659=Y$39,DATOS!C2659,"")</f>
        <v>0</v>
      </c>
    </row>
    <row r="2696" spans="27:29" x14ac:dyDescent="0.25">
      <c r="AA2696" s="160">
        <f t="shared" si="46"/>
        <v>1</v>
      </c>
      <c r="AB2696" s="160">
        <f>IF(AC2696="",0,IFERROR(IF(VLOOKUP(AC2696,AC$38:AC2695,1,0)&gt;0,0,0),1))</f>
        <v>0</v>
      </c>
      <c r="AC2696" s="161">
        <f>IF(DATOS!J2660=Y$39,DATOS!C2660,"")</f>
        <v>0</v>
      </c>
    </row>
    <row r="2697" spans="27:29" x14ac:dyDescent="0.25">
      <c r="AA2697" s="160">
        <f t="shared" si="46"/>
        <v>1</v>
      </c>
      <c r="AB2697" s="160">
        <f>IF(AC2697="",0,IFERROR(IF(VLOOKUP(AC2697,AC$38:AC2696,1,0)&gt;0,0,0),1))</f>
        <v>0</v>
      </c>
      <c r="AC2697" s="161">
        <f>IF(DATOS!J2661=Y$39,DATOS!C2661,"")</f>
        <v>0</v>
      </c>
    </row>
    <row r="2698" spans="27:29" x14ac:dyDescent="0.25">
      <c r="AA2698" s="160">
        <f t="shared" si="46"/>
        <v>1</v>
      </c>
      <c r="AB2698" s="160">
        <f>IF(AC2698="",0,IFERROR(IF(VLOOKUP(AC2698,AC$38:AC2697,1,0)&gt;0,0,0),1))</f>
        <v>0</v>
      </c>
      <c r="AC2698" s="161">
        <f>IF(DATOS!J2662=Y$39,DATOS!C2662,"")</f>
        <v>0</v>
      </c>
    </row>
    <row r="2699" spans="27:29" x14ac:dyDescent="0.25">
      <c r="AA2699" s="160">
        <f t="shared" si="46"/>
        <v>1</v>
      </c>
      <c r="AB2699" s="160">
        <f>IF(AC2699="",0,IFERROR(IF(VLOOKUP(AC2699,AC$38:AC2698,1,0)&gt;0,0,0),1))</f>
        <v>0</v>
      </c>
      <c r="AC2699" s="161">
        <f>IF(DATOS!J2663=Y$39,DATOS!C2663,"")</f>
        <v>0</v>
      </c>
    </row>
    <row r="2700" spans="27:29" x14ac:dyDescent="0.25">
      <c r="AA2700" s="160">
        <f t="shared" si="46"/>
        <v>1</v>
      </c>
      <c r="AB2700" s="160">
        <f>IF(AC2700="",0,IFERROR(IF(VLOOKUP(AC2700,AC$38:AC2699,1,0)&gt;0,0,0),1))</f>
        <v>0</v>
      </c>
      <c r="AC2700" s="161">
        <f>IF(DATOS!J2664=Y$39,DATOS!C2664,"")</f>
        <v>0</v>
      </c>
    </row>
    <row r="2701" spans="27:29" x14ac:dyDescent="0.25">
      <c r="AA2701" s="160">
        <f t="shared" si="46"/>
        <v>1</v>
      </c>
      <c r="AB2701" s="160">
        <f>IF(AC2701="",0,IFERROR(IF(VLOOKUP(AC2701,AC$38:AC2700,1,0)&gt;0,0,0),1))</f>
        <v>0</v>
      </c>
      <c r="AC2701" s="161">
        <f>IF(DATOS!J2665=Y$39,DATOS!C2665,"")</f>
        <v>0</v>
      </c>
    </row>
    <row r="2702" spans="27:29" x14ac:dyDescent="0.25">
      <c r="AA2702" s="160">
        <f t="shared" si="46"/>
        <v>1</v>
      </c>
      <c r="AB2702" s="160">
        <f>IF(AC2702="",0,IFERROR(IF(VLOOKUP(AC2702,AC$38:AC2701,1,0)&gt;0,0,0),1))</f>
        <v>0</v>
      </c>
      <c r="AC2702" s="161">
        <f>IF(DATOS!J2666=Y$39,DATOS!C2666,"")</f>
        <v>0</v>
      </c>
    </row>
    <row r="2703" spans="27:29" x14ac:dyDescent="0.25">
      <c r="AA2703" s="160">
        <f t="shared" si="46"/>
        <v>1</v>
      </c>
      <c r="AB2703" s="160">
        <f>IF(AC2703="",0,IFERROR(IF(VLOOKUP(AC2703,AC$38:AC2702,1,0)&gt;0,0,0),1))</f>
        <v>0</v>
      </c>
      <c r="AC2703" s="161">
        <f>IF(DATOS!J2667=Y$39,DATOS!C2667,"")</f>
        <v>0</v>
      </c>
    </row>
    <row r="2704" spans="27:29" x14ac:dyDescent="0.25">
      <c r="AA2704" s="160">
        <f t="shared" si="46"/>
        <v>1</v>
      </c>
      <c r="AB2704" s="160">
        <f>IF(AC2704="",0,IFERROR(IF(VLOOKUP(AC2704,AC$38:AC2703,1,0)&gt;0,0,0),1))</f>
        <v>0</v>
      </c>
      <c r="AC2704" s="161">
        <f>IF(DATOS!J2668=Y$39,DATOS!C2668,"")</f>
        <v>0</v>
      </c>
    </row>
    <row r="2705" spans="27:29" x14ac:dyDescent="0.25">
      <c r="AA2705" s="160">
        <f t="shared" si="46"/>
        <v>1</v>
      </c>
      <c r="AB2705" s="160">
        <f>IF(AC2705="",0,IFERROR(IF(VLOOKUP(AC2705,AC$38:AC2704,1,0)&gt;0,0,0),1))</f>
        <v>0</v>
      </c>
      <c r="AC2705" s="161">
        <f>IF(DATOS!J2669=Y$39,DATOS!C2669,"")</f>
        <v>0</v>
      </c>
    </row>
    <row r="2706" spans="27:29" x14ac:dyDescent="0.25">
      <c r="AA2706" s="160">
        <f t="shared" si="46"/>
        <v>1</v>
      </c>
      <c r="AB2706" s="160">
        <f>IF(AC2706="",0,IFERROR(IF(VLOOKUP(AC2706,AC$38:AC2705,1,0)&gt;0,0,0),1))</f>
        <v>0</v>
      </c>
      <c r="AC2706" s="161">
        <f>IF(DATOS!J2670=Y$39,DATOS!C2670,"")</f>
        <v>0</v>
      </c>
    </row>
    <row r="2707" spans="27:29" x14ac:dyDescent="0.25">
      <c r="AA2707" s="160">
        <f t="shared" si="46"/>
        <v>1</v>
      </c>
      <c r="AB2707" s="160">
        <f>IF(AC2707="",0,IFERROR(IF(VLOOKUP(AC2707,AC$38:AC2706,1,0)&gt;0,0,0),1))</f>
        <v>0</v>
      </c>
      <c r="AC2707" s="161">
        <f>IF(DATOS!J2671=Y$39,DATOS!C2671,"")</f>
        <v>0</v>
      </c>
    </row>
    <row r="2708" spans="27:29" x14ac:dyDescent="0.25">
      <c r="AA2708" s="160">
        <f t="shared" si="46"/>
        <v>1</v>
      </c>
      <c r="AB2708" s="160">
        <f>IF(AC2708="",0,IFERROR(IF(VLOOKUP(AC2708,AC$38:AC2707,1,0)&gt;0,0,0),1))</f>
        <v>0</v>
      </c>
      <c r="AC2708" s="161">
        <f>IF(DATOS!J2672=Y$39,DATOS!C2672,"")</f>
        <v>0</v>
      </c>
    </row>
    <row r="2709" spans="27:29" x14ac:dyDescent="0.25">
      <c r="AA2709" s="160">
        <f t="shared" si="46"/>
        <v>1</v>
      </c>
      <c r="AB2709" s="160">
        <f>IF(AC2709="",0,IFERROR(IF(VLOOKUP(AC2709,AC$38:AC2708,1,0)&gt;0,0,0),1))</f>
        <v>0</v>
      </c>
      <c r="AC2709" s="161">
        <f>IF(DATOS!J2673=Y$39,DATOS!C2673,"")</f>
        <v>0</v>
      </c>
    </row>
    <row r="2710" spans="27:29" x14ac:dyDescent="0.25">
      <c r="AA2710" s="160">
        <f t="shared" si="46"/>
        <v>1</v>
      </c>
      <c r="AB2710" s="160">
        <f>IF(AC2710="",0,IFERROR(IF(VLOOKUP(AC2710,AC$38:AC2709,1,0)&gt;0,0,0),1))</f>
        <v>0</v>
      </c>
      <c r="AC2710" s="161">
        <f>IF(DATOS!J2674=Y$39,DATOS!C2674,"")</f>
        <v>0</v>
      </c>
    </row>
    <row r="2711" spans="27:29" x14ac:dyDescent="0.25">
      <c r="AA2711" s="160">
        <f t="shared" si="46"/>
        <v>1</v>
      </c>
      <c r="AB2711" s="160">
        <f>IF(AC2711="",0,IFERROR(IF(VLOOKUP(AC2711,AC$38:AC2710,1,0)&gt;0,0,0),1))</f>
        <v>0</v>
      </c>
      <c r="AC2711" s="161">
        <f>IF(DATOS!J2675=Y$39,DATOS!C2675,"")</f>
        <v>0</v>
      </c>
    </row>
    <row r="2712" spans="27:29" x14ac:dyDescent="0.25">
      <c r="AA2712" s="160">
        <f t="shared" si="46"/>
        <v>1</v>
      </c>
      <c r="AB2712" s="160">
        <f>IF(AC2712="",0,IFERROR(IF(VLOOKUP(AC2712,AC$38:AC2711,1,0)&gt;0,0,0),1))</f>
        <v>0</v>
      </c>
      <c r="AC2712" s="161">
        <f>IF(DATOS!J2676=Y$39,DATOS!C2676,"")</f>
        <v>0</v>
      </c>
    </row>
    <row r="2713" spans="27:29" x14ac:dyDescent="0.25">
      <c r="AA2713" s="160">
        <f t="shared" si="46"/>
        <v>1</v>
      </c>
      <c r="AB2713" s="160">
        <f>IF(AC2713="",0,IFERROR(IF(VLOOKUP(AC2713,AC$38:AC2712,1,0)&gt;0,0,0),1))</f>
        <v>0</v>
      </c>
      <c r="AC2713" s="161">
        <f>IF(DATOS!J2677=Y$39,DATOS!C2677,"")</f>
        <v>0</v>
      </c>
    </row>
    <row r="2714" spans="27:29" x14ac:dyDescent="0.25">
      <c r="AA2714" s="160">
        <f t="shared" si="46"/>
        <v>1</v>
      </c>
      <c r="AB2714" s="160">
        <f>IF(AC2714="",0,IFERROR(IF(VLOOKUP(AC2714,AC$38:AC2713,1,0)&gt;0,0,0),1))</f>
        <v>0</v>
      </c>
      <c r="AC2714" s="161">
        <f>IF(DATOS!J2678=Y$39,DATOS!C2678,"")</f>
        <v>0</v>
      </c>
    </row>
    <row r="2715" spans="27:29" x14ac:dyDescent="0.25">
      <c r="AA2715" s="160">
        <f t="shared" si="46"/>
        <v>1</v>
      </c>
      <c r="AB2715" s="160">
        <f>IF(AC2715="",0,IFERROR(IF(VLOOKUP(AC2715,AC$38:AC2714,1,0)&gt;0,0,0),1))</f>
        <v>0</v>
      </c>
      <c r="AC2715" s="161">
        <f>IF(DATOS!J2679=Y$39,DATOS!C2679,"")</f>
        <v>0</v>
      </c>
    </row>
    <row r="2716" spans="27:29" x14ac:dyDescent="0.25">
      <c r="AA2716" s="160">
        <f t="shared" si="46"/>
        <v>1</v>
      </c>
      <c r="AB2716" s="160">
        <f>IF(AC2716="",0,IFERROR(IF(VLOOKUP(AC2716,AC$38:AC2715,1,0)&gt;0,0,0),1))</f>
        <v>0</v>
      </c>
      <c r="AC2716" s="161">
        <f>IF(DATOS!J2680=Y$39,DATOS!C2680,"")</f>
        <v>0</v>
      </c>
    </row>
    <row r="2717" spans="27:29" x14ac:dyDescent="0.25">
      <c r="AA2717" s="160">
        <f t="shared" si="46"/>
        <v>1</v>
      </c>
      <c r="AB2717" s="160">
        <f>IF(AC2717="",0,IFERROR(IF(VLOOKUP(AC2717,AC$38:AC2716,1,0)&gt;0,0,0),1))</f>
        <v>0</v>
      </c>
      <c r="AC2717" s="161">
        <f>IF(DATOS!J2681=Y$39,DATOS!C2681,"")</f>
        <v>0</v>
      </c>
    </row>
    <row r="2718" spans="27:29" x14ac:dyDescent="0.25">
      <c r="AA2718" s="160">
        <f t="shared" si="46"/>
        <v>1</v>
      </c>
      <c r="AB2718" s="160">
        <f>IF(AC2718="",0,IFERROR(IF(VLOOKUP(AC2718,AC$38:AC2717,1,0)&gt;0,0,0),1))</f>
        <v>0</v>
      </c>
      <c r="AC2718" s="161">
        <f>IF(DATOS!J2682=Y$39,DATOS!C2682,"")</f>
        <v>0</v>
      </c>
    </row>
    <row r="2719" spans="27:29" x14ac:dyDescent="0.25">
      <c r="AA2719" s="160">
        <f t="shared" si="46"/>
        <v>1</v>
      </c>
      <c r="AB2719" s="160">
        <f>IF(AC2719="",0,IFERROR(IF(VLOOKUP(AC2719,AC$38:AC2718,1,0)&gt;0,0,0),1))</f>
        <v>0</v>
      </c>
      <c r="AC2719" s="161">
        <f>IF(DATOS!J2683=Y$39,DATOS!C2683,"")</f>
        <v>0</v>
      </c>
    </row>
    <row r="2720" spans="27:29" x14ac:dyDescent="0.25">
      <c r="AA2720" s="160">
        <f t="shared" si="46"/>
        <v>1</v>
      </c>
      <c r="AB2720" s="160">
        <f>IF(AC2720="",0,IFERROR(IF(VLOOKUP(AC2720,AC$38:AC2719,1,0)&gt;0,0,0),1))</f>
        <v>0</v>
      </c>
      <c r="AC2720" s="161">
        <f>IF(DATOS!J2684=Y$39,DATOS!C2684,"")</f>
        <v>0</v>
      </c>
    </row>
    <row r="2721" spans="27:29" x14ac:dyDescent="0.25">
      <c r="AA2721" s="160">
        <f t="shared" si="46"/>
        <v>1</v>
      </c>
      <c r="AB2721" s="160">
        <f>IF(AC2721="",0,IFERROR(IF(VLOOKUP(AC2721,AC$38:AC2720,1,0)&gt;0,0,0),1))</f>
        <v>0</v>
      </c>
      <c r="AC2721" s="161">
        <f>IF(DATOS!J2685=Y$39,DATOS!C2685,"")</f>
        <v>0</v>
      </c>
    </row>
    <row r="2722" spans="27:29" x14ac:dyDescent="0.25">
      <c r="AA2722" s="160">
        <f t="shared" si="46"/>
        <v>1</v>
      </c>
      <c r="AB2722" s="160">
        <f>IF(AC2722="",0,IFERROR(IF(VLOOKUP(AC2722,AC$38:AC2721,1,0)&gt;0,0,0),1))</f>
        <v>0</v>
      </c>
      <c r="AC2722" s="161">
        <f>IF(DATOS!J2686=Y$39,DATOS!C2686,"")</f>
        <v>0</v>
      </c>
    </row>
    <row r="2723" spans="27:29" x14ac:dyDescent="0.25">
      <c r="AA2723" s="160">
        <f t="shared" si="46"/>
        <v>1</v>
      </c>
      <c r="AB2723" s="160">
        <f>IF(AC2723="",0,IFERROR(IF(VLOOKUP(AC2723,AC$38:AC2722,1,0)&gt;0,0,0),1))</f>
        <v>0</v>
      </c>
      <c r="AC2723" s="161">
        <f>IF(DATOS!J2687=Y$39,DATOS!C2687,"")</f>
        <v>0</v>
      </c>
    </row>
    <row r="2724" spans="27:29" x14ac:dyDescent="0.25">
      <c r="AA2724" s="160">
        <f t="shared" si="46"/>
        <v>1</v>
      </c>
      <c r="AB2724" s="160">
        <f>IF(AC2724="",0,IFERROR(IF(VLOOKUP(AC2724,AC$38:AC2723,1,0)&gt;0,0,0),1))</f>
        <v>0</v>
      </c>
      <c r="AC2724" s="161">
        <f>IF(DATOS!J2688=Y$39,DATOS!C2688,"")</f>
        <v>0</v>
      </c>
    </row>
    <row r="2725" spans="27:29" x14ac:dyDescent="0.25">
      <c r="AA2725" s="160">
        <f t="shared" si="46"/>
        <v>1</v>
      </c>
      <c r="AB2725" s="160">
        <f>IF(AC2725="",0,IFERROR(IF(VLOOKUP(AC2725,AC$38:AC2724,1,0)&gt;0,0,0),1))</f>
        <v>0</v>
      </c>
      <c r="AC2725" s="161">
        <f>IF(DATOS!J2689=Y$39,DATOS!C2689,"")</f>
        <v>0</v>
      </c>
    </row>
    <row r="2726" spans="27:29" x14ac:dyDescent="0.25">
      <c r="AA2726" s="160">
        <f t="shared" ref="AA2726:AA2789" si="47">AA2725+AB2726</f>
        <v>1</v>
      </c>
      <c r="AB2726" s="160">
        <f>IF(AC2726="",0,IFERROR(IF(VLOOKUP(AC2726,AC$38:AC2725,1,0)&gt;0,0,0),1))</f>
        <v>0</v>
      </c>
      <c r="AC2726" s="161">
        <f>IF(DATOS!J2690=Y$39,DATOS!C2690,"")</f>
        <v>0</v>
      </c>
    </row>
    <row r="2727" spans="27:29" x14ac:dyDescent="0.25">
      <c r="AA2727" s="160">
        <f t="shared" si="47"/>
        <v>1</v>
      </c>
      <c r="AB2727" s="160">
        <f>IF(AC2727="",0,IFERROR(IF(VLOOKUP(AC2727,AC$38:AC2726,1,0)&gt;0,0,0),1))</f>
        <v>0</v>
      </c>
      <c r="AC2727" s="161">
        <f>IF(DATOS!J2691=Y$39,DATOS!C2691,"")</f>
        <v>0</v>
      </c>
    </row>
    <row r="2728" spans="27:29" x14ac:dyDescent="0.25">
      <c r="AA2728" s="160">
        <f t="shared" si="47"/>
        <v>1</v>
      </c>
      <c r="AB2728" s="160">
        <f>IF(AC2728="",0,IFERROR(IF(VLOOKUP(AC2728,AC$38:AC2727,1,0)&gt;0,0,0),1))</f>
        <v>0</v>
      </c>
      <c r="AC2728" s="161">
        <f>IF(DATOS!J2692=Y$39,DATOS!C2692,"")</f>
        <v>0</v>
      </c>
    </row>
    <row r="2729" spans="27:29" x14ac:dyDescent="0.25">
      <c r="AA2729" s="160">
        <f t="shared" si="47"/>
        <v>1</v>
      </c>
      <c r="AB2729" s="160">
        <f>IF(AC2729="",0,IFERROR(IF(VLOOKUP(AC2729,AC$38:AC2728,1,0)&gt;0,0,0),1))</f>
        <v>0</v>
      </c>
      <c r="AC2729" s="161">
        <f>IF(DATOS!J2693=Y$39,DATOS!C2693,"")</f>
        <v>0</v>
      </c>
    </row>
    <row r="2730" spans="27:29" x14ac:dyDescent="0.25">
      <c r="AA2730" s="160">
        <f t="shared" si="47"/>
        <v>1</v>
      </c>
      <c r="AB2730" s="160">
        <f>IF(AC2730="",0,IFERROR(IF(VLOOKUP(AC2730,AC$38:AC2729,1,0)&gt;0,0,0),1))</f>
        <v>0</v>
      </c>
      <c r="AC2730" s="161">
        <f>IF(DATOS!J2694=Y$39,DATOS!C2694,"")</f>
        <v>0</v>
      </c>
    </row>
    <row r="2731" spans="27:29" x14ac:dyDescent="0.25">
      <c r="AA2731" s="160">
        <f t="shared" si="47"/>
        <v>1</v>
      </c>
      <c r="AB2731" s="160">
        <f>IF(AC2731="",0,IFERROR(IF(VLOOKUP(AC2731,AC$38:AC2730,1,0)&gt;0,0,0),1))</f>
        <v>0</v>
      </c>
      <c r="AC2731" s="161">
        <f>IF(DATOS!J2695=Y$39,DATOS!C2695,"")</f>
        <v>0</v>
      </c>
    </row>
    <row r="2732" spans="27:29" x14ac:dyDescent="0.25">
      <c r="AA2732" s="160">
        <f t="shared" si="47"/>
        <v>1</v>
      </c>
      <c r="AB2732" s="160">
        <f>IF(AC2732="",0,IFERROR(IF(VLOOKUP(AC2732,AC$38:AC2731,1,0)&gt;0,0,0),1))</f>
        <v>0</v>
      </c>
      <c r="AC2732" s="161">
        <f>IF(DATOS!J2696=Y$39,DATOS!C2696,"")</f>
        <v>0</v>
      </c>
    </row>
    <row r="2733" spans="27:29" x14ac:dyDescent="0.25">
      <c r="AA2733" s="160">
        <f t="shared" si="47"/>
        <v>1</v>
      </c>
      <c r="AB2733" s="160">
        <f>IF(AC2733="",0,IFERROR(IF(VLOOKUP(AC2733,AC$38:AC2732,1,0)&gt;0,0,0),1))</f>
        <v>0</v>
      </c>
      <c r="AC2733" s="161">
        <f>IF(DATOS!J2697=Y$39,DATOS!C2697,"")</f>
        <v>0</v>
      </c>
    </row>
    <row r="2734" spans="27:29" x14ac:dyDescent="0.25">
      <c r="AA2734" s="160">
        <f t="shared" si="47"/>
        <v>1</v>
      </c>
      <c r="AB2734" s="160">
        <f>IF(AC2734="",0,IFERROR(IF(VLOOKUP(AC2734,AC$38:AC2733,1,0)&gt;0,0,0),1))</f>
        <v>0</v>
      </c>
      <c r="AC2734" s="161">
        <f>IF(DATOS!J2698=Y$39,DATOS!C2698,"")</f>
        <v>0</v>
      </c>
    </row>
    <row r="2735" spans="27:29" x14ac:dyDescent="0.25">
      <c r="AA2735" s="160">
        <f t="shared" si="47"/>
        <v>1</v>
      </c>
      <c r="AB2735" s="160">
        <f>IF(AC2735="",0,IFERROR(IF(VLOOKUP(AC2735,AC$38:AC2734,1,0)&gt;0,0,0),1))</f>
        <v>0</v>
      </c>
      <c r="AC2735" s="161">
        <f>IF(DATOS!J2699=Y$39,DATOS!C2699,"")</f>
        <v>0</v>
      </c>
    </row>
    <row r="2736" spans="27:29" x14ac:dyDescent="0.25">
      <c r="AA2736" s="160">
        <f t="shared" si="47"/>
        <v>1</v>
      </c>
      <c r="AB2736" s="160">
        <f>IF(AC2736="",0,IFERROR(IF(VLOOKUP(AC2736,AC$38:AC2735,1,0)&gt;0,0,0),1))</f>
        <v>0</v>
      </c>
      <c r="AC2736" s="161">
        <f>IF(DATOS!J2700=Y$39,DATOS!C2700,"")</f>
        <v>0</v>
      </c>
    </row>
    <row r="2737" spans="27:29" x14ac:dyDescent="0.25">
      <c r="AA2737" s="160">
        <f t="shared" si="47"/>
        <v>1</v>
      </c>
      <c r="AB2737" s="160">
        <f>IF(AC2737="",0,IFERROR(IF(VLOOKUP(AC2737,AC$38:AC2736,1,0)&gt;0,0,0),1))</f>
        <v>0</v>
      </c>
      <c r="AC2737" s="161">
        <f>IF(DATOS!J2701=Y$39,DATOS!C2701,"")</f>
        <v>0</v>
      </c>
    </row>
    <row r="2738" spans="27:29" x14ac:dyDescent="0.25">
      <c r="AA2738" s="160">
        <f t="shared" si="47"/>
        <v>1</v>
      </c>
      <c r="AB2738" s="160">
        <f>IF(AC2738="",0,IFERROR(IF(VLOOKUP(AC2738,AC$38:AC2737,1,0)&gt;0,0,0),1))</f>
        <v>0</v>
      </c>
      <c r="AC2738" s="161">
        <f>IF(DATOS!J2702=Y$39,DATOS!C2702,"")</f>
        <v>0</v>
      </c>
    </row>
    <row r="2739" spans="27:29" x14ac:dyDescent="0.25">
      <c r="AA2739" s="160">
        <f t="shared" si="47"/>
        <v>1</v>
      </c>
      <c r="AB2739" s="160">
        <f>IF(AC2739="",0,IFERROR(IF(VLOOKUP(AC2739,AC$38:AC2738,1,0)&gt;0,0,0),1))</f>
        <v>0</v>
      </c>
      <c r="AC2739" s="161">
        <f>IF(DATOS!J2703=Y$39,DATOS!C2703,"")</f>
        <v>0</v>
      </c>
    </row>
    <row r="2740" spans="27:29" x14ac:dyDescent="0.25">
      <c r="AA2740" s="160">
        <f t="shared" si="47"/>
        <v>1</v>
      </c>
      <c r="AB2740" s="160">
        <f>IF(AC2740="",0,IFERROR(IF(VLOOKUP(AC2740,AC$38:AC2739,1,0)&gt;0,0,0),1))</f>
        <v>0</v>
      </c>
      <c r="AC2740" s="161">
        <f>IF(DATOS!J2704=Y$39,DATOS!C2704,"")</f>
        <v>0</v>
      </c>
    </row>
    <row r="2741" spans="27:29" x14ac:dyDescent="0.25">
      <c r="AA2741" s="160">
        <f t="shared" si="47"/>
        <v>1</v>
      </c>
      <c r="AB2741" s="160">
        <f>IF(AC2741="",0,IFERROR(IF(VLOOKUP(AC2741,AC$38:AC2740,1,0)&gt;0,0,0),1))</f>
        <v>0</v>
      </c>
      <c r="AC2741" s="161">
        <f>IF(DATOS!J2705=Y$39,DATOS!C2705,"")</f>
        <v>0</v>
      </c>
    </row>
    <row r="2742" spans="27:29" x14ac:dyDescent="0.25">
      <c r="AA2742" s="160">
        <f t="shared" si="47"/>
        <v>1</v>
      </c>
      <c r="AB2742" s="160">
        <f>IF(AC2742="",0,IFERROR(IF(VLOOKUP(AC2742,AC$38:AC2741,1,0)&gt;0,0,0),1))</f>
        <v>0</v>
      </c>
      <c r="AC2742" s="161">
        <f>IF(DATOS!J2706=Y$39,DATOS!C2706,"")</f>
        <v>0</v>
      </c>
    </row>
    <row r="2743" spans="27:29" x14ac:dyDescent="0.25">
      <c r="AA2743" s="160">
        <f t="shared" si="47"/>
        <v>1</v>
      </c>
      <c r="AB2743" s="160">
        <f>IF(AC2743="",0,IFERROR(IF(VLOOKUP(AC2743,AC$38:AC2742,1,0)&gt;0,0,0),1))</f>
        <v>0</v>
      </c>
      <c r="AC2743" s="161">
        <f>IF(DATOS!J2707=Y$39,DATOS!C2707,"")</f>
        <v>0</v>
      </c>
    </row>
    <row r="2744" spans="27:29" x14ac:dyDescent="0.25">
      <c r="AA2744" s="160">
        <f t="shared" si="47"/>
        <v>1</v>
      </c>
      <c r="AB2744" s="160">
        <f>IF(AC2744="",0,IFERROR(IF(VLOOKUP(AC2744,AC$38:AC2743,1,0)&gt;0,0,0),1))</f>
        <v>0</v>
      </c>
      <c r="AC2744" s="161">
        <f>IF(DATOS!J2708=Y$39,DATOS!C2708,"")</f>
        <v>0</v>
      </c>
    </row>
    <row r="2745" spans="27:29" x14ac:dyDescent="0.25">
      <c r="AA2745" s="160">
        <f t="shared" si="47"/>
        <v>1</v>
      </c>
      <c r="AB2745" s="160">
        <f>IF(AC2745="",0,IFERROR(IF(VLOOKUP(AC2745,AC$38:AC2744,1,0)&gt;0,0,0),1))</f>
        <v>0</v>
      </c>
      <c r="AC2745" s="161">
        <f>IF(DATOS!J2709=Y$39,DATOS!C2709,"")</f>
        <v>0</v>
      </c>
    </row>
    <row r="2746" spans="27:29" x14ac:dyDescent="0.25">
      <c r="AA2746" s="160">
        <f t="shared" si="47"/>
        <v>1</v>
      </c>
      <c r="AB2746" s="160">
        <f>IF(AC2746="",0,IFERROR(IF(VLOOKUP(AC2746,AC$38:AC2745,1,0)&gt;0,0,0),1))</f>
        <v>0</v>
      </c>
      <c r="AC2746" s="161">
        <f>IF(DATOS!J2710=Y$39,DATOS!C2710,"")</f>
        <v>0</v>
      </c>
    </row>
    <row r="2747" spans="27:29" x14ac:dyDescent="0.25">
      <c r="AA2747" s="160">
        <f t="shared" si="47"/>
        <v>1</v>
      </c>
      <c r="AB2747" s="160">
        <f>IF(AC2747="",0,IFERROR(IF(VLOOKUP(AC2747,AC$38:AC2746,1,0)&gt;0,0,0),1))</f>
        <v>0</v>
      </c>
      <c r="AC2747" s="161">
        <f>IF(DATOS!J2711=Y$39,DATOS!C2711,"")</f>
        <v>0</v>
      </c>
    </row>
    <row r="2748" spans="27:29" x14ac:dyDescent="0.25">
      <c r="AA2748" s="160">
        <f t="shared" si="47"/>
        <v>1</v>
      </c>
      <c r="AB2748" s="160">
        <f>IF(AC2748="",0,IFERROR(IF(VLOOKUP(AC2748,AC$38:AC2747,1,0)&gt;0,0,0),1))</f>
        <v>0</v>
      </c>
      <c r="AC2748" s="161">
        <f>IF(DATOS!J2712=Y$39,DATOS!C2712,"")</f>
        <v>0</v>
      </c>
    </row>
    <row r="2749" spans="27:29" x14ac:dyDescent="0.25">
      <c r="AA2749" s="160">
        <f t="shared" si="47"/>
        <v>1</v>
      </c>
      <c r="AB2749" s="160">
        <f>IF(AC2749="",0,IFERROR(IF(VLOOKUP(AC2749,AC$38:AC2748,1,0)&gt;0,0,0),1))</f>
        <v>0</v>
      </c>
      <c r="AC2749" s="161">
        <f>IF(DATOS!J2713=Y$39,DATOS!C2713,"")</f>
        <v>0</v>
      </c>
    </row>
    <row r="2750" spans="27:29" x14ac:dyDescent="0.25">
      <c r="AA2750" s="160">
        <f t="shared" si="47"/>
        <v>1</v>
      </c>
      <c r="AB2750" s="160">
        <f>IF(AC2750="",0,IFERROR(IF(VLOOKUP(AC2750,AC$38:AC2749,1,0)&gt;0,0,0),1))</f>
        <v>0</v>
      </c>
      <c r="AC2750" s="161">
        <f>IF(DATOS!J2714=Y$39,DATOS!C2714,"")</f>
        <v>0</v>
      </c>
    </row>
    <row r="2751" spans="27:29" x14ac:dyDescent="0.25">
      <c r="AA2751" s="160">
        <f t="shared" si="47"/>
        <v>1</v>
      </c>
      <c r="AB2751" s="160">
        <f>IF(AC2751="",0,IFERROR(IF(VLOOKUP(AC2751,AC$38:AC2750,1,0)&gt;0,0,0),1))</f>
        <v>0</v>
      </c>
      <c r="AC2751" s="161">
        <f>IF(DATOS!J2715=Y$39,DATOS!C2715,"")</f>
        <v>0</v>
      </c>
    </row>
    <row r="2752" spans="27:29" x14ac:dyDescent="0.25">
      <c r="AA2752" s="160">
        <f t="shared" si="47"/>
        <v>1</v>
      </c>
      <c r="AB2752" s="160">
        <f>IF(AC2752="",0,IFERROR(IF(VLOOKUP(AC2752,AC$38:AC2751,1,0)&gt;0,0,0),1))</f>
        <v>0</v>
      </c>
      <c r="AC2752" s="161">
        <f>IF(DATOS!J2716=Y$39,DATOS!C2716,"")</f>
        <v>0</v>
      </c>
    </row>
    <row r="2753" spans="27:29" x14ac:dyDescent="0.25">
      <c r="AA2753" s="160">
        <f t="shared" si="47"/>
        <v>1</v>
      </c>
      <c r="AB2753" s="160">
        <f>IF(AC2753="",0,IFERROR(IF(VLOOKUP(AC2753,AC$38:AC2752,1,0)&gt;0,0,0),1))</f>
        <v>0</v>
      </c>
      <c r="AC2753" s="161">
        <f>IF(DATOS!J2717=Y$39,DATOS!C2717,"")</f>
        <v>0</v>
      </c>
    </row>
    <row r="2754" spans="27:29" x14ac:dyDescent="0.25">
      <c r="AA2754" s="160">
        <f t="shared" si="47"/>
        <v>1</v>
      </c>
      <c r="AB2754" s="160">
        <f>IF(AC2754="",0,IFERROR(IF(VLOOKUP(AC2754,AC$38:AC2753,1,0)&gt;0,0,0),1))</f>
        <v>0</v>
      </c>
      <c r="AC2754" s="161">
        <f>IF(DATOS!J2718=Y$39,DATOS!C2718,"")</f>
        <v>0</v>
      </c>
    </row>
    <row r="2755" spans="27:29" x14ac:dyDescent="0.25">
      <c r="AA2755" s="160">
        <f t="shared" si="47"/>
        <v>1</v>
      </c>
      <c r="AB2755" s="160">
        <f>IF(AC2755="",0,IFERROR(IF(VLOOKUP(AC2755,AC$38:AC2754,1,0)&gt;0,0,0),1))</f>
        <v>0</v>
      </c>
      <c r="AC2755" s="161">
        <f>IF(DATOS!J2719=Y$39,DATOS!C2719,"")</f>
        <v>0</v>
      </c>
    </row>
    <row r="2756" spans="27:29" x14ac:dyDescent="0.25">
      <c r="AA2756" s="160">
        <f t="shared" si="47"/>
        <v>1</v>
      </c>
      <c r="AB2756" s="160">
        <f>IF(AC2756="",0,IFERROR(IF(VLOOKUP(AC2756,AC$38:AC2755,1,0)&gt;0,0,0),1))</f>
        <v>0</v>
      </c>
      <c r="AC2756" s="161">
        <f>IF(DATOS!J2720=Y$39,DATOS!C2720,"")</f>
        <v>0</v>
      </c>
    </row>
    <row r="2757" spans="27:29" x14ac:dyDescent="0.25">
      <c r="AA2757" s="160">
        <f t="shared" si="47"/>
        <v>1</v>
      </c>
      <c r="AB2757" s="160">
        <f>IF(AC2757="",0,IFERROR(IF(VLOOKUP(AC2757,AC$38:AC2756,1,0)&gt;0,0,0),1))</f>
        <v>0</v>
      </c>
      <c r="AC2757" s="161">
        <f>IF(DATOS!J2721=Y$39,DATOS!C2721,"")</f>
        <v>0</v>
      </c>
    </row>
    <row r="2758" spans="27:29" x14ac:dyDescent="0.25">
      <c r="AA2758" s="160">
        <f t="shared" si="47"/>
        <v>1</v>
      </c>
      <c r="AB2758" s="160">
        <f>IF(AC2758="",0,IFERROR(IF(VLOOKUP(AC2758,AC$38:AC2757,1,0)&gt;0,0,0),1))</f>
        <v>0</v>
      </c>
      <c r="AC2758" s="161">
        <f>IF(DATOS!J2722=Y$39,DATOS!C2722,"")</f>
        <v>0</v>
      </c>
    </row>
    <row r="2759" spans="27:29" x14ac:dyDescent="0.25">
      <c r="AA2759" s="160">
        <f t="shared" si="47"/>
        <v>1</v>
      </c>
      <c r="AB2759" s="160">
        <f>IF(AC2759="",0,IFERROR(IF(VLOOKUP(AC2759,AC$38:AC2758,1,0)&gt;0,0,0),1))</f>
        <v>0</v>
      </c>
      <c r="AC2759" s="161">
        <f>IF(DATOS!J2723=Y$39,DATOS!C2723,"")</f>
        <v>0</v>
      </c>
    </row>
    <row r="2760" spans="27:29" x14ac:dyDescent="0.25">
      <c r="AA2760" s="160">
        <f t="shared" si="47"/>
        <v>1</v>
      </c>
      <c r="AB2760" s="160">
        <f>IF(AC2760="",0,IFERROR(IF(VLOOKUP(AC2760,AC$38:AC2759,1,0)&gt;0,0,0),1))</f>
        <v>0</v>
      </c>
      <c r="AC2760" s="161">
        <f>IF(DATOS!J2724=Y$39,DATOS!C2724,"")</f>
        <v>0</v>
      </c>
    </row>
    <row r="2761" spans="27:29" x14ac:dyDescent="0.25">
      <c r="AA2761" s="160">
        <f t="shared" si="47"/>
        <v>1</v>
      </c>
      <c r="AB2761" s="160">
        <f>IF(AC2761="",0,IFERROR(IF(VLOOKUP(AC2761,AC$38:AC2760,1,0)&gt;0,0,0),1))</f>
        <v>0</v>
      </c>
      <c r="AC2761" s="161">
        <f>IF(DATOS!J2725=Y$39,DATOS!C2725,"")</f>
        <v>0</v>
      </c>
    </row>
    <row r="2762" spans="27:29" x14ac:dyDescent="0.25">
      <c r="AA2762" s="160">
        <f t="shared" si="47"/>
        <v>1</v>
      </c>
      <c r="AB2762" s="160">
        <f>IF(AC2762="",0,IFERROR(IF(VLOOKUP(AC2762,AC$38:AC2761,1,0)&gt;0,0,0),1))</f>
        <v>0</v>
      </c>
      <c r="AC2762" s="161">
        <f>IF(DATOS!J2726=Y$39,DATOS!C2726,"")</f>
        <v>0</v>
      </c>
    </row>
    <row r="2763" spans="27:29" x14ac:dyDescent="0.25">
      <c r="AA2763" s="160">
        <f t="shared" si="47"/>
        <v>1</v>
      </c>
      <c r="AB2763" s="160">
        <f>IF(AC2763="",0,IFERROR(IF(VLOOKUP(AC2763,AC$38:AC2762,1,0)&gt;0,0,0),1))</f>
        <v>0</v>
      </c>
      <c r="AC2763" s="161">
        <f>IF(DATOS!J2727=Y$39,DATOS!C2727,"")</f>
        <v>0</v>
      </c>
    </row>
    <row r="2764" spans="27:29" x14ac:dyDescent="0.25">
      <c r="AA2764" s="160">
        <f t="shared" si="47"/>
        <v>1</v>
      </c>
      <c r="AB2764" s="160">
        <f>IF(AC2764="",0,IFERROR(IF(VLOOKUP(AC2764,AC$38:AC2763,1,0)&gt;0,0,0),1))</f>
        <v>0</v>
      </c>
      <c r="AC2764" s="161">
        <f>IF(DATOS!J2728=Y$39,DATOS!C2728,"")</f>
        <v>0</v>
      </c>
    </row>
    <row r="2765" spans="27:29" x14ac:dyDescent="0.25">
      <c r="AA2765" s="160">
        <f t="shared" si="47"/>
        <v>1</v>
      </c>
      <c r="AB2765" s="160">
        <f>IF(AC2765="",0,IFERROR(IF(VLOOKUP(AC2765,AC$38:AC2764,1,0)&gt;0,0,0),1))</f>
        <v>0</v>
      </c>
      <c r="AC2765" s="161">
        <f>IF(DATOS!J2729=Y$39,DATOS!C2729,"")</f>
        <v>0</v>
      </c>
    </row>
    <row r="2766" spans="27:29" x14ac:dyDescent="0.25">
      <c r="AA2766" s="160">
        <f t="shared" si="47"/>
        <v>1</v>
      </c>
      <c r="AB2766" s="160">
        <f>IF(AC2766="",0,IFERROR(IF(VLOOKUP(AC2766,AC$38:AC2765,1,0)&gt;0,0,0),1))</f>
        <v>0</v>
      </c>
      <c r="AC2766" s="161">
        <f>IF(DATOS!J2730=Y$39,DATOS!C2730,"")</f>
        <v>0</v>
      </c>
    </row>
    <row r="2767" spans="27:29" x14ac:dyDescent="0.25">
      <c r="AA2767" s="160">
        <f t="shared" si="47"/>
        <v>1</v>
      </c>
      <c r="AB2767" s="160">
        <f>IF(AC2767="",0,IFERROR(IF(VLOOKUP(AC2767,AC$38:AC2766,1,0)&gt;0,0,0),1))</f>
        <v>0</v>
      </c>
      <c r="AC2767" s="161">
        <f>IF(DATOS!J2731=Y$39,DATOS!C2731,"")</f>
        <v>0</v>
      </c>
    </row>
    <row r="2768" spans="27:29" x14ac:dyDescent="0.25">
      <c r="AA2768" s="160">
        <f t="shared" si="47"/>
        <v>1</v>
      </c>
      <c r="AB2768" s="160">
        <f>IF(AC2768="",0,IFERROR(IF(VLOOKUP(AC2768,AC$38:AC2767,1,0)&gt;0,0,0),1))</f>
        <v>0</v>
      </c>
      <c r="AC2768" s="161">
        <f>IF(DATOS!J2732=Y$39,DATOS!C2732,"")</f>
        <v>0</v>
      </c>
    </row>
    <row r="2769" spans="27:29" x14ac:dyDescent="0.25">
      <c r="AA2769" s="160">
        <f t="shared" si="47"/>
        <v>1</v>
      </c>
      <c r="AB2769" s="160">
        <f>IF(AC2769="",0,IFERROR(IF(VLOOKUP(AC2769,AC$38:AC2768,1,0)&gt;0,0,0),1))</f>
        <v>0</v>
      </c>
      <c r="AC2769" s="161">
        <f>IF(DATOS!J2733=Y$39,DATOS!C2733,"")</f>
        <v>0</v>
      </c>
    </row>
    <row r="2770" spans="27:29" x14ac:dyDescent="0.25">
      <c r="AA2770" s="160">
        <f t="shared" si="47"/>
        <v>1</v>
      </c>
      <c r="AB2770" s="160">
        <f>IF(AC2770="",0,IFERROR(IF(VLOOKUP(AC2770,AC$38:AC2769,1,0)&gt;0,0,0),1))</f>
        <v>0</v>
      </c>
      <c r="AC2770" s="161">
        <f>IF(DATOS!J2734=Y$39,DATOS!C2734,"")</f>
        <v>0</v>
      </c>
    </row>
    <row r="2771" spans="27:29" x14ac:dyDescent="0.25">
      <c r="AA2771" s="160">
        <f t="shared" si="47"/>
        <v>1</v>
      </c>
      <c r="AB2771" s="160">
        <f>IF(AC2771="",0,IFERROR(IF(VLOOKUP(AC2771,AC$38:AC2770,1,0)&gt;0,0,0),1))</f>
        <v>0</v>
      </c>
      <c r="AC2771" s="161">
        <f>IF(DATOS!J2735=Y$39,DATOS!C2735,"")</f>
        <v>0</v>
      </c>
    </row>
    <row r="2772" spans="27:29" x14ac:dyDescent="0.25">
      <c r="AA2772" s="160">
        <f t="shared" si="47"/>
        <v>1</v>
      </c>
      <c r="AB2772" s="160">
        <f>IF(AC2772="",0,IFERROR(IF(VLOOKUP(AC2772,AC$38:AC2771,1,0)&gt;0,0,0),1))</f>
        <v>0</v>
      </c>
      <c r="AC2772" s="161">
        <f>IF(DATOS!J2736=Y$39,DATOS!C2736,"")</f>
        <v>0</v>
      </c>
    </row>
    <row r="2773" spans="27:29" x14ac:dyDescent="0.25">
      <c r="AA2773" s="160">
        <f t="shared" si="47"/>
        <v>1</v>
      </c>
      <c r="AB2773" s="160">
        <f>IF(AC2773="",0,IFERROR(IF(VLOOKUP(AC2773,AC$38:AC2772,1,0)&gt;0,0,0),1))</f>
        <v>0</v>
      </c>
      <c r="AC2773" s="161">
        <f>IF(DATOS!J2737=Y$39,DATOS!C2737,"")</f>
        <v>0</v>
      </c>
    </row>
    <row r="2774" spans="27:29" x14ac:dyDescent="0.25">
      <c r="AA2774" s="160">
        <f t="shared" si="47"/>
        <v>1</v>
      </c>
      <c r="AB2774" s="160">
        <f>IF(AC2774="",0,IFERROR(IF(VLOOKUP(AC2774,AC$38:AC2773,1,0)&gt;0,0,0),1))</f>
        <v>0</v>
      </c>
      <c r="AC2774" s="161">
        <f>IF(DATOS!J2738=Y$39,DATOS!C2738,"")</f>
        <v>0</v>
      </c>
    </row>
    <row r="2775" spans="27:29" x14ac:dyDescent="0.25">
      <c r="AA2775" s="160">
        <f t="shared" si="47"/>
        <v>1</v>
      </c>
      <c r="AB2775" s="160">
        <f>IF(AC2775="",0,IFERROR(IF(VLOOKUP(AC2775,AC$38:AC2774,1,0)&gt;0,0,0),1))</f>
        <v>0</v>
      </c>
      <c r="AC2775" s="161">
        <f>IF(DATOS!J2739=Y$39,DATOS!C2739,"")</f>
        <v>0</v>
      </c>
    </row>
    <row r="2776" spans="27:29" x14ac:dyDescent="0.25">
      <c r="AA2776" s="160">
        <f t="shared" si="47"/>
        <v>1</v>
      </c>
      <c r="AB2776" s="160">
        <f>IF(AC2776="",0,IFERROR(IF(VLOOKUP(AC2776,AC$38:AC2775,1,0)&gt;0,0,0),1))</f>
        <v>0</v>
      </c>
      <c r="AC2776" s="161">
        <f>IF(DATOS!J2740=Y$39,DATOS!C2740,"")</f>
        <v>0</v>
      </c>
    </row>
    <row r="2777" spans="27:29" x14ac:dyDescent="0.25">
      <c r="AA2777" s="160">
        <f t="shared" si="47"/>
        <v>1</v>
      </c>
      <c r="AB2777" s="160">
        <f>IF(AC2777="",0,IFERROR(IF(VLOOKUP(AC2777,AC$38:AC2776,1,0)&gt;0,0,0),1))</f>
        <v>0</v>
      </c>
      <c r="AC2777" s="161">
        <f>IF(DATOS!J2741=Y$39,DATOS!C2741,"")</f>
        <v>0</v>
      </c>
    </row>
    <row r="2778" spans="27:29" x14ac:dyDescent="0.25">
      <c r="AA2778" s="160">
        <f t="shared" si="47"/>
        <v>1</v>
      </c>
      <c r="AB2778" s="160">
        <f>IF(AC2778="",0,IFERROR(IF(VLOOKUP(AC2778,AC$38:AC2777,1,0)&gt;0,0,0),1))</f>
        <v>0</v>
      </c>
      <c r="AC2778" s="161">
        <f>IF(DATOS!J2742=Y$39,DATOS!C2742,"")</f>
        <v>0</v>
      </c>
    </row>
    <row r="2779" spans="27:29" x14ac:dyDescent="0.25">
      <c r="AA2779" s="160">
        <f t="shared" si="47"/>
        <v>1</v>
      </c>
      <c r="AB2779" s="160">
        <f>IF(AC2779="",0,IFERROR(IF(VLOOKUP(AC2779,AC$38:AC2778,1,0)&gt;0,0,0),1))</f>
        <v>0</v>
      </c>
      <c r="AC2779" s="161">
        <f>IF(DATOS!J2743=Y$39,DATOS!C2743,"")</f>
        <v>0</v>
      </c>
    </row>
    <row r="2780" spans="27:29" x14ac:dyDescent="0.25">
      <c r="AA2780" s="160">
        <f t="shared" si="47"/>
        <v>1</v>
      </c>
      <c r="AB2780" s="160">
        <f>IF(AC2780="",0,IFERROR(IF(VLOOKUP(AC2780,AC$38:AC2779,1,0)&gt;0,0,0),1))</f>
        <v>0</v>
      </c>
      <c r="AC2780" s="161">
        <f>IF(DATOS!J2744=Y$39,DATOS!C2744,"")</f>
        <v>0</v>
      </c>
    </row>
    <row r="2781" spans="27:29" x14ac:dyDescent="0.25">
      <c r="AA2781" s="160">
        <f t="shared" si="47"/>
        <v>1</v>
      </c>
      <c r="AB2781" s="160">
        <f>IF(AC2781="",0,IFERROR(IF(VLOOKUP(AC2781,AC$38:AC2780,1,0)&gt;0,0,0),1))</f>
        <v>0</v>
      </c>
      <c r="AC2781" s="161">
        <f>IF(DATOS!J2745=Y$39,DATOS!C2745,"")</f>
        <v>0</v>
      </c>
    </row>
    <row r="2782" spans="27:29" x14ac:dyDescent="0.25">
      <c r="AA2782" s="160">
        <f t="shared" si="47"/>
        <v>1</v>
      </c>
      <c r="AB2782" s="160">
        <f>IF(AC2782="",0,IFERROR(IF(VLOOKUP(AC2782,AC$38:AC2781,1,0)&gt;0,0,0),1))</f>
        <v>0</v>
      </c>
      <c r="AC2782" s="161">
        <f>IF(DATOS!J2746=Y$39,DATOS!C2746,"")</f>
        <v>0</v>
      </c>
    </row>
    <row r="2783" spans="27:29" x14ac:dyDescent="0.25">
      <c r="AA2783" s="160">
        <f t="shared" si="47"/>
        <v>1</v>
      </c>
      <c r="AB2783" s="160">
        <f>IF(AC2783="",0,IFERROR(IF(VLOOKUP(AC2783,AC$38:AC2782,1,0)&gt;0,0,0),1))</f>
        <v>0</v>
      </c>
      <c r="AC2783" s="161">
        <f>IF(DATOS!J2747=Y$39,DATOS!C2747,"")</f>
        <v>0</v>
      </c>
    </row>
    <row r="2784" spans="27:29" x14ac:dyDescent="0.25">
      <c r="AA2784" s="160">
        <f t="shared" si="47"/>
        <v>1</v>
      </c>
      <c r="AB2784" s="160">
        <f>IF(AC2784="",0,IFERROR(IF(VLOOKUP(AC2784,AC$38:AC2783,1,0)&gt;0,0,0),1))</f>
        <v>0</v>
      </c>
      <c r="AC2784" s="161">
        <f>IF(DATOS!J2748=Y$39,DATOS!C2748,"")</f>
        <v>0</v>
      </c>
    </row>
    <row r="2785" spans="27:29" x14ac:dyDescent="0.25">
      <c r="AA2785" s="160">
        <f t="shared" si="47"/>
        <v>1</v>
      </c>
      <c r="AB2785" s="160">
        <f>IF(AC2785="",0,IFERROR(IF(VLOOKUP(AC2785,AC$38:AC2784,1,0)&gt;0,0,0),1))</f>
        <v>0</v>
      </c>
      <c r="AC2785" s="161">
        <f>IF(DATOS!J2749=Y$39,DATOS!C2749,"")</f>
        <v>0</v>
      </c>
    </row>
    <row r="2786" spans="27:29" x14ac:dyDescent="0.25">
      <c r="AA2786" s="160">
        <f t="shared" si="47"/>
        <v>1</v>
      </c>
      <c r="AB2786" s="160">
        <f>IF(AC2786="",0,IFERROR(IF(VLOOKUP(AC2786,AC$38:AC2785,1,0)&gt;0,0,0),1))</f>
        <v>0</v>
      </c>
      <c r="AC2786" s="161">
        <f>IF(DATOS!J2750=Y$39,DATOS!C2750,"")</f>
        <v>0</v>
      </c>
    </row>
    <row r="2787" spans="27:29" x14ac:dyDescent="0.25">
      <c r="AA2787" s="160">
        <f t="shared" si="47"/>
        <v>1</v>
      </c>
      <c r="AB2787" s="160">
        <f>IF(AC2787="",0,IFERROR(IF(VLOOKUP(AC2787,AC$38:AC2786,1,0)&gt;0,0,0),1))</f>
        <v>0</v>
      </c>
      <c r="AC2787" s="161">
        <f>IF(DATOS!J2751=Y$39,DATOS!C2751,"")</f>
        <v>0</v>
      </c>
    </row>
    <row r="2788" spans="27:29" x14ac:dyDescent="0.25">
      <c r="AA2788" s="160">
        <f t="shared" si="47"/>
        <v>1</v>
      </c>
      <c r="AB2788" s="160">
        <f>IF(AC2788="",0,IFERROR(IF(VLOOKUP(AC2788,AC$38:AC2787,1,0)&gt;0,0,0),1))</f>
        <v>0</v>
      </c>
      <c r="AC2788" s="161">
        <f>IF(DATOS!J2752=Y$39,DATOS!C2752,"")</f>
        <v>0</v>
      </c>
    </row>
    <row r="2789" spans="27:29" x14ac:dyDescent="0.25">
      <c r="AA2789" s="160">
        <f t="shared" si="47"/>
        <v>1</v>
      </c>
      <c r="AB2789" s="160">
        <f>IF(AC2789="",0,IFERROR(IF(VLOOKUP(AC2789,AC$38:AC2788,1,0)&gt;0,0,0),1))</f>
        <v>0</v>
      </c>
      <c r="AC2789" s="161">
        <f>IF(DATOS!J2753=Y$39,DATOS!C2753,"")</f>
        <v>0</v>
      </c>
    </row>
    <row r="2790" spans="27:29" x14ac:dyDescent="0.25">
      <c r="AA2790" s="160">
        <f t="shared" ref="AA2790:AA2853" si="48">AA2789+AB2790</f>
        <v>1</v>
      </c>
      <c r="AB2790" s="160">
        <f>IF(AC2790="",0,IFERROR(IF(VLOOKUP(AC2790,AC$38:AC2789,1,0)&gt;0,0,0),1))</f>
        <v>0</v>
      </c>
      <c r="AC2790" s="161">
        <f>IF(DATOS!J2754=Y$39,DATOS!C2754,"")</f>
        <v>0</v>
      </c>
    </row>
    <row r="2791" spans="27:29" x14ac:dyDescent="0.25">
      <c r="AA2791" s="160">
        <f t="shared" si="48"/>
        <v>1</v>
      </c>
      <c r="AB2791" s="160">
        <f>IF(AC2791="",0,IFERROR(IF(VLOOKUP(AC2791,AC$38:AC2790,1,0)&gt;0,0,0),1))</f>
        <v>0</v>
      </c>
      <c r="AC2791" s="161">
        <f>IF(DATOS!J2755=Y$39,DATOS!C2755,"")</f>
        <v>0</v>
      </c>
    </row>
    <row r="2792" spans="27:29" x14ac:dyDescent="0.25">
      <c r="AA2792" s="160">
        <f t="shared" si="48"/>
        <v>1</v>
      </c>
      <c r="AB2792" s="160">
        <f>IF(AC2792="",0,IFERROR(IF(VLOOKUP(AC2792,AC$38:AC2791,1,0)&gt;0,0,0),1))</f>
        <v>0</v>
      </c>
      <c r="AC2792" s="161">
        <f>IF(DATOS!J2756=Y$39,DATOS!C2756,"")</f>
        <v>0</v>
      </c>
    </row>
    <row r="2793" spans="27:29" x14ac:dyDescent="0.25">
      <c r="AA2793" s="160">
        <f t="shared" si="48"/>
        <v>1</v>
      </c>
      <c r="AB2793" s="160">
        <f>IF(AC2793="",0,IFERROR(IF(VLOOKUP(AC2793,AC$38:AC2792,1,0)&gt;0,0,0),1))</f>
        <v>0</v>
      </c>
      <c r="AC2793" s="161">
        <f>IF(DATOS!J2757=Y$39,DATOS!C2757,"")</f>
        <v>0</v>
      </c>
    </row>
    <row r="2794" spans="27:29" x14ac:dyDescent="0.25">
      <c r="AA2794" s="160">
        <f t="shared" si="48"/>
        <v>1</v>
      </c>
      <c r="AB2794" s="160">
        <f>IF(AC2794="",0,IFERROR(IF(VLOOKUP(AC2794,AC$38:AC2793,1,0)&gt;0,0,0),1))</f>
        <v>0</v>
      </c>
      <c r="AC2794" s="161">
        <f>IF(DATOS!J2758=Y$39,DATOS!C2758,"")</f>
        <v>0</v>
      </c>
    </row>
    <row r="2795" spans="27:29" x14ac:dyDescent="0.25">
      <c r="AA2795" s="160">
        <f t="shared" si="48"/>
        <v>1</v>
      </c>
      <c r="AB2795" s="160">
        <f>IF(AC2795="",0,IFERROR(IF(VLOOKUP(AC2795,AC$38:AC2794,1,0)&gt;0,0,0),1))</f>
        <v>0</v>
      </c>
      <c r="AC2795" s="161">
        <f>IF(DATOS!J2759=Y$39,DATOS!C2759,"")</f>
        <v>0</v>
      </c>
    </row>
    <row r="2796" spans="27:29" x14ac:dyDescent="0.25">
      <c r="AA2796" s="160">
        <f t="shared" si="48"/>
        <v>1</v>
      </c>
      <c r="AB2796" s="160">
        <f>IF(AC2796="",0,IFERROR(IF(VLOOKUP(AC2796,AC$38:AC2795,1,0)&gt;0,0,0),1))</f>
        <v>0</v>
      </c>
      <c r="AC2796" s="161">
        <f>IF(DATOS!J2760=Y$39,DATOS!C2760,"")</f>
        <v>0</v>
      </c>
    </row>
    <row r="2797" spans="27:29" x14ac:dyDescent="0.25">
      <c r="AA2797" s="160">
        <f t="shared" si="48"/>
        <v>1</v>
      </c>
      <c r="AB2797" s="160">
        <f>IF(AC2797="",0,IFERROR(IF(VLOOKUP(AC2797,AC$38:AC2796,1,0)&gt;0,0,0),1))</f>
        <v>0</v>
      </c>
      <c r="AC2797" s="161">
        <f>IF(DATOS!J2761=Y$39,DATOS!C2761,"")</f>
        <v>0</v>
      </c>
    </row>
    <row r="2798" spans="27:29" x14ac:dyDescent="0.25">
      <c r="AA2798" s="160">
        <f t="shared" si="48"/>
        <v>1</v>
      </c>
      <c r="AB2798" s="160">
        <f>IF(AC2798="",0,IFERROR(IF(VLOOKUP(AC2798,AC$38:AC2797,1,0)&gt;0,0,0),1))</f>
        <v>0</v>
      </c>
      <c r="AC2798" s="161">
        <f>IF(DATOS!J2762=Y$39,DATOS!C2762,"")</f>
        <v>0</v>
      </c>
    </row>
    <row r="2799" spans="27:29" x14ac:dyDescent="0.25">
      <c r="AA2799" s="160">
        <f t="shared" si="48"/>
        <v>1</v>
      </c>
      <c r="AB2799" s="160">
        <f>IF(AC2799="",0,IFERROR(IF(VLOOKUP(AC2799,AC$38:AC2798,1,0)&gt;0,0,0),1))</f>
        <v>0</v>
      </c>
      <c r="AC2799" s="161">
        <f>IF(DATOS!J2763=Y$39,DATOS!C2763,"")</f>
        <v>0</v>
      </c>
    </row>
    <row r="2800" spans="27:29" x14ac:dyDescent="0.25">
      <c r="AA2800" s="160">
        <f t="shared" si="48"/>
        <v>1</v>
      </c>
      <c r="AB2800" s="160">
        <f>IF(AC2800="",0,IFERROR(IF(VLOOKUP(AC2800,AC$38:AC2799,1,0)&gt;0,0,0),1))</f>
        <v>0</v>
      </c>
      <c r="AC2800" s="161">
        <f>IF(DATOS!J2764=Y$39,DATOS!C2764,"")</f>
        <v>0</v>
      </c>
    </row>
    <row r="2801" spans="27:29" x14ac:dyDescent="0.25">
      <c r="AA2801" s="160">
        <f t="shared" si="48"/>
        <v>1</v>
      </c>
      <c r="AB2801" s="160">
        <f>IF(AC2801="",0,IFERROR(IF(VLOOKUP(AC2801,AC$38:AC2800,1,0)&gt;0,0,0),1))</f>
        <v>0</v>
      </c>
      <c r="AC2801" s="161">
        <f>IF(DATOS!J2765=Y$39,DATOS!C2765,"")</f>
        <v>0</v>
      </c>
    </row>
    <row r="2802" spans="27:29" x14ac:dyDescent="0.25">
      <c r="AA2802" s="160">
        <f t="shared" si="48"/>
        <v>1</v>
      </c>
      <c r="AB2802" s="160">
        <f>IF(AC2802="",0,IFERROR(IF(VLOOKUP(AC2802,AC$38:AC2801,1,0)&gt;0,0,0),1))</f>
        <v>0</v>
      </c>
      <c r="AC2802" s="161">
        <f>IF(DATOS!J2766=Y$39,DATOS!C2766,"")</f>
        <v>0</v>
      </c>
    </row>
    <row r="2803" spans="27:29" x14ac:dyDescent="0.25">
      <c r="AA2803" s="160">
        <f t="shared" si="48"/>
        <v>1</v>
      </c>
      <c r="AB2803" s="160">
        <f>IF(AC2803="",0,IFERROR(IF(VLOOKUP(AC2803,AC$38:AC2802,1,0)&gt;0,0,0),1))</f>
        <v>0</v>
      </c>
      <c r="AC2803" s="161">
        <f>IF(DATOS!J2767=Y$39,DATOS!C2767,"")</f>
        <v>0</v>
      </c>
    </row>
    <row r="2804" spans="27:29" x14ac:dyDescent="0.25">
      <c r="AA2804" s="160">
        <f t="shared" si="48"/>
        <v>1</v>
      </c>
      <c r="AB2804" s="160">
        <f>IF(AC2804="",0,IFERROR(IF(VLOOKUP(AC2804,AC$38:AC2803,1,0)&gt;0,0,0),1))</f>
        <v>0</v>
      </c>
      <c r="AC2804" s="161">
        <f>IF(DATOS!J2768=Y$39,DATOS!C2768,"")</f>
        <v>0</v>
      </c>
    </row>
    <row r="2805" spans="27:29" x14ac:dyDescent="0.25">
      <c r="AA2805" s="160">
        <f t="shared" si="48"/>
        <v>1</v>
      </c>
      <c r="AB2805" s="160">
        <f>IF(AC2805="",0,IFERROR(IF(VLOOKUP(AC2805,AC$38:AC2804,1,0)&gt;0,0,0),1))</f>
        <v>0</v>
      </c>
      <c r="AC2805" s="161">
        <f>IF(DATOS!J2769=Y$39,DATOS!C2769,"")</f>
        <v>0</v>
      </c>
    </row>
    <row r="2806" spans="27:29" x14ac:dyDescent="0.25">
      <c r="AA2806" s="160">
        <f t="shared" si="48"/>
        <v>1</v>
      </c>
      <c r="AB2806" s="160">
        <f>IF(AC2806="",0,IFERROR(IF(VLOOKUP(AC2806,AC$38:AC2805,1,0)&gt;0,0,0),1))</f>
        <v>0</v>
      </c>
      <c r="AC2806" s="161">
        <f>IF(DATOS!J2770=Y$39,DATOS!C2770,"")</f>
        <v>0</v>
      </c>
    </row>
    <row r="2807" spans="27:29" x14ac:dyDescent="0.25">
      <c r="AA2807" s="160">
        <f t="shared" si="48"/>
        <v>1</v>
      </c>
      <c r="AB2807" s="160">
        <f>IF(AC2807="",0,IFERROR(IF(VLOOKUP(AC2807,AC$38:AC2806,1,0)&gt;0,0,0),1))</f>
        <v>0</v>
      </c>
      <c r="AC2807" s="161">
        <f>IF(DATOS!J2771=Y$39,DATOS!C2771,"")</f>
        <v>0</v>
      </c>
    </row>
    <row r="2808" spans="27:29" x14ac:dyDescent="0.25">
      <c r="AA2808" s="160">
        <f t="shared" si="48"/>
        <v>1</v>
      </c>
      <c r="AB2808" s="160">
        <f>IF(AC2808="",0,IFERROR(IF(VLOOKUP(AC2808,AC$38:AC2807,1,0)&gt;0,0,0),1))</f>
        <v>0</v>
      </c>
      <c r="AC2808" s="161">
        <f>IF(DATOS!J2772=Y$39,DATOS!C2772,"")</f>
        <v>0</v>
      </c>
    </row>
    <row r="2809" spans="27:29" x14ac:dyDescent="0.25">
      <c r="AA2809" s="160">
        <f t="shared" si="48"/>
        <v>1</v>
      </c>
      <c r="AB2809" s="160">
        <f>IF(AC2809="",0,IFERROR(IF(VLOOKUP(AC2809,AC$38:AC2808,1,0)&gt;0,0,0),1))</f>
        <v>0</v>
      </c>
      <c r="AC2809" s="161">
        <f>IF(DATOS!J2773=Y$39,DATOS!C2773,"")</f>
        <v>0</v>
      </c>
    </row>
    <row r="2810" spans="27:29" x14ac:dyDescent="0.25">
      <c r="AA2810" s="160">
        <f t="shared" si="48"/>
        <v>1</v>
      </c>
      <c r="AB2810" s="160">
        <f>IF(AC2810="",0,IFERROR(IF(VLOOKUP(AC2810,AC$38:AC2809,1,0)&gt;0,0,0),1))</f>
        <v>0</v>
      </c>
      <c r="AC2810" s="161">
        <f>IF(DATOS!J2774=Y$39,DATOS!C2774,"")</f>
        <v>0</v>
      </c>
    </row>
    <row r="2811" spans="27:29" x14ac:dyDescent="0.25">
      <c r="AA2811" s="160">
        <f t="shared" si="48"/>
        <v>1</v>
      </c>
      <c r="AB2811" s="160">
        <f>IF(AC2811="",0,IFERROR(IF(VLOOKUP(AC2811,AC$38:AC2810,1,0)&gt;0,0,0),1))</f>
        <v>0</v>
      </c>
      <c r="AC2811" s="161">
        <f>IF(DATOS!J2775=Y$39,DATOS!C2775,"")</f>
        <v>0</v>
      </c>
    </row>
    <row r="2812" spans="27:29" x14ac:dyDescent="0.25">
      <c r="AA2812" s="160">
        <f t="shared" si="48"/>
        <v>1</v>
      </c>
      <c r="AB2812" s="160">
        <f>IF(AC2812="",0,IFERROR(IF(VLOOKUP(AC2812,AC$38:AC2811,1,0)&gt;0,0,0),1))</f>
        <v>0</v>
      </c>
      <c r="AC2812" s="161">
        <f>IF(DATOS!J2776=Y$39,DATOS!C2776,"")</f>
        <v>0</v>
      </c>
    </row>
    <row r="2813" spans="27:29" x14ac:dyDescent="0.25">
      <c r="AA2813" s="160">
        <f t="shared" si="48"/>
        <v>1</v>
      </c>
      <c r="AB2813" s="160">
        <f>IF(AC2813="",0,IFERROR(IF(VLOOKUP(AC2813,AC$38:AC2812,1,0)&gt;0,0,0),1))</f>
        <v>0</v>
      </c>
      <c r="AC2813" s="161">
        <f>IF(DATOS!J2777=Y$39,DATOS!C2777,"")</f>
        <v>0</v>
      </c>
    </row>
    <row r="2814" spans="27:29" x14ac:dyDescent="0.25">
      <c r="AA2814" s="160">
        <f t="shared" si="48"/>
        <v>1</v>
      </c>
      <c r="AB2814" s="160">
        <f>IF(AC2814="",0,IFERROR(IF(VLOOKUP(AC2814,AC$38:AC2813,1,0)&gt;0,0,0),1))</f>
        <v>0</v>
      </c>
      <c r="AC2814" s="161">
        <f>IF(DATOS!J2778=Y$39,DATOS!C2778,"")</f>
        <v>0</v>
      </c>
    </row>
    <row r="2815" spans="27:29" x14ac:dyDescent="0.25">
      <c r="AA2815" s="160">
        <f t="shared" si="48"/>
        <v>1</v>
      </c>
      <c r="AB2815" s="160">
        <f>IF(AC2815="",0,IFERROR(IF(VLOOKUP(AC2815,AC$38:AC2814,1,0)&gt;0,0,0),1))</f>
        <v>0</v>
      </c>
      <c r="AC2815" s="161">
        <f>IF(DATOS!J2779=Y$39,DATOS!C2779,"")</f>
        <v>0</v>
      </c>
    </row>
    <row r="2816" spans="27:29" x14ac:dyDescent="0.25">
      <c r="AA2816" s="160">
        <f t="shared" si="48"/>
        <v>1</v>
      </c>
      <c r="AB2816" s="160">
        <f>IF(AC2816="",0,IFERROR(IF(VLOOKUP(AC2816,AC$38:AC2815,1,0)&gt;0,0,0),1))</f>
        <v>0</v>
      </c>
      <c r="AC2816" s="161">
        <f>IF(DATOS!J2780=Y$39,DATOS!C2780,"")</f>
        <v>0</v>
      </c>
    </row>
    <row r="2817" spans="27:29" x14ac:dyDescent="0.25">
      <c r="AA2817" s="160">
        <f t="shared" si="48"/>
        <v>1</v>
      </c>
      <c r="AB2817" s="160">
        <f>IF(AC2817="",0,IFERROR(IF(VLOOKUP(AC2817,AC$38:AC2816,1,0)&gt;0,0,0),1))</f>
        <v>0</v>
      </c>
      <c r="AC2817" s="161">
        <f>IF(DATOS!J2781=Y$39,DATOS!C2781,"")</f>
        <v>0</v>
      </c>
    </row>
    <row r="2818" spans="27:29" x14ac:dyDescent="0.25">
      <c r="AA2818" s="160">
        <f t="shared" si="48"/>
        <v>1</v>
      </c>
      <c r="AB2818" s="160">
        <f>IF(AC2818="",0,IFERROR(IF(VLOOKUP(AC2818,AC$38:AC2817,1,0)&gt;0,0,0),1))</f>
        <v>0</v>
      </c>
      <c r="AC2818" s="161">
        <f>IF(DATOS!J2782=Y$39,DATOS!C2782,"")</f>
        <v>0</v>
      </c>
    </row>
    <row r="2819" spans="27:29" x14ac:dyDescent="0.25">
      <c r="AA2819" s="160">
        <f t="shared" si="48"/>
        <v>1</v>
      </c>
      <c r="AB2819" s="160">
        <f>IF(AC2819="",0,IFERROR(IF(VLOOKUP(AC2819,AC$38:AC2818,1,0)&gt;0,0,0),1))</f>
        <v>0</v>
      </c>
      <c r="AC2819" s="161">
        <f>IF(DATOS!J2783=Y$39,DATOS!C2783,"")</f>
        <v>0</v>
      </c>
    </row>
    <row r="2820" spans="27:29" x14ac:dyDescent="0.25">
      <c r="AA2820" s="160">
        <f t="shared" si="48"/>
        <v>1</v>
      </c>
      <c r="AB2820" s="160">
        <f>IF(AC2820="",0,IFERROR(IF(VLOOKUP(AC2820,AC$38:AC2819,1,0)&gt;0,0,0),1))</f>
        <v>0</v>
      </c>
      <c r="AC2820" s="161">
        <f>IF(DATOS!J2784=Y$39,DATOS!C2784,"")</f>
        <v>0</v>
      </c>
    </row>
    <row r="2821" spans="27:29" x14ac:dyDescent="0.25">
      <c r="AA2821" s="160">
        <f t="shared" si="48"/>
        <v>1</v>
      </c>
      <c r="AB2821" s="160">
        <f>IF(AC2821="",0,IFERROR(IF(VLOOKUP(AC2821,AC$38:AC2820,1,0)&gt;0,0,0),1))</f>
        <v>0</v>
      </c>
      <c r="AC2821" s="161">
        <f>IF(DATOS!J2785=Y$39,DATOS!C2785,"")</f>
        <v>0</v>
      </c>
    </row>
    <row r="2822" spans="27:29" x14ac:dyDescent="0.25">
      <c r="AA2822" s="160">
        <f t="shared" si="48"/>
        <v>1</v>
      </c>
      <c r="AB2822" s="160">
        <f>IF(AC2822="",0,IFERROR(IF(VLOOKUP(AC2822,AC$38:AC2821,1,0)&gt;0,0,0),1))</f>
        <v>0</v>
      </c>
      <c r="AC2822" s="161">
        <f>IF(DATOS!J2786=Y$39,DATOS!C2786,"")</f>
        <v>0</v>
      </c>
    </row>
    <row r="2823" spans="27:29" x14ac:dyDescent="0.25">
      <c r="AA2823" s="160">
        <f t="shared" si="48"/>
        <v>1</v>
      </c>
      <c r="AB2823" s="160">
        <f>IF(AC2823="",0,IFERROR(IF(VLOOKUP(AC2823,AC$38:AC2822,1,0)&gt;0,0,0),1))</f>
        <v>0</v>
      </c>
      <c r="AC2823" s="161">
        <f>IF(DATOS!J2787=Y$39,DATOS!C2787,"")</f>
        <v>0</v>
      </c>
    </row>
    <row r="2824" spans="27:29" x14ac:dyDescent="0.25">
      <c r="AA2824" s="160">
        <f t="shared" si="48"/>
        <v>1</v>
      </c>
      <c r="AB2824" s="160">
        <f>IF(AC2824="",0,IFERROR(IF(VLOOKUP(AC2824,AC$38:AC2823,1,0)&gt;0,0,0),1))</f>
        <v>0</v>
      </c>
      <c r="AC2824" s="161">
        <f>IF(DATOS!J2788=Y$39,DATOS!C2788,"")</f>
        <v>0</v>
      </c>
    </row>
    <row r="2825" spans="27:29" x14ac:dyDescent="0.25">
      <c r="AA2825" s="160">
        <f t="shared" si="48"/>
        <v>1</v>
      </c>
      <c r="AB2825" s="160">
        <f>IF(AC2825="",0,IFERROR(IF(VLOOKUP(AC2825,AC$38:AC2824,1,0)&gt;0,0,0),1))</f>
        <v>0</v>
      </c>
      <c r="AC2825" s="161">
        <f>IF(DATOS!J2789=Y$39,DATOS!C2789,"")</f>
        <v>0</v>
      </c>
    </row>
    <row r="2826" spans="27:29" x14ac:dyDescent="0.25">
      <c r="AA2826" s="160">
        <f t="shared" si="48"/>
        <v>1</v>
      </c>
      <c r="AB2826" s="160">
        <f>IF(AC2826="",0,IFERROR(IF(VLOOKUP(AC2826,AC$38:AC2825,1,0)&gt;0,0,0),1))</f>
        <v>0</v>
      </c>
      <c r="AC2826" s="161">
        <f>IF(DATOS!J2790=Y$39,DATOS!C2790,"")</f>
        <v>0</v>
      </c>
    </row>
    <row r="2827" spans="27:29" x14ac:dyDescent="0.25">
      <c r="AA2827" s="160">
        <f t="shared" si="48"/>
        <v>1</v>
      </c>
      <c r="AB2827" s="160">
        <f>IF(AC2827="",0,IFERROR(IF(VLOOKUP(AC2827,AC$38:AC2826,1,0)&gt;0,0,0),1))</f>
        <v>0</v>
      </c>
      <c r="AC2827" s="161">
        <f>IF(DATOS!J2791=Y$39,DATOS!C2791,"")</f>
        <v>0</v>
      </c>
    </row>
    <row r="2828" spans="27:29" x14ac:dyDescent="0.25">
      <c r="AA2828" s="160">
        <f t="shared" si="48"/>
        <v>1</v>
      </c>
      <c r="AB2828" s="160">
        <f>IF(AC2828="",0,IFERROR(IF(VLOOKUP(AC2828,AC$38:AC2827,1,0)&gt;0,0,0),1))</f>
        <v>0</v>
      </c>
      <c r="AC2828" s="161">
        <f>IF(DATOS!J2792=Y$39,DATOS!C2792,"")</f>
        <v>0</v>
      </c>
    </row>
    <row r="2829" spans="27:29" x14ac:dyDescent="0.25">
      <c r="AA2829" s="160">
        <f t="shared" si="48"/>
        <v>1</v>
      </c>
      <c r="AB2829" s="160">
        <f>IF(AC2829="",0,IFERROR(IF(VLOOKUP(AC2829,AC$38:AC2828,1,0)&gt;0,0,0),1))</f>
        <v>0</v>
      </c>
      <c r="AC2829" s="161">
        <f>IF(DATOS!J2793=Y$39,DATOS!C2793,"")</f>
        <v>0</v>
      </c>
    </row>
    <row r="2830" spans="27:29" x14ac:dyDescent="0.25">
      <c r="AA2830" s="160">
        <f t="shared" si="48"/>
        <v>1</v>
      </c>
      <c r="AB2830" s="160">
        <f>IF(AC2830="",0,IFERROR(IF(VLOOKUP(AC2830,AC$38:AC2829,1,0)&gt;0,0,0),1))</f>
        <v>0</v>
      </c>
      <c r="AC2830" s="161">
        <f>IF(DATOS!J2794=Y$39,DATOS!C2794,"")</f>
        <v>0</v>
      </c>
    </row>
    <row r="2831" spans="27:29" x14ac:dyDescent="0.25">
      <c r="AA2831" s="160">
        <f t="shared" si="48"/>
        <v>1</v>
      </c>
      <c r="AB2831" s="160">
        <f>IF(AC2831="",0,IFERROR(IF(VLOOKUP(AC2831,AC$38:AC2830,1,0)&gt;0,0,0),1))</f>
        <v>0</v>
      </c>
      <c r="AC2831" s="161">
        <f>IF(DATOS!J2795=Y$39,DATOS!C2795,"")</f>
        <v>0</v>
      </c>
    </row>
    <row r="2832" spans="27:29" x14ac:dyDescent="0.25">
      <c r="AA2832" s="160">
        <f t="shared" si="48"/>
        <v>1</v>
      </c>
      <c r="AB2832" s="160">
        <f>IF(AC2832="",0,IFERROR(IF(VLOOKUP(AC2832,AC$38:AC2831,1,0)&gt;0,0,0),1))</f>
        <v>0</v>
      </c>
      <c r="AC2832" s="161">
        <f>IF(DATOS!J2796=Y$39,DATOS!C2796,"")</f>
        <v>0</v>
      </c>
    </row>
    <row r="2833" spans="27:29" x14ac:dyDescent="0.25">
      <c r="AA2833" s="160">
        <f t="shared" si="48"/>
        <v>1</v>
      </c>
      <c r="AB2833" s="160">
        <f>IF(AC2833="",0,IFERROR(IF(VLOOKUP(AC2833,AC$38:AC2832,1,0)&gt;0,0,0),1))</f>
        <v>0</v>
      </c>
      <c r="AC2833" s="161">
        <f>IF(DATOS!J2797=Y$39,DATOS!C2797,"")</f>
        <v>0</v>
      </c>
    </row>
    <row r="2834" spans="27:29" x14ac:dyDescent="0.25">
      <c r="AA2834" s="160">
        <f t="shared" si="48"/>
        <v>1</v>
      </c>
      <c r="AB2834" s="160">
        <f>IF(AC2834="",0,IFERROR(IF(VLOOKUP(AC2834,AC$38:AC2833,1,0)&gt;0,0,0),1))</f>
        <v>0</v>
      </c>
      <c r="AC2834" s="161">
        <f>IF(DATOS!J2798=Y$39,DATOS!C2798,"")</f>
        <v>0</v>
      </c>
    </row>
    <row r="2835" spans="27:29" x14ac:dyDescent="0.25">
      <c r="AA2835" s="160">
        <f t="shared" si="48"/>
        <v>1</v>
      </c>
      <c r="AB2835" s="160">
        <f>IF(AC2835="",0,IFERROR(IF(VLOOKUP(AC2835,AC$38:AC2834,1,0)&gt;0,0,0),1))</f>
        <v>0</v>
      </c>
      <c r="AC2835" s="161">
        <f>IF(DATOS!J2799=Y$39,DATOS!C2799,"")</f>
        <v>0</v>
      </c>
    </row>
    <row r="2836" spans="27:29" x14ac:dyDescent="0.25">
      <c r="AA2836" s="160">
        <f t="shared" si="48"/>
        <v>1</v>
      </c>
      <c r="AB2836" s="160">
        <f>IF(AC2836="",0,IFERROR(IF(VLOOKUP(AC2836,AC$38:AC2835,1,0)&gt;0,0,0),1))</f>
        <v>0</v>
      </c>
      <c r="AC2836" s="161">
        <f>IF(DATOS!J2800=Y$39,DATOS!C2800,"")</f>
        <v>0</v>
      </c>
    </row>
    <row r="2837" spans="27:29" x14ac:dyDescent="0.25">
      <c r="AA2837" s="160">
        <f t="shared" si="48"/>
        <v>1</v>
      </c>
      <c r="AB2837" s="160">
        <f>IF(AC2837="",0,IFERROR(IF(VLOOKUP(AC2837,AC$38:AC2836,1,0)&gt;0,0,0),1))</f>
        <v>0</v>
      </c>
      <c r="AC2837" s="161">
        <f>IF(DATOS!J2801=Y$39,DATOS!C2801,"")</f>
        <v>0</v>
      </c>
    </row>
    <row r="2838" spans="27:29" x14ac:dyDescent="0.25">
      <c r="AA2838" s="160">
        <f t="shared" si="48"/>
        <v>1</v>
      </c>
      <c r="AB2838" s="160">
        <f>IF(AC2838="",0,IFERROR(IF(VLOOKUP(AC2838,AC$38:AC2837,1,0)&gt;0,0,0),1))</f>
        <v>0</v>
      </c>
      <c r="AC2838" s="161">
        <f>IF(DATOS!J2802=Y$39,DATOS!C2802,"")</f>
        <v>0</v>
      </c>
    </row>
    <row r="2839" spans="27:29" x14ac:dyDescent="0.25">
      <c r="AA2839" s="160">
        <f t="shared" si="48"/>
        <v>1</v>
      </c>
      <c r="AB2839" s="160">
        <f>IF(AC2839="",0,IFERROR(IF(VLOOKUP(AC2839,AC$38:AC2838,1,0)&gt;0,0,0),1))</f>
        <v>0</v>
      </c>
      <c r="AC2839" s="161">
        <f>IF(DATOS!J2803=Y$39,DATOS!C2803,"")</f>
        <v>0</v>
      </c>
    </row>
    <row r="2840" spans="27:29" x14ac:dyDescent="0.25">
      <c r="AA2840" s="160">
        <f t="shared" si="48"/>
        <v>1</v>
      </c>
      <c r="AB2840" s="160">
        <f>IF(AC2840="",0,IFERROR(IF(VLOOKUP(AC2840,AC$38:AC2839,1,0)&gt;0,0,0),1))</f>
        <v>0</v>
      </c>
      <c r="AC2840" s="161">
        <f>IF(DATOS!J2804=Y$39,DATOS!C2804,"")</f>
        <v>0</v>
      </c>
    </row>
    <row r="2841" spans="27:29" x14ac:dyDescent="0.25">
      <c r="AA2841" s="160">
        <f t="shared" si="48"/>
        <v>1</v>
      </c>
      <c r="AB2841" s="160">
        <f>IF(AC2841="",0,IFERROR(IF(VLOOKUP(AC2841,AC$38:AC2840,1,0)&gt;0,0,0),1))</f>
        <v>0</v>
      </c>
      <c r="AC2841" s="161">
        <f>IF(DATOS!J2805=Y$39,DATOS!C2805,"")</f>
        <v>0</v>
      </c>
    </row>
    <row r="2842" spans="27:29" x14ac:dyDescent="0.25">
      <c r="AA2842" s="160">
        <f t="shared" si="48"/>
        <v>1</v>
      </c>
      <c r="AB2842" s="160">
        <f>IF(AC2842="",0,IFERROR(IF(VLOOKUP(AC2842,AC$38:AC2841,1,0)&gt;0,0,0),1))</f>
        <v>0</v>
      </c>
      <c r="AC2842" s="161">
        <f>IF(DATOS!J2806=Y$39,DATOS!C2806,"")</f>
        <v>0</v>
      </c>
    </row>
    <row r="2843" spans="27:29" x14ac:dyDescent="0.25">
      <c r="AA2843" s="160">
        <f t="shared" si="48"/>
        <v>1</v>
      </c>
      <c r="AB2843" s="160">
        <f>IF(AC2843="",0,IFERROR(IF(VLOOKUP(AC2843,AC$38:AC2842,1,0)&gt;0,0,0),1))</f>
        <v>0</v>
      </c>
      <c r="AC2843" s="161">
        <f>IF(DATOS!J2807=Y$39,DATOS!C2807,"")</f>
        <v>0</v>
      </c>
    </row>
    <row r="2844" spans="27:29" x14ac:dyDescent="0.25">
      <c r="AA2844" s="160">
        <f t="shared" si="48"/>
        <v>1</v>
      </c>
      <c r="AB2844" s="160">
        <f>IF(AC2844="",0,IFERROR(IF(VLOOKUP(AC2844,AC$38:AC2843,1,0)&gt;0,0,0),1))</f>
        <v>0</v>
      </c>
      <c r="AC2844" s="161">
        <f>IF(DATOS!J2808=Y$39,DATOS!C2808,"")</f>
        <v>0</v>
      </c>
    </row>
    <row r="2845" spans="27:29" x14ac:dyDescent="0.25">
      <c r="AA2845" s="160">
        <f t="shared" si="48"/>
        <v>1</v>
      </c>
      <c r="AB2845" s="160">
        <f>IF(AC2845="",0,IFERROR(IF(VLOOKUP(AC2845,AC$38:AC2844,1,0)&gt;0,0,0),1))</f>
        <v>0</v>
      </c>
      <c r="AC2845" s="161">
        <f>IF(DATOS!J2809=Y$39,DATOS!C2809,"")</f>
        <v>0</v>
      </c>
    </row>
    <row r="2846" spans="27:29" x14ac:dyDescent="0.25">
      <c r="AA2846" s="160">
        <f t="shared" si="48"/>
        <v>1</v>
      </c>
      <c r="AB2846" s="160">
        <f>IF(AC2846="",0,IFERROR(IF(VLOOKUP(AC2846,AC$38:AC2845,1,0)&gt;0,0,0),1))</f>
        <v>0</v>
      </c>
      <c r="AC2846" s="161">
        <f>IF(DATOS!J2810=Y$39,DATOS!C2810,"")</f>
        <v>0</v>
      </c>
    </row>
    <row r="2847" spans="27:29" x14ac:dyDescent="0.25">
      <c r="AA2847" s="160">
        <f t="shared" si="48"/>
        <v>1</v>
      </c>
      <c r="AB2847" s="160">
        <f>IF(AC2847="",0,IFERROR(IF(VLOOKUP(AC2847,AC$38:AC2846,1,0)&gt;0,0,0),1))</f>
        <v>0</v>
      </c>
      <c r="AC2847" s="161">
        <f>IF(DATOS!J2811=Y$39,DATOS!C2811,"")</f>
        <v>0</v>
      </c>
    </row>
    <row r="2848" spans="27:29" x14ac:dyDescent="0.25">
      <c r="AA2848" s="160">
        <f t="shared" si="48"/>
        <v>1</v>
      </c>
      <c r="AB2848" s="160">
        <f>IF(AC2848="",0,IFERROR(IF(VLOOKUP(AC2848,AC$38:AC2847,1,0)&gt;0,0,0),1))</f>
        <v>0</v>
      </c>
      <c r="AC2848" s="161">
        <f>IF(DATOS!J2812=Y$39,DATOS!C2812,"")</f>
        <v>0</v>
      </c>
    </row>
    <row r="2849" spans="27:29" x14ac:dyDescent="0.25">
      <c r="AA2849" s="160">
        <f t="shared" si="48"/>
        <v>1</v>
      </c>
      <c r="AB2849" s="160">
        <f>IF(AC2849="",0,IFERROR(IF(VLOOKUP(AC2849,AC$38:AC2848,1,0)&gt;0,0,0),1))</f>
        <v>0</v>
      </c>
      <c r="AC2849" s="161">
        <f>IF(DATOS!J2813=Y$39,DATOS!C2813,"")</f>
        <v>0</v>
      </c>
    </row>
    <row r="2850" spans="27:29" x14ac:dyDescent="0.25">
      <c r="AA2850" s="160">
        <f t="shared" si="48"/>
        <v>1</v>
      </c>
      <c r="AB2850" s="160">
        <f>IF(AC2850="",0,IFERROR(IF(VLOOKUP(AC2850,AC$38:AC2849,1,0)&gt;0,0,0),1))</f>
        <v>0</v>
      </c>
      <c r="AC2850" s="161">
        <f>IF(DATOS!J2814=Y$39,DATOS!C2814,"")</f>
        <v>0</v>
      </c>
    </row>
    <row r="2851" spans="27:29" x14ac:dyDescent="0.25">
      <c r="AA2851" s="160">
        <f t="shared" si="48"/>
        <v>1</v>
      </c>
      <c r="AB2851" s="160">
        <f>IF(AC2851="",0,IFERROR(IF(VLOOKUP(AC2851,AC$38:AC2850,1,0)&gt;0,0,0),1))</f>
        <v>0</v>
      </c>
      <c r="AC2851" s="161">
        <f>IF(DATOS!J2815=Y$39,DATOS!C2815,"")</f>
        <v>0</v>
      </c>
    </row>
    <row r="2852" spans="27:29" x14ac:dyDescent="0.25">
      <c r="AA2852" s="160">
        <f t="shared" si="48"/>
        <v>1</v>
      </c>
      <c r="AB2852" s="160">
        <f>IF(AC2852="",0,IFERROR(IF(VLOOKUP(AC2852,AC$38:AC2851,1,0)&gt;0,0,0),1))</f>
        <v>0</v>
      </c>
      <c r="AC2852" s="161">
        <f>IF(DATOS!J2816=Y$39,DATOS!C2816,"")</f>
        <v>0</v>
      </c>
    </row>
    <row r="2853" spans="27:29" x14ac:dyDescent="0.25">
      <c r="AA2853" s="160">
        <f t="shared" si="48"/>
        <v>1</v>
      </c>
      <c r="AB2853" s="160">
        <f>IF(AC2853="",0,IFERROR(IF(VLOOKUP(AC2853,AC$38:AC2852,1,0)&gt;0,0,0),1))</f>
        <v>0</v>
      </c>
      <c r="AC2853" s="161">
        <f>IF(DATOS!J2817=Y$39,DATOS!C2817,"")</f>
        <v>0</v>
      </c>
    </row>
    <row r="2854" spans="27:29" x14ac:dyDescent="0.25">
      <c r="AA2854" s="160">
        <f t="shared" ref="AA2854:AA2917" si="49">AA2853+AB2854</f>
        <v>1</v>
      </c>
      <c r="AB2854" s="160">
        <f>IF(AC2854="",0,IFERROR(IF(VLOOKUP(AC2854,AC$38:AC2853,1,0)&gt;0,0,0),1))</f>
        <v>0</v>
      </c>
      <c r="AC2854" s="161">
        <f>IF(DATOS!J2818=Y$39,DATOS!C2818,"")</f>
        <v>0</v>
      </c>
    </row>
    <row r="2855" spans="27:29" x14ac:dyDescent="0.25">
      <c r="AA2855" s="160">
        <f t="shared" si="49"/>
        <v>1</v>
      </c>
      <c r="AB2855" s="160">
        <f>IF(AC2855="",0,IFERROR(IF(VLOOKUP(AC2855,AC$38:AC2854,1,0)&gt;0,0,0),1))</f>
        <v>0</v>
      </c>
      <c r="AC2855" s="161">
        <f>IF(DATOS!J2819=Y$39,DATOS!C2819,"")</f>
        <v>0</v>
      </c>
    </row>
    <row r="2856" spans="27:29" x14ac:dyDescent="0.25">
      <c r="AA2856" s="160">
        <f t="shared" si="49"/>
        <v>1</v>
      </c>
      <c r="AB2856" s="160">
        <f>IF(AC2856="",0,IFERROR(IF(VLOOKUP(AC2856,AC$38:AC2855,1,0)&gt;0,0,0),1))</f>
        <v>0</v>
      </c>
      <c r="AC2856" s="161">
        <f>IF(DATOS!J2820=Y$39,DATOS!C2820,"")</f>
        <v>0</v>
      </c>
    </row>
    <row r="2857" spans="27:29" x14ac:dyDescent="0.25">
      <c r="AA2857" s="160">
        <f t="shared" si="49"/>
        <v>1</v>
      </c>
      <c r="AB2857" s="160">
        <f>IF(AC2857="",0,IFERROR(IF(VLOOKUP(AC2857,AC$38:AC2856,1,0)&gt;0,0,0),1))</f>
        <v>0</v>
      </c>
      <c r="AC2857" s="161">
        <f>IF(DATOS!J2821=Y$39,DATOS!C2821,"")</f>
        <v>0</v>
      </c>
    </row>
    <row r="2858" spans="27:29" x14ac:dyDescent="0.25">
      <c r="AA2858" s="160">
        <f t="shared" si="49"/>
        <v>1</v>
      </c>
      <c r="AB2858" s="160">
        <f>IF(AC2858="",0,IFERROR(IF(VLOOKUP(AC2858,AC$38:AC2857,1,0)&gt;0,0,0),1))</f>
        <v>0</v>
      </c>
      <c r="AC2858" s="161">
        <f>IF(DATOS!J2822=Y$39,DATOS!C2822,"")</f>
        <v>0</v>
      </c>
    </row>
    <row r="2859" spans="27:29" x14ac:dyDescent="0.25">
      <c r="AA2859" s="160">
        <f t="shared" si="49"/>
        <v>1</v>
      </c>
      <c r="AB2859" s="160">
        <f>IF(AC2859="",0,IFERROR(IF(VLOOKUP(AC2859,AC$38:AC2858,1,0)&gt;0,0,0),1))</f>
        <v>0</v>
      </c>
      <c r="AC2859" s="161">
        <f>IF(DATOS!J2823=Y$39,DATOS!C2823,"")</f>
        <v>0</v>
      </c>
    </row>
    <row r="2860" spans="27:29" x14ac:dyDescent="0.25">
      <c r="AA2860" s="160">
        <f t="shared" si="49"/>
        <v>1</v>
      </c>
      <c r="AB2860" s="160">
        <f>IF(AC2860="",0,IFERROR(IF(VLOOKUP(AC2860,AC$38:AC2859,1,0)&gt;0,0,0),1))</f>
        <v>0</v>
      </c>
      <c r="AC2860" s="161">
        <f>IF(DATOS!J2824=Y$39,DATOS!C2824,"")</f>
        <v>0</v>
      </c>
    </row>
    <row r="2861" spans="27:29" x14ac:dyDescent="0.25">
      <c r="AA2861" s="160">
        <f t="shared" si="49"/>
        <v>1</v>
      </c>
      <c r="AB2861" s="160">
        <f>IF(AC2861="",0,IFERROR(IF(VLOOKUP(AC2861,AC$38:AC2860,1,0)&gt;0,0,0),1))</f>
        <v>0</v>
      </c>
      <c r="AC2861" s="161">
        <f>IF(DATOS!J2825=Y$39,DATOS!C2825,"")</f>
        <v>0</v>
      </c>
    </row>
    <row r="2862" spans="27:29" x14ac:dyDescent="0.25">
      <c r="AA2862" s="160">
        <f t="shared" si="49"/>
        <v>1</v>
      </c>
      <c r="AB2862" s="160">
        <f>IF(AC2862="",0,IFERROR(IF(VLOOKUP(AC2862,AC$38:AC2861,1,0)&gt;0,0,0),1))</f>
        <v>0</v>
      </c>
      <c r="AC2862" s="161">
        <f>IF(DATOS!J2826=Y$39,DATOS!C2826,"")</f>
        <v>0</v>
      </c>
    </row>
    <row r="2863" spans="27:29" x14ac:dyDescent="0.25">
      <c r="AA2863" s="160">
        <f t="shared" si="49"/>
        <v>1</v>
      </c>
      <c r="AB2863" s="160">
        <f>IF(AC2863="",0,IFERROR(IF(VLOOKUP(AC2863,AC$38:AC2862,1,0)&gt;0,0,0),1))</f>
        <v>0</v>
      </c>
      <c r="AC2863" s="161">
        <f>IF(DATOS!J2827=Y$39,DATOS!C2827,"")</f>
        <v>0</v>
      </c>
    </row>
    <row r="2864" spans="27:29" x14ac:dyDescent="0.25">
      <c r="AA2864" s="160">
        <f t="shared" si="49"/>
        <v>1</v>
      </c>
      <c r="AB2864" s="160">
        <f>IF(AC2864="",0,IFERROR(IF(VLOOKUP(AC2864,AC$38:AC2863,1,0)&gt;0,0,0),1))</f>
        <v>0</v>
      </c>
      <c r="AC2864" s="161">
        <f>IF(DATOS!J2828=Y$39,DATOS!C2828,"")</f>
        <v>0</v>
      </c>
    </row>
    <row r="2865" spans="27:29" x14ac:dyDescent="0.25">
      <c r="AA2865" s="160">
        <f t="shared" si="49"/>
        <v>1</v>
      </c>
      <c r="AB2865" s="160">
        <f>IF(AC2865="",0,IFERROR(IF(VLOOKUP(AC2865,AC$38:AC2864,1,0)&gt;0,0,0),1))</f>
        <v>0</v>
      </c>
      <c r="AC2865" s="161">
        <f>IF(DATOS!J2829=Y$39,DATOS!C2829,"")</f>
        <v>0</v>
      </c>
    </row>
    <row r="2866" spans="27:29" x14ac:dyDescent="0.25">
      <c r="AA2866" s="160">
        <f t="shared" si="49"/>
        <v>1</v>
      </c>
      <c r="AB2866" s="160">
        <f>IF(AC2866="",0,IFERROR(IF(VLOOKUP(AC2866,AC$38:AC2865,1,0)&gt;0,0,0),1))</f>
        <v>0</v>
      </c>
      <c r="AC2866" s="161">
        <f>IF(DATOS!J2830=Y$39,DATOS!C2830,"")</f>
        <v>0</v>
      </c>
    </row>
    <row r="2867" spans="27:29" x14ac:dyDescent="0.25">
      <c r="AA2867" s="160">
        <f t="shared" si="49"/>
        <v>1</v>
      </c>
      <c r="AB2867" s="160">
        <f>IF(AC2867="",0,IFERROR(IF(VLOOKUP(AC2867,AC$38:AC2866,1,0)&gt;0,0,0),1))</f>
        <v>0</v>
      </c>
      <c r="AC2867" s="161">
        <f>IF(DATOS!J2831=Y$39,DATOS!C2831,"")</f>
        <v>0</v>
      </c>
    </row>
    <row r="2868" spans="27:29" x14ac:dyDescent="0.25">
      <c r="AA2868" s="160">
        <f t="shared" si="49"/>
        <v>1</v>
      </c>
      <c r="AB2868" s="160">
        <f>IF(AC2868="",0,IFERROR(IF(VLOOKUP(AC2868,AC$38:AC2867,1,0)&gt;0,0,0),1))</f>
        <v>0</v>
      </c>
      <c r="AC2868" s="161">
        <f>IF(DATOS!J2832=Y$39,DATOS!C2832,"")</f>
        <v>0</v>
      </c>
    </row>
    <row r="2869" spans="27:29" x14ac:dyDescent="0.25">
      <c r="AA2869" s="160">
        <f t="shared" si="49"/>
        <v>1</v>
      </c>
      <c r="AB2869" s="160">
        <f>IF(AC2869="",0,IFERROR(IF(VLOOKUP(AC2869,AC$38:AC2868,1,0)&gt;0,0,0),1))</f>
        <v>0</v>
      </c>
      <c r="AC2869" s="161">
        <f>IF(DATOS!J2833=Y$39,DATOS!C2833,"")</f>
        <v>0</v>
      </c>
    </row>
    <row r="2870" spans="27:29" x14ac:dyDescent="0.25">
      <c r="AA2870" s="160">
        <f t="shared" si="49"/>
        <v>1</v>
      </c>
      <c r="AB2870" s="160">
        <f>IF(AC2870="",0,IFERROR(IF(VLOOKUP(AC2870,AC$38:AC2869,1,0)&gt;0,0,0),1))</f>
        <v>0</v>
      </c>
      <c r="AC2870" s="161">
        <f>IF(DATOS!J2834=Y$39,DATOS!C2834,"")</f>
        <v>0</v>
      </c>
    </row>
    <row r="2871" spans="27:29" x14ac:dyDescent="0.25">
      <c r="AA2871" s="160">
        <f t="shared" si="49"/>
        <v>1</v>
      </c>
      <c r="AB2871" s="160">
        <f>IF(AC2871="",0,IFERROR(IF(VLOOKUP(AC2871,AC$38:AC2870,1,0)&gt;0,0,0),1))</f>
        <v>0</v>
      </c>
      <c r="AC2871" s="161">
        <f>IF(DATOS!J2835=Y$39,DATOS!C2835,"")</f>
        <v>0</v>
      </c>
    </row>
    <row r="2872" spans="27:29" x14ac:dyDescent="0.25">
      <c r="AA2872" s="160">
        <f t="shared" si="49"/>
        <v>1</v>
      </c>
      <c r="AB2872" s="160">
        <f>IF(AC2872="",0,IFERROR(IF(VLOOKUP(AC2872,AC$38:AC2871,1,0)&gt;0,0,0),1))</f>
        <v>0</v>
      </c>
      <c r="AC2872" s="161">
        <f>IF(DATOS!J2836=Y$39,DATOS!C2836,"")</f>
        <v>0</v>
      </c>
    </row>
    <row r="2873" spans="27:29" x14ac:dyDescent="0.25">
      <c r="AA2873" s="160">
        <f t="shared" si="49"/>
        <v>1</v>
      </c>
      <c r="AB2873" s="160">
        <f>IF(AC2873="",0,IFERROR(IF(VLOOKUP(AC2873,AC$38:AC2872,1,0)&gt;0,0,0),1))</f>
        <v>0</v>
      </c>
      <c r="AC2873" s="161">
        <f>IF(DATOS!J2837=Y$39,DATOS!C2837,"")</f>
        <v>0</v>
      </c>
    </row>
    <row r="2874" spans="27:29" x14ac:dyDescent="0.25">
      <c r="AA2874" s="160">
        <f t="shared" si="49"/>
        <v>1</v>
      </c>
      <c r="AB2874" s="160">
        <f>IF(AC2874="",0,IFERROR(IF(VLOOKUP(AC2874,AC$38:AC2873,1,0)&gt;0,0,0),1))</f>
        <v>0</v>
      </c>
      <c r="AC2874" s="161">
        <f>IF(DATOS!J2838=Y$39,DATOS!C2838,"")</f>
        <v>0</v>
      </c>
    </row>
    <row r="2875" spans="27:29" x14ac:dyDescent="0.25">
      <c r="AA2875" s="160">
        <f t="shared" si="49"/>
        <v>1</v>
      </c>
      <c r="AB2875" s="160">
        <f>IF(AC2875="",0,IFERROR(IF(VLOOKUP(AC2875,AC$38:AC2874,1,0)&gt;0,0,0),1))</f>
        <v>0</v>
      </c>
      <c r="AC2875" s="161">
        <f>IF(DATOS!J2839=Y$39,DATOS!C2839,"")</f>
        <v>0</v>
      </c>
    </row>
    <row r="2876" spans="27:29" x14ac:dyDescent="0.25">
      <c r="AA2876" s="160">
        <f t="shared" si="49"/>
        <v>1</v>
      </c>
      <c r="AB2876" s="160">
        <f>IF(AC2876="",0,IFERROR(IF(VLOOKUP(AC2876,AC$38:AC2875,1,0)&gt;0,0,0),1))</f>
        <v>0</v>
      </c>
      <c r="AC2876" s="161">
        <f>IF(DATOS!J2840=Y$39,DATOS!C2840,"")</f>
        <v>0</v>
      </c>
    </row>
    <row r="2877" spans="27:29" x14ac:dyDescent="0.25">
      <c r="AA2877" s="160">
        <f t="shared" si="49"/>
        <v>1</v>
      </c>
      <c r="AB2877" s="160">
        <f>IF(AC2877="",0,IFERROR(IF(VLOOKUP(AC2877,AC$38:AC2876,1,0)&gt;0,0,0),1))</f>
        <v>0</v>
      </c>
      <c r="AC2877" s="161">
        <f>IF(DATOS!J2841=Y$39,DATOS!C2841,"")</f>
        <v>0</v>
      </c>
    </row>
    <row r="2878" spans="27:29" x14ac:dyDescent="0.25">
      <c r="AA2878" s="160">
        <f t="shared" si="49"/>
        <v>1</v>
      </c>
      <c r="AB2878" s="160">
        <f>IF(AC2878="",0,IFERROR(IF(VLOOKUP(AC2878,AC$38:AC2877,1,0)&gt;0,0,0),1))</f>
        <v>0</v>
      </c>
      <c r="AC2878" s="161">
        <f>IF(DATOS!J2842=Y$39,DATOS!C2842,"")</f>
        <v>0</v>
      </c>
    </row>
    <row r="2879" spans="27:29" x14ac:dyDescent="0.25">
      <c r="AA2879" s="160">
        <f t="shared" si="49"/>
        <v>1</v>
      </c>
      <c r="AB2879" s="160">
        <f>IF(AC2879="",0,IFERROR(IF(VLOOKUP(AC2879,AC$38:AC2878,1,0)&gt;0,0,0),1))</f>
        <v>0</v>
      </c>
      <c r="AC2879" s="161">
        <f>IF(DATOS!J2843=Y$39,DATOS!C2843,"")</f>
        <v>0</v>
      </c>
    </row>
    <row r="2880" spans="27:29" x14ac:dyDescent="0.25">
      <c r="AA2880" s="160">
        <f t="shared" si="49"/>
        <v>1</v>
      </c>
      <c r="AB2880" s="160">
        <f>IF(AC2880="",0,IFERROR(IF(VLOOKUP(AC2880,AC$38:AC2879,1,0)&gt;0,0,0),1))</f>
        <v>0</v>
      </c>
      <c r="AC2880" s="161">
        <f>IF(DATOS!J2844=Y$39,DATOS!C2844,"")</f>
        <v>0</v>
      </c>
    </row>
    <row r="2881" spans="27:29" x14ac:dyDescent="0.25">
      <c r="AA2881" s="160">
        <f t="shared" si="49"/>
        <v>1</v>
      </c>
      <c r="AB2881" s="160">
        <f>IF(AC2881="",0,IFERROR(IF(VLOOKUP(AC2881,AC$38:AC2880,1,0)&gt;0,0,0),1))</f>
        <v>0</v>
      </c>
      <c r="AC2881" s="161">
        <f>IF(DATOS!J2845=Y$39,DATOS!C2845,"")</f>
        <v>0</v>
      </c>
    </row>
    <row r="2882" spans="27:29" x14ac:dyDescent="0.25">
      <c r="AA2882" s="160">
        <f t="shared" si="49"/>
        <v>1</v>
      </c>
      <c r="AB2882" s="160">
        <f>IF(AC2882="",0,IFERROR(IF(VLOOKUP(AC2882,AC$38:AC2881,1,0)&gt;0,0,0),1))</f>
        <v>0</v>
      </c>
      <c r="AC2882" s="161">
        <f>IF(DATOS!J2846=Y$39,DATOS!C2846,"")</f>
        <v>0</v>
      </c>
    </row>
    <row r="2883" spans="27:29" x14ac:dyDescent="0.25">
      <c r="AA2883" s="160">
        <f t="shared" si="49"/>
        <v>1</v>
      </c>
      <c r="AB2883" s="160">
        <f>IF(AC2883="",0,IFERROR(IF(VLOOKUP(AC2883,AC$38:AC2882,1,0)&gt;0,0,0),1))</f>
        <v>0</v>
      </c>
      <c r="AC2883" s="161">
        <f>IF(DATOS!J2847=Y$39,DATOS!C2847,"")</f>
        <v>0</v>
      </c>
    </row>
    <row r="2884" spans="27:29" x14ac:dyDescent="0.25">
      <c r="AA2884" s="160">
        <f t="shared" si="49"/>
        <v>1</v>
      </c>
      <c r="AB2884" s="160">
        <f>IF(AC2884="",0,IFERROR(IF(VLOOKUP(AC2884,AC$38:AC2883,1,0)&gt;0,0,0),1))</f>
        <v>0</v>
      </c>
      <c r="AC2884" s="161">
        <f>IF(DATOS!J2848=Y$39,DATOS!C2848,"")</f>
        <v>0</v>
      </c>
    </row>
    <row r="2885" spans="27:29" x14ac:dyDescent="0.25">
      <c r="AA2885" s="160">
        <f t="shared" si="49"/>
        <v>1</v>
      </c>
      <c r="AB2885" s="160">
        <f>IF(AC2885="",0,IFERROR(IF(VLOOKUP(AC2885,AC$38:AC2884,1,0)&gt;0,0,0),1))</f>
        <v>0</v>
      </c>
      <c r="AC2885" s="161">
        <f>IF(DATOS!J2849=Y$39,DATOS!C2849,"")</f>
        <v>0</v>
      </c>
    </row>
    <row r="2886" spans="27:29" x14ac:dyDescent="0.25">
      <c r="AA2886" s="160">
        <f t="shared" si="49"/>
        <v>1</v>
      </c>
      <c r="AB2886" s="160">
        <f>IF(AC2886="",0,IFERROR(IF(VLOOKUP(AC2886,AC$38:AC2885,1,0)&gt;0,0,0),1))</f>
        <v>0</v>
      </c>
      <c r="AC2886" s="161">
        <f>IF(DATOS!J2850=Y$39,DATOS!C2850,"")</f>
        <v>0</v>
      </c>
    </row>
    <row r="2887" spans="27:29" x14ac:dyDescent="0.25">
      <c r="AA2887" s="160">
        <f t="shared" si="49"/>
        <v>1</v>
      </c>
      <c r="AB2887" s="160">
        <f>IF(AC2887="",0,IFERROR(IF(VLOOKUP(AC2887,AC$38:AC2886,1,0)&gt;0,0,0),1))</f>
        <v>0</v>
      </c>
      <c r="AC2887" s="161">
        <f>IF(DATOS!J2851=Y$39,DATOS!C2851,"")</f>
        <v>0</v>
      </c>
    </row>
    <row r="2888" spans="27:29" x14ac:dyDescent="0.25">
      <c r="AA2888" s="160">
        <f t="shared" si="49"/>
        <v>1</v>
      </c>
      <c r="AB2888" s="160">
        <f>IF(AC2888="",0,IFERROR(IF(VLOOKUP(AC2888,AC$38:AC2887,1,0)&gt;0,0,0),1))</f>
        <v>0</v>
      </c>
      <c r="AC2888" s="161">
        <f>IF(DATOS!J2852=Y$39,DATOS!C2852,"")</f>
        <v>0</v>
      </c>
    </row>
    <row r="2889" spans="27:29" x14ac:dyDescent="0.25">
      <c r="AA2889" s="160">
        <f t="shared" si="49"/>
        <v>1</v>
      </c>
      <c r="AB2889" s="160">
        <f>IF(AC2889="",0,IFERROR(IF(VLOOKUP(AC2889,AC$38:AC2888,1,0)&gt;0,0,0),1))</f>
        <v>0</v>
      </c>
      <c r="AC2889" s="161">
        <f>IF(DATOS!J2853=Y$39,DATOS!C2853,"")</f>
        <v>0</v>
      </c>
    </row>
    <row r="2890" spans="27:29" x14ac:dyDescent="0.25">
      <c r="AA2890" s="160">
        <f t="shared" si="49"/>
        <v>1</v>
      </c>
      <c r="AB2890" s="160">
        <f>IF(AC2890="",0,IFERROR(IF(VLOOKUP(AC2890,AC$38:AC2889,1,0)&gt;0,0,0),1))</f>
        <v>0</v>
      </c>
      <c r="AC2890" s="161">
        <f>IF(DATOS!J2854=Y$39,DATOS!C2854,"")</f>
        <v>0</v>
      </c>
    </row>
    <row r="2891" spans="27:29" x14ac:dyDescent="0.25">
      <c r="AA2891" s="160">
        <f t="shared" si="49"/>
        <v>1</v>
      </c>
      <c r="AB2891" s="160">
        <f>IF(AC2891="",0,IFERROR(IF(VLOOKUP(AC2891,AC$38:AC2890,1,0)&gt;0,0,0),1))</f>
        <v>0</v>
      </c>
      <c r="AC2891" s="161">
        <f>IF(DATOS!J2855=Y$39,DATOS!C2855,"")</f>
        <v>0</v>
      </c>
    </row>
    <row r="2892" spans="27:29" x14ac:dyDescent="0.25">
      <c r="AA2892" s="160">
        <f t="shared" si="49"/>
        <v>1</v>
      </c>
      <c r="AB2892" s="160">
        <f>IF(AC2892="",0,IFERROR(IF(VLOOKUP(AC2892,AC$38:AC2891,1,0)&gt;0,0,0),1))</f>
        <v>0</v>
      </c>
      <c r="AC2892" s="161">
        <f>IF(DATOS!J2856=Y$39,DATOS!C2856,"")</f>
        <v>0</v>
      </c>
    </row>
    <row r="2893" spans="27:29" x14ac:dyDescent="0.25">
      <c r="AA2893" s="160">
        <f t="shared" si="49"/>
        <v>1</v>
      </c>
      <c r="AB2893" s="160">
        <f>IF(AC2893="",0,IFERROR(IF(VLOOKUP(AC2893,AC$38:AC2892,1,0)&gt;0,0,0),1))</f>
        <v>0</v>
      </c>
      <c r="AC2893" s="161">
        <f>IF(DATOS!J2857=Y$39,DATOS!C2857,"")</f>
        <v>0</v>
      </c>
    </row>
    <row r="2894" spans="27:29" x14ac:dyDescent="0.25">
      <c r="AA2894" s="160">
        <f t="shared" si="49"/>
        <v>1</v>
      </c>
      <c r="AB2894" s="160">
        <f>IF(AC2894="",0,IFERROR(IF(VLOOKUP(AC2894,AC$38:AC2893,1,0)&gt;0,0,0),1))</f>
        <v>0</v>
      </c>
      <c r="AC2894" s="161">
        <f>IF(DATOS!J2858=Y$39,DATOS!C2858,"")</f>
        <v>0</v>
      </c>
    </row>
    <row r="2895" spans="27:29" x14ac:dyDescent="0.25">
      <c r="AA2895" s="160">
        <f t="shared" si="49"/>
        <v>1</v>
      </c>
      <c r="AB2895" s="160">
        <f>IF(AC2895="",0,IFERROR(IF(VLOOKUP(AC2895,AC$38:AC2894,1,0)&gt;0,0,0),1))</f>
        <v>0</v>
      </c>
      <c r="AC2895" s="161">
        <f>IF(DATOS!J2859=Y$39,DATOS!C2859,"")</f>
        <v>0</v>
      </c>
    </row>
    <row r="2896" spans="27:29" x14ac:dyDescent="0.25">
      <c r="AA2896" s="160">
        <f t="shared" si="49"/>
        <v>1</v>
      </c>
      <c r="AB2896" s="160">
        <f>IF(AC2896="",0,IFERROR(IF(VLOOKUP(AC2896,AC$38:AC2895,1,0)&gt;0,0,0),1))</f>
        <v>0</v>
      </c>
      <c r="AC2896" s="161">
        <f>IF(DATOS!J2860=Y$39,DATOS!C2860,"")</f>
        <v>0</v>
      </c>
    </row>
    <row r="2897" spans="27:29" x14ac:dyDescent="0.25">
      <c r="AA2897" s="160">
        <f t="shared" si="49"/>
        <v>1</v>
      </c>
      <c r="AB2897" s="160">
        <f>IF(AC2897="",0,IFERROR(IF(VLOOKUP(AC2897,AC$38:AC2896,1,0)&gt;0,0,0),1))</f>
        <v>0</v>
      </c>
      <c r="AC2897" s="161">
        <f>IF(DATOS!J2861=Y$39,DATOS!C2861,"")</f>
        <v>0</v>
      </c>
    </row>
    <row r="2898" spans="27:29" x14ac:dyDescent="0.25">
      <c r="AA2898" s="160">
        <f t="shared" si="49"/>
        <v>1</v>
      </c>
      <c r="AB2898" s="160">
        <f>IF(AC2898="",0,IFERROR(IF(VLOOKUP(AC2898,AC$38:AC2897,1,0)&gt;0,0,0),1))</f>
        <v>0</v>
      </c>
      <c r="AC2898" s="161">
        <f>IF(DATOS!J2862=Y$39,DATOS!C2862,"")</f>
        <v>0</v>
      </c>
    </row>
    <row r="2899" spans="27:29" x14ac:dyDescent="0.25">
      <c r="AA2899" s="160">
        <f t="shared" si="49"/>
        <v>1</v>
      </c>
      <c r="AB2899" s="160">
        <f>IF(AC2899="",0,IFERROR(IF(VLOOKUP(AC2899,AC$38:AC2898,1,0)&gt;0,0,0),1))</f>
        <v>0</v>
      </c>
      <c r="AC2899" s="161">
        <f>IF(DATOS!J2863=Y$39,DATOS!C2863,"")</f>
        <v>0</v>
      </c>
    </row>
    <row r="2900" spans="27:29" x14ac:dyDescent="0.25">
      <c r="AA2900" s="160">
        <f t="shared" si="49"/>
        <v>1</v>
      </c>
      <c r="AB2900" s="160">
        <f>IF(AC2900="",0,IFERROR(IF(VLOOKUP(AC2900,AC$38:AC2899,1,0)&gt;0,0,0),1))</f>
        <v>0</v>
      </c>
      <c r="AC2900" s="161">
        <f>IF(DATOS!J2864=Y$39,DATOS!C2864,"")</f>
        <v>0</v>
      </c>
    </row>
    <row r="2901" spans="27:29" x14ac:dyDescent="0.25">
      <c r="AA2901" s="160">
        <f t="shared" si="49"/>
        <v>1</v>
      </c>
      <c r="AB2901" s="160">
        <f>IF(AC2901="",0,IFERROR(IF(VLOOKUP(AC2901,AC$38:AC2900,1,0)&gt;0,0,0),1))</f>
        <v>0</v>
      </c>
      <c r="AC2901" s="161">
        <f>IF(DATOS!J2865=Y$39,DATOS!C2865,"")</f>
        <v>0</v>
      </c>
    </row>
    <row r="2902" spans="27:29" x14ac:dyDescent="0.25">
      <c r="AA2902" s="160">
        <f t="shared" si="49"/>
        <v>1</v>
      </c>
      <c r="AB2902" s="160">
        <f>IF(AC2902="",0,IFERROR(IF(VLOOKUP(AC2902,AC$38:AC2901,1,0)&gt;0,0,0),1))</f>
        <v>0</v>
      </c>
      <c r="AC2902" s="161">
        <f>IF(DATOS!J2866=Y$39,DATOS!C2866,"")</f>
        <v>0</v>
      </c>
    </row>
    <row r="2903" spans="27:29" x14ac:dyDescent="0.25">
      <c r="AA2903" s="160">
        <f t="shared" si="49"/>
        <v>1</v>
      </c>
      <c r="AB2903" s="160">
        <f>IF(AC2903="",0,IFERROR(IF(VLOOKUP(AC2903,AC$38:AC2902,1,0)&gt;0,0,0),1))</f>
        <v>0</v>
      </c>
      <c r="AC2903" s="161">
        <f>IF(DATOS!J2867=Y$39,DATOS!C2867,"")</f>
        <v>0</v>
      </c>
    </row>
    <row r="2904" spans="27:29" x14ac:dyDescent="0.25">
      <c r="AA2904" s="160">
        <f t="shared" si="49"/>
        <v>1</v>
      </c>
      <c r="AB2904" s="160">
        <f>IF(AC2904="",0,IFERROR(IF(VLOOKUP(AC2904,AC$38:AC2903,1,0)&gt;0,0,0),1))</f>
        <v>0</v>
      </c>
      <c r="AC2904" s="161">
        <f>IF(DATOS!J2868=Y$39,DATOS!C2868,"")</f>
        <v>0</v>
      </c>
    </row>
    <row r="2905" spans="27:29" x14ac:dyDescent="0.25">
      <c r="AA2905" s="160">
        <f t="shared" si="49"/>
        <v>1</v>
      </c>
      <c r="AB2905" s="160">
        <f>IF(AC2905="",0,IFERROR(IF(VLOOKUP(AC2905,AC$38:AC2904,1,0)&gt;0,0,0),1))</f>
        <v>0</v>
      </c>
      <c r="AC2905" s="161">
        <f>IF(DATOS!J2869=Y$39,DATOS!C2869,"")</f>
        <v>0</v>
      </c>
    </row>
    <row r="2906" spans="27:29" x14ac:dyDescent="0.25">
      <c r="AA2906" s="160">
        <f t="shared" si="49"/>
        <v>1</v>
      </c>
      <c r="AB2906" s="160">
        <f>IF(AC2906="",0,IFERROR(IF(VLOOKUP(AC2906,AC$38:AC2905,1,0)&gt;0,0,0),1))</f>
        <v>0</v>
      </c>
      <c r="AC2906" s="161">
        <f>IF(DATOS!J2870=Y$39,DATOS!C2870,"")</f>
        <v>0</v>
      </c>
    </row>
    <row r="2907" spans="27:29" x14ac:dyDescent="0.25">
      <c r="AA2907" s="160">
        <f t="shared" si="49"/>
        <v>1</v>
      </c>
      <c r="AB2907" s="160">
        <f>IF(AC2907="",0,IFERROR(IF(VLOOKUP(AC2907,AC$38:AC2906,1,0)&gt;0,0,0),1))</f>
        <v>0</v>
      </c>
      <c r="AC2907" s="161">
        <f>IF(DATOS!J2871=Y$39,DATOS!C2871,"")</f>
        <v>0</v>
      </c>
    </row>
    <row r="2908" spans="27:29" x14ac:dyDescent="0.25">
      <c r="AA2908" s="160">
        <f t="shared" si="49"/>
        <v>1</v>
      </c>
      <c r="AB2908" s="160">
        <f>IF(AC2908="",0,IFERROR(IF(VLOOKUP(AC2908,AC$38:AC2907,1,0)&gt;0,0,0),1))</f>
        <v>0</v>
      </c>
      <c r="AC2908" s="161">
        <f>IF(DATOS!J2872=Y$39,DATOS!C2872,"")</f>
        <v>0</v>
      </c>
    </row>
    <row r="2909" spans="27:29" x14ac:dyDescent="0.25">
      <c r="AA2909" s="160">
        <f t="shared" si="49"/>
        <v>1</v>
      </c>
      <c r="AB2909" s="160">
        <f>IF(AC2909="",0,IFERROR(IF(VLOOKUP(AC2909,AC$38:AC2908,1,0)&gt;0,0,0),1))</f>
        <v>0</v>
      </c>
      <c r="AC2909" s="161">
        <f>IF(DATOS!J2873=Y$39,DATOS!C2873,"")</f>
        <v>0</v>
      </c>
    </row>
    <row r="2910" spans="27:29" x14ac:dyDescent="0.25">
      <c r="AA2910" s="160">
        <f t="shared" si="49"/>
        <v>1</v>
      </c>
      <c r="AB2910" s="160">
        <f>IF(AC2910="",0,IFERROR(IF(VLOOKUP(AC2910,AC$38:AC2909,1,0)&gt;0,0,0),1))</f>
        <v>0</v>
      </c>
      <c r="AC2910" s="161">
        <f>IF(DATOS!J2874=Y$39,DATOS!C2874,"")</f>
        <v>0</v>
      </c>
    </row>
    <row r="2911" spans="27:29" x14ac:dyDescent="0.25">
      <c r="AA2911" s="160">
        <f t="shared" si="49"/>
        <v>1</v>
      </c>
      <c r="AB2911" s="160">
        <f>IF(AC2911="",0,IFERROR(IF(VLOOKUP(AC2911,AC$38:AC2910,1,0)&gt;0,0,0),1))</f>
        <v>0</v>
      </c>
      <c r="AC2911" s="161">
        <f>IF(DATOS!J2875=Y$39,DATOS!C2875,"")</f>
        <v>0</v>
      </c>
    </row>
    <row r="2912" spans="27:29" x14ac:dyDescent="0.25">
      <c r="AA2912" s="160">
        <f t="shared" si="49"/>
        <v>1</v>
      </c>
      <c r="AB2912" s="160">
        <f>IF(AC2912="",0,IFERROR(IF(VLOOKUP(AC2912,AC$38:AC2911,1,0)&gt;0,0,0),1))</f>
        <v>0</v>
      </c>
      <c r="AC2912" s="161">
        <f>IF(DATOS!J2876=Y$39,DATOS!C2876,"")</f>
        <v>0</v>
      </c>
    </row>
    <row r="2913" spans="27:29" x14ac:dyDescent="0.25">
      <c r="AA2913" s="160">
        <f t="shared" si="49"/>
        <v>1</v>
      </c>
      <c r="AB2913" s="160">
        <f>IF(AC2913="",0,IFERROR(IF(VLOOKUP(AC2913,AC$38:AC2912,1,0)&gt;0,0,0),1))</f>
        <v>0</v>
      </c>
      <c r="AC2913" s="161">
        <f>IF(DATOS!J2877=Y$39,DATOS!C2877,"")</f>
        <v>0</v>
      </c>
    </row>
    <row r="2914" spans="27:29" x14ac:dyDescent="0.25">
      <c r="AA2914" s="160">
        <f t="shared" si="49"/>
        <v>1</v>
      </c>
      <c r="AB2914" s="160">
        <f>IF(AC2914="",0,IFERROR(IF(VLOOKUP(AC2914,AC$38:AC2913,1,0)&gt;0,0,0),1))</f>
        <v>0</v>
      </c>
      <c r="AC2914" s="161">
        <f>IF(DATOS!J2878=Y$39,DATOS!C2878,"")</f>
        <v>0</v>
      </c>
    </row>
    <row r="2915" spans="27:29" x14ac:dyDescent="0.25">
      <c r="AA2915" s="160">
        <f t="shared" si="49"/>
        <v>1</v>
      </c>
      <c r="AB2915" s="160">
        <f>IF(AC2915="",0,IFERROR(IF(VLOOKUP(AC2915,AC$38:AC2914,1,0)&gt;0,0,0),1))</f>
        <v>0</v>
      </c>
      <c r="AC2915" s="161">
        <f>IF(DATOS!J2879=Y$39,DATOS!C2879,"")</f>
        <v>0</v>
      </c>
    </row>
    <row r="2916" spans="27:29" x14ac:dyDescent="0.25">
      <c r="AA2916" s="160">
        <f t="shared" si="49"/>
        <v>1</v>
      </c>
      <c r="AB2916" s="160">
        <f>IF(AC2916="",0,IFERROR(IF(VLOOKUP(AC2916,AC$38:AC2915,1,0)&gt;0,0,0),1))</f>
        <v>0</v>
      </c>
      <c r="AC2916" s="161">
        <f>IF(DATOS!J2880=Y$39,DATOS!C2880,"")</f>
        <v>0</v>
      </c>
    </row>
    <row r="2917" spans="27:29" x14ac:dyDescent="0.25">
      <c r="AA2917" s="160">
        <f t="shared" si="49"/>
        <v>1</v>
      </c>
      <c r="AB2917" s="160">
        <f>IF(AC2917="",0,IFERROR(IF(VLOOKUP(AC2917,AC$38:AC2916,1,0)&gt;0,0,0),1))</f>
        <v>0</v>
      </c>
      <c r="AC2917" s="161">
        <f>IF(DATOS!J2881=Y$39,DATOS!C2881,"")</f>
        <v>0</v>
      </c>
    </row>
    <row r="2918" spans="27:29" x14ac:dyDescent="0.25">
      <c r="AA2918" s="160">
        <f t="shared" ref="AA2918:AA2981" si="50">AA2917+AB2918</f>
        <v>1</v>
      </c>
      <c r="AB2918" s="160">
        <f>IF(AC2918="",0,IFERROR(IF(VLOOKUP(AC2918,AC$38:AC2917,1,0)&gt;0,0,0),1))</f>
        <v>0</v>
      </c>
      <c r="AC2918" s="161">
        <f>IF(DATOS!J2882=Y$39,DATOS!C2882,"")</f>
        <v>0</v>
      </c>
    </row>
    <row r="2919" spans="27:29" x14ac:dyDescent="0.25">
      <c r="AA2919" s="160">
        <f t="shared" si="50"/>
        <v>1</v>
      </c>
      <c r="AB2919" s="160">
        <f>IF(AC2919="",0,IFERROR(IF(VLOOKUP(AC2919,AC$38:AC2918,1,0)&gt;0,0,0),1))</f>
        <v>0</v>
      </c>
      <c r="AC2919" s="161">
        <f>IF(DATOS!J2883=Y$39,DATOS!C2883,"")</f>
        <v>0</v>
      </c>
    </row>
    <row r="2920" spans="27:29" x14ac:dyDescent="0.25">
      <c r="AA2920" s="160">
        <f t="shared" si="50"/>
        <v>1</v>
      </c>
      <c r="AB2920" s="160">
        <f>IF(AC2920="",0,IFERROR(IF(VLOOKUP(AC2920,AC$38:AC2919,1,0)&gt;0,0,0),1))</f>
        <v>0</v>
      </c>
      <c r="AC2920" s="161">
        <f>IF(DATOS!J2884=Y$39,DATOS!C2884,"")</f>
        <v>0</v>
      </c>
    </row>
    <row r="2921" spans="27:29" x14ac:dyDescent="0.25">
      <c r="AA2921" s="160">
        <f t="shared" si="50"/>
        <v>1</v>
      </c>
      <c r="AB2921" s="160">
        <f>IF(AC2921="",0,IFERROR(IF(VLOOKUP(AC2921,AC$38:AC2920,1,0)&gt;0,0,0),1))</f>
        <v>0</v>
      </c>
      <c r="AC2921" s="161">
        <f>IF(DATOS!J2885=Y$39,DATOS!C2885,"")</f>
        <v>0</v>
      </c>
    </row>
    <row r="2922" spans="27:29" x14ac:dyDescent="0.25">
      <c r="AA2922" s="160">
        <f t="shared" si="50"/>
        <v>1</v>
      </c>
      <c r="AB2922" s="160">
        <f>IF(AC2922="",0,IFERROR(IF(VLOOKUP(AC2922,AC$38:AC2921,1,0)&gt;0,0,0),1))</f>
        <v>0</v>
      </c>
      <c r="AC2922" s="161">
        <f>IF(DATOS!J2886=Y$39,DATOS!C2886,"")</f>
        <v>0</v>
      </c>
    </row>
    <row r="2923" spans="27:29" x14ac:dyDescent="0.25">
      <c r="AA2923" s="160">
        <f t="shared" si="50"/>
        <v>1</v>
      </c>
      <c r="AB2923" s="160">
        <f>IF(AC2923="",0,IFERROR(IF(VLOOKUP(AC2923,AC$38:AC2922,1,0)&gt;0,0,0),1))</f>
        <v>0</v>
      </c>
      <c r="AC2923" s="161">
        <f>IF(DATOS!J2887=Y$39,DATOS!C2887,"")</f>
        <v>0</v>
      </c>
    </row>
    <row r="2924" spans="27:29" x14ac:dyDescent="0.25">
      <c r="AA2924" s="160">
        <f t="shared" si="50"/>
        <v>1</v>
      </c>
      <c r="AB2924" s="160">
        <f>IF(AC2924="",0,IFERROR(IF(VLOOKUP(AC2924,AC$38:AC2923,1,0)&gt;0,0,0),1))</f>
        <v>0</v>
      </c>
      <c r="AC2924" s="161">
        <f>IF(DATOS!J2888=Y$39,DATOS!C2888,"")</f>
        <v>0</v>
      </c>
    </row>
    <row r="2925" spans="27:29" x14ac:dyDescent="0.25">
      <c r="AA2925" s="160">
        <f t="shared" si="50"/>
        <v>1</v>
      </c>
      <c r="AB2925" s="160">
        <f>IF(AC2925="",0,IFERROR(IF(VLOOKUP(AC2925,AC$38:AC2924,1,0)&gt;0,0,0),1))</f>
        <v>0</v>
      </c>
      <c r="AC2925" s="161">
        <f>IF(DATOS!J2889=Y$39,DATOS!C2889,"")</f>
        <v>0</v>
      </c>
    </row>
    <row r="2926" spans="27:29" x14ac:dyDescent="0.25">
      <c r="AA2926" s="160">
        <f t="shared" si="50"/>
        <v>1</v>
      </c>
      <c r="AB2926" s="160">
        <f>IF(AC2926="",0,IFERROR(IF(VLOOKUP(AC2926,AC$38:AC2925,1,0)&gt;0,0,0),1))</f>
        <v>0</v>
      </c>
      <c r="AC2926" s="161">
        <f>IF(DATOS!J2890=Y$39,DATOS!C2890,"")</f>
        <v>0</v>
      </c>
    </row>
    <row r="2927" spans="27:29" x14ac:dyDescent="0.25">
      <c r="AA2927" s="160">
        <f t="shared" si="50"/>
        <v>1</v>
      </c>
      <c r="AB2927" s="160">
        <f>IF(AC2927="",0,IFERROR(IF(VLOOKUP(AC2927,AC$38:AC2926,1,0)&gt;0,0,0),1))</f>
        <v>0</v>
      </c>
      <c r="AC2927" s="161">
        <f>IF(DATOS!J2891=Y$39,DATOS!C2891,"")</f>
        <v>0</v>
      </c>
    </row>
    <row r="2928" spans="27:29" x14ac:dyDescent="0.25">
      <c r="AA2928" s="160">
        <f t="shared" si="50"/>
        <v>1</v>
      </c>
      <c r="AB2928" s="160">
        <f>IF(AC2928="",0,IFERROR(IF(VLOOKUP(AC2928,AC$38:AC2927,1,0)&gt;0,0,0),1))</f>
        <v>0</v>
      </c>
      <c r="AC2928" s="161">
        <f>IF(DATOS!J2892=Y$39,DATOS!C2892,"")</f>
        <v>0</v>
      </c>
    </row>
    <row r="2929" spans="27:29" x14ac:dyDescent="0.25">
      <c r="AA2929" s="160">
        <f t="shared" si="50"/>
        <v>1</v>
      </c>
      <c r="AB2929" s="160">
        <f>IF(AC2929="",0,IFERROR(IF(VLOOKUP(AC2929,AC$38:AC2928,1,0)&gt;0,0,0),1))</f>
        <v>0</v>
      </c>
      <c r="AC2929" s="161">
        <f>IF(DATOS!J2893=Y$39,DATOS!C2893,"")</f>
        <v>0</v>
      </c>
    </row>
    <row r="2930" spans="27:29" x14ac:dyDescent="0.25">
      <c r="AA2930" s="160">
        <f t="shared" si="50"/>
        <v>1</v>
      </c>
      <c r="AB2930" s="160">
        <f>IF(AC2930="",0,IFERROR(IF(VLOOKUP(AC2930,AC$38:AC2929,1,0)&gt;0,0,0),1))</f>
        <v>0</v>
      </c>
      <c r="AC2930" s="161">
        <f>IF(DATOS!J2894=Y$39,DATOS!C2894,"")</f>
        <v>0</v>
      </c>
    </row>
    <row r="2931" spans="27:29" x14ac:dyDescent="0.25">
      <c r="AA2931" s="160">
        <f t="shared" si="50"/>
        <v>1</v>
      </c>
      <c r="AB2931" s="160">
        <f>IF(AC2931="",0,IFERROR(IF(VLOOKUP(AC2931,AC$38:AC2930,1,0)&gt;0,0,0),1))</f>
        <v>0</v>
      </c>
      <c r="AC2931" s="161">
        <f>IF(DATOS!J2895=Y$39,DATOS!C2895,"")</f>
        <v>0</v>
      </c>
    </row>
    <row r="2932" spans="27:29" x14ac:dyDescent="0.25">
      <c r="AA2932" s="160">
        <f t="shared" si="50"/>
        <v>1</v>
      </c>
      <c r="AB2932" s="160">
        <f>IF(AC2932="",0,IFERROR(IF(VLOOKUP(AC2932,AC$38:AC2931,1,0)&gt;0,0,0),1))</f>
        <v>0</v>
      </c>
      <c r="AC2932" s="161">
        <f>IF(DATOS!J2896=Y$39,DATOS!C2896,"")</f>
        <v>0</v>
      </c>
    </row>
    <row r="2933" spans="27:29" x14ac:dyDescent="0.25">
      <c r="AA2933" s="160">
        <f t="shared" si="50"/>
        <v>1</v>
      </c>
      <c r="AB2933" s="160">
        <f>IF(AC2933="",0,IFERROR(IF(VLOOKUP(AC2933,AC$38:AC2932,1,0)&gt;0,0,0),1))</f>
        <v>0</v>
      </c>
      <c r="AC2933" s="161">
        <f>IF(DATOS!J2897=Y$39,DATOS!C2897,"")</f>
        <v>0</v>
      </c>
    </row>
    <row r="2934" spans="27:29" x14ac:dyDescent="0.25">
      <c r="AA2934" s="160">
        <f t="shared" si="50"/>
        <v>1</v>
      </c>
      <c r="AB2934" s="160">
        <f>IF(AC2934="",0,IFERROR(IF(VLOOKUP(AC2934,AC$38:AC2933,1,0)&gt;0,0,0),1))</f>
        <v>0</v>
      </c>
      <c r="AC2934" s="161">
        <f>IF(DATOS!J2898=Y$39,DATOS!C2898,"")</f>
        <v>0</v>
      </c>
    </row>
    <row r="2935" spans="27:29" x14ac:dyDescent="0.25">
      <c r="AA2935" s="160">
        <f t="shared" si="50"/>
        <v>1</v>
      </c>
      <c r="AB2935" s="160">
        <f>IF(AC2935="",0,IFERROR(IF(VLOOKUP(AC2935,AC$38:AC2934,1,0)&gt;0,0,0),1))</f>
        <v>0</v>
      </c>
      <c r="AC2935" s="161">
        <f>IF(DATOS!J2899=Y$39,DATOS!C2899,"")</f>
        <v>0</v>
      </c>
    </row>
    <row r="2936" spans="27:29" x14ac:dyDescent="0.25">
      <c r="AA2936" s="160">
        <f t="shared" si="50"/>
        <v>1</v>
      </c>
      <c r="AB2936" s="160">
        <f>IF(AC2936="",0,IFERROR(IF(VLOOKUP(AC2936,AC$38:AC2935,1,0)&gt;0,0,0),1))</f>
        <v>0</v>
      </c>
      <c r="AC2936" s="161">
        <f>IF(DATOS!J2900=Y$39,DATOS!C2900,"")</f>
        <v>0</v>
      </c>
    </row>
    <row r="2937" spans="27:29" x14ac:dyDescent="0.25">
      <c r="AA2937" s="160">
        <f t="shared" si="50"/>
        <v>1</v>
      </c>
      <c r="AB2937" s="160">
        <f>IF(AC2937="",0,IFERROR(IF(VLOOKUP(AC2937,AC$38:AC2936,1,0)&gt;0,0,0),1))</f>
        <v>0</v>
      </c>
      <c r="AC2937" s="161">
        <f>IF(DATOS!J2901=Y$39,DATOS!C2901,"")</f>
        <v>0</v>
      </c>
    </row>
    <row r="2938" spans="27:29" x14ac:dyDescent="0.25">
      <c r="AA2938" s="160">
        <f t="shared" si="50"/>
        <v>1</v>
      </c>
      <c r="AB2938" s="160">
        <f>IF(AC2938="",0,IFERROR(IF(VLOOKUP(AC2938,AC$38:AC2937,1,0)&gt;0,0,0),1))</f>
        <v>0</v>
      </c>
      <c r="AC2938" s="161">
        <f>IF(DATOS!J2902=Y$39,DATOS!C2902,"")</f>
        <v>0</v>
      </c>
    </row>
    <row r="2939" spans="27:29" x14ac:dyDescent="0.25">
      <c r="AA2939" s="160">
        <f t="shared" si="50"/>
        <v>1</v>
      </c>
      <c r="AB2939" s="160">
        <f>IF(AC2939="",0,IFERROR(IF(VLOOKUP(AC2939,AC$38:AC2938,1,0)&gt;0,0,0),1))</f>
        <v>0</v>
      </c>
      <c r="AC2939" s="161">
        <f>IF(DATOS!J2903=Y$39,DATOS!C2903,"")</f>
        <v>0</v>
      </c>
    </row>
    <row r="2940" spans="27:29" x14ac:dyDescent="0.25">
      <c r="AA2940" s="160">
        <f t="shared" si="50"/>
        <v>1</v>
      </c>
      <c r="AB2940" s="160">
        <f>IF(AC2940="",0,IFERROR(IF(VLOOKUP(AC2940,AC$38:AC2939,1,0)&gt;0,0,0),1))</f>
        <v>0</v>
      </c>
      <c r="AC2940" s="161">
        <f>IF(DATOS!J2904=Y$39,DATOS!C2904,"")</f>
        <v>0</v>
      </c>
    </row>
    <row r="2941" spans="27:29" x14ac:dyDescent="0.25">
      <c r="AA2941" s="160">
        <f t="shared" si="50"/>
        <v>1</v>
      </c>
      <c r="AB2941" s="160">
        <f>IF(AC2941="",0,IFERROR(IF(VLOOKUP(AC2941,AC$38:AC2940,1,0)&gt;0,0,0),1))</f>
        <v>0</v>
      </c>
      <c r="AC2941" s="161">
        <f>IF(DATOS!J2905=Y$39,DATOS!C2905,"")</f>
        <v>0</v>
      </c>
    </row>
    <row r="2942" spans="27:29" x14ac:dyDescent="0.25">
      <c r="AA2942" s="160">
        <f t="shared" si="50"/>
        <v>1</v>
      </c>
      <c r="AB2942" s="160">
        <f>IF(AC2942="",0,IFERROR(IF(VLOOKUP(AC2942,AC$38:AC2941,1,0)&gt;0,0,0),1))</f>
        <v>0</v>
      </c>
      <c r="AC2942" s="161">
        <f>IF(DATOS!J2906=Y$39,DATOS!C2906,"")</f>
        <v>0</v>
      </c>
    </row>
    <row r="2943" spans="27:29" x14ac:dyDescent="0.25">
      <c r="AA2943" s="160">
        <f t="shared" si="50"/>
        <v>1</v>
      </c>
      <c r="AB2943" s="160">
        <f>IF(AC2943="",0,IFERROR(IF(VLOOKUP(AC2943,AC$38:AC2942,1,0)&gt;0,0,0),1))</f>
        <v>0</v>
      </c>
      <c r="AC2943" s="161">
        <f>IF(DATOS!J2907=Y$39,DATOS!C2907,"")</f>
        <v>0</v>
      </c>
    </row>
    <row r="2944" spans="27:29" x14ac:dyDescent="0.25">
      <c r="AA2944" s="160">
        <f t="shared" si="50"/>
        <v>1</v>
      </c>
      <c r="AB2944" s="160">
        <f>IF(AC2944="",0,IFERROR(IF(VLOOKUP(AC2944,AC$38:AC2943,1,0)&gt;0,0,0),1))</f>
        <v>0</v>
      </c>
      <c r="AC2944" s="161">
        <f>IF(DATOS!J2908=Y$39,DATOS!C2908,"")</f>
        <v>0</v>
      </c>
    </row>
    <row r="2945" spans="27:29" x14ac:dyDescent="0.25">
      <c r="AA2945" s="160">
        <f t="shared" si="50"/>
        <v>1</v>
      </c>
      <c r="AB2945" s="160">
        <f>IF(AC2945="",0,IFERROR(IF(VLOOKUP(AC2945,AC$38:AC2944,1,0)&gt;0,0,0),1))</f>
        <v>0</v>
      </c>
      <c r="AC2945" s="161">
        <f>IF(DATOS!J2909=Y$39,DATOS!C2909,"")</f>
        <v>0</v>
      </c>
    </row>
    <row r="2946" spans="27:29" x14ac:dyDescent="0.25">
      <c r="AA2946" s="160">
        <f t="shared" si="50"/>
        <v>1</v>
      </c>
      <c r="AB2946" s="160">
        <f>IF(AC2946="",0,IFERROR(IF(VLOOKUP(AC2946,AC$38:AC2945,1,0)&gt;0,0,0),1))</f>
        <v>0</v>
      </c>
      <c r="AC2946" s="161">
        <f>IF(DATOS!J2910=Y$39,DATOS!C2910,"")</f>
        <v>0</v>
      </c>
    </row>
    <row r="2947" spans="27:29" x14ac:dyDescent="0.25">
      <c r="AA2947" s="160">
        <f t="shared" si="50"/>
        <v>1</v>
      </c>
      <c r="AB2947" s="160">
        <f>IF(AC2947="",0,IFERROR(IF(VLOOKUP(AC2947,AC$38:AC2946,1,0)&gt;0,0,0),1))</f>
        <v>0</v>
      </c>
      <c r="AC2947" s="161">
        <f>IF(DATOS!J2911=Y$39,DATOS!C2911,"")</f>
        <v>0</v>
      </c>
    </row>
    <row r="2948" spans="27:29" x14ac:dyDescent="0.25">
      <c r="AA2948" s="160">
        <f t="shared" si="50"/>
        <v>1</v>
      </c>
      <c r="AB2948" s="160">
        <f>IF(AC2948="",0,IFERROR(IF(VLOOKUP(AC2948,AC$38:AC2947,1,0)&gt;0,0,0),1))</f>
        <v>0</v>
      </c>
      <c r="AC2948" s="161">
        <f>IF(DATOS!J2912=Y$39,DATOS!C2912,"")</f>
        <v>0</v>
      </c>
    </row>
    <row r="2949" spans="27:29" x14ac:dyDescent="0.25">
      <c r="AA2949" s="160">
        <f t="shared" si="50"/>
        <v>1</v>
      </c>
      <c r="AB2949" s="160">
        <f>IF(AC2949="",0,IFERROR(IF(VLOOKUP(AC2949,AC$38:AC2948,1,0)&gt;0,0,0),1))</f>
        <v>0</v>
      </c>
      <c r="AC2949" s="161">
        <f>IF(DATOS!J2913=Y$39,DATOS!C2913,"")</f>
        <v>0</v>
      </c>
    </row>
    <row r="2950" spans="27:29" x14ac:dyDescent="0.25">
      <c r="AA2950" s="160">
        <f t="shared" si="50"/>
        <v>1</v>
      </c>
      <c r="AB2950" s="160">
        <f>IF(AC2950="",0,IFERROR(IF(VLOOKUP(AC2950,AC$38:AC2949,1,0)&gt;0,0,0),1))</f>
        <v>0</v>
      </c>
      <c r="AC2950" s="161">
        <f>IF(DATOS!J2914=Y$39,DATOS!C2914,"")</f>
        <v>0</v>
      </c>
    </row>
    <row r="2951" spans="27:29" x14ac:dyDescent="0.25">
      <c r="AA2951" s="160">
        <f t="shared" si="50"/>
        <v>1</v>
      </c>
      <c r="AB2951" s="160">
        <f>IF(AC2951="",0,IFERROR(IF(VLOOKUP(AC2951,AC$38:AC2950,1,0)&gt;0,0,0),1))</f>
        <v>0</v>
      </c>
      <c r="AC2951" s="161">
        <f>IF(DATOS!J2915=Y$39,DATOS!C2915,"")</f>
        <v>0</v>
      </c>
    </row>
    <row r="2952" spans="27:29" x14ac:dyDescent="0.25">
      <c r="AA2952" s="160">
        <f t="shared" si="50"/>
        <v>1</v>
      </c>
      <c r="AB2952" s="160">
        <f>IF(AC2952="",0,IFERROR(IF(VLOOKUP(AC2952,AC$38:AC2951,1,0)&gt;0,0,0),1))</f>
        <v>0</v>
      </c>
      <c r="AC2952" s="161">
        <f>IF(DATOS!J2916=Y$39,DATOS!C2916,"")</f>
        <v>0</v>
      </c>
    </row>
    <row r="2953" spans="27:29" x14ac:dyDescent="0.25">
      <c r="AA2953" s="160">
        <f t="shared" si="50"/>
        <v>1</v>
      </c>
      <c r="AB2953" s="160">
        <f>IF(AC2953="",0,IFERROR(IF(VLOOKUP(AC2953,AC$38:AC2952,1,0)&gt;0,0,0),1))</f>
        <v>0</v>
      </c>
      <c r="AC2953" s="161">
        <f>IF(DATOS!J2917=Y$39,DATOS!C2917,"")</f>
        <v>0</v>
      </c>
    </row>
    <row r="2954" spans="27:29" x14ac:dyDescent="0.25">
      <c r="AA2954" s="160">
        <f t="shared" si="50"/>
        <v>1</v>
      </c>
      <c r="AB2954" s="160">
        <f>IF(AC2954="",0,IFERROR(IF(VLOOKUP(AC2954,AC$38:AC2953,1,0)&gt;0,0,0),1))</f>
        <v>0</v>
      </c>
      <c r="AC2954" s="161">
        <f>IF(DATOS!J2918=Y$39,DATOS!C2918,"")</f>
        <v>0</v>
      </c>
    </row>
    <row r="2955" spans="27:29" x14ac:dyDescent="0.25">
      <c r="AA2955" s="160">
        <f t="shared" si="50"/>
        <v>1</v>
      </c>
      <c r="AB2955" s="160">
        <f>IF(AC2955="",0,IFERROR(IF(VLOOKUP(AC2955,AC$38:AC2954,1,0)&gt;0,0,0),1))</f>
        <v>0</v>
      </c>
      <c r="AC2955" s="161">
        <f>IF(DATOS!J2919=Y$39,DATOS!C2919,"")</f>
        <v>0</v>
      </c>
    </row>
    <row r="2956" spans="27:29" x14ac:dyDescent="0.25">
      <c r="AA2956" s="160">
        <f t="shared" si="50"/>
        <v>1</v>
      </c>
      <c r="AB2956" s="160">
        <f>IF(AC2956="",0,IFERROR(IF(VLOOKUP(AC2956,AC$38:AC2955,1,0)&gt;0,0,0),1))</f>
        <v>0</v>
      </c>
      <c r="AC2956" s="161">
        <f>IF(DATOS!J2920=Y$39,DATOS!C2920,"")</f>
        <v>0</v>
      </c>
    </row>
    <row r="2957" spans="27:29" x14ac:dyDescent="0.25">
      <c r="AA2957" s="160">
        <f t="shared" si="50"/>
        <v>1</v>
      </c>
      <c r="AB2957" s="160">
        <f>IF(AC2957="",0,IFERROR(IF(VLOOKUP(AC2957,AC$38:AC2956,1,0)&gt;0,0,0),1))</f>
        <v>0</v>
      </c>
      <c r="AC2957" s="161">
        <f>IF(DATOS!J2921=Y$39,DATOS!C2921,"")</f>
        <v>0</v>
      </c>
    </row>
    <row r="2958" spans="27:29" x14ac:dyDescent="0.25">
      <c r="AA2958" s="160">
        <f t="shared" si="50"/>
        <v>1</v>
      </c>
      <c r="AB2958" s="160">
        <f>IF(AC2958="",0,IFERROR(IF(VLOOKUP(AC2958,AC$38:AC2957,1,0)&gt;0,0,0),1))</f>
        <v>0</v>
      </c>
      <c r="AC2958" s="161">
        <f>IF(DATOS!J2922=Y$39,DATOS!C2922,"")</f>
        <v>0</v>
      </c>
    </row>
    <row r="2959" spans="27:29" x14ac:dyDescent="0.25">
      <c r="AA2959" s="160">
        <f t="shared" si="50"/>
        <v>1</v>
      </c>
      <c r="AB2959" s="160">
        <f>IF(AC2959="",0,IFERROR(IF(VLOOKUP(AC2959,AC$38:AC2958,1,0)&gt;0,0,0),1))</f>
        <v>0</v>
      </c>
      <c r="AC2959" s="161">
        <f>IF(DATOS!J2923=Y$39,DATOS!C2923,"")</f>
        <v>0</v>
      </c>
    </row>
    <row r="2960" spans="27:29" x14ac:dyDescent="0.25">
      <c r="AA2960" s="160">
        <f t="shared" si="50"/>
        <v>1</v>
      </c>
      <c r="AB2960" s="160">
        <f>IF(AC2960="",0,IFERROR(IF(VLOOKUP(AC2960,AC$38:AC2959,1,0)&gt;0,0,0),1))</f>
        <v>0</v>
      </c>
      <c r="AC2960" s="161">
        <f>IF(DATOS!J2924=Y$39,DATOS!C2924,"")</f>
        <v>0</v>
      </c>
    </row>
    <row r="2961" spans="27:29" x14ac:dyDescent="0.25">
      <c r="AA2961" s="160">
        <f t="shared" si="50"/>
        <v>1</v>
      </c>
      <c r="AB2961" s="160">
        <f>IF(AC2961="",0,IFERROR(IF(VLOOKUP(AC2961,AC$38:AC2960,1,0)&gt;0,0,0),1))</f>
        <v>0</v>
      </c>
      <c r="AC2961" s="161">
        <f>IF(DATOS!J2925=Y$39,DATOS!C2925,"")</f>
        <v>0</v>
      </c>
    </row>
    <row r="2962" spans="27:29" x14ac:dyDescent="0.25">
      <c r="AA2962" s="160">
        <f t="shared" si="50"/>
        <v>1</v>
      </c>
      <c r="AB2962" s="160">
        <f>IF(AC2962="",0,IFERROR(IF(VLOOKUP(AC2962,AC$38:AC2961,1,0)&gt;0,0,0),1))</f>
        <v>0</v>
      </c>
      <c r="AC2962" s="161">
        <f>IF(DATOS!J2926=Y$39,DATOS!C2926,"")</f>
        <v>0</v>
      </c>
    </row>
    <row r="2963" spans="27:29" x14ac:dyDescent="0.25">
      <c r="AA2963" s="160">
        <f t="shared" si="50"/>
        <v>1</v>
      </c>
      <c r="AB2963" s="160">
        <f>IF(AC2963="",0,IFERROR(IF(VLOOKUP(AC2963,AC$38:AC2962,1,0)&gt;0,0,0),1))</f>
        <v>0</v>
      </c>
      <c r="AC2963" s="161">
        <f>IF(DATOS!J2927=Y$39,DATOS!C2927,"")</f>
        <v>0</v>
      </c>
    </row>
    <row r="2964" spans="27:29" x14ac:dyDescent="0.25">
      <c r="AA2964" s="160">
        <f t="shared" si="50"/>
        <v>1</v>
      </c>
      <c r="AB2964" s="160">
        <f>IF(AC2964="",0,IFERROR(IF(VLOOKUP(AC2964,AC$38:AC2963,1,0)&gt;0,0,0),1))</f>
        <v>0</v>
      </c>
      <c r="AC2964" s="161">
        <f>IF(DATOS!J2928=Y$39,DATOS!C2928,"")</f>
        <v>0</v>
      </c>
    </row>
    <row r="2965" spans="27:29" x14ac:dyDescent="0.25">
      <c r="AA2965" s="160">
        <f t="shared" si="50"/>
        <v>1</v>
      </c>
      <c r="AB2965" s="160">
        <f>IF(AC2965="",0,IFERROR(IF(VLOOKUP(AC2965,AC$38:AC2964,1,0)&gt;0,0,0),1))</f>
        <v>0</v>
      </c>
      <c r="AC2965" s="161">
        <f>IF(DATOS!J2929=Y$39,DATOS!C2929,"")</f>
        <v>0</v>
      </c>
    </row>
    <row r="2966" spans="27:29" x14ac:dyDescent="0.25">
      <c r="AA2966" s="160">
        <f t="shared" si="50"/>
        <v>1</v>
      </c>
      <c r="AB2966" s="160">
        <f>IF(AC2966="",0,IFERROR(IF(VLOOKUP(AC2966,AC$38:AC2965,1,0)&gt;0,0,0),1))</f>
        <v>0</v>
      </c>
      <c r="AC2966" s="161">
        <f>IF(DATOS!J2930=Y$39,DATOS!C2930,"")</f>
        <v>0</v>
      </c>
    </row>
    <row r="2967" spans="27:29" x14ac:dyDescent="0.25">
      <c r="AA2967" s="160">
        <f t="shared" si="50"/>
        <v>1</v>
      </c>
      <c r="AB2967" s="160">
        <f>IF(AC2967="",0,IFERROR(IF(VLOOKUP(AC2967,AC$38:AC2966,1,0)&gt;0,0,0),1))</f>
        <v>0</v>
      </c>
      <c r="AC2967" s="161">
        <f>IF(DATOS!J2931=Y$39,DATOS!C2931,"")</f>
        <v>0</v>
      </c>
    </row>
    <row r="2968" spans="27:29" x14ac:dyDescent="0.25">
      <c r="AA2968" s="160">
        <f t="shared" si="50"/>
        <v>1</v>
      </c>
      <c r="AB2968" s="160">
        <f>IF(AC2968="",0,IFERROR(IF(VLOOKUP(AC2968,AC$38:AC2967,1,0)&gt;0,0,0),1))</f>
        <v>0</v>
      </c>
      <c r="AC2968" s="161">
        <f>IF(DATOS!J2932=Y$39,DATOS!C2932,"")</f>
        <v>0</v>
      </c>
    </row>
    <row r="2969" spans="27:29" x14ac:dyDescent="0.25">
      <c r="AA2969" s="160">
        <f t="shared" si="50"/>
        <v>1</v>
      </c>
      <c r="AB2969" s="160">
        <f>IF(AC2969="",0,IFERROR(IF(VLOOKUP(AC2969,AC$38:AC2968,1,0)&gt;0,0,0),1))</f>
        <v>0</v>
      </c>
      <c r="AC2969" s="161">
        <f>IF(DATOS!J2933=Y$39,DATOS!C2933,"")</f>
        <v>0</v>
      </c>
    </row>
    <row r="2970" spans="27:29" x14ac:dyDescent="0.25">
      <c r="AA2970" s="160">
        <f t="shared" si="50"/>
        <v>1</v>
      </c>
      <c r="AB2970" s="160">
        <f>IF(AC2970="",0,IFERROR(IF(VLOOKUP(AC2970,AC$38:AC2969,1,0)&gt;0,0,0),1))</f>
        <v>0</v>
      </c>
      <c r="AC2970" s="161">
        <f>IF(DATOS!J2934=Y$39,DATOS!C2934,"")</f>
        <v>0</v>
      </c>
    </row>
    <row r="2971" spans="27:29" x14ac:dyDescent="0.25">
      <c r="AA2971" s="160">
        <f t="shared" si="50"/>
        <v>1</v>
      </c>
      <c r="AB2971" s="160">
        <f>IF(AC2971="",0,IFERROR(IF(VLOOKUP(AC2971,AC$38:AC2970,1,0)&gt;0,0,0),1))</f>
        <v>0</v>
      </c>
      <c r="AC2971" s="161">
        <f>IF(DATOS!J2935=Y$39,DATOS!C2935,"")</f>
        <v>0</v>
      </c>
    </row>
    <row r="2972" spans="27:29" x14ac:dyDescent="0.25">
      <c r="AA2972" s="160">
        <f t="shared" si="50"/>
        <v>1</v>
      </c>
      <c r="AB2972" s="160">
        <f>IF(AC2972="",0,IFERROR(IF(VLOOKUP(AC2972,AC$38:AC2971,1,0)&gt;0,0,0),1))</f>
        <v>0</v>
      </c>
      <c r="AC2972" s="161">
        <f>IF(DATOS!J2936=Y$39,DATOS!C2936,"")</f>
        <v>0</v>
      </c>
    </row>
    <row r="2973" spans="27:29" x14ac:dyDescent="0.25">
      <c r="AA2973" s="160">
        <f t="shared" si="50"/>
        <v>1</v>
      </c>
      <c r="AB2973" s="160">
        <f>IF(AC2973="",0,IFERROR(IF(VLOOKUP(AC2973,AC$38:AC2972,1,0)&gt;0,0,0),1))</f>
        <v>0</v>
      </c>
      <c r="AC2973" s="161">
        <f>IF(DATOS!J2937=Y$39,DATOS!C2937,"")</f>
        <v>0</v>
      </c>
    </row>
    <row r="2974" spans="27:29" x14ac:dyDescent="0.25">
      <c r="AA2974" s="160">
        <f t="shared" si="50"/>
        <v>1</v>
      </c>
      <c r="AB2974" s="160">
        <f>IF(AC2974="",0,IFERROR(IF(VLOOKUP(AC2974,AC$38:AC2973,1,0)&gt;0,0,0),1))</f>
        <v>0</v>
      </c>
      <c r="AC2974" s="161">
        <f>IF(DATOS!J2938=Y$39,DATOS!C2938,"")</f>
        <v>0</v>
      </c>
    </row>
    <row r="2975" spans="27:29" x14ac:dyDescent="0.25">
      <c r="AA2975" s="160">
        <f t="shared" si="50"/>
        <v>1</v>
      </c>
      <c r="AB2975" s="160">
        <f>IF(AC2975="",0,IFERROR(IF(VLOOKUP(AC2975,AC$38:AC2974,1,0)&gt;0,0,0),1))</f>
        <v>0</v>
      </c>
      <c r="AC2975" s="161">
        <f>IF(DATOS!J2939=Y$39,DATOS!C2939,"")</f>
        <v>0</v>
      </c>
    </row>
    <row r="2976" spans="27:29" x14ac:dyDescent="0.25">
      <c r="AA2976" s="160">
        <f t="shared" si="50"/>
        <v>1</v>
      </c>
      <c r="AB2976" s="160">
        <f>IF(AC2976="",0,IFERROR(IF(VLOOKUP(AC2976,AC$38:AC2975,1,0)&gt;0,0,0),1))</f>
        <v>0</v>
      </c>
      <c r="AC2976" s="161">
        <f>IF(DATOS!J2940=Y$39,DATOS!C2940,"")</f>
        <v>0</v>
      </c>
    </row>
    <row r="2977" spans="27:29" x14ac:dyDescent="0.25">
      <c r="AA2977" s="160">
        <f t="shared" si="50"/>
        <v>1</v>
      </c>
      <c r="AB2977" s="160">
        <f>IF(AC2977="",0,IFERROR(IF(VLOOKUP(AC2977,AC$38:AC2976,1,0)&gt;0,0,0),1))</f>
        <v>0</v>
      </c>
      <c r="AC2977" s="161">
        <f>IF(DATOS!J2941=Y$39,DATOS!C2941,"")</f>
        <v>0</v>
      </c>
    </row>
    <row r="2978" spans="27:29" x14ac:dyDescent="0.25">
      <c r="AA2978" s="160">
        <f t="shared" si="50"/>
        <v>1</v>
      </c>
      <c r="AB2978" s="160">
        <f>IF(AC2978="",0,IFERROR(IF(VLOOKUP(AC2978,AC$38:AC2977,1,0)&gt;0,0,0),1))</f>
        <v>0</v>
      </c>
      <c r="AC2978" s="161">
        <f>IF(DATOS!J2942=Y$39,DATOS!C2942,"")</f>
        <v>0</v>
      </c>
    </row>
    <row r="2979" spans="27:29" x14ac:dyDescent="0.25">
      <c r="AA2979" s="160">
        <f t="shared" si="50"/>
        <v>1</v>
      </c>
      <c r="AB2979" s="160">
        <f>IF(AC2979="",0,IFERROR(IF(VLOOKUP(AC2979,AC$38:AC2978,1,0)&gt;0,0,0),1))</f>
        <v>0</v>
      </c>
      <c r="AC2979" s="161">
        <f>IF(DATOS!J2943=Y$39,DATOS!C2943,"")</f>
        <v>0</v>
      </c>
    </row>
    <row r="2980" spans="27:29" x14ac:dyDescent="0.25">
      <c r="AA2980" s="160">
        <f t="shared" si="50"/>
        <v>1</v>
      </c>
      <c r="AB2980" s="160">
        <f>IF(AC2980="",0,IFERROR(IF(VLOOKUP(AC2980,AC$38:AC2979,1,0)&gt;0,0,0),1))</f>
        <v>0</v>
      </c>
      <c r="AC2980" s="161">
        <f>IF(DATOS!J2944=Y$39,DATOS!C2944,"")</f>
        <v>0</v>
      </c>
    </row>
    <row r="2981" spans="27:29" x14ac:dyDescent="0.25">
      <c r="AA2981" s="160">
        <f t="shared" si="50"/>
        <v>1</v>
      </c>
      <c r="AB2981" s="160">
        <f>IF(AC2981="",0,IFERROR(IF(VLOOKUP(AC2981,AC$38:AC2980,1,0)&gt;0,0,0),1))</f>
        <v>0</v>
      </c>
      <c r="AC2981" s="161">
        <f>IF(DATOS!J2945=Y$39,DATOS!C2945,"")</f>
        <v>0</v>
      </c>
    </row>
    <row r="2982" spans="27:29" x14ac:dyDescent="0.25">
      <c r="AA2982" s="160">
        <f t="shared" ref="AA2982:AA3045" si="51">AA2981+AB2982</f>
        <v>1</v>
      </c>
      <c r="AB2982" s="160">
        <f>IF(AC2982="",0,IFERROR(IF(VLOOKUP(AC2982,AC$38:AC2981,1,0)&gt;0,0,0),1))</f>
        <v>0</v>
      </c>
      <c r="AC2982" s="161">
        <f>IF(DATOS!J2946=Y$39,DATOS!C2946,"")</f>
        <v>0</v>
      </c>
    </row>
    <row r="2983" spans="27:29" x14ac:dyDescent="0.25">
      <c r="AA2983" s="160">
        <f t="shared" si="51"/>
        <v>1</v>
      </c>
      <c r="AB2983" s="160">
        <f>IF(AC2983="",0,IFERROR(IF(VLOOKUP(AC2983,AC$38:AC2982,1,0)&gt;0,0,0),1))</f>
        <v>0</v>
      </c>
      <c r="AC2983" s="161">
        <f>IF(DATOS!J2947=Y$39,DATOS!C2947,"")</f>
        <v>0</v>
      </c>
    </row>
    <row r="2984" spans="27:29" x14ac:dyDescent="0.25">
      <c r="AA2984" s="160">
        <f t="shared" si="51"/>
        <v>1</v>
      </c>
      <c r="AB2984" s="160">
        <f>IF(AC2984="",0,IFERROR(IF(VLOOKUP(AC2984,AC$38:AC2983,1,0)&gt;0,0,0),1))</f>
        <v>0</v>
      </c>
      <c r="AC2984" s="161">
        <f>IF(DATOS!J2948=Y$39,DATOS!C2948,"")</f>
        <v>0</v>
      </c>
    </row>
    <row r="2985" spans="27:29" x14ac:dyDescent="0.25">
      <c r="AA2985" s="160">
        <f t="shared" si="51"/>
        <v>1</v>
      </c>
      <c r="AB2985" s="160">
        <f>IF(AC2985="",0,IFERROR(IF(VLOOKUP(AC2985,AC$38:AC2984,1,0)&gt;0,0,0),1))</f>
        <v>0</v>
      </c>
      <c r="AC2985" s="161">
        <f>IF(DATOS!J2949=Y$39,DATOS!C2949,"")</f>
        <v>0</v>
      </c>
    </row>
    <row r="2986" spans="27:29" x14ac:dyDescent="0.25">
      <c r="AA2986" s="160">
        <f t="shared" si="51"/>
        <v>1</v>
      </c>
      <c r="AB2986" s="160">
        <f>IF(AC2986="",0,IFERROR(IF(VLOOKUP(AC2986,AC$38:AC2985,1,0)&gt;0,0,0),1))</f>
        <v>0</v>
      </c>
      <c r="AC2986" s="161">
        <f>IF(DATOS!J2950=Y$39,DATOS!C2950,"")</f>
        <v>0</v>
      </c>
    </row>
    <row r="2987" spans="27:29" x14ac:dyDescent="0.25">
      <c r="AA2987" s="160">
        <f t="shared" si="51"/>
        <v>1</v>
      </c>
      <c r="AB2987" s="160">
        <f>IF(AC2987="",0,IFERROR(IF(VLOOKUP(AC2987,AC$38:AC2986,1,0)&gt;0,0,0),1))</f>
        <v>0</v>
      </c>
      <c r="AC2987" s="161">
        <f>IF(DATOS!J2951=Y$39,DATOS!C2951,"")</f>
        <v>0</v>
      </c>
    </row>
    <row r="2988" spans="27:29" x14ac:dyDescent="0.25">
      <c r="AA2988" s="160">
        <f t="shared" si="51"/>
        <v>1</v>
      </c>
      <c r="AB2988" s="160">
        <f>IF(AC2988="",0,IFERROR(IF(VLOOKUP(AC2988,AC$38:AC2987,1,0)&gt;0,0,0),1))</f>
        <v>0</v>
      </c>
      <c r="AC2988" s="161">
        <f>IF(DATOS!J2952=Y$39,DATOS!C2952,"")</f>
        <v>0</v>
      </c>
    </row>
    <row r="2989" spans="27:29" x14ac:dyDescent="0.25">
      <c r="AA2989" s="160">
        <f t="shared" si="51"/>
        <v>1</v>
      </c>
      <c r="AB2989" s="160">
        <f>IF(AC2989="",0,IFERROR(IF(VLOOKUP(AC2989,AC$38:AC2988,1,0)&gt;0,0,0),1))</f>
        <v>0</v>
      </c>
      <c r="AC2989" s="161">
        <f>IF(DATOS!J2953=Y$39,DATOS!C2953,"")</f>
        <v>0</v>
      </c>
    </row>
    <row r="2990" spans="27:29" x14ac:dyDescent="0.25">
      <c r="AA2990" s="160">
        <f t="shared" si="51"/>
        <v>1</v>
      </c>
      <c r="AB2990" s="160">
        <f>IF(AC2990="",0,IFERROR(IF(VLOOKUP(AC2990,AC$38:AC2989,1,0)&gt;0,0,0),1))</f>
        <v>0</v>
      </c>
      <c r="AC2990" s="161">
        <f>IF(DATOS!J2954=Y$39,DATOS!C2954,"")</f>
        <v>0</v>
      </c>
    </row>
    <row r="2991" spans="27:29" x14ac:dyDescent="0.25">
      <c r="AA2991" s="160">
        <f t="shared" si="51"/>
        <v>1</v>
      </c>
      <c r="AB2991" s="160">
        <f>IF(AC2991="",0,IFERROR(IF(VLOOKUP(AC2991,AC$38:AC2990,1,0)&gt;0,0,0),1))</f>
        <v>0</v>
      </c>
      <c r="AC2991" s="161">
        <f>IF(DATOS!J2955=Y$39,DATOS!C2955,"")</f>
        <v>0</v>
      </c>
    </row>
    <row r="2992" spans="27:29" x14ac:dyDescent="0.25">
      <c r="AA2992" s="160">
        <f t="shared" si="51"/>
        <v>1</v>
      </c>
      <c r="AB2992" s="160">
        <f>IF(AC2992="",0,IFERROR(IF(VLOOKUP(AC2992,AC$38:AC2991,1,0)&gt;0,0,0),1))</f>
        <v>0</v>
      </c>
      <c r="AC2992" s="161">
        <f>IF(DATOS!J2956=Y$39,DATOS!C2956,"")</f>
        <v>0</v>
      </c>
    </row>
    <row r="2993" spans="27:29" x14ac:dyDescent="0.25">
      <c r="AA2993" s="160">
        <f t="shared" si="51"/>
        <v>1</v>
      </c>
      <c r="AB2993" s="160">
        <f>IF(AC2993="",0,IFERROR(IF(VLOOKUP(AC2993,AC$38:AC2992,1,0)&gt;0,0,0),1))</f>
        <v>0</v>
      </c>
      <c r="AC2993" s="161">
        <f>IF(DATOS!J2957=Y$39,DATOS!C2957,"")</f>
        <v>0</v>
      </c>
    </row>
    <row r="2994" spans="27:29" x14ac:dyDescent="0.25">
      <c r="AA2994" s="160">
        <f t="shared" si="51"/>
        <v>1</v>
      </c>
      <c r="AB2994" s="160">
        <f>IF(AC2994="",0,IFERROR(IF(VLOOKUP(AC2994,AC$38:AC2993,1,0)&gt;0,0,0),1))</f>
        <v>0</v>
      </c>
      <c r="AC2994" s="161">
        <f>IF(DATOS!J2958=Y$39,DATOS!C2958,"")</f>
        <v>0</v>
      </c>
    </row>
    <row r="2995" spans="27:29" x14ac:dyDescent="0.25">
      <c r="AA2995" s="160">
        <f t="shared" si="51"/>
        <v>1</v>
      </c>
      <c r="AB2995" s="160">
        <f>IF(AC2995="",0,IFERROR(IF(VLOOKUP(AC2995,AC$38:AC2994,1,0)&gt;0,0,0),1))</f>
        <v>0</v>
      </c>
      <c r="AC2995" s="161">
        <f>IF(DATOS!J2959=Y$39,DATOS!C2959,"")</f>
        <v>0</v>
      </c>
    </row>
    <row r="2996" spans="27:29" x14ac:dyDescent="0.25">
      <c r="AA2996" s="160">
        <f t="shared" si="51"/>
        <v>1</v>
      </c>
      <c r="AB2996" s="160">
        <f>IF(AC2996="",0,IFERROR(IF(VLOOKUP(AC2996,AC$38:AC2995,1,0)&gt;0,0,0),1))</f>
        <v>0</v>
      </c>
      <c r="AC2996" s="161">
        <f>IF(DATOS!J2960=Y$39,DATOS!C2960,"")</f>
        <v>0</v>
      </c>
    </row>
    <row r="2997" spans="27:29" x14ac:dyDescent="0.25">
      <c r="AA2997" s="160">
        <f t="shared" si="51"/>
        <v>1</v>
      </c>
      <c r="AB2997" s="160">
        <f>IF(AC2997="",0,IFERROR(IF(VLOOKUP(AC2997,AC$38:AC2996,1,0)&gt;0,0,0),1))</f>
        <v>0</v>
      </c>
      <c r="AC2997" s="161">
        <f>IF(DATOS!J2961=Y$39,DATOS!C2961,"")</f>
        <v>0</v>
      </c>
    </row>
    <row r="2998" spans="27:29" x14ac:dyDescent="0.25">
      <c r="AA2998" s="160">
        <f t="shared" si="51"/>
        <v>1</v>
      </c>
      <c r="AB2998" s="160">
        <f>IF(AC2998="",0,IFERROR(IF(VLOOKUP(AC2998,AC$38:AC2997,1,0)&gt;0,0,0),1))</f>
        <v>0</v>
      </c>
      <c r="AC2998" s="161">
        <f>IF(DATOS!J2962=Y$39,DATOS!C2962,"")</f>
        <v>0</v>
      </c>
    </row>
    <row r="2999" spans="27:29" x14ac:dyDescent="0.25">
      <c r="AA2999" s="160">
        <f t="shared" si="51"/>
        <v>1</v>
      </c>
      <c r="AB2999" s="160">
        <f>IF(AC2999="",0,IFERROR(IF(VLOOKUP(AC2999,AC$38:AC2998,1,0)&gt;0,0,0),1))</f>
        <v>0</v>
      </c>
      <c r="AC2999" s="161">
        <f>IF(DATOS!J2963=Y$39,DATOS!C2963,"")</f>
        <v>0</v>
      </c>
    </row>
    <row r="3000" spans="27:29" x14ac:dyDescent="0.25">
      <c r="AA3000" s="160">
        <f t="shared" si="51"/>
        <v>1</v>
      </c>
      <c r="AB3000" s="160">
        <f>IF(AC3000="",0,IFERROR(IF(VLOOKUP(AC3000,AC$38:AC2999,1,0)&gt;0,0,0),1))</f>
        <v>0</v>
      </c>
      <c r="AC3000" s="161">
        <f>IF(DATOS!J2964=Y$39,DATOS!C2964,"")</f>
        <v>0</v>
      </c>
    </row>
    <row r="3001" spans="27:29" x14ac:dyDescent="0.25">
      <c r="AA3001" s="160">
        <f t="shared" si="51"/>
        <v>1</v>
      </c>
      <c r="AB3001" s="160">
        <f>IF(AC3001="",0,IFERROR(IF(VLOOKUP(AC3001,AC$38:AC3000,1,0)&gt;0,0,0),1))</f>
        <v>0</v>
      </c>
      <c r="AC3001" s="161">
        <f>IF(DATOS!J2965=Y$39,DATOS!C2965,"")</f>
        <v>0</v>
      </c>
    </row>
    <row r="3002" spans="27:29" x14ac:dyDescent="0.25">
      <c r="AA3002" s="160">
        <f t="shared" si="51"/>
        <v>1</v>
      </c>
      <c r="AB3002" s="160">
        <f>IF(AC3002="",0,IFERROR(IF(VLOOKUP(AC3002,AC$38:AC3001,1,0)&gt;0,0,0),1))</f>
        <v>0</v>
      </c>
      <c r="AC3002" s="161">
        <f>IF(DATOS!J2966=Y$39,DATOS!C2966,"")</f>
        <v>0</v>
      </c>
    </row>
    <row r="3003" spans="27:29" x14ac:dyDescent="0.25">
      <c r="AA3003" s="160">
        <f t="shared" si="51"/>
        <v>1</v>
      </c>
      <c r="AB3003" s="160">
        <f>IF(AC3003="",0,IFERROR(IF(VLOOKUP(AC3003,AC$38:AC3002,1,0)&gt;0,0,0),1))</f>
        <v>0</v>
      </c>
      <c r="AC3003" s="161">
        <f>IF(DATOS!J2967=Y$39,DATOS!C2967,"")</f>
        <v>0</v>
      </c>
    </row>
    <row r="3004" spans="27:29" x14ac:dyDescent="0.25">
      <c r="AA3004" s="160">
        <f t="shared" si="51"/>
        <v>1</v>
      </c>
      <c r="AB3004" s="160">
        <f>IF(AC3004="",0,IFERROR(IF(VLOOKUP(AC3004,AC$38:AC3003,1,0)&gt;0,0,0),1))</f>
        <v>0</v>
      </c>
      <c r="AC3004" s="161">
        <f>IF(DATOS!J2968=Y$39,DATOS!C2968,"")</f>
        <v>0</v>
      </c>
    </row>
    <row r="3005" spans="27:29" x14ac:dyDescent="0.25">
      <c r="AA3005" s="160">
        <f t="shared" si="51"/>
        <v>1</v>
      </c>
      <c r="AB3005" s="160">
        <f>IF(AC3005="",0,IFERROR(IF(VLOOKUP(AC3005,AC$38:AC3004,1,0)&gt;0,0,0),1))</f>
        <v>0</v>
      </c>
      <c r="AC3005" s="161">
        <f>IF(DATOS!J2969=Y$39,DATOS!C2969,"")</f>
        <v>0</v>
      </c>
    </row>
    <row r="3006" spans="27:29" x14ac:dyDescent="0.25">
      <c r="AA3006" s="160">
        <f t="shared" si="51"/>
        <v>1</v>
      </c>
      <c r="AB3006" s="160">
        <f>IF(AC3006="",0,IFERROR(IF(VLOOKUP(AC3006,AC$38:AC3005,1,0)&gt;0,0,0),1))</f>
        <v>0</v>
      </c>
      <c r="AC3006" s="161">
        <f>IF(DATOS!J2970=Y$39,DATOS!C2970,"")</f>
        <v>0</v>
      </c>
    </row>
    <row r="3007" spans="27:29" x14ac:dyDescent="0.25">
      <c r="AA3007" s="160">
        <f t="shared" si="51"/>
        <v>1</v>
      </c>
      <c r="AB3007" s="160">
        <f>IF(AC3007="",0,IFERROR(IF(VLOOKUP(AC3007,AC$38:AC3006,1,0)&gt;0,0,0),1))</f>
        <v>0</v>
      </c>
      <c r="AC3007" s="161">
        <f>IF(DATOS!J2971=Y$39,DATOS!C2971,"")</f>
        <v>0</v>
      </c>
    </row>
    <row r="3008" spans="27:29" x14ac:dyDescent="0.25">
      <c r="AA3008" s="160">
        <f t="shared" si="51"/>
        <v>1</v>
      </c>
      <c r="AB3008" s="160">
        <f>IF(AC3008="",0,IFERROR(IF(VLOOKUP(AC3008,AC$38:AC3007,1,0)&gt;0,0,0),1))</f>
        <v>0</v>
      </c>
      <c r="AC3008" s="161">
        <f>IF(DATOS!J2972=Y$39,DATOS!C2972,"")</f>
        <v>0</v>
      </c>
    </row>
    <row r="3009" spans="27:29" x14ac:dyDescent="0.25">
      <c r="AA3009" s="160">
        <f t="shared" si="51"/>
        <v>1</v>
      </c>
      <c r="AB3009" s="160">
        <f>IF(AC3009="",0,IFERROR(IF(VLOOKUP(AC3009,AC$38:AC3008,1,0)&gt;0,0,0),1))</f>
        <v>0</v>
      </c>
      <c r="AC3009" s="161">
        <f>IF(DATOS!J2973=Y$39,DATOS!C2973,"")</f>
        <v>0</v>
      </c>
    </row>
    <row r="3010" spans="27:29" x14ac:dyDescent="0.25">
      <c r="AA3010" s="160">
        <f t="shared" si="51"/>
        <v>1</v>
      </c>
      <c r="AB3010" s="160">
        <f>IF(AC3010="",0,IFERROR(IF(VLOOKUP(AC3010,AC$38:AC3009,1,0)&gt;0,0,0),1))</f>
        <v>0</v>
      </c>
      <c r="AC3010" s="161">
        <f>IF(DATOS!J2974=Y$39,DATOS!C2974,"")</f>
        <v>0</v>
      </c>
    </row>
    <row r="3011" spans="27:29" x14ac:dyDescent="0.25">
      <c r="AA3011" s="160">
        <f t="shared" si="51"/>
        <v>1</v>
      </c>
      <c r="AB3011" s="160">
        <f>IF(AC3011="",0,IFERROR(IF(VLOOKUP(AC3011,AC$38:AC3010,1,0)&gt;0,0,0),1))</f>
        <v>0</v>
      </c>
      <c r="AC3011" s="161">
        <f>IF(DATOS!J2975=Y$39,DATOS!C2975,"")</f>
        <v>0</v>
      </c>
    </row>
    <row r="3012" spans="27:29" x14ac:dyDescent="0.25">
      <c r="AA3012" s="160">
        <f t="shared" si="51"/>
        <v>1</v>
      </c>
      <c r="AB3012" s="160">
        <f>IF(AC3012="",0,IFERROR(IF(VLOOKUP(AC3012,AC$38:AC3011,1,0)&gt;0,0,0),1))</f>
        <v>0</v>
      </c>
      <c r="AC3012" s="161">
        <f>IF(DATOS!J2976=Y$39,DATOS!C2976,"")</f>
        <v>0</v>
      </c>
    </row>
    <row r="3013" spans="27:29" x14ac:dyDescent="0.25">
      <c r="AA3013" s="160">
        <f t="shared" si="51"/>
        <v>1</v>
      </c>
      <c r="AB3013" s="160">
        <f>IF(AC3013="",0,IFERROR(IF(VLOOKUP(AC3013,AC$38:AC3012,1,0)&gt;0,0,0),1))</f>
        <v>0</v>
      </c>
      <c r="AC3013" s="161">
        <f>IF(DATOS!J2977=Y$39,DATOS!C2977,"")</f>
        <v>0</v>
      </c>
    </row>
    <row r="3014" spans="27:29" x14ac:dyDescent="0.25">
      <c r="AA3014" s="160">
        <f t="shared" si="51"/>
        <v>1</v>
      </c>
      <c r="AB3014" s="160">
        <f>IF(AC3014="",0,IFERROR(IF(VLOOKUP(AC3014,AC$38:AC3013,1,0)&gt;0,0,0),1))</f>
        <v>0</v>
      </c>
      <c r="AC3014" s="161">
        <f>IF(DATOS!J2978=Y$39,DATOS!C2978,"")</f>
        <v>0</v>
      </c>
    </row>
    <row r="3015" spans="27:29" x14ac:dyDescent="0.25">
      <c r="AA3015" s="160">
        <f t="shared" si="51"/>
        <v>1</v>
      </c>
      <c r="AB3015" s="160">
        <f>IF(AC3015="",0,IFERROR(IF(VLOOKUP(AC3015,AC$38:AC3014,1,0)&gt;0,0,0),1))</f>
        <v>0</v>
      </c>
      <c r="AC3015" s="161">
        <f>IF(DATOS!J2979=Y$39,DATOS!C2979,"")</f>
        <v>0</v>
      </c>
    </row>
    <row r="3016" spans="27:29" x14ac:dyDescent="0.25">
      <c r="AA3016" s="160">
        <f t="shared" si="51"/>
        <v>1</v>
      </c>
      <c r="AB3016" s="160">
        <f>IF(AC3016="",0,IFERROR(IF(VLOOKUP(AC3016,AC$38:AC3015,1,0)&gt;0,0,0),1))</f>
        <v>0</v>
      </c>
      <c r="AC3016" s="161">
        <f>IF(DATOS!J2980=Y$39,DATOS!C2980,"")</f>
        <v>0</v>
      </c>
    </row>
    <row r="3017" spans="27:29" x14ac:dyDescent="0.25">
      <c r="AA3017" s="160">
        <f t="shared" si="51"/>
        <v>1</v>
      </c>
      <c r="AB3017" s="160">
        <f>IF(AC3017="",0,IFERROR(IF(VLOOKUP(AC3017,AC$38:AC3016,1,0)&gt;0,0,0),1))</f>
        <v>0</v>
      </c>
      <c r="AC3017" s="161">
        <f>IF(DATOS!J2981=Y$39,DATOS!C2981,"")</f>
        <v>0</v>
      </c>
    </row>
    <row r="3018" spans="27:29" x14ac:dyDescent="0.25">
      <c r="AA3018" s="160">
        <f t="shared" si="51"/>
        <v>1</v>
      </c>
      <c r="AB3018" s="160">
        <f>IF(AC3018="",0,IFERROR(IF(VLOOKUP(AC3018,AC$38:AC3017,1,0)&gt;0,0,0),1))</f>
        <v>0</v>
      </c>
      <c r="AC3018" s="161">
        <f>IF(DATOS!J2982=Y$39,DATOS!C2982,"")</f>
        <v>0</v>
      </c>
    </row>
    <row r="3019" spans="27:29" x14ac:dyDescent="0.25">
      <c r="AA3019" s="160">
        <f t="shared" si="51"/>
        <v>1</v>
      </c>
      <c r="AB3019" s="160">
        <f>IF(AC3019="",0,IFERROR(IF(VLOOKUP(AC3019,AC$38:AC3018,1,0)&gt;0,0,0),1))</f>
        <v>0</v>
      </c>
      <c r="AC3019" s="161">
        <f>IF(DATOS!J2983=Y$39,DATOS!C2983,"")</f>
        <v>0</v>
      </c>
    </row>
    <row r="3020" spans="27:29" x14ac:dyDescent="0.25">
      <c r="AA3020" s="160">
        <f t="shared" si="51"/>
        <v>1</v>
      </c>
      <c r="AB3020" s="160">
        <f>IF(AC3020="",0,IFERROR(IF(VLOOKUP(AC3020,AC$38:AC3019,1,0)&gt;0,0,0),1))</f>
        <v>0</v>
      </c>
      <c r="AC3020" s="161">
        <f>IF(DATOS!J2984=Y$39,DATOS!C2984,"")</f>
        <v>0</v>
      </c>
    </row>
    <row r="3021" spans="27:29" x14ac:dyDescent="0.25">
      <c r="AA3021" s="160">
        <f t="shared" si="51"/>
        <v>1</v>
      </c>
      <c r="AB3021" s="160">
        <f>IF(AC3021="",0,IFERROR(IF(VLOOKUP(AC3021,AC$38:AC3020,1,0)&gt;0,0,0),1))</f>
        <v>0</v>
      </c>
      <c r="AC3021" s="161">
        <f>IF(DATOS!J2985=Y$39,DATOS!C2985,"")</f>
        <v>0</v>
      </c>
    </row>
    <row r="3022" spans="27:29" x14ac:dyDescent="0.25">
      <c r="AA3022" s="160">
        <f t="shared" si="51"/>
        <v>1</v>
      </c>
      <c r="AB3022" s="160">
        <f>IF(AC3022="",0,IFERROR(IF(VLOOKUP(AC3022,AC$38:AC3021,1,0)&gt;0,0,0),1))</f>
        <v>0</v>
      </c>
      <c r="AC3022" s="161">
        <f>IF(DATOS!J2986=Y$39,DATOS!C2986,"")</f>
        <v>0</v>
      </c>
    </row>
    <row r="3023" spans="27:29" x14ac:dyDescent="0.25">
      <c r="AA3023" s="160">
        <f t="shared" si="51"/>
        <v>1</v>
      </c>
      <c r="AB3023" s="160">
        <f>IF(AC3023="",0,IFERROR(IF(VLOOKUP(AC3023,AC$38:AC3022,1,0)&gt;0,0,0),1))</f>
        <v>0</v>
      </c>
      <c r="AC3023" s="161">
        <f>IF(DATOS!J2987=Y$39,DATOS!C2987,"")</f>
        <v>0</v>
      </c>
    </row>
    <row r="3024" spans="27:29" x14ac:dyDescent="0.25">
      <c r="AA3024" s="160">
        <f t="shared" si="51"/>
        <v>1</v>
      </c>
      <c r="AB3024" s="160">
        <f>IF(AC3024="",0,IFERROR(IF(VLOOKUP(AC3024,AC$38:AC3023,1,0)&gt;0,0,0),1))</f>
        <v>0</v>
      </c>
      <c r="AC3024" s="161">
        <f>IF(DATOS!J2988=Y$39,DATOS!C2988,"")</f>
        <v>0</v>
      </c>
    </row>
    <row r="3025" spans="27:29" x14ac:dyDescent="0.25">
      <c r="AA3025" s="160">
        <f t="shared" si="51"/>
        <v>1</v>
      </c>
      <c r="AB3025" s="160">
        <f>IF(AC3025="",0,IFERROR(IF(VLOOKUP(AC3025,AC$38:AC3024,1,0)&gt;0,0,0),1))</f>
        <v>0</v>
      </c>
      <c r="AC3025" s="161">
        <f>IF(DATOS!J2989=Y$39,DATOS!C2989,"")</f>
        <v>0</v>
      </c>
    </row>
    <row r="3026" spans="27:29" x14ac:dyDescent="0.25">
      <c r="AA3026" s="160">
        <f t="shared" si="51"/>
        <v>1</v>
      </c>
      <c r="AB3026" s="160">
        <f>IF(AC3026="",0,IFERROR(IF(VLOOKUP(AC3026,AC$38:AC3025,1,0)&gt;0,0,0),1))</f>
        <v>0</v>
      </c>
      <c r="AC3026" s="161">
        <f>IF(DATOS!J2990=Y$39,DATOS!C2990,"")</f>
        <v>0</v>
      </c>
    </row>
    <row r="3027" spans="27:29" x14ac:dyDescent="0.25">
      <c r="AA3027" s="160">
        <f t="shared" si="51"/>
        <v>1</v>
      </c>
      <c r="AB3027" s="160">
        <f>IF(AC3027="",0,IFERROR(IF(VLOOKUP(AC3027,AC$38:AC3026,1,0)&gt;0,0,0),1))</f>
        <v>0</v>
      </c>
      <c r="AC3027" s="161">
        <f>IF(DATOS!J2991=Y$39,DATOS!C2991,"")</f>
        <v>0</v>
      </c>
    </row>
    <row r="3028" spans="27:29" x14ac:dyDescent="0.25">
      <c r="AA3028" s="160">
        <f t="shared" si="51"/>
        <v>1</v>
      </c>
      <c r="AB3028" s="160">
        <f>IF(AC3028="",0,IFERROR(IF(VLOOKUP(AC3028,AC$38:AC3027,1,0)&gt;0,0,0),1))</f>
        <v>0</v>
      </c>
      <c r="AC3028" s="161">
        <f>IF(DATOS!J2992=Y$39,DATOS!C2992,"")</f>
        <v>0</v>
      </c>
    </row>
    <row r="3029" spans="27:29" x14ac:dyDescent="0.25">
      <c r="AA3029" s="160">
        <f t="shared" si="51"/>
        <v>1</v>
      </c>
      <c r="AB3029" s="160">
        <f>IF(AC3029="",0,IFERROR(IF(VLOOKUP(AC3029,AC$38:AC3028,1,0)&gt;0,0,0),1))</f>
        <v>0</v>
      </c>
      <c r="AC3029" s="161">
        <f>IF(DATOS!J2993=Y$39,DATOS!C2993,"")</f>
        <v>0</v>
      </c>
    </row>
    <row r="3030" spans="27:29" x14ac:dyDescent="0.25">
      <c r="AA3030" s="160">
        <f t="shared" si="51"/>
        <v>1</v>
      </c>
      <c r="AB3030" s="160">
        <f>IF(AC3030="",0,IFERROR(IF(VLOOKUP(AC3030,AC$38:AC3029,1,0)&gt;0,0,0),1))</f>
        <v>0</v>
      </c>
      <c r="AC3030" s="161">
        <f>IF(DATOS!J2994=Y$39,DATOS!C2994,"")</f>
        <v>0</v>
      </c>
    </row>
    <row r="3031" spans="27:29" x14ac:dyDescent="0.25">
      <c r="AA3031" s="160">
        <f t="shared" si="51"/>
        <v>1</v>
      </c>
      <c r="AB3031" s="160">
        <f>IF(AC3031="",0,IFERROR(IF(VLOOKUP(AC3031,AC$38:AC3030,1,0)&gt;0,0,0),1))</f>
        <v>0</v>
      </c>
      <c r="AC3031" s="161">
        <f>IF(DATOS!J2995=Y$39,DATOS!C2995,"")</f>
        <v>0</v>
      </c>
    </row>
    <row r="3032" spans="27:29" x14ac:dyDescent="0.25">
      <c r="AA3032" s="160">
        <f t="shared" si="51"/>
        <v>1</v>
      </c>
      <c r="AB3032" s="160">
        <f>IF(AC3032="",0,IFERROR(IF(VLOOKUP(AC3032,AC$38:AC3031,1,0)&gt;0,0,0),1))</f>
        <v>0</v>
      </c>
      <c r="AC3032" s="161">
        <f>IF(DATOS!J2996=Y$39,DATOS!C2996,"")</f>
        <v>0</v>
      </c>
    </row>
    <row r="3033" spans="27:29" x14ac:dyDescent="0.25">
      <c r="AA3033" s="160">
        <f t="shared" si="51"/>
        <v>1</v>
      </c>
      <c r="AB3033" s="160">
        <f>IF(AC3033="",0,IFERROR(IF(VLOOKUP(AC3033,AC$38:AC3032,1,0)&gt;0,0,0),1))</f>
        <v>0</v>
      </c>
      <c r="AC3033" s="161">
        <f>IF(DATOS!J2997=Y$39,DATOS!C2997,"")</f>
        <v>0</v>
      </c>
    </row>
    <row r="3034" spans="27:29" x14ac:dyDescent="0.25">
      <c r="AA3034" s="160">
        <f t="shared" si="51"/>
        <v>1</v>
      </c>
      <c r="AB3034" s="160">
        <f>IF(AC3034="",0,IFERROR(IF(VLOOKUP(AC3034,AC$38:AC3033,1,0)&gt;0,0,0),1))</f>
        <v>0</v>
      </c>
      <c r="AC3034" s="161">
        <f>IF(DATOS!J2998=Y$39,DATOS!C2998,"")</f>
        <v>0</v>
      </c>
    </row>
    <row r="3035" spans="27:29" x14ac:dyDescent="0.25">
      <c r="AA3035" s="160">
        <f t="shared" si="51"/>
        <v>1</v>
      </c>
      <c r="AB3035" s="160">
        <f>IF(AC3035="",0,IFERROR(IF(VLOOKUP(AC3035,AC$38:AC3034,1,0)&gt;0,0,0),1))</f>
        <v>0</v>
      </c>
      <c r="AC3035" s="161">
        <f>IF(DATOS!J2999=Y$39,DATOS!C2999,"")</f>
        <v>0</v>
      </c>
    </row>
    <row r="3036" spans="27:29" x14ac:dyDescent="0.25">
      <c r="AA3036" s="160">
        <f t="shared" si="51"/>
        <v>1</v>
      </c>
      <c r="AB3036" s="160">
        <f>IF(AC3036="",0,IFERROR(IF(VLOOKUP(AC3036,AC$38:AC3035,1,0)&gt;0,0,0),1))</f>
        <v>0</v>
      </c>
      <c r="AC3036" s="161">
        <f>IF(DATOS!J3000=Y$39,DATOS!C3000,"")</f>
        <v>0</v>
      </c>
    </row>
    <row r="3037" spans="27:29" x14ac:dyDescent="0.25">
      <c r="AA3037" s="160">
        <f t="shared" si="51"/>
        <v>1</v>
      </c>
      <c r="AB3037" s="160">
        <f>IF(AC3037="",0,IFERROR(IF(VLOOKUP(AC3037,AC$38:AC3036,1,0)&gt;0,0,0),1))</f>
        <v>0</v>
      </c>
      <c r="AC3037" s="161">
        <f>IF(DATOS!J3001=Y$39,DATOS!C3001,"")</f>
        <v>0</v>
      </c>
    </row>
    <row r="3038" spans="27:29" x14ac:dyDescent="0.25">
      <c r="AA3038" s="160">
        <f t="shared" si="51"/>
        <v>1</v>
      </c>
      <c r="AB3038" s="160">
        <f>IF(AC3038="",0,IFERROR(IF(VLOOKUP(AC3038,AC$38:AC3037,1,0)&gt;0,0,0),1))</f>
        <v>0</v>
      </c>
      <c r="AC3038" s="161">
        <f>IF(DATOS!J3002=Y$39,DATOS!C3002,"")</f>
        <v>0</v>
      </c>
    </row>
    <row r="3039" spans="27:29" x14ac:dyDescent="0.25">
      <c r="AA3039" s="160">
        <f t="shared" si="51"/>
        <v>1</v>
      </c>
      <c r="AB3039" s="160">
        <f>IF(AC3039="",0,IFERROR(IF(VLOOKUP(AC3039,AC$38:AC3038,1,0)&gt;0,0,0),1))</f>
        <v>0</v>
      </c>
      <c r="AC3039" s="161">
        <f>IF(DATOS!J3003=Y$39,DATOS!C3003,"")</f>
        <v>0</v>
      </c>
    </row>
    <row r="3040" spans="27:29" x14ac:dyDescent="0.25">
      <c r="AA3040" s="160">
        <f t="shared" si="51"/>
        <v>1</v>
      </c>
      <c r="AB3040" s="160">
        <f>IF(AC3040="",0,IFERROR(IF(VLOOKUP(AC3040,AC$38:AC3039,1,0)&gt;0,0,0),1))</f>
        <v>0</v>
      </c>
      <c r="AC3040" s="161">
        <f>IF(DATOS!J3004=Y$39,DATOS!C3004,"")</f>
        <v>0</v>
      </c>
    </row>
    <row r="3041" spans="27:29" x14ac:dyDescent="0.25">
      <c r="AA3041" s="160">
        <f t="shared" si="51"/>
        <v>1</v>
      </c>
      <c r="AB3041" s="160">
        <f>IF(AC3041="",0,IFERROR(IF(VLOOKUP(AC3041,AC$38:AC3040,1,0)&gt;0,0,0),1))</f>
        <v>0</v>
      </c>
      <c r="AC3041" s="161">
        <f>IF(DATOS!J3005=Y$39,DATOS!C3005,"")</f>
        <v>0</v>
      </c>
    </row>
    <row r="3042" spans="27:29" x14ac:dyDescent="0.25">
      <c r="AA3042" s="160">
        <f t="shared" si="51"/>
        <v>1</v>
      </c>
      <c r="AB3042" s="160">
        <f>IF(AC3042="",0,IFERROR(IF(VLOOKUP(AC3042,AC$38:AC3041,1,0)&gt;0,0,0),1))</f>
        <v>0</v>
      </c>
      <c r="AC3042" s="161">
        <f>IF(DATOS!J3006=Y$39,DATOS!C3006,"")</f>
        <v>0</v>
      </c>
    </row>
    <row r="3043" spans="27:29" x14ac:dyDescent="0.25">
      <c r="AA3043" s="160">
        <f t="shared" si="51"/>
        <v>1</v>
      </c>
      <c r="AB3043" s="160">
        <f>IF(AC3043="",0,IFERROR(IF(VLOOKUP(AC3043,AC$38:AC3042,1,0)&gt;0,0,0),1))</f>
        <v>0</v>
      </c>
      <c r="AC3043" s="161">
        <f>IF(DATOS!J3007=Y$39,DATOS!C3007,"")</f>
        <v>0</v>
      </c>
    </row>
    <row r="3044" spans="27:29" x14ac:dyDescent="0.25">
      <c r="AA3044" s="160">
        <f t="shared" si="51"/>
        <v>1</v>
      </c>
      <c r="AB3044" s="160">
        <f>IF(AC3044="",0,IFERROR(IF(VLOOKUP(AC3044,AC$38:AC3043,1,0)&gt;0,0,0),1))</f>
        <v>0</v>
      </c>
      <c r="AC3044" s="161">
        <f>IF(DATOS!J3008=Y$39,DATOS!C3008,"")</f>
        <v>0</v>
      </c>
    </row>
    <row r="3045" spans="27:29" x14ac:dyDescent="0.25">
      <c r="AA3045" s="160">
        <f t="shared" si="51"/>
        <v>1</v>
      </c>
      <c r="AB3045" s="160">
        <f>IF(AC3045="",0,IFERROR(IF(VLOOKUP(AC3045,AC$38:AC3044,1,0)&gt;0,0,0),1))</f>
        <v>0</v>
      </c>
      <c r="AC3045" s="161">
        <f>IF(DATOS!J3009=Y$39,DATOS!C3009,"")</f>
        <v>0</v>
      </c>
    </row>
    <row r="3046" spans="27:29" x14ac:dyDescent="0.25">
      <c r="AA3046" s="160">
        <f t="shared" ref="AA3046:AA3109" si="52">AA3045+AB3046</f>
        <v>1</v>
      </c>
      <c r="AB3046" s="160">
        <f>IF(AC3046="",0,IFERROR(IF(VLOOKUP(AC3046,AC$38:AC3045,1,0)&gt;0,0,0),1))</f>
        <v>0</v>
      </c>
      <c r="AC3046" s="161">
        <f>IF(DATOS!J3010=Y$39,DATOS!C3010,"")</f>
        <v>0</v>
      </c>
    </row>
    <row r="3047" spans="27:29" x14ac:dyDescent="0.25">
      <c r="AA3047" s="160">
        <f t="shared" si="52"/>
        <v>1</v>
      </c>
      <c r="AB3047" s="160">
        <f>IF(AC3047="",0,IFERROR(IF(VLOOKUP(AC3047,AC$38:AC3046,1,0)&gt;0,0,0),1))</f>
        <v>0</v>
      </c>
      <c r="AC3047" s="161">
        <f>IF(DATOS!J3011=Y$39,DATOS!C3011,"")</f>
        <v>0</v>
      </c>
    </row>
    <row r="3048" spans="27:29" x14ac:dyDescent="0.25">
      <c r="AA3048" s="160">
        <f t="shared" si="52"/>
        <v>1</v>
      </c>
      <c r="AB3048" s="160">
        <f>IF(AC3048="",0,IFERROR(IF(VLOOKUP(AC3048,AC$38:AC3047,1,0)&gt;0,0,0),1))</f>
        <v>0</v>
      </c>
      <c r="AC3048" s="161">
        <f>IF(DATOS!J3012=Y$39,DATOS!C3012,"")</f>
        <v>0</v>
      </c>
    </row>
    <row r="3049" spans="27:29" x14ac:dyDescent="0.25">
      <c r="AA3049" s="160">
        <f t="shared" si="52"/>
        <v>1</v>
      </c>
      <c r="AB3049" s="160">
        <f>IF(AC3049="",0,IFERROR(IF(VLOOKUP(AC3049,AC$38:AC3048,1,0)&gt;0,0,0),1))</f>
        <v>0</v>
      </c>
      <c r="AC3049" s="161">
        <f>IF(DATOS!J3013=Y$39,DATOS!C3013,"")</f>
        <v>0</v>
      </c>
    </row>
    <row r="3050" spans="27:29" x14ac:dyDescent="0.25">
      <c r="AA3050" s="160">
        <f t="shared" si="52"/>
        <v>1</v>
      </c>
      <c r="AB3050" s="160">
        <f>IF(AC3050="",0,IFERROR(IF(VLOOKUP(AC3050,AC$38:AC3049,1,0)&gt;0,0,0),1))</f>
        <v>0</v>
      </c>
      <c r="AC3050" s="161">
        <f>IF(DATOS!J3014=Y$39,DATOS!C3014,"")</f>
        <v>0</v>
      </c>
    </row>
    <row r="3051" spans="27:29" x14ac:dyDescent="0.25">
      <c r="AA3051" s="160">
        <f t="shared" si="52"/>
        <v>1</v>
      </c>
      <c r="AB3051" s="160">
        <f>IF(AC3051="",0,IFERROR(IF(VLOOKUP(AC3051,AC$38:AC3050,1,0)&gt;0,0,0),1))</f>
        <v>0</v>
      </c>
      <c r="AC3051" s="161">
        <f>IF(DATOS!J3015=Y$39,DATOS!C3015,"")</f>
        <v>0</v>
      </c>
    </row>
    <row r="3052" spans="27:29" x14ac:dyDescent="0.25">
      <c r="AA3052" s="160">
        <f t="shared" si="52"/>
        <v>1</v>
      </c>
      <c r="AB3052" s="160">
        <f>IF(AC3052="",0,IFERROR(IF(VLOOKUP(AC3052,AC$38:AC3051,1,0)&gt;0,0,0),1))</f>
        <v>0</v>
      </c>
      <c r="AC3052" s="161">
        <f>IF(DATOS!J3016=Y$39,DATOS!C3016,"")</f>
        <v>0</v>
      </c>
    </row>
    <row r="3053" spans="27:29" x14ac:dyDescent="0.25">
      <c r="AA3053" s="160">
        <f t="shared" si="52"/>
        <v>1</v>
      </c>
      <c r="AB3053" s="160">
        <f>IF(AC3053="",0,IFERROR(IF(VLOOKUP(AC3053,AC$38:AC3052,1,0)&gt;0,0,0),1))</f>
        <v>0</v>
      </c>
      <c r="AC3053" s="161">
        <f>IF(DATOS!J3017=Y$39,DATOS!C3017,"")</f>
        <v>0</v>
      </c>
    </row>
    <row r="3054" spans="27:29" x14ac:dyDescent="0.25">
      <c r="AA3054" s="160">
        <f t="shared" si="52"/>
        <v>1</v>
      </c>
      <c r="AB3054" s="160">
        <f>IF(AC3054="",0,IFERROR(IF(VLOOKUP(AC3054,AC$38:AC3053,1,0)&gt;0,0,0),1))</f>
        <v>0</v>
      </c>
      <c r="AC3054" s="161">
        <f>IF(DATOS!J3018=Y$39,DATOS!C3018,"")</f>
        <v>0</v>
      </c>
    </row>
    <row r="3055" spans="27:29" x14ac:dyDescent="0.25">
      <c r="AA3055" s="160">
        <f t="shared" si="52"/>
        <v>1</v>
      </c>
      <c r="AB3055" s="160">
        <f>IF(AC3055="",0,IFERROR(IF(VLOOKUP(AC3055,AC$38:AC3054,1,0)&gt;0,0,0),1))</f>
        <v>0</v>
      </c>
      <c r="AC3055" s="161">
        <f>IF(DATOS!J3019=Y$39,DATOS!C3019,"")</f>
        <v>0</v>
      </c>
    </row>
    <row r="3056" spans="27:29" x14ac:dyDescent="0.25">
      <c r="AA3056" s="160">
        <f t="shared" si="52"/>
        <v>1</v>
      </c>
      <c r="AB3056" s="160">
        <f>IF(AC3056="",0,IFERROR(IF(VLOOKUP(AC3056,AC$38:AC3055,1,0)&gt;0,0,0),1))</f>
        <v>0</v>
      </c>
      <c r="AC3056" s="161">
        <f>IF(DATOS!J3020=Y$39,DATOS!C3020,"")</f>
        <v>0</v>
      </c>
    </row>
    <row r="3057" spans="27:29" x14ac:dyDescent="0.25">
      <c r="AA3057" s="160">
        <f t="shared" si="52"/>
        <v>1</v>
      </c>
      <c r="AB3057" s="160">
        <f>IF(AC3057="",0,IFERROR(IF(VLOOKUP(AC3057,AC$38:AC3056,1,0)&gt;0,0,0),1))</f>
        <v>0</v>
      </c>
      <c r="AC3057" s="161">
        <f>IF(DATOS!J3021=Y$39,DATOS!C3021,"")</f>
        <v>0</v>
      </c>
    </row>
    <row r="3058" spans="27:29" x14ac:dyDescent="0.25">
      <c r="AA3058" s="160">
        <f t="shared" si="52"/>
        <v>1</v>
      </c>
      <c r="AB3058" s="160">
        <f>IF(AC3058="",0,IFERROR(IF(VLOOKUP(AC3058,AC$38:AC3057,1,0)&gt;0,0,0),1))</f>
        <v>0</v>
      </c>
      <c r="AC3058" s="161">
        <f>IF(DATOS!J3022=Y$39,DATOS!C3022,"")</f>
        <v>0</v>
      </c>
    </row>
    <row r="3059" spans="27:29" x14ac:dyDescent="0.25">
      <c r="AA3059" s="160">
        <f t="shared" si="52"/>
        <v>1</v>
      </c>
      <c r="AB3059" s="160">
        <f>IF(AC3059="",0,IFERROR(IF(VLOOKUP(AC3059,AC$38:AC3058,1,0)&gt;0,0,0),1))</f>
        <v>0</v>
      </c>
      <c r="AC3059" s="161">
        <f>IF(DATOS!J3023=Y$39,DATOS!C3023,"")</f>
        <v>0</v>
      </c>
    </row>
    <row r="3060" spans="27:29" x14ac:dyDescent="0.25">
      <c r="AA3060" s="160">
        <f t="shared" si="52"/>
        <v>1</v>
      </c>
      <c r="AB3060" s="160">
        <f>IF(AC3060="",0,IFERROR(IF(VLOOKUP(AC3060,AC$38:AC3059,1,0)&gt;0,0,0),1))</f>
        <v>0</v>
      </c>
      <c r="AC3060" s="161">
        <f>IF(DATOS!J3024=Y$39,DATOS!C3024,"")</f>
        <v>0</v>
      </c>
    </row>
    <row r="3061" spans="27:29" x14ac:dyDescent="0.25">
      <c r="AA3061" s="160">
        <f t="shared" si="52"/>
        <v>1</v>
      </c>
      <c r="AB3061" s="160">
        <f>IF(AC3061="",0,IFERROR(IF(VLOOKUP(AC3061,AC$38:AC3060,1,0)&gt;0,0,0),1))</f>
        <v>0</v>
      </c>
      <c r="AC3061" s="161">
        <f>IF(DATOS!J3025=Y$39,DATOS!C3025,"")</f>
        <v>0</v>
      </c>
    </row>
    <row r="3062" spans="27:29" x14ac:dyDescent="0.25">
      <c r="AA3062" s="160">
        <f t="shared" si="52"/>
        <v>1</v>
      </c>
      <c r="AB3062" s="160">
        <f>IF(AC3062="",0,IFERROR(IF(VLOOKUP(AC3062,AC$38:AC3061,1,0)&gt;0,0,0),1))</f>
        <v>0</v>
      </c>
      <c r="AC3062" s="161">
        <f>IF(DATOS!J3026=Y$39,DATOS!C3026,"")</f>
        <v>0</v>
      </c>
    </row>
    <row r="3063" spans="27:29" x14ac:dyDescent="0.25">
      <c r="AA3063" s="160">
        <f t="shared" si="52"/>
        <v>1</v>
      </c>
      <c r="AB3063" s="160">
        <f>IF(AC3063="",0,IFERROR(IF(VLOOKUP(AC3063,AC$38:AC3062,1,0)&gt;0,0,0),1))</f>
        <v>0</v>
      </c>
      <c r="AC3063" s="161">
        <f>IF(DATOS!J3027=Y$39,DATOS!C3027,"")</f>
        <v>0</v>
      </c>
    </row>
    <row r="3064" spans="27:29" x14ac:dyDescent="0.25">
      <c r="AA3064" s="160">
        <f t="shared" si="52"/>
        <v>1</v>
      </c>
      <c r="AB3064" s="160">
        <f>IF(AC3064="",0,IFERROR(IF(VLOOKUP(AC3064,AC$38:AC3063,1,0)&gt;0,0,0),1))</f>
        <v>0</v>
      </c>
      <c r="AC3064" s="161">
        <f>IF(DATOS!J3028=Y$39,DATOS!C3028,"")</f>
        <v>0</v>
      </c>
    </row>
    <row r="3065" spans="27:29" x14ac:dyDescent="0.25">
      <c r="AA3065" s="160">
        <f t="shared" si="52"/>
        <v>1</v>
      </c>
      <c r="AB3065" s="160">
        <f>IF(AC3065="",0,IFERROR(IF(VLOOKUP(AC3065,AC$38:AC3064,1,0)&gt;0,0,0),1))</f>
        <v>0</v>
      </c>
      <c r="AC3065" s="161">
        <f>IF(DATOS!J3029=Y$39,DATOS!C3029,"")</f>
        <v>0</v>
      </c>
    </row>
    <row r="3066" spans="27:29" x14ac:dyDescent="0.25">
      <c r="AA3066" s="160">
        <f t="shared" si="52"/>
        <v>1</v>
      </c>
      <c r="AB3066" s="160">
        <f>IF(AC3066="",0,IFERROR(IF(VLOOKUP(AC3066,AC$38:AC3065,1,0)&gt;0,0,0),1))</f>
        <v>0</v>
      </c>
      <c r="AC3066" s="161">
        <f>IF(DATOS!J3030=Y$39,DATOS!C3030,"")</f>
        <v>0</v>
      </c>
    </row>
    <row r="3067" spans="27:29" x14ac:dyDescent="0.25">
      <c r="AA3067" s="160">
        <f t="shared" si="52"/>
        <v>1</v>
      </c>
      <c r="AB3067" s="160">
        <f>IF(AC3067="",0,IFERROR(IF(VLOOKUP(AC3067,AC$38:AC3066,1,0)&gt;0,0,0),1))</f>
        <v>0</v>
      </c>
      <c r="AC3067" s="161">
        <f>IF(DATOS!J3031=Y$39,DATOS!C3031,"")</f>
        <v>0</v>
      </c>
    </row>
    <row r="3068" spans="27:29" x14ac:dyDescent="0.25">
      <c r="AA3068" s="160">
        <f t="shared" si="52"/>
        <v>1</v>
      </c>
      <c r="AB3068" s="160">
        <f>IF(AC3068="",0,IFERROR(IF(VLOOKUP(AC3068,AC$38:AC3067,1,0)&gt;0,0,0),1))</f>
        <v>0</v>
      </c>
      <c r="AC3068" s="161">
        <f>IF(DATOS!J3032=Y$39,DATOS!C3032,"")</f>
        <v>0</v>
      </c>
    </row>
    <row r="3069" spans="27:29" x14ac:dyDescent="0.25">
      <c r="AA3069" s="160">
        <f t="shared" si="52"/>
        <v>1</v>
      </c>
      <c r="AB3069" s="160">
        <f>IF(AC3069="",0,IFERROR(IF(VLOOKUP(AC3069,AC$38:AC3068,1,0)&gt;0,0,0),1))</f>
        <v>0</v>
      </c>
      <c r="AC3069" s="161">
        <f>IF(DATOS!J3033=Y$39,DATOS!C3033,"")</f>
        <v>0</v>
      </c>
    </row>
    <row r="3070" spans="27:29" x14ac:dyDescent="0.25">
      <c r="AA3070" s="160">
        <f t="shared" si="52"/>
        <v>1</v>
      </c>
      <c r="AB3070" s="160">
        <f>IF(AC3070="",0,IFERROR(IF(VLOOKUP(AC3070,AC$38:AC3069,1,0)&gt;0,0,0),1))</f>
        <v>0</v>
      </c>
      <c r="AC3070" s="161">
        <f>IF(DATOS!J3034=Y$39,DATOS!C3034,"")</f>
        <v>0</v>
      </c>
    </row>
    <row r="3071" spans="27:29" x14ac:dyDescent="0.25">
      <c r="AA3071" s="160">
        <f t="shared" si="52"/>
        <v>1</v>
      </c>
      <c r="AB3071" s="160">
        <f>IF(AC3071="",0,IFERROR(IF(VLOOKUP(AC3071,AC$38:AC3070,1,0)&gt;0,0,0),1))</f>
        <v>0</v>
      </c>
      <c r="AC3071" s="161">
        <f>IF(DATOS!J3035=Y$39,DATOS!C3035,"")</f>
        <v>0</v>
      </c>
    </row>
    <row r="3072" spans="27:29" x14ac:dyDescent="0.25">
      <c r="AA3072" s="160">
        <f t="shared" si="52"/>
        <v>1</v>
      </c>
      <c r="AB3072" s="160">
        <f>IF(AC3072="",0,IFERROR(IF(VLOOKUP(AC3072,AC$38:AC3071,1,0)&gt;0,0,0),1))</f>
        <v>0</v>
      </c>
      <c r="AC3072" s="161">
        <f>IF(DATOS!J3036=Y$39,DATOS!C3036,"")</f>
        <v>0</v>
      </c>
    </row>
    <row r="3073" spans="27:29" x14ac:dyDescent="0.25">
      <c r="AA3073" s="160">
        <f t="shared" si="52"/>
        <v>1</v>
      </c>
      <c r="AB3073" s="160">
        <f>IF(AC3073="",0,IFERROR(IF(VLOOKUP(AC3073,AC$38:AC3072,1,0)&gt;0,0,0),1))</f>
        <v>0</v>
      </c>
      <c r="AC3073" s="161">
        <f>IF(DATOS!J3037=Y$39,DATOS!C3037,"")</f>
        <v>0</v>
      </c>
    </row>
    <row r="3074" spans="27:29" x14ac:dyDescent="0.25">
      <c r="AA3074" s="160">
        <f t="shared" si="52"/>
        <v>1</v>
      </c>
      <c r="AB3074" s="160">
        <f>IF(AC3074="",0,IFERROR(IF(VLOOKUP(AC3074,AC$38:AC3073,1,0)&gt;0,0,0),1))</f>
        <v>0</v>
      </c>
      <c r="AC3074" s="161">
        <f>IF(DATOS!J3038=Y$39,DATOS!C3038,"")</f>
        <v>0</v>
      </c>
    </row>
    <row r="3075" spans="27:29" x14ac:dyDescent="0.25">
      <c r="AA3075" s="160">
        <f t="shared" si="52"/>
        <v>1</v>
      </c>
      <c r="AB3075" s="160">
        <f>IF(AC3075="",0,IFERROR(IF(VLOOKUP(AC3075,AC$38:AC3074,1,0)&gt;0,0,0),1))</f>
        <v>0</v>
      </c>
      <c r="AC3075" s="161">
        <f>IF(DATOS!J3039=Y$39,DATOS!C3039,"")</f>
        <v>0</v>
      </c>
    </row>
    <row r="3076" spans="27:29" x14ac:dyDescent="0.25">
      <c r="AA3076" s="160">
        <f t="shared" si="52"/>
        <v>1</v>
      </c>
      <c r="AB3076" s="160">
        <f>IF(AC3076="",0,IFERROR(IF(VLOOKUP(AC3076,AC$38:AC3075,1,0)&gt;0,0,0),1))</f>
        <v>0</v>
      </c>
      <c r="AC3076" s="161">
        <f>IF(DATOS!J3040=Y$39,DATOS!C3040,"")</f>
        <v>0</v>
      </c>
    </row>
    <row r="3077" spans="27:29" x14ac:dyDescent="0.25">
      <c r="AA3077" s="160">
        <f t="shared" si="52"/>
        <v>1</v>
      </c>
      <c r="AB3077" s="160">
        <f>IF(AC3077="",0,IFERROR(IF(VLOOKUP(AC3077,AC$38:AC3076,1,0)&gt;0,0,0),1))</f>
        <v>0</v>
      </c>
      <c r="AC3077" s="161">
        <f>IF(DATOS!J3041=Y$39,DATOS!C3041,"")</f>
        <v>0</v>
      </c>
    </row>
    <row r="3078" spans="27:29" x14ac:dyDescent="0.25">
      <c r="AA3078" s="160">
        <f t="shared" si="52"/>
        <v>1</v>
      </c>
      <c r="AB3078" s="160">
        <f>IF(AC3078="",0,IFERROR(IF(VLOOKUP(AC3078,AC$38:AC3077,1,0)&gt;0,0,0),1))</f>
        <v>0</v>
      </c>
      <c r="AC3078" s="161">
        <f>IF(DATOS!J3042=Y$39,DATOS!C3042,"")</f>
        <v>0</v>
      </c>
    </row>
    <row r="3079" spans="27:29" x14ac:dyDescent="0.25">
      <c r="AA3079" s="160">
        <f t="shared" si="52"/>
        <v>1</v>
      </c>
      <c r="AB3079" s="160">
        <f>IF(AC3079="",0,IFERROR(IF(VLOOKUP(AC3079,AC$38:AC3078,1,0)&gt;0,0,0),1))</f>
        <v>0</v>
      </c>
      <c r="AC3079" s="161">
        <f>IF(DATOS!J3043=Y$39,DATOS!C3043,"")</f>
        <v>0</v>
      </c>
    </row>
    <row r="3080" spans="27:29" x14ac:dyDescent="0.25">
      <c r="AA3080" s="160">
        <f t="shared" si="52"/>
        <v>1</v>
      </c>
      <c r="AB3080" s="160">
        <f>IF(AC3080="",0,IFERROR(IF(VLOOKUP(AC3080,AC$38:AC3079,1,0)&gt;0,0,0),1))</f>
        <v>0</v>
      </c>
      <c r="AC3080" s="161">
        <f>IF(DATOS!J3044=Y$39,DATOS!C3044,"")</f>
        <v>0</v>
      </c>
    </row>
    <row r="3081" spans="27:29" x14ac:dyDescent="0.25">
      <c r="AA3081" s="160">
        <f t="shared" si="52"/>
        <v>1</v>
      </c>
      <c r="AB3081" s="160">
        <f>IF(AC3081="",0,IFERROR(IF(VLOOKUP(AC3081,AC$38:AC3080,1,0)&gt;0,0,0),1))</f>
        <v>0</v>
      </c>
      <c r="AC3081" s="161">
        <f>IF(DATOS!J3045=Y$39,DATOS!C3045,"")</f>
        <v>0</v>
      </c>
    </row>
    <row r="3082" spans="27:29" x14ac:dyDescent="0.25">
      <c r="AA3082" s="160">
        <f t="shared" si="52"/>
        <v>1</v>
      </c>
      <c r="AB3082" s="160">
        <f>IF(AC3082="",0,IFERROR(IF(VLOOKUP(AC3082,AC$38:AC3081,1,0)&gt;0,0,0),1))</f>
        <v>0</v>
      </c>
      <c r="AC3082" s="161">
        <f>IF(DATOS!J3046=Y$39,DATOS!C3046,"")</f>
        <v>0</v>
      </c>
    </row>
    <row r="3083" spans="27:29" x14ac:dyDescent="0.25">
      <c r="AA3083" s="160">
        <f t="shared" si="52"/>
        <v>1</v>
      </c>
      <c r="AB3083" s="160">
        <f>IF(AC3083="",0,IFERROR(IF(VLOOKUP(AC3083,AC$38:AC3082,1,0)&gt;0,0,0),1))</f>
        <v>0</v>
      </c>
      <c r="AC3083" s="161">
        <f>IF(DATOS!J3047=Y$39,DATOS!C3047,"")</f>
        <v>0</v>
      </c>
    </row>
    <row r="3084" spans="27:29" x14ac:dyDescent="0.25">
      <c r="AA3084" s="160">
        <f t="shared" si="52"/>
        <v>1</v>
      </c>
      <c r="AB3084" s="160">
        <f>IF(AC3084="",0,IFERROR(IF(VLOOKUP(AC3084,AC$38:AC3083,1,0)&gt;0,0,0),1))</f>
        <v>0</v>
      </c>
      <c r="AC3084" s="161">
        <f>IF(DATOS!J3048=Y$39,DATOS!C3048,"")</f>
        <v>0</v>
      </c>
    </row>
    <row r="3085" spans="27:29" x14ac:dyDescent="0.25">
      <c r="AA3085" s="160">
        <f t="shared" si="52"/>
        <v>1</v>
      </c>
      <c r="AB3085" s="160">
        <f>IF(AC3085="",0,IFERROR(IF(VLOOKUP(AC3085,AC$38:AC3084,1,0)&gt;0,0,0),1))</f>
        <v>0</v>
      </c>
      <c r="AC3085" s="161">
        <f>IF(DATOS!J3049=Y$39,DATOS!C3049,"")</f>
        <v>0</v>
      </c>
    </row>
    <row r="3086" spans="27:29" x14ac:dyDescent="0.25">
      <c r="AA3086" s="160">
        <f t="shared" si="52"/>
        <v>1</v>
      </c>
      <c r="AB3086" s="160">
        <f>IF(AC3086="",0,IFERROR(IF(VLOOKUP(AC3086,AC$38:AC3085,1,0)&gt;0,0,0),1))</f>
        <v>0</v>
      </c>
      <c r="AC3086" s="161">
        <f>IF(DATOS!J3050=Y$39,DATOS!C3050,"")</f>
        <v>0</v>
      </c>
    </row>
    <row r="3087" spans="27:29" x14ac:dyDescent="0.25">
      <c r="AA3087" s="160">
        <f t="shared" si="52"/>
        <v>1</v>
      </c>
      <c r="AB3087" s="160">
        <f>IF(AC3087="",0,IFERROR(IF(VLOOKUP(AC3087,AC$38:AC3086,1,0)&gt;0,0,0),1))</f>
        <v>0</v>
      </c>
      <c r="AC3087" s="161">
        <f>IF(DATOS!J3051=Y$39,DATOS!C3051,"")</f>
        <v>0</v>
      </c>
    </row>
    <row r="3088" spans="27:29" x14ac:dyDescent="0.25">
      <c r="AA3088" s="160">
        <f t="shared" si="52"/>
        <v>1</v>
      </c>
      <c r="AB3088" s="160">
        <f>IF(AC3088="",0,IFERROR(IF(VLOOKUP(AC3088,AC$38:AC3087,1,0)&gt;0,0,0),1))</f>
        <v>0</v>
      </c>
      <c r="AC3088" s="161">
        <f>IF(DATOS!J3052=Y$39,DATOS!C3052,"")</f>
        <v>0</v>
      </c>
    </row>
    <row r="3089" spans="27:29" x14ac:dyDescent="0.25">
      <c r="AA3089" s="160">
        <f t="shared" si="52"/>
        <v>1</v>
      </c>
      <c r="AB3089" s="160">
        <f>IF(AC3089="",0,IFERROR(IF(VLOOKUP(AC3089,AC$38:AC3088,1,0)&gt;0,0,0),1))</f>
        <v>0</v>
      </c>
      <c r="AC3089" s="161">
        <f>IF(DATOS!J3053=Y$39,DATOS!C3053,"")</f>
        <v>0</v>
      </c>
    </row>
    <row r="3090" spans="27:29" x14ac:dyDescent="0.25">
      <c r="AA3090" s="160">
        <f t="shared" si="52"/>
        <v>1</v>
      </c>
      <c r="AB3090" s="160">
        <f>IF(AC3090="",0,IFERROR(IF(VLOOKUP(AC3090,AC$38:AC3089,1,0)&gt;0,0,0),1))</f>
        <v>0</v>
      </c>
      <c r="AC3090" s="161">
        <f>IF(DATOS!J3054=Y$39,DATOS!C3054,"")</f>
        <v>0</v>
      </c>
    </row>
    <row r="3091" spans="27:29" x14ac:dyDescent="0.25">
      <c r="AA3091" s="160">
        <f t="shared" si="52"/>
        <v>1</v>
      </c>
      <c r="AB3091" s="160">
        <f>IF(AC3091="",0,IFERROR(IF(VLOOKUP(AC3091,AC$38:AC3090,1,0)&gt;0,0,0),1))</f>
        <v>0</v>
      </c>
      <c r="AC3091" s="161">
        <f>IF(DATOS!J3055=Y$39,DATOS!C3055,"")</f>
        <v>0</v>
      </c>
    </row>
    <row r="3092" spans="27:29" x14ac:dyDescent="0.25">
      <c r="AA3092" s="160">
        <f t="shared" si="52"/>
        <v>1</v>
      </c>
      <c r="AB3092" s="160">
        <f>IF(AC3092="",0,IFERROR(IF(VLOOKUP(AC3092,AC$38:AC3091,1,0)&gt;0,0,0),1))</f>
        <v>0</v>
      </c>
      <c r="AC3092" s="161">
        <f>IF(DATOS!J3056=Y$39,DATOS!C3056,"")</f>
        <v>0</v>
      </c>
    </row>
    <row r="3093" spans="27:29" x14ac:dyDescent="0.25">
      <c r="AA3093" s="160">
        <f t="shared" si="52"/>
        <v>1</v>
      </c>
      <c r="AB3093" s="160">
        <f>IF(AC3093="",0,IFERROR(IF(VLOOKUP(AC3093,AC$38:AC3092,1,0)&gt;0,0,0),1))</f>
        <v>0</v>
      </c>
      <c r="AC3093" s="161">
        <f>IF(DATOS!J3057=Y$39,DATOS!C3057,"")</f>
        <v>0</v>
      </c>
    </row>
    <row r="3094" spans="27:29" x14ac:dyDescent="0.25">
      <c r="AA3094" s="160">
        <f t="shared" si="52"/>
        <v>1</v>
      </c>
      <c r="AB3094" s="160">
        <f>IF(AC3094="",0,IFERROR(IF(VLOOKUP(AC3094,AC$38:AC3093,1,0)&gt;0,0,0),1))</f>
        <v>0</v>
      </c>
      <c r="AC3094" s="161">
        <f>IF(DATOS!J3058=Y$39,DATOS!C3058,"")</f>
        <v>0</v>
      </c>
    </row>
    <row r="3095" spans="27:29" x14ac:dyDescent="0.25">
      <c r="AA3095" s="160">
        <f t="shared" si="52"/>
        <v>1</v>
      </c>
      <c r="AB3095" s="160">
        <f>IF(AC3095="",0,IFERROR(IF(VLOOKUP(AC3095,AC$38:AC3094,1,0)&gt;0,0,0),1))</f>
        <v>0</v>
      </c>
      <c r="AC3095" s="161">
        <f>IF(DATOS!J3059=Y$39,DATOS!C3059,"")</f>
        <v>0</v>
      </c>
    </row>
    <row r="3096" spans="27:29" x14ac:dyDescent="0.25">
      <c r="AA3096" s="160">
        <f t="shared" si="52"/>
        <v>1</v>
      </c>
      <c r="AB3096" s="160">
        <f>IF(AC3096="",0,IFERROR(IF(VLOOKUP(AC3096,AC$38:AC3095,1,0)&gt;0,0,0),1))</f>
        <v>0</v>
      </c>
      <c r="AC3096" s="161">
        <f>IF(DATOS!J3060=Y$39,DATOS!C3060,"")</f>
        <v>0</v>
      </c>
    </row>
    <row r="3097" spans="27:29" x14ac:dyDescent="0.25">
      <c r="AA3097" s="160">
        <f t="shared" si="52"/>
        <v>1</v>
      </c>
      <c r="AB3097" s="160">
        <f>IF(AC3097="",0,IFERROR(IF(VLOOKUP(AC3097,AC$38:AC3096,1,0)&gt;0,0,0),1))</f>
        <v>0</v>
      </c>
      <c r="AC3097" s="161">
        <f>IF(DATOS!J3061=Y$39,DATOS!C3061,"")</f>
        <v>0</v>
      </c>
    </row>
    <row r="3098" spans="27:29" x14ac:dyDescent="0.25">
      <c r="AA3098" s="160">
        <f t="shared" si="52"/>
        <v>1</v>
      </c>
      <c r="AB3098" s="160">
        <f>IF(AC3098="",0,IFERROR(IF(VLOOKUP(AC3098,AC$38:AC3097,1,0)&gt;0,0,0),1))</f>
        <v>0</v>
      </c>
      <c r="AC3098" s="161">
        <f>IF(DATOS!J3062=Y$39,DATOS!C3062,"")</f>
        <v>0</v>
      </c>
    </row>
    <row r="3099" spans="27:29" x14ac:dyDescent="0.25">
      <c r="AA3099" s="160">
        <f t="shared" si="52"/>
        <v>1</v>
      </c>
      <c r="AB3099" s="160">
        <f>IF(AC3099="",0,IFERROR(IF(VLOOKUP(AC3099,AC$38:AC3098,1,0)&gt;0,0,0),1))</f>
        <v>0</v>
      </c>
      <c r="AC3099" s="161">
        <f>IF(DATOS!J3063=Y$39,DATOS!C3063,"")</f>
        <v>0</v>
      </c>
    </row>
    <row r="3100" spans="27:29" x14ac:dyDescent="0.25">
      <c r="AA3100" s="160">
        <f t="shared" si="52"/>
        <v>1</v>
      </c>
      <c r="AB3100" s="160">
        <f>IF(AC3100="",0,IFERROR(IF(VLOOKUP(AC3100,AC$38:AC3099,1,0)&gt;0,0,0),1))</f>
        <v>0</v>
      </c>
      <c r="AC3100" s="161">
        <f>IF(DATOS!J3064=Y$39,DATOS!C3064,"")</f>
        <v>0</v>
      </c>
    </row>
    <row r="3101" spans="27:29" x14ac:dyDescent="0.25">
      <c r="AA3101" s="160">
        <f t="shared" si="52"/>
        <v>1</v>
      </c>
      <c r="AB3101" s="160">
        <f>IF(AC3101="",0,IFERROR(IF(VLOOKUP(AC3101,AC$38:AC3100,1,0)&gt;0,0,0),1))</f>
        <v>0</v>
      </c>
      <c r="AC3101" s="161">
        <f>IF(DATOS!J3065=Y$39,DATOS!C3065,"")</f>
        <v>0</v>
      </c>
    </row>
    <row r="3102" spans="27:29" x14ac:dyDescent="0.25">
      <c r="AA3102" s="160">
        <f t="shared" si="52"/>
        <v>1</v>
      </c>
      <c r="AB3102" s="160">
        <f>IF(AC3102="",0,IFERROR(IF(VLOOKUP(AC3102,AC$38:AC3101,1,0)&gt;0,0,0),1))</f>
        <v>0</v>
      </c>
      <c r="AC3102" s="161">
        <f>IF(DATOS!J3066=Y$39,DATOS!C3066,"")</f>
        <v>0</v>
      </c>
    </row>
    <row r="3103" spans="27:29" x14ac:dyDescent="0.25">
      <c r="AA3103" s="160">
        <f t="shared" si="52"/>
        <v>1</v>
      </c>
      <c r="AB3103" s="160">
        <f>IF(AC3103="",0,IFERROR(IF(VLOOKUP(AC3103,AC$38:AC3102,1,0)&gt;0,0,0),1))</f>
        <v>0</v>
      </c>
      <c r="AC3103" s="161">
        <f>IF(DATOS!J3067=Y$39,DATOS!C3067,"")</f>
        <v>0</v>
      </c>
    </row>
    <row r="3104" spans="27:29" x14ac:dyDescent="0.25">
      <c r="AA3104" s="160">
        <f t="shared" si="52"/>
        <v>1</v>
      </c>
      <c r="AB3104" s="160">
        <f>IF(AC3104="",0,IFERROR(IF(VLOOKUP(AC3104,AC$38:AC3103,1,0)&gt;0,0,0),1))</f>
        <v>0</v>
      </c>
      <c r="AC3104" s="161">
        <f>IF(DATOS!J3068=Y$39,DATOS!C3068,"")</f>
        <v>0</v>
      </c>
    </row>
    <row r="3105" spans="27:29" x14ac:dyDescent="0.25">
      <c r="AA3105" s="160">
        <f t="shared" si="52"/>
        <v>1</v>
      </c>
      <c r="AB3105" s="160">
        <f>IF(AC3105="",0,IFERROR(IF(VLOOKUP(AC3105,AC$38:AC3104,1,0)&gt;0,0,0),1))</f>
        <v>0</v>
      </c>
      <c r="AC3105" s="161">
        <f>IF(DATOS!J3069=Y$39,DATOS!C3069,"")</f>
        <v>0</v>
      </c>
    </row>
    <row r="3106" spans="27:29" x14ac:dyDescent="0.25">
      <c r="AA3106" s="160">
        <f t="shared" si="52"/>
        <v>1</v>
      </c>
      <c r="AB3106" s="160">
        <f>IF(AC3106="",0,IFERROR(IF(VLOOKUP(AC3106,AC$38:AC3105,1,0)&gt;0,0,0),1))</f>
        <v>0</v>
      </c>
      <c r="AC3106" s="161">
        <f>IF(DATOS!J3070=Y$39,DATOS!C3070,"")</f>
        <v>0</v>
      </c>
    </row>
    <row r="3107" spans="27:29" x14ac:dyDescent="0.25">
      <c r="AA3107" s="160">
        <f t="shared" si="52"/>
        <v>1</v>
      </c>
      <c r="AB3107" s="160">
        <f>IF(AC3107="",0,IFERROR(IF(VLOOKUP(AC3107,AC$38:AC3106,1,0)&gt;0,0,0),1))</f>
        <v>0</v>
      </c>
      <c r="AC3107" s="161">
        <f>IF(DATOS!J3071=Y$39,DATOS!C3071,"")</f>
        <v>0</v>
      </c>
    </row>
    <row r="3108" spans="27:29" x14ac:dyDescent="0.25">
      <c r="AA3108" s="160">
        <f t="shared" si="52"/>
        <v>1</v>
      </c>
      <c r="AB3108" s="160">
        <f>IF(AC3108="",0,IFERROR(IF(VLOOKUP(AC3108,AC$38:AC3107,1,0)&gt;0,0,0),1))</f>
        <v>0</v>
      </c>
      <c r="AC3108" s="161">
        <f>IF(DATOS!J3072=Y$39,DATOS!C3072,"")</f>
        <v>0</v>
      </c>
    </row>
    <row r="3109" spans="27:29" x14ac:dyDescent="0.25">
      <c r="AA3109" s="160">
        <f t="shared" si="52"/>
        <v>1</v>
      </c>
      <c r="AB3109" s="160">
        <f>IF(AC3109="",0,IFERROR(IF(VLOOKUP(AC3109,AC$38:AC3108,1,0)&gt;0,0,0),1))</f>
        <v>0</v>
      </c>
      <c r="AC3109" s="161">
        <f>IF(DATOS!J3073=Y$39,DATOS!C3073,"")</f>
        <v>0</v>
      </c>
    </row>
    <row r="3110" spans="27:29" x14ac:dyDescent="0.25">
      <c r="AA3110" s="160">
        <f t="shared" ref="AA3110:AA3173" si="53">AA3109+AB3110</f>
        <v>1</v>
      </c>
      <c r="AB3110" s="160">
        <f>IF(AC3110="",0,IFERROR(IF(VLOOKUP(AC3110,AC$38:AC3109,1,0)&gt;0,0,0),1))</f>
        <v>0</v>
      </c>
      <c r="AC3110" s="161">
        <f>IF(DATOS!J3074=Y$39,DATOS!C3074,"")</f>
        <v>0</v>
      </c>
    </row>
    <row r="3111" spans="27:29" x14ac:dyDescent="0.25">
      <c r="AA3111" s="160">
        <f t="shared" si="53"/>
        <v>1</v>
      </c>
      <c r="AB3111" s="160">
        <f>IF(AC3111="",0,IFERROR(IF(VLOOKUP(AC3111,AC$38:AC3110,1,0)&gt;0,0,0),1))</f>
        <v>0</v>
      </c>
      <c r="AC3111" s="161">
        <f>IF(DATOS!J3075=Y$39,DATOS!C3075,"")</f>
        <v>0</v>
      </c>
    </row>
    <row r="3112" spans="27:29" x14ac:dyDescent="0.25">
      <c r="AA3112" s="160">
        <f t="shared" si="53"/>
        <v>1</v>
      </c>
      <c r="AB3112" s="160">
        <f>IF(AC3112="",0,IFERROR(IF(VLOOKUP(AC3112,AC$38:AC3111,1,0)&gt;0,0,0),1))</f>
        <v>0</v>
      </c>
      <c r="AC3112" s="161">
        <f>IF(DATOS!J3076=Y$39,DATOS!C3076,"")</f>
        <v>0</v>
      </c>
    </row>
    <row r="3113" spans="27:29" x14ac:dyDescent="0.25">
      <c r="AA3113" s="160">
        <f t="shared" si="53"/>
        <v>1</v>
      </c>
      <c r="AB3113" s="160">
        <f>IF(AC3113="",0,IFERROR(IF(VLOOKUP(AC3113,AC$38:AC3112,1,0)&gt;0,0,0),1))</f>
        <v>0</v>
      </c>
      <c r="AC3113" s="161">
        <f>IF(DATOS!J3077=Y$39,DATOS!C3077,"")</f>
        <v>0</v>
      </c>
    </row>
    <row r="3114" spans="27:29" x14ac:dyDescent="0.25">
      <c r="AA3114" s="160">
        <f t="shared" si="53"/>
        <v>1</v>
      </c>
      <c r="AB3114" s="160">
        <f>IF(AC3114="",0,IFERROR(IF(VLOOKUP(AC3114,AC$38:AC3113,1,0)&gt;0,0,0),1))</f>
        <v>0</v>
      </c>
      <c r="AC3114" s="161">
        <f>IF(DATOS!J3078=Y$39,DATOS!C3078,"")</f>
        <v>0</v>
      </c>
    </row>
    <row r="3115" spans="27:29" x14ac:dyDescent="0.25">
      <c r="AA3115" s="160">
        <f t="shared" si="53"/>
        <v>1</v>
      </c>
      <c r="AB3115" s="160">
        <f>IF(AC3115="",0,IFERROR(IF(VLOOKUP(AC3115,AC$38:AC3114,1,0)&gt;0,0,0),1))</f>
        <v>0</v>
      </c>
      <c r="AC3115" s="161">
        <f>IF(DATOS!J3079=Y$39,DATOS!C3079,"")</f>
        <v>0</v>
      </c>
    </row>
    <row r="3116" spans="27:29" x14ac:dyDescent="0.25">
      <c r="AA3116" s="160">
        <f t="shared" si="53"/>
        <v>1</v>
      </c>
      <c r="AB3116" s="160">
        <f>IF(AC3116="",0,IFERROR(IF(VLOOKUP(AC3116,AC$38:AC3115,1,0)&gt;0,0,0),1))</f>
        <v>0</v>
      </c>
      <c r="AC3116" s="161">
        <f>IF(DATOS!J3080=Y$39,DATOS!C3080,"")</f>
        <v>0</v>
      </c>
    </row>
    <row r="3117" spans="27:29" x14ac:dyDescent="0.25">
      <c r="AA3117" s="160">
        <f t="shared" si="53"/>
        <v>1</v>
      </c>
      <c r="AB3117" s="160">
        <f>IF(AC3117="",0,IFERROR(IF(VLOOKUP(AC3117,AC$38:AC3116,1,0)&gt;0,0,0),1))</f>
        <v>0</v>
      </c>
      <c r="AC3117" s="161">
        <f>IF(DATOS!J3081=Y$39,DATOS!C3081,"")</f>
        <v>0</v>
      </c>
    </row>
    <row r="3118" spans="27:29" x14ac:dyDescent="0.25">
      <c r="AA3118" s="160">
        <f t="shared" si="53"/>
        <v>1</v>
      </c>
      <c r="AB3118" s="160">
        <f>IF(AC3118="",0,IFERROR(IF(VLOOKUP(AC3118,AC$38:AC3117,1,0)&gt;0,0,0),1))</f>
        <v>0</v>
      </c>
      <c r="AC3118" s="161">
        <f>IF(DATOS!J3082=Y$39,DATOS!C3082,"")</f>
        <v>0</v>
      </c>
    </row>
    <row r="3119" spans="27:29" x14ac:dyDescent="0.25">
      <c r="AA3119" s="160">
        <f t="shared" si="53"/>
        <v>1</v>
      </c>
      <c r="AB3119" s="160">
        <f>IF(AC3119="",0,IFERROR(IF(VLOOKUP(AC3119,AC$38:AC3118,1,0)&gt;0,0,0),1))</f>
        <v>0</v>
      </c>
      <c r="AC3119" s="161">
        <f>IF(DATOS!J3083=Y$39,DATOS!C3083,"")</f>
        <v>0</v>
      </c>
    </row>
    <row r="3120" spans="27:29" x14ac:dyDescent="0.25">
      <c r="AA3120" s="160">
        <f t="shared" si="53"/>
        <v>1</v>
      </c>
      <c r="AB3120" s="160">
        <f>IF(AC3120="",0,IFERROR(IF(VLOOKUP(AC3120,AC$38:AC3119,1,0)&gt;0,0,0),1))</f>
        <v>0</v>
      </c>
      <c r="AC3120" s="161">
        <f>IF(DATOS!J3084=Y$39,DATOS!C3084,"")</f>
        <v>0</v>
      </c>
    </row>
    <row r="3121" spans="27:29" x14ac:dyDescent="0.25">
      <c r="AA3121" s="160">
        <f t="shared" si="53"/>
        <v>1</v>
      </c>
      <c r="AB3121" s="160">
        <f>IF(AC3121="",0,IFERROR(IF(VLOOKUP(AC3121,AC$38:AC3120,1,0)&gt;0,0,0),1))</f>
        <v>0</v>
      </c>
      <c r="AC3121" s="161">
        <f>IF(DATOS!J3085=Y$39,DATOS!C3085,"")</f>
        <v>0</v>
      </c>
    </row>
    <row r="3122" spans="27:29" x14ac:dyDescent="0.25">
      <c r="AA3122" s="160">
        <f t="shared" si="53"/>
        <v>1</v>
      </c>
      <c r="AB3122" s="160">
        <f>IF(AC3122="",0,IFERROR(IF(VLOOKUP(AC3122,AC$38:AC3121,1,0)&gt;0,0,0),1))</f>
        <v>0</v>
      </c>
      <c r="AC3122" s="161">
        <f>IF(DATOS!J3086=Y$39,DATOS!C3086,"")</f>
        <v>0</v>
      </c>
    </row>
    <row r="3123" spans="27:29" x14ac:dyDescent="0.25">
      <c r="AA3123" s="160">
        <f t="shared" si="53"/>
        <v>1</v>
      </c>
      <c r="AB3123" s="160">
        <f>IF(AC3123="",0,IFERROR(IF(VLOOKUP(AC3123,AC$38:AC3122,1,0)&gt;0,0,0),1))</f>
        <v>0</v>
      </c>
      <c r="AC3123" s="161">
        <f>IF(DATOS!J3087=Y$39,DATOS!C3087,"")</f>
        <v>0</v>
      </c>
    </row>
    <row r="3124" spans="27:29" x14ac:dyDescent="0.25">
      <c r="AA3124" s="160">
        <f t="shared" si="53"/>
        <v>1</v>
      </c>
      <c r="AB3124" s="160">
        <f>IF(AC3124="",0,IFERROR(IF(VLOOKUP(AC3124,AC$38:AC3123,1,0)&gt;0,0,0),1))</f>
        <v>0</v>
      </c>
      <c r="AC3124" s="161">
        <f>IF(DATOS!J3088=Y$39,DATOS!C3088,"")</f>
        <v>0</v>
      </c>
    </row>
    <row r="3125" spans="27:29" x14ac:dyDescent="0.25">
      <c r="AA3125" s="160">
        <f t="shared" si="53"/>
        <v>1</v>
      </c>
      <c r="AB3125" s="160">
        <f>IF(AC3125="",0,IFERROR(IF(VLOOKUP(AC3125,AC$38:AC3124,1,0)&gt;0,0,0),1))</f>
        <v>0</v>
      </c>
      <c r="AC3125" s="161">
        <f>IF(DATOS!J3089=Y$39,DATOS!C3089,"")</f>
        <v>0</v>
      </c>
    </row>
    <row r="3126" spans="27:29" x14ac:dyDescent="0.25">
      <c r="AA3126" s="160">
        <f t="shared" si="53"/>
        <v>1</v>
      </c>
      <c r="AB3126" s="160">
        <f>IF(AC3126="",0,IFERROR(IF(VLOOKUP(AC3126,AC$38:AC3125,1,0)&gt;0,0,0),1))</f>
        <v>0</v>
      </c>
      <c r="AC3126" s="161">
        <f>IF(DATOS!J3090=Y$39,DATOS!C3090,"")</f>
        <v>0</v>
      </c>
    </row>
    <row r="3127" spans="27:29" x14ac:dyDescent="0.25">
      <c r="AA3127" s="160">
        <f t="shared" si="53"/>
        <v>1</v>
      </c>
      <c r="AB3127" s="160">
        <f>IF(AC3127="",0,IFERROR(IF(VLOOKUP(AC3127,AC$38:AC3126,1,0)&gt;0,0,0),1))</f>
        <v>0</v>
      </c>
      <c r="AC3127" s="161">
        <f>IF(DATOS!J3091=Y$39,DATOS!C3091,"")</f>
        <v>0</v>
      </c>
    </row>
    <row r="3128" spans="27:29" x14ac:dyDescent="0.25">
      <c r="AA3128" s="160">
        <f t="shared" si="53"/>
        <v>1</v>
      </c>
      <c r="AB3128" s="160">
        <f>IF(AC3128="",0,IFERROR(IF(VLOOKUP(AC3128,AC$38:AC3127,1,0)&gt;0,0,0),1))</f>
        <v>0</v>
      </c>
      <c r="AC3128" s="161">
        <f>IF(DATOS!J3092=Y$39,DATOS!C3092,"")</f>
        <v>0</v>
      </c>
    </row>
    <row r="3129" spans="27:29" x14ac:dyDescent="0.25">
      <c r="AA3129" s="160">
        <f t="shared" si="53"/>
        <v>1</v>
      </c>
      <c r="AB3129" s="160">
        <f>IF(AC3129="",0,IFERROR(IF(VLOOKUP(AC3129,AC$38:AC3128,1,0)&gt;0,0,0),1))</f>
        <v>0</v>
      </c>
      <c r="AC3129" s="161">
        <f>IF(DATOS!J3093=Y$39,DATOS!C3093,"")</f>
        <v>0</v>
      </c>
    </row>
    <row r="3130" spans="27:29" x14ac:dyDescent="0.25">
      <c r="AA3130" s="160">
        <f t="shared" si="53"/>
        <v>1</v>
      </c>
      <c r="AB3130" s="160">
        <f>IF(AC3130="",0,IFERROR(IF(VLOOKUP(AC3130,AC$38:AC3129,1,0)&gt;0,0,0),1))</f>
        <v>0</v>
      </c>
      <c r="AC3130" s="161">
        <f>IF(DATOS!J3094=Y$39,DATOS!C3094,"")</f>
        <v>0</v>
      </c>
    </row>
    <row r="3131" spans="27:29" x14ac:dyDescent="0.25">
      <c r="AA3131" s="160">
        <f t="shared" si="53"/>
        <v>1</v>
      </c>
      <c r="AB3131" s="160">
        <f>IF(AC3131="",0,IFERROR(IF(VLOOKUP(AC3131,AC$38:AC3130,1,0)&gt;0,0,0),1))</f>
        <v>0</v>
      </c>
      <c r="AC3131" s="161">
        <f>IF(DATOS!J3095=Y$39,DATOS!C3095,"")</f>
        <v>0</v>
      </c>
    </row>
    <row r="3132" spans="27:29" x14ac:dyDescent="0.25">
      <c r="AA3132" s="160">
        <f t="shared" si="53"/>
        <v>1</v>
      </c>
      <c r="AB3132" s="160">
        <f>IF(AC3132="",0,IFERROR(IF(VLOOKUP(AC3132,AC$38:AC3131,1,0)&gt;0,0,0),1))</f>
        <v>0</v>
      </c>
      <c r="AC3132" s="161">
        <f>IF(DATOS!J3096=Y$39,DATOS!C3096,"")</f>
        <v>0</v>
      </c>
    </row>
    <row r="3133" spans="27:29" x14ac:dyDescent="0.25">
      <c r="AA3133" s="160">
        <f t="shared" si="53"/>
        <v>1</v>
      </c>
      <c r="AB3133" s="160">
        <f>IF(AC3133="",0,IFERROR(IF(VLOOKUP(AC3133,AC$38:AC3132,1,0)&gt;0,0,0),1))</f>
        <v>0</v>
      </c>
      <c r="AC3133" s="161">
        <f>IF(DATOS!J3097=Y$39,DATOS!C3097,"")</f>
        <v>0</v>
      </c>
    </row>
    <row r="3134" spans="27:29" x14ac:dyDescent="0.25">
      <c r="AA3134" s="160">
        <f t="shared" si="53"/>
        <v>1</v>
      </c>
      <c r="AB3134" s="160">
        <f>IF(AC3134="",0,IFERROR(IF(VLOOKUP(AC3134,AC$38:AC3133,1,0)&gt;0,0,0),1))</f>
        <v>0</v>
      </c>
      <c r="AC3134" s="161">
        <f>IF(DATOS!J3098=Y$39,DATOS!C3098,"")</f>
        <v>0</v>
      </c>
    </row>
    <row r="3135" spans="27:29" x14ac:dyDescent="0.25">
      <c r="AA3135" s="160">
        <f t="shared" si="53"/>
        <v>1</v>
      </c>
      <c r="AB3135" s="160">
        <f>IF(AC3135="",0,IFERROR(IF(VLOOKUP(AC3135,AC$38:AC3134,1,0)&gt;0,0,0),1))</f>
        <v>0</v>
      </c>
      <c r="AC3135" s="161">
        <f>IF(DATOS!J3099=Y$39,DATOS!C3099,"")</f>
        <v>0</v>
      </c>
    </row>
    <row r="3136" spans="27:29" x14ac:dyDescent="0.25">
      <c r="AA3136" s="160">
        <f t="shared" si="53"/>
        <v>1</v>
      </c>
      <c r="AB3136" s="160">
        <f>IF(AC3136="",0,IFERROR(IF(VLOOKUP(AC3136,AC$38:AC3135,1,0)&gt;0,0,0),1))</f>
        <v>0</v>
      </c>
      <c r="AC3136" s="161">
        <f>IF(DATOS!J3100=Y$39,DATOS!C3100,"")</f>
        <v>0</v>
      </c>
    </row>
    <row r="3137" spans="27:29" x14ac:dyDescent="0.25">
      <c r="AA3137" s="160">
        <f t="shared" si="53"/>
        <v>1</v>
      </c>
      <c r="AB3137" s="160">
        <f>IF(AC3137="",0,IFERROR(IF(VLOOKUP(AC3137,AC$38:AC3136,1,0)&gt;0,0,0),1))</f>
        <v>0</v>
      </c>
      <c r="AC3137" s="161">
        <f>IF(DATOS!J3101=Y$39,DATOS!C3101,"")</f>
        <v>0</v>
      </c>
    </row>
    <row r="3138" spans="27:29" x14ac:dyDescent="0.25">
      <c r="AA3138" s="160">
        <f t="shared" si="53"/>
        <v>1</v>
      </c>
      <c r="AB3138" s="160">
        <f>IF(AC3138="",0,IFERROR(IF(VLOOKUP(AC3138,AC$38:AC3137,1,0)&gt;0,0,0),1))</f>
        <v>0</v>
      </c>
      <c r="AC3138" s="161">
        <f>IF(DATOS!J3102=Y$39,DATOS!C3102,"")</f>
        <v>0</v>
      </c>
    </row>
    <row r="3139" spans="27:29" x14ac:dyDescent="0.25">
      <c r="AA3139" s="160">
        <f t="shared" si="53"/>
        <v>1</v>
      </c>
      <c r="AB3139" s="160">
        <f>IF(AC3139="",0,IFERROR(IF(VLOOKUP(AC3139,AC$38:AC3138,1,0)&gt;0,0,0),1))</f>
        <v>0</v>
      </c>
      <c r="AC3139" s="161">
        <f>IF(DATOS!J3103=Y$39,DATOS!C3103,"")</f>
        <v>0</v>
      </c>
    </row>
    <row r="3140" spans="27:29" x14ac:dyDescent="0.25">
      <c r="AA3140" s="160">
        <f t="shared" si="53"/>
        <v>1</v>
      </c>
      <c r="AB3140" s="160">
        <f>IF(AC3140="",0,IFERROR(IF(VLOOKUP(AC3140,AC$38:AC3139,1,0)&gt;0,0,0),1))</f>
        <v>0</v>
      </c>
      <c r="AC3140" s="161">
        <f>IF(DATOS!J3104=Y$39,DATOS!C3104,"")</f>
        <v>0</v>
      </c>
    </row>
    <row r="3141" spans="27:29" x14ac:dyDescent="0.25">
      <c r="AA3141" s="160">
        <f t="shared" si="53"/>
        <v>1</v>
      </c>
      <c r="AB3141" s="160">
        <f>IF(AC3141="",0,IFERROR(IF(VLOOKUP(AC3141,AC$38:AC3140,1,0)&gt;0,0,0),1))</f>
        <v>0</v>
      </c>
      <c r="AC3141" s="161">
        <f>IF(DATOS!J3105=Y$39,DATOS!C3105,"")</f>
        <v>0</v>
      </c>
    </row>
    <row r="3142" spans="27:29" x14ac:dyDescent="0.25">
      <c r="AA3142" s="160">
        <f t="shared" si="53"/>
        <v>1</v>
      </c>
      <c r="AB3142" s="160">
        <f>IF(AC3142="",0,IFERROR(IF(VLOOKUP(AC3142,AC$38:AC3141,1,0)&gt;0,0,0),1))</f>
        <v>0</v>
      </c>
      <c r="AC3142" s="161">
        <f>IF(DATOS!J3106=Y$39,DATOS!C3106,"")</f>
        <v>0</v>
      </c>
    </row>
    <row r="3143" spans="27:29" x14ac:dyDescent="0.25">
      <c r="AA3143" s="160">
        <f t="shared" si="53"/>
        <v>1</v>
      </c>
      <c r="AB3143" s="160">
        <f>IF(AC3143="",0,IFERROR(IF(VLOOKUP(AC3143,AC$38:AC3142,1,0)&gt;0,0,0),1))</f>
        <v>0</v>
      </c>
      <c r="AC3143" s="161">
        <f>IF(DATOS!J3107=Y$39,DATOS!C3107,"")</f>
        <v>0</v>
      </c>
    </row>
    <row r="3144" spans="27:29" x14ac:dyDescent="0.25">
      <c r="AA3144" s="160">
        <f t="shared" si="53"/>
        <v>1</v>
      </c>
      <c r="AB3144" s="160">
        <f>IF(AC3144="",0,IFERROR(IF(VLOOKUP(AC3144,AC$38:AC3143,1,0)&gt;0,0,0),1))</f>
        <v>0</v>
      </c>
      <c r="AC3144" s="161">
        <f>IF(DATOS!J3108=Y$39,DATOS!C3108,"")</f>
        <v>0</v>
      </c>
    </row>
    <row r="3145" spans="27:29" x14ac:dyDescent="0.25">
      <c r="AA3145" s="160">
        <f t="shared" si="53"/>
        <v>1</v>
      </c>
      <c r="AB3145" s="160">
        <f>IF(AC3145="",0,IFERROR(IF(VLOOKUP(AC3145,AC$38:AC3144,1,0)&gt;0,0,0),1))</f>
        <v>0</v>
      </c>
      <c r="AC3145" s="161">
        <f>IF(DATOS!J3109=Y$39,DATOS!C3109,"")</f>
        <v>0</v>
      </c>
    </row>
    <row r="3146" spans="27:29" x14ac:dyDescent="0.25">
      <c r="AA3146" s="160">
        <f t="shared" si="53"/>
        <v>1</v>
      </c>
      <c r="AB3146" s="160">
        <f>IF(AC3146="",0,IFERROR(IF(VLOOKUP(AC3146,AC$38:AC3145,1,0)&gt;0,0,0),1))</f>
        <v>0</v>
      </c>
      <c r="AC3146" s="161">
        <f>IF(DATOS!J3110=Y$39,DATOS!C3110,"")</f>
        <v>0</v>
      </c>
    </row>
    <row r="3147" spans="27:29" x14ac:dyDescent="0.25">
      <c r="AA3147" s="160">
        <f t="shared" si="53"/>
        <v>1</v>
      </c>
      <c r="AB3147" s="160">
        <f>IF(AC3147="",0,IFERROR(IF(VLOOKUP(AC3147,AC$38:AC3146,1,0)&gt;0,0,0),1))</f>
        <v>0</v>
      </c>
      <c r="AC3147" s="161">
        <f>IF(DATOS!J3111=Y$39,DATOS!C3111,"")</f>
        <v>0</v>
      </c>
    </row>
    <row r="3148" spans="27:29" x14ac:dyDescent="0.25">
      <c r="AA3148" s="160">
        <f t="shared" si="53"/>
        <v>1</v>
      </c>
      <c r="AB3148" s="160">
        <f>IF(AC3148="",0,IFERROR(IF(VLOOKUP(AC3148,AC$38:AC3147,1,0)&gt;0,0,0),1))</f>
        <v>0</v>
      </c>
      <c r="AC3148" s="161">
        <f>IF(DATOS!J3112=Y$39,DATOS!C3112,"")</f>
        <v>0</v>
      </c>
    </row>
    <row r="3149" spans="27:29" x14ac:dyDescent="0.25">
      <c r="AA3149" s="160">
        <f t="shared" si="53"/>
        <v>1</v>
      </c>
      <c r="AB3149" s="160">
        <f>IF(AC3149="",0,IFERROR(IF(VLOOKUP(AC3149,AC$38:AC3148,1,0)&gt;0,0,0),1))</f>
        <v>0</v>
      </c>
      <c r="AC3149" s="161">
        <f>IF(DATOS!J3113=Y$39,DATOS!C3113,"")</f>
        <v>0</v>
      </c>
    </row>
    <row r="3150" spans="27:29" x14ac:dyDescent="0.25">
      <c r="AA3150" s="160">
        <f t="shared" si="53"/>
        <v>1</v>
      </c>
      <c r="AB3150" s="160">
        <f>IF(AC3150="",0,IFERROR(IF(VLOOKUP(AC3150,AC$38:AC3149,1,0)&gt;0,0,0),1))</f>
        <v>0</v>
      </c>
      <c r="AC3150" s="161">
        <f>IF(DATOS!J3114=Y$39,DATOS!C3114,"")</f>
        <v>0</v>
      </c>
    </row>
    <row r="3151" spans="27:29" x14ac:dyDescent="0.25">
      <c r="AA3151" s="160">
        <f t="shared" si="53"/>
        <v>1</v>
      </c>
      <c r="AB3151" s="160">
        <f>IF(AC3151="",0,IFERROR(IF(VLOOKUP(AC3151,AC$38:AC3150,1,0)&gt;0,0,0),1))</f>
        <v>0</v>
      </c>
      <c r="AC3151" s="161">
        <f>IF(DATOS!J3115=Y$39,DATOS!C3115,"")</f>
        <v>0</v>
      </c>
    </row>
    <row r="3152" spans="27:29" x14ac:dyDescent="0.25">
      <c r="AA3152" s="160">
        <f t="shared" si="53"/>
        <v>1</v>
      </c>
      <c r="AB3152" s="160">
        <f>IF(AC3152="",0,IFERROR(IF(VLOOKUP(AC3152,AC$38:AC3151,1,0)&gt;0,0,0),1))</f>
        <v>0</v>
      </c>
      <c r="AC3152" s="161">
        <f>IF(DATOS!J3116=Y$39,DATOS!C3116,"")</f>
        <v>0</v>
      </c>
    </row>
    <row r="3153" spans="27:29" x14ac:dyDescent="0.25">
      <c r="AA3153" s="160">
        <f t="shared" si="53"/>
        <v>1</v>
      </c>
      <c r="AB3153" s="160">
        <f>IF(AC3153="",0,IFERROR(IF(VLOOKUP(AC3153,AC$38:AC3152,1,0)&gt;0,0,0),1))</f>
        <v>0</v>
      </c>
      <c r="AC3153" s="161">
        <f>IF(DATOS!J3117=Y$39,DATOS!C3117,"")</f>
        <v>0</v>
      </c>
    </row>
    <row r="3154" spans="27:29" x14ac:dyDescent="0.25">
      <c r="AA3154" s="160">
        <f t="shared" si="53"/>
        <v>1</v>
      </c>
      <c r="AB3154" s="160">
        <f>IF(AC3154="",0,IFERROR(IF(VLOOKUP(AC3154,AC$38:AC3153,1,0)&gt;0,0,0),1))</f>
        <v>0</v>
      </c>
      <c r="AC3154" s="161">
        <f>IF(DATOS!J3118=Y$39,DATOS!C3118,"")</f>
        <v>0</v>
      </c>
    </row>
    <row r="3155" spans="27:29" x14ac:dyDescent="0.25">
      <c r="AA3155" s="160">
        <f t="shared" si="53"/>
        <v>1</v>
      </c>
      <c r="AB3155" s="160">
        <f>IF(AC3155="",0,IFERROR(IF(VLOOKUP(AC3155,AC$38:AC3154,1,0)&gt;0,0,0),1))</f>
        <v>0</v>
      </c>
      <c r="AC3155" s="161">
        <f>IF(DATOS!J3119=Y$39,DATOS!C3119,"")</f>
        <v>0</v>
      </c>
    </row>
    <row r="3156" spans="27:29" x14ac:dyDescent="0.25">
      <c r="AA3156" s="160">
        <f t="shared" si="53"/>
        <v>1</v>
      </c>
      <c r="AB3156" s="160">
        <f>IF(AC3156="",0,IFERROR(IF(VLOOKUP(AC3156,AC$38:AC3155,1,0)&gt;0,0,0),1))</f>
        <v>0</v>
      </c>
      <c r="AC3156" s="161">
        <f>IF(DATOS!J3120=Y$39,DATOS!C3120,"")</f>
        <v>0</v>
      </c>
    </row>
    <row r="3157" spans="27:29" x14ac:dyDescent="0.25">
      <c r="AA3157" s="160">
        <f t="shared" si="53"/>
        <v>1</v>
      </c>
      <c r="AB3157" s="160">
        <f>IF(AC3157="",0,IFERROR(IF(VLOOKUP(AC3157,AC$38:AC3156,1,0)&gt;0,0,0),1))</f>
        <v>0</v>
      </c>
      <c r="AC3157" s="161">
        <f>IF(DATOS!J3121=Y$39,DATOS!C3121,"")</f>
        <v>0</v>
      </c>
    </row>
    <row r="3158" spans="27:29" x14ac:dyDescent="0.25">
      <c r="AA3158" s="160">
        <f t="shared" si="53"/>
        <v>1</v>
      </c>
      <c r="AB3158" s="160">
        <f>IF(AC3158="",0,IFERROR(IF(VLOOKUP(AC3158,AC$38:AC3157,1,0)&gt;0,0,0),1))</f>
        <v>0</v>
      </c>
      <c r="AC3158" s="161">
        <f>IF(DATOS!J3122=Y$39,DATOS!C3122,"")</f>
        <v>0</v>
      </c>
    </row>
    <row r="3159" spans="27:29" x14ac:dyDescent="0.25">
      <c r="AA3159" s="160">
        <f t="shared" si="53"/>
        <v>1</v>
      </c>
      <c r="AB3159" s="160">
        <f>IF(AC3159="",0,IFERROR(IF(VLOOKUP(AC3159,AC$38:AC3158,1,0)&gt;0,0,0),1))</f>
        <v>0</v>
      </c>
      <c r="AC3159" s="161">
        <f>IF(DATOS!J3123=Y$39,DATOS!C3123,"")</f>
        <v>0</v>
      </c>
    </row>
    <row r="3160" spans="27:29" x14ac:dyDescent="0.25">
      <c r="AA3160" s="160">
        <f t="shared" si="53"/>
        <v>1</v>
      </c>
      <c r="AB3160" s="160">
        <f>IF(AC3160="",0,IFERROR(IF(VLOOKUP(AC3160,AC$38:AC3159,1,0)&gt;0,0,0),1))</f>
        <v>0</v>
      </c>
      <c r="AC3160" s="161">
        <f>IF(DATOS!J3124=Y$39,DATOS!C3124,"")</f>
        <v>0</v>
      </c>
    </row>
    <row r="3161" spans="27:29" x14ac:dyDescent="0.25">
      <c r="AA3161" s="160">
        <f t="shared" si="53"/>
        <v>1</v>
      </c>
      <c r="AB3161" s="160">
        <f>IF(AC3161="",0,IFERROR(IF(VLOOKUP(AC3161,AC$38:AC3160,1,0)&gt;0,0,0),1))</f>
        <v>0</v>
      </c>
      <c r="AC3161" s="161">
        <f>IF(DATOS!J3125=Y$39,DATOS!C3125,"")</f>
        <v>0</v>
      </c>
    </row>
    <row r="3162" spans="27:29" x14ac:dyDescent="0.25">
      <c r="AA3162" s="160">
        <f t="shared" si="53"/>
        <v>1</v>
      </c>
      <c r="AB3162" s="160">
        <f>IF(AC3162="",0,IFERROR(IF(VLOOKUP(AC3162,AC$38:AC3161,1,0)&gt;0,0,0),1))</f>
        <v>0</v>
      </c>
      <c r="AC3162" s="161">
        <f>IF(DATOS!J3126=Y$39,DATOS!C3126,"")</f>
        <v>0</v>
      </c>
    </row>
    <row r="3163" spans="27:29" x14ac:dyDescent="0.25">
      <c r="AA3163" s="160">
        <f t="shared" si="53"/>
        <v>1</v>
      </c>
      <c r="AB3163" s="160">
        <f>IF(AC3163="",0,IFERROR(IF(VLOOKUP(AC3163,AC$38:AC3162,1,0)&gt;0,0,0),1))</f>
        <v>0</v>
      </c>
      <c r="AC3163" s="161">
        <f>IF(DATOS!J3127=Y$39,DATOS!C3127,"")</f>
        <v>0</v>
      </c>
    </row>
    <row r="3164" spans="27:29" x14ac:dyDescent="0.25">
      <c r="AA3164" s="160">
        <f t="shared" si="53"/>
        <v>1</v>
      </c>
      <c r="AB3164" s="160">
        <f>IF(AC3164="",0,IFERROR(IF(VLOOKUP(AC3164,AC$38:AC3163,1,0)&gt;0,0,0),1))</f>
        <v>0</v>
      </c>
      <c r="AC3164" s="161">
        <f>IF(DATOS!J3128=Y$39,DATOS!C3128,"")</f>
        <v>0</v>
      </c>
    </row>
    <row r="3165" spans="27:29" x14ac:dyDescent="0.25">
      <c r="AA3165" s="160">
        <f t="shared" si="53"/>
        <v>1</v>
      </c>
      <c r="AB3165" s="160">
        <f>IF(AC3165="",0,IFERROR(IF(VLOOKUP(AC3165,AC$38:AC3164,1,0)&gt;0,0,0),1))</f>
        <v>0</v>
      </c>
      <c r="AC3165" s="161">
        <f>IF(DATOS!J3129=Y$39,DATOS!C3129,"")</f>
        <v>0</v>
      </c>
    </row>
    <row r="3166" spans="27:29" x14ac:dyDescent="0.25">
      <c r="AA3166" s="160">
        <f t="shared" si="53"/>
        <v>1</v>
      </c>
      <c r="AB3166" s="160">
        <f>IF(AC3166="",0,IFERROR(IF(VLOOKUP(AC3166,AC$38:AC3165,1,0)&gt;0,0,0),1))</f>
        <v>0</v>
      </c>
      <c r="AC3166" s="161">
        <f>IF(DATOS!J3130=Y$39,DATOS!C3130,"")</f>
        <v>0</v>
      </c>
    </row>
    <row r="3167" spans="27:29" x14ac:dyDescent="0.25">
      <c r="AA3167" s="160">
        <f t="shared" si="53"/>
        <v>1</v>
      </c>
      <c r="AB3167" s="160">
        <f>IF(AC3167="",0,IFERROR(IF(VLOOKUP(AC3167,AC$38:AC3166,1,0)&gt;0,0,0),1))</f>
        <v>0</v>
      </c>
      <c r="AC3167" s="161">
        <f>IF(DATOS!J3131=Y$39,DATOS!C3131,"")</f>
        <v>0</v>
      </c>
    </row>
    <row r="3168" spans="27:29" x14ac:dyDescent="0.25">
      <c r="AA3168" s="160">
        <f t="shared" si="53"/>
        <v>1</v>
      </c>
      <c r="AB3168" s="160">
        <f>IF(AC3168="",0,IFERROR(IF(VLOOKUP(AC3168,AC$38:AC3167,1,0)&gt;0,0,0),1))</f>
        <v>0</v>
      </c>
      <c r="AC3168" s="161">
        <f>IF(DATOS!J3132=Y$39,DATOS!C3132,"")</f>
        <v>0</v>
      </c>
    </row>
    <row r="3169" spans="27:29" x14ac:dyDescent="0.25">
      <c r="AA3169" s="160">
        <f t="shared" si="53"/>
        <v>1</v>
      </c>
      <c r="AB3169" s="160">
        <f>IF(AC3169="",0,IFERROR(IF(VLOOKUP(AC3169,AC$38:AC3168,1,0)&gt;0,0,0),1))</f>
        <v>0</v>
      </c>
      <c r="AC3169" s="161">
        <f>IF(DATOS!J3133=Y$39,DATOS!C3133,"")</f>
        <v>0</v>
      </c>
    </row>
    <row r="3170" spans="27:29" x14ac:dyDescent="0.25">
      <c r="AA3170" s="160">
        <f t="shared" si="53"/>
        <v>1</v>
      </c>
      <c r="AB3170" s="160">
        <f>IF(AC3170="",0,IFERROR(IF(VLOOKUP(AC3170,AC$38:AC3169,1,0)&gt;0,0,0),1))</f>
        <v>0</v>
      </c>
      <c r="AC3170" s="161">
        <f>IF(DATOS!J3134=Y$39,DATOS!C3134,"")</f>
        <v>0</v>
      </c>
    </row>
    <row r="3171" spans="27:29" x14ac:dyDescent="0.25">
      <c r="AA3171" s="160">
        <f t="shared" si="53"/>
        <v>1</v>
      </c>
      <c r="AB3171" s="160">
        <f>IF(AC3171="",0,IFERROR(IF(VLOOKUP(AC3171,AC$38:AC3170,1,0)&gt;0,0,0),1))</f>
        <v>0</v>
      </c>
      <c r="AC3171" s="161">
        <f>IF(DATOS!J3135=Y$39,DATOS!C3135,"")</f>
        <v>0</v>
      </c>
    </row>
    <row r="3172" spans="27:29" x14ac:dyDescent="0.25">
      <c r="AA3172" s="160">
        <f t="shared" si="53"/>
        <v>1</v>
      </c>
      <c r="AB3172" s="160">
        <f>IF(AC3172="",0,IFERROR(IF(VLOOKUP(AC3172,AC$38:AC3171,1,0)&gt;0,0,0),1))</f>
        <v>0</v>
      </c>
      <c r="AC3172" s="161">
        <f>IF(DATOS!J3136=Y$39,DATOS!C3136,"")</f>
        <v>0</v>
      </c>
    </row>
    <row r="3173" spans="27:29" x14ac:dyDescent="0.25">
      <c r="AA3173" s="160">
        <f t="shared" si="53"/>
        <v>1</v>
      </c>
      <c r="AB3173" s="160">
        <f>IF(AC3173="",0,IFERROR(IF(VLOOKUP(AC3173,AC$38:AC3172,1,0)&gt;0,0,0),1))</f>
        <v>0</v>
      </c>
      <c r="AC3173" s="161">
        <f>IF(DATOS!J3137=Y$39,DATOS!C3137,"")</f>
        <v>0</v>
      </c>
    </row>
    <row r="3174" spans="27:29" x14ac:dyDescent="0.25">
      <c r="AA3174" s="160">
        <f t="shared" ref="AA3174:AA3237" si="54">AA3173+AB3174</f>
        <v>1</v>
      </c>
      <c r="AB3174" s="160">
        <f>IF(AC3174="",0,IFERROR(IF(VLOOKUP(AC3174,AC$38:AC3173,1,0)&gt;0,0,0),1))</f>
        <v>0</v>
      </c>
      <c r="AC3174" s="161">
        <f>IF(DATOS!J3138=Y$39,DATOS!C3138,"")</f>
        <v>0</v>
      </c>
    </row>
    <row r="3175" spans="27:29" x14ac:dyDescent="0.25">
      <c r="AA3175" s="160">
        <f t="shared" si="54"/>
        <v>1</v>
      </c>
      <c r="AB3175" s="160">
        <f>IF(AC3175="",0,IFERROR(IF(VLOOKUP(AC3175,AC$38:AC3174,1,0)&gt;0,0,0),1))</f>
        <v>0</v>
      </c>
      <c r="AC3175" s="161">
        <f>IF(DATOS!J3139=Y$39,DATOS!C3139,"")</f>
        <v>0</v>
      </c>
    </row>
    <row r="3176" spans="27:29" x14ac:dyDescent="0.25">
      <c r="AA3176" s="160">
        <f t="shared" si="54"/>
        <v>1</v>
      </c>
      <c r="AB3176" s="160">
        <f>IF(AC3176="",0,IFERROR(IF(VLOOKUP(AC3176,AC$38:AC3175,1,0)&gt;0,0,0),1))</f>
        <v>0</v>
      </c>
      <c r="AC3176" s="161">
        <f>IF(DATOS!J3140=Y$39,DATOS!C3140,"")</f>
        <v>0</v>
      </c>
    </row>
    <row r="3177" spans="27:29" x14ac:dyDescent="0.25">
      <c r="AA3177" s="160">
        <f t="shared" si="54"/>
        <v>1</v>
      </c>
      <c r="AB3177" s="160">
        <f>IF(AC3177="",0,IFERROR(IF(VLOOKUP(AC3177,AC$38:AC3176,1,0)&gt;0,0,0),1))</f>
        <v>0</v>
      </c>
      <c r="AC3177" s="161">
        <f>IF(DATOS!J3141=Y$39,DATOS!C3141,"")</f>
        <v>0</v>
      </c>
    </row>
    <row r="3178" spans="27:29" x14ac:dyDescent="0.25">
      <c r="AA3178" s="160">
        <f t="shared" si="54"/>
        <v>1</v>
      </c>
      <c r="AB3178" s="160">
        <f>IF(AC3178="",0,IFERROR(IF(VLOOKUP(AC3178,AC$38:AC3177,1,0)&gt;0,0,0),1))</f>
        <v>0</v>
      </c>
      <c r="AC3178" s="161">
        <f>IF(DATOS!J3142=Y$39,DATOS!C3142,"")</f>
        <v>0</v>
      </c>
    </row>
    <row r="3179" spans="27:29" x14ac:dyDescent="0.25">
      <c r="AA3179" s="160">
        <f t="shared" si="54"/>
        <v>1</v>
      </c>
      <c r="AB3179" s="160">
        <f>IF(AC3179="",0,IFERROR(IF(VLOOKUP(AC3179,AC$38:AC3178,1,0)&gt;0,0,0),1))</f>
        <v>0</v>
      </c>
      <c r="AC3179" s="161">
        <f>IF(DATOS!J3143=Y$39,DATOS!C3143,"")</f>
        <v>0</v>
      </c>
    </row>
    <row r="3180" spans="27:29" x14ac:dyDescent="0.25">
      <c r="AA3180" s="160">
        <f t="shared" si="54"/>
        <v>1</v>
      </c>
      <c r="AB3180" s="160">
        <f>IF(AC3180="",0,IFERROR(IF(VLOOKUP(AC3180,AC$38:AC3179,1,0)&gt;0,0,0),1))</f>
        <v>0</v>
      </c>
      <c r="AC3180" s="161">
        <f>IF(DATOS!J3144=Y$39,DATOS!C3144,"")</f>
        <v>0</v>
      </c>
    </row>
    <row r="3181" spans="27:29" x14ac:dyDescent="0.25">
      <c r="AA3181" s="160">
        <f t="shared" si="54"/>
        <v>1</v>
      </c>
      <c r="AB3181" s="160">
        <f>IF(AC3181="",0,IFERROR(IF(VLOOKUP(AC3181,AC$38:AC3180,1,0)&gt;0,0,0),1))</f>
        <v>0</v>
      </c>
      <c r="AC3181" s="161">
        <f>IF(DATOS!J3145=Y$39,DATOS!C3145,"")</f>
        <v>0</v>
      </c>
    </row>
    <row r="3182" spans="27:29" x14ac:dyDescent="0.25">
      <c r="AA3182" s="160">
        <f t="shared" si="54"/>
        <v>1</v>
      </c>
      <c r="AB3182" s="160">
        <f>IF(AC3182="",0,IFERROR(IF(VLOOKUP(AC3182,AC$38:AC3181,1,0)&gt;0,0,0),1))</f>
        <v>0</v>
      </c>
      <c r="AC3182" s="161">
        <f>IF(DATOS!J3146=Y$39,DATOS!C3146,"")</f>
        <v>0</v>
      </c>
    </row>
    <row r="3183" spans="27:29" x14ac:dyDescent="0.25">
      <c r="AA3183" s="160">
        <f t="shared" si="54"/>
        <v>1</v>
      </c>
      <c r="AB3183" s="160">
        <f>IF(AC3183="",0,IFERROR(IF(VLOOKUP(AC3183,AC$38:AC3182,1,0)&gt;0,0,0),1))</f>
        <v>0</v>
      </c>
      <c r="AC3183" s="161">
        <f>IF(DATOS!J3147=Y$39,DATOS!C3147,"")</f>
        <v>0</v>
      </c>
    </row>
    <row r="3184" spans="27:29" x14ac:dyDescent="0.25">
      <c r="AA3184" s="160">
        <f t="shared" si="54"/>
        <v>1</v>
      </c>
      <c r="AB3184" s="160">
        <f>IF(AC3184="",0,IFERROR(IF(VLOOKUP(AC3184,AC$38:AC3183,1,0)&gt;0,0,0),1))</f>
        <v>0</v>
      </c>
      <c r="AC3184" s="161">
        <f>IF(DATOS!J3148=Y$39,DATOS!C3148,"")</f>
        <v>0</v>
      </c>
    </row>
    <row r="3185" spans="27:29" x14ac:dyDescent="0.25">
      <c r="AA3185" s="160">
        <f t="shared" si="54"/>
        <v>1</v>
      </c>
      <c r="AB3185" s="160">
        <f>IF(AC3185="",0,IFERROR(IF(VLOOKUP(AC3185,AC$38:AC3184,1,0)&gt;0,0,0),1))</f>
        <v>0</v>
      </c>
      <c r="AC3185" s="161">
        <f>IF(DATOS!J3149=Y$39,DATOS!C3149,"")</f>
        <v>0</v>
      </c>
    </row>
    <row r="3186" spans="27:29" x14ac:dyDescent="0.25">
      <c r="AA3186" s="160">
        <f t="shared" si="54"/>
        <v>1</v>
      </c>
      <c r="AB3186" s="160">
        <f>IF(AC3186="",0,IFERROR(IF(VLOOKUP(AC3186,AC$38:AC3185,1,0)&gt;0,0,0),1))</f>
        <v>0</v>
      </c>
      <c r="AC3186" s="161">
        <f>IF(DATOS!J3150=Y$39,DATOS!C3150,"")</f>
        <v>0</v>
      </c>
    </row>
    <row r="3187" spans="27:29" x14ac:dyDescent="0.25">
      <c r="AA3187" s="160">
        <f t="shared" si="54"/>
        <v>1</v>
      </c>
      <c r="AB3187" s="160">
        <f>IF(AC3187="",0,IFERROR(IF(VLOOKUP(AC3187,AC$38:AC3186,1,0)&gt;0,0,0),1))</f>
        <v>0</v>
      </c>
      <c r="AC3187" s="161">
        <f>IF(DATOS!J3151=Y$39,DATOS!C3151,"")</f>
        <v>0</v>
      </c>
    </row>
    <row r="3188" spans="27:29" x14ac:dyDescent="0.25">
      <c r="AA3188" s="160">
        <f t="shared" si="54"/>
        <v>1</v>
      </c>
      <c r="AB3188" s="160">
        <f>IF(AC3188="",0,IFERROR(IF(VLOOKUP(AC3188,AC$38:AC3187,1,0)&gt;0,0,0),1))</f>
        <v>0</v>
      </c>
      <c r="AC3188" s="161">
        <f>IF(DATOS!J3152=Y$39,DATOS!C3152,"")</f>
        <v>0</v>
      </c>
    </row>
    <row r="3189" spans="27:29" x14ac:dyDescent="0.25">
      <c r="AA3189" s="160">
        <f t="shared" si="54"/>
        <v>1</v>
      </c>
      <c r="AB3189" s="160">
        <f>IF(AC3189="",0,IFERROR(IF(VLOOKUP(AC3189,AC$38:AC3188,1,0)&gt;0,0,0),1))</f>
        <v>0</v>
      </c>
      <c r="AC3189" s="161">
        <f>IF(DATOS!J3153=Y$39,DATOS!C3153,"")</f>
        <v>0</v>
      </c>
    </row>
    <row r="3190" spans="27:29" x14ac:dyDescent="0.25">
      <c r="AA3190" s="160">
        <f t="shared" si="54"/>
        <v>1</v>
      </c>
      <c r="AB3190" s="160">
        <f>IF(AC3190="",0,IFERROR(IF(VLOOKUP(AC3190,AC$38:AC3189,1,0)&gt;0,0,0),1))</f>
        <v>0</v>
      </c>
      <c r="AC3190" s="161">
        <f>IF(DATOS!J3154=Y$39,DATOS!C3154,"")</f>
        <v>0</v>
      </c>
    </row>
    <row r="3191" spans="27:29" x14ac:dyDescent="0.25">
      <c r="AA3191" s="160">
        <f t="shared" si="54"/>
        <v>1</v>
      </c>
      <c r="AB3191" s="160">
        <f>IF(AC3191="",0,IFERROR(IF(VLOOKUP(AC3191,AC$38:AC3190,1,0)&gt;0,0,0),1))</f>
        <v>0</v>
      </c>
      <c r="AC3191" s="161">
        <f>IF(DATOS!J3155=Y$39,DATOS!C3155,"")</f>
        <v>0</v>
      </c>
    </row>
    <row r="3192" spans="27:29" x14ac:dyDescent="0.25">
      <c r="AA3192" s="160">
        <f t="shared" si="54"/>
        <v>1</v>
      </c>
      <c r="AB3192" s="160">
        <f>IF(AC3192="",0,IFERROR(IF(VLOOKUP(AC3192,AC$38:AC3191,1,0)&gt;0,0,0),1))</f>
        <v>0</v>
      </c>
      <c r="AC3192" s="161">
        <f>IF(DATOS!J3156=Y$39,DATOS!C3156,"")</f>
        <v>0</v>
      </c>
    </row>
    <row r="3193" spans="27:29" x14ac:dyDescent="0.25">
      <c r="AA3193" s="160">
        <f t="shared" si="54"/>
        <v>1</v>
      </c>
      <c r="AB3193" s="160">
        <f>IF(AC3193="",0,IFERROR(IF(VLOOKUP(AC3193,AC$38:AC3192,1,0)&gt;0,0,0),1))</f>
        <v>0</v>
      </c>
      <c r="AC3193" s="161">
        <f>IF(DATOS!J3157=Y$39,DATOS!C3157,"")</f>
        <v>0</v>
      </c>
    </row>
    <row r="3194" spans="27:29" x14ac:dyDescent="0.25">
      <c r="AA3194" s="160">
        <f t="shared" si="54"/>
        <v>1</v>
      </c>
      <c r="AB3194" s="160">
        <f>IF(AC3194="",0,IFERROR(IF(VLOOKUP(AC3194,AC$38:AC3193,1,0)&gt;0,0,0),1))</f>
        <v>0</v>
      </c>
      <c r="AC3194" s="161">
        <f>IF(DATOS!J3158=Y$39,DATOS!C3158,"")</f>
        <v>0</v>
      </c>
    </row>
    <row r="3195" spans="27:29" x14ac:dyDescent="0.25">
      <c r="AA3195" s="160">
        <f t="shared" si="54"/>
        <v>1</v>
      </c>
      <c r="AB3195" s="160">
        <f>IF(AC3195="",0,IFERROR(IF(VLOOKUP(AC3195,AC$38:AC3194,1,0)&gt;0,0,0),1))</f>
        <v>0</v>
      </c>
      <c r="AC3195" s="161">
        <f>IF(DATOS!J3159=Y$39,DATOS!C3159,"")</f>
        <v>0</v>
      </c>
    </row>
    <row r="3196" spans="27:29" x14ac:dyDescent="0.25">
      <c r="AA3196" s="160">
        <f t="shared" si="54"/>
        <v>1</v>
      </c>
      <c r="AB3196" s="160">
        <f>IF(AC3196="",0,IFERROR(IF(VLOOKUP(AC3196,AC$38:AC3195,1,0)&gt;0,0,0),1))</f>
        <v>0</v>
      </c>
      <c r="AC3196" s="161">
        <f>IF(DATOS!J3160=Y$39,DATOS!C3160,"")</f>
        <v>0</v>
      </c>
    </row>
    <row r="3197" spans="27:29" x14ac:dyDescent="0.25">
      <c r="AA3197" s="160">
        <f t="shared" si="54"/>
        <v>1</v>
      </c>
      <c r="AB3197" s="160">
        <f>IF(AC3197="",0,IFERROR(IF(VLOOKUP(AC3197,AC$38:AC3196,1,0)&gt;0,0,0),1))</f>
        <v>0</v>
      </c>
      <c r="AC3197" s="161">
        <f>IF(DATOS!J3161=Y$39,DATOS!C3161,"")</f>
        <v>0</v>
      </c>
    </row>
    <row r="3198" spans="27:29" x14ac:dyDescent="0.25">
      <c r="AA3198" s="160">
        <f t="shared" si="54"/>
        <v>1</v>
      </c>
      <c r="AB3198" s="160">
        <f>IF(AC3198="",0,IFERROR(IF(VLOOKUP(AC3198,AC$38:AC3197,1,0)&gt;0,0,0),1))</f>
        <v>0</v>
      </c>
      <c r="AC3198" s="161">
        <f>IF(DATOS!J3162=Y$39,DATOS!C3162,"")</f>
        <v>0</v>
      </c>
    </row>
    <row r="3199" spans="27:29" x14ac:dyDescent="0.25">
      <c r="AA3199" s="160">
        <f t="shared" si="54"/>
        <v>1</v>
      </c>
      <c r="AB3199" s="160">
        <f>IF(AC3199="",0,IFERROR(IF(VLOOKUP(AC3199,AC$38:AC3198,1,0)&gt;0,0,0),1))</f>
        <v>0</v>
      </c>
      <c r="AC3199" s="161">
        <f>IF(DATOS!J3163=Y$39,DATOS!C3163,"")</f>
        <v>0</v>
      </c>
    </row>
    <row r="3200" spans="27:29" x14ac:dyDescent="0.25">
      <c r="AA3200" s="160">
        <f t="shared" si="54"/>
        <v>1</v>
      </c>
      <c r="AB3200" s="160">
        <f>IF(AC3200="",0,IFERROR(IF(VLOOKUP(AC3200,AC$38:AC3199,1,0)&gt;0,0,0),1))</f>
        <v>0</v>
      </c>
      <c r="AC3200" s="161">
        <f>IF(DATOS!J3164=Y$39,DATOS!C3164,"")</f>
        <v>0</v>
      </c>
    </row>
    <row r="3201" spans="27:29" x14ac:dyDescent="0.25">
      <c r="AA3201" s="160">
        <f t="shared" si="54"/>
        <v>1</v>
      </c>
      <c r="AB3201" s="160">
        <f>IF(AC3201="",0,IFERROR(IF(VLOOKUP(AC3201,AC$38:AC3200,1,0)&gt;0,0,0),1))</f>
        <v>0</v>
      </c>
      <c r="AC3201" s="161">
        <f>IF(DATOS!J3165=Y$39,DATOS!C3165,"")</f>
        <v>0</v>
      </c>
    </row>
    <row r="3202" spans="27:29" x14ac:dyDescent="0.25">
      <c r="AA3202" s="160">
        <f t="shared" si="54"/>
        <v>1</v>
      </c>
      <c r="AB3202" s="160">
        <f>IF(AC3202="",0,IFERROR(IF(VLOOKUP(AC3202,AC$38:AC3201,1,0)&gt;0,0,0),1))</f>
        <v>0</v>
      </c>
      <c r="AC3202" s="161">
        <f>IF(DATOS!J3166=Y$39,DATOS!C3166,"")</f>
        <v>0</v>
      </c>
    </row>
    <row r="3203" spans="27:29" x14ac:dyDescent="0.25">
      <c r="AA3203" s="160">
        <f t="shared" si="54"/>
        <v>1</v>
      </c>
      <c r="AB3203" s="160">
        <f>IF(AC3203="",0,IFERROR(IF(VLOOKUP(AC3203,AC$38:AC3202,1,0)&gt;0,0,0),1))</f>
        <v>0</v>
      </c>
      <c r="AC3203" s="161">
        <f>IF(DATOS!J3167=Y$39,DATOS!C3167,"")</f>
        <v>0</v>
      </c>
    </row>
    <row r="3204" spans="27:29" x14ac:dyDescent="0.25">
      <c r="AA3204" s="160">
        <f t="shared" si="54"/>
        <v>1</v>
      </c>
      <c r="AB3204" s="160">
        <f>IF(AC3204="",0,IFERROR(IF(VLOOKUP(AC3204,AC$38:AC3203,1,0)&gt;0,0,0),1))</f>
        <v>0</v>
      </c>
      <c r="AC3204" s="161">
        <f>IF(DATOS!J3168=Y$39,DATOS!C3168,"")</f>
        <v>0</v>
      </c>
    </row>
    <row r="3205" spans="27:29" x14ac:dyDescent="0.25">
      <c r="AA3205" s="160">
        <f t="shared" si="54"/>
        <v>1</v>
      </c>
      <c r="AB3205" s="160">
        <f>IF(AC3205="",0,IFERROR(IF(VLOOKUP(AC3205,AC$38:AC3204,1,0)&gt;0,0,0),1))</f>
        <v>0</v>
      </c>
      <c r="AC3205" s="161">
        <f>IF(DATOS!J3169=Y$39,DATOS!C3169,"")</f>
        <v>0</v>
      </c>
    </row>
    <row r="3206" spans="27:29" x14ac:dyDescent="0.25">
      <c r="AA3206" s="160">
        <f t="shared" si="54"/>
        <v>1</v>
      </c>
      <c r="AB3206" s="160">
        <f>IF(AC3206="",0,IFERROR(IF(VLOOKUP(AC3206,AC$38:AC3205,1,0)&gt;0,0,0),1))</f>
        <v>0</v>
      </c>
      <c r="AC3206" s="161">
        <f>IF(DATOS!J3170=Y$39,DATOS!C3170,"")</f>
        <v>0</v>
      </c>
    </row>
    <row r="3207" spans="27:29" x14ac:dyDescent="0.25">
      <c r="AA3207" s="160">
        <f t="shared" si="54"/>
        <v>1</v>
      </c>
      <c r="AB3207" s="160">
        <f>IF(AC3207="",0,IFERROR(IF(VLOOKUP(AC3207,AC$38:AC3206,1,0)&gt;0,0,0),1))</f>
        <v>0</v>
      </c>
      <c r="AC3207" s="161">
        <f>IF(DATOS!J3171=Y$39,DATOS!C3171,"")</f>
        <v>0</v>
      </c>
    </row>
    <row r="3208" spans="27:29" x14ac:dyDescent="0.25">
      <c r="AA3208" s="160">
        <f t="shared" si="54"/>
        <v>1</v>
      </c>
      <c r="AB3208" s="160">
        <f>IF(AC3208="",0,IFERROR(IF(VLOOKUP(AC3208,AC$38:AC3207,1,0)&gt;0,0,0),1))</f>
        <v>0</v>
      </c>
      <c r="AC3208" s="161">
        <f>IF(DATOS!J3172=Y$39,DATOS!C3172,"")</f>
        <v>0</v>
      </c>
    </row>
    <row r="3209" spans="27:29" x14ac:dyDescent="0.25">
      <c r="AA3209" s="160">
        <f t="shared" si="54"/>
        <v>1</v>
      </c>
      <c r="AB3209" s="160">
        <f>IF(AC3209="",0,IFERROR(IF(VLOOKUP(AC3209,AC$38:AC3208,1,0)&gt;0,0,0),1))</f>
        <v>0</v>
      </c>
      <c r="AC3209" s="161">
        <f>IF(DATOS!J3173=Y$39,DATOS!C3173,"")</f>
        <v>0</v>
      </c>
    </row>
    <row r="3210" spans="27:29" x14ac:dyDescent="0.25">
      <c r="AA3210" s="160">
        <f t="shared" si="54"/>
        <v>1</v>
      </c>
      <c r="AB3210" s="160">
        <f>IF(AC3210="",0,IFERROR(IF(VLOOKUP(AC3210,AC$38:AC3209,1,0)&gt;0,0,0),1))</f>
        <v>0</v>
      </c>
      <c r="AC3210" s="161">
        <f>IF(DATOS!J3174=Y$39,DATOS!C3174,"")</f>
        <v>0</v>
      </c>
    </row>
    <row r="3211" spans="27:29" x14ac:dyDescent="0.25">
      <c r="AA3211" s="160">
        <f t="shared" si="54"/>
        <v>1</v>
      </c>
      <c r="AB3211" s="160">
        <f>IF(AC3211="",0,IFERROR(IF(VLOOKUP(AC3211,AC$38:AC3210,1,0)&gt;0,0,0),1))</f>
        <v>0</v>
      </c>
      <c r="AC3211" s="161">
        <f>IF(DATOS!J3175=Y$39,DATOS!C3175,"")</f>
        <v>0</v>
      </c>
    </row>
    <row r="3212" spans="27:29" x14ac:dyDescent="0.25">
      <c r="AA3212" s="160">
        <f t="shared" si="54"/>
        <v>1</v>
      </c>
      <c r="AB3212" s="160">
        <f>IF(AC3212="",0,IFERROR(IF(VLOOKUP(AC3212,AC$38:AC3211,1,0)&gt;0,0,0),1))</f>
        <v>0</v>
      </c>
      <c r="AC3212" s="161">
        <f>IF(DATOS!J3176=Y$39,DATOS!C3176,"")</f>
        <v>0</v>
      </c>
    </row>
    <row r="3213" spans="27:29" x14ac:dyDescent="0.25">
      <c r="AA3213" s="160">
        <f t="shared" si="54"/>
        <v>1</v>
      </c>
      <c r="AB3213" s="160">
        <f>IF(AC3213="",0,IFERROR(IF(VLOOKUP(AC3213,AC$38:AC3212,1,0)&gt;0,0,0),1))</f>
        <v>0</v>
      </c>
      <c r="AC3213" s="161">
        <f>IF(DATOS!J3177=Y$39,DATOS!C3177,"")</f>
        <v>0</v>
      </c>
    </row>
    <row r="3214" spans="27:29" x14ac:dyDescent="0.25">
      <c r="AA3214" s="160">
        <f t="shared" si="54"/>
        <v>1</v>
      </c>
      <c r="AB3214" s="160">
        <f>IF(AC3214="",0,IFERROR(IF(VLOOKUP(AC3214,AC$38:AC3213,1,0)&gt;0,0,0),1))</f>
        <v>0</v>
      </c>
      <c r="AC3214" s="161">
        <f>IF(DATOS!J3178=Y$39,DATOS!C3178,"")</f>
        <v>0</v>
      </c>
    </row>
    <row r="3215" spans="27:29" x14ac:dyDescent="0.25">
      <c r="AA3215" s="160">
        <f t="shared" si="54"/>
        <v>1</v>
      </c>
      <c r="AB3215" s="160">
        <f>IF(AC3215="",0,IFERROR(IF(VLOOKUP(AC3215,AC$38:AC3214,1,0)&gt;0,0,0),1))</f>
        <v>0</v>
      </c>
      <c r="AC3215" s="161">
        <f>IF(DATOS!J3179=Y$39,DATOS!C3179,"")</f>
        <v>0</v>
      </c>
    </row>
    <row r="3216" spans="27:29" x14ac:dyDescent="0.25">
      <c r="AA3216" s="160">
        <f t="shared" si="54"/>
        <v>1</v>
      </c>
      <c r="AB3216" s="160">
        <f>IF(AC3216="",0,IFERROR(IF(VLOOKUP(AC3216,AC$38:AC3215,1,0)&gt;0,0,0),1))</f>
        <v>0</v>
      </c>
      <c r="AC3216" s="161">
        <f>IF(DATOS!J3180=Y$39,DATOS!C3180,"")</f>
        <v>0</v>
      </c>
    </row>
    <row r="3217" spans="27:29" x14ac:dyDescent="0.25">
      <c r="AA3217" s="160">
        <f t="shared" si="54"/>
        <v>1</v>
      </c>
      <c r="AB3217" s="160">
        <f>IF(AC3217="",0,IFERROR(IF(VLOOKUP(AC3217,AC$38:AC3216,1,0)&gt;0,0,0),1))</f>
        <v>0</v>
      </c>
      <c r="AC3217" s="161">
        <f>IF(DATOS!J3181=Y$39,DATOS!C3181,"")</f>
        <v>0</v>
      </c>
    </row>
    <row r="3218" spans="27:29" x14ac:dyDescent="0.25">
      <c r="AA3218" s="160">
        <f t="shared" si="54"/>
        <v>1</v>
      </c>
      <c r="AB3218" s="160">
        <f>IF(AC3218="",0,IFERROR(IF(VLOOKUP(AC3218,AC$38:AC3217,1,0)&gt;0,0,0),1))</f>
        <v>0</v>
      </c>
      <c r="AC3218" s="161">
        <f>IF(DATOS!J3182=Y$39,DATOS!C3182,"")</f>
        <v>0</v>
      </c>
    </row>
    <row r="3219" spans="27:29" x14ac:dyDescent="0.25">
      <c r="AA3219" s="160">
        <f t="shared" si="54"/>
        <v>1</v>
      </c>
      <c r="AB3219" s="160">
        <f>IF(AC3219="",0,IFERROR(IF(VLOOKUP(AC3219,AC$38:AC3218,1,0)&gt;0,0,0),1))</f>
        <v>0</v>
      </c>
      <c r="AC3219" s="161">
        <f>IF(DATOS!J3183=Y$39,DATOS!C3183,"")</f>
        <v>0</v>
      </c>
    </row>
    <row r="3220" spans="27:29" x14ac:dyDescent="0.25">
      <c r="AA3220" s="160">
        <f t="shared" si="54"/>
        <v>1</v>
      </c>
      <c r="AB3220" s="160">
        <f>IF(AC3220="",0,IFERROR(IF(VLOOKUP(AC3220,AC$38:AC3219,1,0)&gt;0,0,0),1))</f>
        <v>0</v>
      </c>
      <c r="AC3220" s="161">
        <f>IF(DATOS!J3184=Y$39,DATOS!C3184,"")</f>
        <v>0</v>
      </c>
    </row>
    <row r="3221" spans="27:29" x14ac:dyDescent="0.25">
      <c r="AA3221" s="160">
        <f t="shared" si="54"/>
        <v>1</v>
      </c>
      <c r="AB3221" s="160">
        <f>IF(AC3221="",0,IFERROR(IF(VLOOKUP(AC3221,AC$38:AC3220,1,0)&gt;0,0,0),1))</f>
        <v>0</v>
      </c>
      <c r="AC3221" s="161">
        <f>IF(DATOS!J3185=Y$39,DATOS!C3185,"")</f>
        <v>0</v>
      </c>
    </row>
    <row r="3222" spans="27:29" x14ac:dyDescent="0.25">
      <c r="AA3222" s="160">
        <f t="shared" si="54"/>
        <v>1</v>
      </c>
      <c r="AB3222" s="160">
        <f>IF(AC3222="",0,IFERROR(IF(VLOOKUP(AC3222,AC$38:AC3221,1,0)&gt;0,0,0),1))</f>
        <v>0</v>
      </c>
      <c r="AC3222" s="161">
        <f>IF(DATOS!J3186=Y$39,DATOS!C3186,"")</f>
        <v>0</v>
      </c>
    </row>
    <row r="3223" spans="27:29" x14ac:dyDescent="0.25">
      <c r="AA3223" s="160">
        <f t="shared" si="54"/>
        <v>1</v>
      </c>
      <c r="AB3223" s="160">
        <f>IF(AC3223="",0,IFERROR(IF(VLOOKUP(AC3223,AC$38:AC3222,1,0)&gt;0,0,0),1))</f>
        <v>0</v>
      </c>
      <c r="AC3223" s="161">
        <f>IF(DATOS!J3187=Y$39,DATOS!C3187,"")</f>
        <v>0</v>
      </c>
    </row>
    <row r="3224" spans="27:29" x14ac:dyDescent="0.25">
      <c r="AA3224" s="160">
        <f t="shared" si="54"/>
        <v>1</v>
      </c>
      <c r="AB3224" s="160">
        <f>IF(AC3224="",0,IFERROR(IF(VLOOKUP(AC3224,AC$38:AC3223,1,0)&gt;0,0,0),1))</f>
        <v>0</v>
      </c>
      <c r="AC3224" s="161">
        <f>IF(DATOS!J3188=Y$39,DATOS!C3188,"")</f>
        <v>0</v>
      </c>
    </row>
    <row r="3225" spans="27:29" x14ac:dyDescent="0.25">
      <c r="AA3225" s="160">
        <f t="shared" si="54"/>
        <v>1</v>
      </c>
      <c r="AB3225" s="160">
        <f>IF(AC3225="",0,IFERROR(IF(VLOOKUP(AC3225,AC$38:AC3224,1,0)&gt;0,0,0),1))</f>
        <v>0</v>
      </c>
      <c r="AC3225" s="161">
        <f>IF(DATOS!J3189=Y$39,DATOS!C3189,"")</f>
        <v>0</v>
      </c>
    </row>
    <row r="3226" spans="27:29" x14ac:dyDescent="0.25">
      <c r="AA3226" s="160">
        <f t="shared" si="54"/>
        <v>1</v>
      </c>
      <c r="AB3226" s="160">
        <f>IF(AC3226="",0,IFERROR(IF(VLOOKUP(AC3226,AC$38:AC3225,1,0)&gt;0,0,0),1))</f>
        <v>0</v>
      </c>
      <c r="AC3226" s="161">
        <f>IF(DATOS!J3190=Y$39,DATOS!C3190,"")</f>
        <v>0</v>
      </c>
    </row>
    <row r="3227" spans="27:29" x14ac:dyDescent="0.25">
      <c r="AA3227" s="160">
        <f t="shared" si="54"/>
        <v>1</v>
      </c>
      <c r="AB3227" s="160">
        <f>IF(AC3227="",0,IFERROR(IF(VLOOKUP(AC3227,AC$38:AC3226,1,0)&gt;0,0,0),1))</f>
        <v>0</v>
      </c>
      <c r="AC3227" s="161">
        <f>IF(DATOS!J3191=Y$39,DATOS!C3191,"")</f>
        <v>0</v>
      </c>
    </row>
    <row r="3228" spans="27:29" x14ac:dyDescent="0.25">
      <c r="AA3228" s="160">
        <f t="shared" si="54"/>
        <v>1</v>
      </c>
      <c r="AB3228" s="160">
        <f>IF(AC3228="",0,IFERROR(IF(VLOOKUP(AC3228,AC$38:AC3227,1,0)&gt;0,0,0),1))</f>
        <v>0</v>
      </c>
      <c r="AC3228" s="161">
        <f>IF(DATOS!J3192=Y$39,DATOS!C3192,"")</f>
        <v>0</v>
      </c>
    </row>
    <row r="3229" spans="27:29" x14ac:dyDescent="0.25">
      <c r="AA3229" s="160">
        <f t="shared" si="54"/>
        <v>1</v>
      </c>
      <c r="AB3229" s="160">
        <f>IF(AC3229="",0,IFERROR(IF(VLOOKUP(AC3229,AC$38:AC3228,1,0)&gt;0,0,0),1))</f>
        <v>0</v>
      </c>
      <c r="AC3229" s="161">
        <f>IF(DATOS!J3193=Y$39,DATOS!C3193,"")</f>
        <v>0</v>
      </c>
    </row>
    <row r="3230" spans="27:29" x14ac:dyDescent="0.25">
      <c r="AA3230" s="160">
        <f t="shared" si="54"/>
        <v>1</v>
      </c>
      <c r="AB3230" s="160">
        <f>IF(AC3230="",0,IFERROR(IF(VLOOKUP(AC3230,AC$38:AC3229,1,0)&gt;0,0,0),1))</f>
        <v>0</v>
      </c>
      <c r="AC3230" s="161">
        <f>IF(DATOS!J3194=Y$39,DATOS!C3194,"")</f>
        <v>0</v>
      </c>
    </row>
    <row r="3231" spans="27:29" x14ac:dyDescent="0.25">
      <c r="AA3231" s="160">
        <f t="shared" si="54"/>
        <v>1</v>
      </c>
      <c r="AB3231" s="160">
        <f>IF(AC3231="",0,IFERROR(IF(VLOOKUP(AC3231,AC$38:AC3230,1,0)&gt;0,0,0),1))</f>
        <v>0</v>
      </c>
      <c r="AC3231" s="161">
        <f>IF(DATOS!J3195=Y$39,DATOS!C3195,"")</f>
        <v>0</v>
      </c>
    </row>
    <row r="3232" spans="27:29" x14ac:dyDescent="0.25">
      <c r="AA3232" s="160">
        <f t="shared" si="54"/>
        <v>1</v>
      </c>
      <c r="AB3232" s="160">
        <f>IF(AC3232="",0,IFERROR(IF(VLOOKUP(AC3232,AC$38:AC3231,1,0)&gt;0,0,0),1))</f>
        <v>0</v>
      </c>
      <c r="AC3232" s="161">
        <f>IF(DATOS!J3196=Y$39,DATOS!C3196,"")</f>
        <v>0</v>
      </c>
    </row>
    <row r="3233" spans="27:29" x14ac:dyDescent="0.25">
      <c r="AA3233" s="160">
        <f t="shared" si="54"/>
        <v>1</v>
      </c>
      <c r="AB3233" s="160">
        <f>IF(AC3233="",0,IFERROR(IF(VLOOKUP(AC3233,AC$38:AC3232,1,0)&gt;0,0,0),1))</f>
        <v>0</v>
      </c>
      <c r="AC3233" s="161">
        <f>IF(DATOS!J3197=Y$39,DATOS!C3197,"")</f>
        <v>0</v>
      </c>
    </row>
    <row r="3234" spans="27:29" x14ac:dyDescent="0.25">
      <c r="AA3234" s="160">
        <f t="shared" si="54"/>
        <v>1</v>
      </c>
      <c r="AB3234" s="160">
        <f>IF(AC3234="",0,IFERROR(IF(VLOOKUP(AC3234,AC$38:AC3233,1,0)&gt;0,0,0),1))</f>
        <v>0</v>
      </c>
      <c r="AC3234" s="161">
        <f>IF(DATOS!J3198=Y$39,DATOS!C3198,"")</f>
        <v>0</v>
      </c>
    </row>
    <row r="3235" spans="27:29" x14ac:dyDescent="0.25">
      <c r="AA3235" s="160">
        <f t="shared" si="54"/>
        <v>1</v>
      </c>
      <c r="AB3235" s="160">
        <f>IF(AC3235="",0,IFERROR(IF(VLOOKUP(AC3235,AC$38:AC3234,1,0)&gt;0,0,0),1))</f>
        <v>0</v>
      </c>
      <c r="AC3235" s="161">
        <f>IF(DATOS!J3199=Y$39,DATOS!C3199,"")</f>
        <v>0</v>
      </c>
    </row>
    <row r="3236" spans="27:29" x14ac:dyDescent="0.25">
      <c r="AA3236" s="160">
        <f t="shared" si="54"/>
        <v>1</v>
      </c>
      <c r="AB3236" s="160">
        <f>IF(AC3236="",0,IFERROR(IF(VLOOKUP(AC3236,AC$38:AC3235,1,0)&gt;0,0,0),1))</f>
        <v>0</v>
      </c>
      <c r="AC3236" s="161">
        <f>IF(DATOS!J3200=Y$39,DATOS!C3200,"")</f>
        <v>0</v>
      </c>
    </row>
    <row r="3237" spans="27:29" x14ac:dyDescent="0.25">
      <c r="AA3237" s="160">
        <f t="shared" si="54"/>
        <v>1</v>
      </c>
      <c r="AB3237" s="160">
        <f>IF(AC3237="",0,IFERROR(IF(VLOOKUP(AC3237,AC$38:AC3236,1,0)&gt;0,0,0),1))</f>
        <v>0</v>
      </c>
      <c r="AC3237" s="161">
        <f>IF(DATOS!J3201=Y$39,DATOS!C3201,"")</f>
        <v>0</v>
      </c>
    </row>
    <row r="3238" spans="27:29" x14ac:dyDescent="0.25">
      <c r="AA3238" s="160">
        <f t="shared" ref="AA3238:AA3301" si="55">AA3237+AB3238</f>
        <v>1</v>
      </c>
      <c r="AB3238" s="160">
        <f>IF(AC3238="",0,IFERROR(IF(VLOOKUP(AC3238,AC$38:AC3237,1,0)&gt;0,0,0),1))</f>
        <v>0</v>
      </c>
      <c r="AC3238" s="161">
        <f>IF(DATOS!J3202=Y$39,DATOS!C3202,"")</f>
        <v>0</v>
      </c>
    </row>
    <row r="3239" spans="27:29" x14ac:dyDescent="0.25">
      <c r="AA3239" s="160">
        <f t="shared" si="55"/>
        <v>1</v>
      </c>
      <c r="AB3239" s="160">
        <f>IF(AC3239="",0,IFERROR(IF(VLOOKUP(AC3239,AC$38:AC3238,1,0)&gt;0,0,0),1))</f>
        <v>0</v>
      </c>
      <c r="AC3239" s="161">
        <f>IF(DATOS!J3203=Y$39,DATOS!C3203,"")</f>
        <v>0</v>
      </c>
    </row>
    <row r="3240" spans="27:29" x14ac:dyDescent="0.25">
      <c r="AA3240" s="160">
        <f t="shared" si="55"/>
        <v>1</v>
      </c>
      <c r="AB3240" s="160">
        <f>IF(AC3240="",0,IFERROR(IF(VLOOKUP(AC3240,AC$38:AC3239,1,0)&gt;0,0,0),1))</f>
        <v>0</v>
      </c>
      <c r="AC3240" s="161">
        <f>IF(DATOS!J3204=Y$39,DATOS!C3204,"")</f>
        <v>0</v>
      </c>
    </row>
    <row r="3241" spans="27:29" x14ac:dyDescent="0.25">
      <c r="AA3241" s="160">
        <f t="shared" si="55"/>
        <v>1</v>
      </c>
      <c r="AB3241" s="160">
        <f>IF(AC3241="",0,IFERROR(IF(VLOOKUP(AC3241,AC$38:AC3240,1,0)&gt;0,0,0),1))</f>
        <v>0</v>
      </c>
      <c r="AC3241" s="161">
        <f>IF(DATOS!J3205=Y$39,DATOS!C3205,"")</f>
        <v>0</v>
      </c>
    </row>
    <row r="3242" spans="27:29" x14ac:dyDescent="0.25">
      <c r="AA3242" s="160">
        <f t="shared" si="55"/>
        <v>1</v>
      </c>
      <c r="AB3242" s="160">
        <f>IF(AC3242="",0,IFERROR(IF(VLOOKUP(AC3242,AC$38:AC3241,1,0)&gt;0,0,0),1))</f>
        <v>0</v>
      </c>
      <c r="AC3242" s="161">
        <f>IF(DATOS!J3206=Y$39,DATOS!C3206,"")</f>
        <v>0</v>
      </c>
    </row>
    <row r="3243" spans="27:29" x14ac:dyDescent="0.25">
      <c r="AA3243" s="160">
        <f t="shared" si="55"/>
        <v>1</v>
      </c>
      <c r="AB3243" s="160">
        <f>IF(AC3243="",0,IFERROR(IF(VLOOKUP(AC3243,AC$38:AC3242,1,0)&gt;0,0,0),1))</f>
        <v>0</v>
      </c>
      <c r="AC3243" s="161">
        <f>IF(DATOS!J3207=Y$39,DATOS!C3207,"")</f>
        <v>0</v>
      </c>
    </row>
    <row r="3244" spans="27:29" x14ac:dyDescent="0.25">
      <c r="AA3244" s="160">
        <f t="shared" si="55"/>
        <v>1</v>
      </c>
      <c r="AB3244" s="160">
        <f>IF(AC3244="",0,IFERROR(IF(VLOOKUP(AC3244,AC$38:AC3243,1,0)&gt;0,0,0),1))</f>
        <v>0</v>
      </c>
      <c r="AC3244" s="161">
        <f>IF(DATOS!J3208=Y$39,DATOS!C3208,"")</f>
        <v>0</v>
      </c>
    </row>
    <row r="3245" spans="27:29" x14ac:dyDescent="0.25">
      <c r="AA3245" s="160">
        <f t="shared" si="55"/>
        <v>1</v>
      </c>
      <c r="AB3245" s="160">
        <f>IF(AC3245="",0,IFERROR(IF(VLOOKUP(AC3245,AC$38:AC3244,1,0)&gt;0,0,0),1))</f>
        <v>0</v>
      </c>
      <c r="AC3245" s="161">
        <f>IF(DATOS!J3209=Y$39,DATOS!C3209,"")</f>
        <v>0</v>
      </c>
    </row>
    <row r="3246" spans="27:29" x14ac:dyDescent="0.25">
      <c r="AA3246" s="160">
        <f t="shared" si="55"/>
        <v>1</v>
      </c>
      <c r="AB3246" s="160">
        <f>IF(AC3246="",0,IFERROR(IF(VLOOKUP(AC3246,AC$38:AC3245,1,0)&gt;0,0,0),1))</f>
        <v>0</v>
      </c>
      <c r="AC3246" s="161">
        <f>IF(DATOS!J3210=Y$39,DATOS!C3210,"")</f>
        <v>0</v>
      </c>
    </row>
    <row r="3247" spans="27:29" x14ac:dyDescent="0.25">
      <c r="AA3247" s="160">
        <f t="shared" si="55"/>
        <v>1</v>
      </c>
      <c r="AB3247" s="160">
        <f>IF(AC3247="",0,IFERROR(IF(VLOOKUP(AC3247,AC$38:AC3246,1,0)&gt;0,0,0),1))</f>
        <v>0</v>
      </c>
      <c r="AC3247" s="161">
        <f>IF(DATOS!J3211=Y$39,DATOS!C3211,"")</f>
        <v>0</v>
      </c>
    </row>
    <row r="3248" spans="27:29" x14ac:dyDescent="0.25">
      <c r="AA3248" s="160">
        <f t="shared" si="55"/>
        <v>1</v>
      </c>
      <c r="AB3248" s="160">
        <f>IF(AC3248="",0,IFERROR(IF(VLOOKUP(AC3248,AC$38:AC3247,1,0)&gt;0,0,0),1))</f>
        <v>0</v>
      </c>
      <c r="AC3248" s="161">
        <f>IF(DATOS!J3212=Y$39,DATOS!C3212,"")</f>
        <v>0</v>
      </c>
    </row>
    <row r="3249" spans="27:29" x14ac:dyDescent="0.25">
      <c r="AA3249" s="160">
        <f t="shared" si="55"/>
        <v>1</v>
      </c>
      <c r="AB3249" s="160">
        <f>IF(AC3249="",0,IFERROR(IF(VLOOKUP(AC3249,AC$38:AC3248,1,0)&gt;0,0,0),1))</f>
        <v>0</v>
      </c>
      <c r="AC3249" s="161">
        <f>IF(DATOS!J3213=Y$39,DATOS!C3213,"")</f>
        <v>0</v>
      </c>
    </row>
    <row r="3250" spans="27:29" x14ac:dyDescent="0.25">
      <c r="AA3250" s="160">
        <f t="shared" si="55"/>
        <v>1</v>
      </c>
      <c r="AB3250" s="160">
        <f>IF(AC3250="",0,IFERROR(IF(VLOOKUP(AC3250,AC$38:AC3249,1,0)&gt;0,0,0),1))</f>
        <v>0</v>
      </c>
      <c r="AC3250" s="161">
        <f>IF(DATOS!J3214=Y$39,DATOS!C3214,"")</f>
        <v>0</v>
      </c>
    </row>
    <row r="3251" spans="27:29" x14ac:dyDescent="0.25">
      <c r="AA3251" s="160">
        <f t="shared" si="55"/>
        <v>1</v>
      </c>
      <c r="AB3251" s="160">
        <f>IF(AC3251="",0,IFERROR(IF(VLOOKUP(AC3251,AC$38:AC3250,1,0)&gt;0,0,0),1))</f>
        <v>0</v>
      </c>
      <c r="AC3251" s="161">
        <f>IF(DATOS!J3215=Y$39,DATOS!C3215,"")</f>
        <v>0</v>
      </c>
    </row>
    <row r="3252" spans="27:29" x14ac:dyDescent="0.25">
      <c r="AA3252" s="160">
        <f t="shared" si="55"/>
        <v>1</v>
      </c>
      <c r="AB3252" s="160">
        <f>IF(AC3252="",0,IFERROR(IF(VLOOKUP(AC3252,AC$38:AC3251,1,0)&gt;0,0,0),1))</f>
        <v>0</v>
      </c>
      <c r="AC3252" s="161">
        <f>IF(DATOS!J3216=Y$39,DATOS!C3216,"")</f>
        <v>0</v>
      </c>
    </row>
    <row r="3253" spans="27:29" x14ac:dyDescent="0.25">
      <c r="AA3253" s="160">
        <f t="shared" si="55"/>
        <v>1</v>
      </c>
      <c r="AB3253" s="160">
        <f>IF(AC3253="",0,IFERROR(IF(VLOOKUP(AC3253,AC$38:AC3252,1,0)&gt;0,0,0),1))</f>
        <v>0</v>
      </c>
      <c r="AC3253" s="161">
        <f>IF(DATOS!J3217=Y$39,DATOS!C3217,"")</f>
        <v>0</v>
      </c>
    </row>
    <row r="3254" spans="27:29" x14ac:dyDescent="0.25">
      <c r="AA3254" s="160">
        <f t="shared" si="55"/>
        <v>1</v>
      </c>
      <c r="AB3254" s="160">
        <f>IF(AC3254="",0,IFERROR(IF(VLOOKUP(AC3254,AC$38:AC3253,1,0)&gt;0,0,0),1))</f>
        <v>0</v>
      </c>
      <c r="AC3254" s="161">
        <f>IF(DATOS!J3218=Y$39,DATOS!C3218,"")</f>
        <v>0</v>
      </c>
    </row>
    <row r="3255" spans="27:29" x14ac:dyDescent="0.25">
      <c r="AA3255" s="160">
        <f t="shared" si="55"/>
        <v>1</v>
      </c>
      <c r="AB3255" s="160">
        <f>IF(AC3255="",0,IFERROR(IF(VLOOKUP(AC3255,AC$38:AC3254,1,0)&gt;0,0,0),1))</f>
        <v>0</v>
      </c>
      <c r="AC3255" s="161">
        <f>IF(DATOS!J3219=Y$39,DATOS!C3219,"")</f>
        <v>0</v>
      </c>
    </row>
    <row r="3256" spans="27:29" x14ac:dyDescent="0.25">
      <c r="AA3256" s="160">
        <f t="shared" si="55"/>
        <v>1</v>
      </c>
      <c r="AB3256" s="160">
        <f>IF(AC3256="",0,IFERROR(IF(VLOOKUP(AC3256,AC$38:AC3255,1,0)&gt;0,0,0),1))</f>
        <v>0</v>
      </c>
      <c r="AC3256" s="161">
        <f>IF(DATOS!J3220=Y$39,DATOS!C3220,"")</f>
        <v>0</v>
      </c>
    </row>
    <row r="3257" spans="27:29" x14ac:dyDescent="0.25">
      <c r="AA3257" s="160">
        <f t="shared" si="55"/>
        <v>1</v>
      </c>
      <c r="AB3257" s="160">
        <f>IF(AC3257="",0,IFERROR(IF(VLOOKUP(AC3257,AC$38:AC3256,1,0)&gt;0,0,0),1))</f>
        <v>0</v>
      </c>
      <c r="AC3257" s="161">
        <f>IF(DATOS!J3221=Y$39,DATOS!C3221,"")</f>
        <v>0</v>
      </c>
    </row>
    <row r="3258" spans="27:29" x14ac:dyDescent="0.25">
      <c r="AA3258" s="160">
        <f t="shared" si="55"/>
        <v>1</v>
      </c>
      <c r="AB3258" s="160">
        <f>IF(AC3258="",0,IFERROR(IF(VLOOKUP(AC3258,AC$38:AC3257,1,0)&gt;0,0,0),1))</f>
        <v>0</v>
      </c>
      <c r="AC3258" s="161">
        <f>IF(DATOS!J3222=Y$39,DATOS!C3222,"")</f>
        <v>0</v>
      </c>
    </row>
    <row r="3259" spans="27:29" x14ac:dyDescent="0.25">
      <c r="AA3259" s="160">
        <f t="shared" si="55"/>
        <v>1</v>
      </c>
      <c r="AB3259" s="160">
        <f>IF(AC3259="",0,IFERROR(IF(VLOOKUP(AC3259,AC$38:AC3258,1,0)&gt;0,0,0),1))</f>
        <v>0</v>
      </c>
      <c r="AC3259" s="161">
        <f>IF(DATOS!J3223=Y$39,DATOS!C3223,"")</f>
        <v>0</v>
      </c>
    </row>
    <row r="3260" spans="27:29" x14ac:dyDescent="0.25">
      <c r="AA3260" s="160">
        <f t="shared" si="55"/>
        <v>1</v>
      </c>
      <c r="AB3260" s="160">
        <f>IF(AC3260="",0,IFERROR(IF(VLOOKUP(AC3260,AC$38:AC3259,1,0)&gt;0,0,0),1))</f>
        <v>0</v>
      </c>
      <c r="AC3260" s="161">
        <f>IF(DATOS!J3224=Y$39,DATOS!C3224,"")</f>
        <v>0</v>
      </c>
    </row>
    <row r="3261" spans="27:29" x14ac:dyDescent="0.25">
      <c r="AA3261" s="160">
        <f t="shared" si="55"/>
        <v>1</v>
      </c>
      <c r="AB3261" s="160">
        <f>IF(AC3261="",0,IFERROR(IF(VLOOKUP(AC3261,AC$38:AC3260,1,0)&gt;0,0,0),1))</f>
        <v>0</v>
      </c>
      <c r="AC3261" s="161">
        <f>IF(DATOS!J3225=Y$39,DATOS!C3225,"")</f>
        <v>0</v>
      </c>
    </row>
    <row r="3262" spans="27:29" x14ac:dyDescent="0.25">
      <c r="AA3262" s="160">
        <f t="shared" si="55"/>
        <v>1</v>
      </c>
      <c r="AB3262" s="160">
        <f>IF(AC3262="",0,IFERROR(IF(VLOOKUP(AC3262,AC$38:AC3261,1,0)&gt;0,0,0),1))</f>
        <v>0</v>
      </c>
      <c r="AC3262" s="161">
        <f>IF(DATOS!J3226=Y$39,DATOS!C3226,"")</f>
        <v>0</v>
      </c>
    </row>
    <row r="3263" spans="27:29" x14ac:dyDescent="0.25">
      <c r="AA3263" s="160">
        <f t="shared" si="55"/>
        <v>1</v>
      </c>
      <c r="AB3263" s="160">
        <f>IF(AC3263="",0,IFERROR(IF(VLOOKUP(AC3263,AC$38:AC3262,1,0)&gt;0,0,0),1))</f>
        <v>0</v>
      </c>
      <c r="AC3263" s="161">
        <f>IF(DATOS!J3227=Y$39,DATOS!C3227,"")</f>
        <v>0</v>
      </c>
    </row>
    <row r="3264" spans="27:29" x14ac:dyDescent="0.25">
      <c r="AA3264" s="160">
        <f t="shared" si="55"/>
        <v>1</v>
      </c>
      <c r="AB3264" s="160">
        <f>IF(AC3264="",0,IFERROR(IF(VLOOKUP(AC3264,AC$38:AC3263,1,0)&gt;0,0,0),1))</f>
        <v>0</v>
      </c>
      <c r="AC3264" s="161">
        <f>IF(DATOS!J3228=Y$39,DATOS!C3228,"")</f>
        <v>0</v>
      </c>
    </row>
    <row r="3265" spans="27:29" x14ac:dyDescent="0.25">
      <c r="AA3265" s="160">
        <f t="shared" si="55"/>
        <v>1</v>
      </c>
      <c r="AB3265" s="160">
        <f>IF(AC3265="",0,IFERROR(IF(VLOOKUP(AC3265,AC$38:AC3264,1,0)&gt;0,0,0),1))</f>
        <v>0</v>
      </c>
      <c r="AC3265" s="161">
        <f>IF(DATOS!J3229=Y$39,DATOS!C3229,"")</f>
        <v>0</v>
      </c>
    </row>
    <row r="3266" spans="27:29" x14ac:dyDescent="0.25">
      <c r="AA3266" s="160">
        <f t="shared" si="55"/>
        <v>1</v>
      </c>
      <c r="AB3266" s="160">
        <f>IF(AC3266="",0,IFERROR(IF(VLOOKUP(AC3266,AC$38:AC3265,1,0)&gt;0,0,0),1))</f>
        <v>0</v>
      </c>
      <c r="AC3266" s="161">
        <f>IF(DATOS!J3230=Y$39,DATOS!C3230,"")</f>
        <v>0</v>
      </c>
    </row>
    <row r="3267" spans="27:29" x14ac:dyDescent="0.25">
      <c r="AA3267" s="160">
        <f t="shared" si="55"/>
        <v>1</v>
      </c>
      <c r="AB3267" s="160">
        <f>IF(AC3267="",0,IFERROR(IF(VLOOKUP(AC3267,AC$38:AC3266,1,0)&gt;0,0,0),1))</f>
        <v>0</v>
      </c>
      <c r="AC3267" s="161">
        <f>IF(DATOS!J3231=Y$39,DATOS!C3231,"")</f>
        <v>0</v>
      </c>
    </row>
    <row r="3268" spans="27:29" x14ac:dyDescent="0.25">
      <c r="AA3268" s="160">
        <f t="shared" si="55"/>
        <v>1</v>
      </c>
      <c r="AB3268" s="160">
        <f>IF(AC3268="",0,IFERROR(IF(VLOOKUP(AC3268,AC$38:AC3267,1,0)&gt;0,0,0),1))</f>
        <v>0</v>
      </c>
      <c r="AC3268" s="161">
        <f>IF(DATOS!J3232=Y$39,DATOS!C3232,"")</f>
        <v>0</v>
      </c>
    </row>
    <row r="3269" spans="27:29" x14ac:dyDescent="0.25">
      <c r="AA3269" s="160">
        <f t="shared" si="55"/>
        <v>1</v>
      </c>
      <c r="AB3269" s="160">
        <f>IF(AC3269="",0,IFERROR(IF(VLOOKUP(AC3269,AC$38:AC3268,1,0)&gt;0,0,0),1))</f>
        <v>0</v>
      </c>
      <c r="AC3269" s="161">
        <f>IF(DATOS!J3233=Y$39,DATOS!C3233,"")</f>
        <v>0</v>
      </c>
    </row>
    <row r="3270" spans="27:29" x14ac:dyDescent="0.25">
      <c r="AA3270" s="160">
        <f t="shared" si="55"/>
        <v>1</v>
      </c>
      <c r="AB3270" s="160">
        <f>IF(AC3270="",0,IFERROR(IF(VLOOKUP(AC3270,AC$38:AC3269,1,0)&gt;0,0,0),1))</f>
        <v>0</v>
      </c>
      <c r="AC3270" s="161">
        <f>IF(DATOS!J3234=Y$39,DATOS!C3234,"")</f>
        <v>0</v>
      </c>
    </row>
    <row r="3271" spans="27:29" x14ac:dyDescent="0.25">
      <c r="AA3271" s="160">
        <f t="shared" si="55"/>
        <v>1</v>
      </c>
      <c r="AB3271" s="160">
        <f>IF(AC3271="",0,IFERROR(IF(VLOOKUP(AC3271,AC$38:AC3270,1,0)&gt;0,0,0),1))</f>
        <v>0</v>
      </c>
      <c r="AC3271" s="161">
        <f>IF(DATOS!J3235=Y$39,DATOS!C3235,"")</f>
        <v>0</v>
      </c>
    </row>
    <row r="3272" spans="27:29" x14ac:dyDescent="0.25">
      <c r="AA3272" s="160">
        <f t="shared" si="55"/>
        <v>1</v>
      </c>
      <c r="AB3272" s="160">
        <f>IF(AC3272="",0,IFERROR(IF(VLOOKUP(AC3272,AC$38:AC3271,1,0)&gt;0,0,0),1))</f>
        <v>0</v>
      </c>
      <c r="AC3272" s="161">
        <f>IF(DATOS!J3236=Y$39,DATOS!C3236,"")</f>
        <v>0</v>
      </c>
    </row>
    <row r="3273" spans="27:29" x14ac:dyDescent="0.25">
      <c r="AA3273" s="160">
        <f t="shared" si="55"/>
        <v>1</v>
      </c>
      <c r="AB3273" s="160">
        <f>IF(AC3273="",0,IFERROR(IF(VLOOKUP(AC3273,AC$38:AC3272,1,0)&gt;0,0,0),1))</f>
        <v>0</v>
      </c>
      <c r="AC3273" s="161">
        <f>IF(DATOS!J3237=Y$39,DATOS!C3237,"")</f>
        <v>0</v>
      </c>
    </row>
    <row r="3274" spans="27:29" x14ac:dyDescent="0.25">
      <c r="AA3274" s="160">
        <f t="shared" si="55"/>
        <v>1</v>
      </c>
      <c r="AB3274" s="160">
        <f>IF(AC3274="",0,IFERROR(IF(VLOOKUP(AC3274,AC$38:AC3273,1,0)&gt;0,0,0),1))</f>
        <v>0</v>
      </c>
      <c r="AC3274" s="161">
        <f>IF(DATOS!J3238=Y$39,DATOS!C3238,"")</f>
        <v>0</v>
      </c>
    </row>
    <row r="3275" spans="27:29" x14ac:dyDescent="0.25">
      <c r="AA3275" s="160">
        <f t="shared" si="55"/>
        <v>1</v>
      </c>
      <c r="AB3275" s="160">
        <f>IF(AC3275="",0,IFERROR(IF(VLOOKUP(AC3275,AC$38:AC3274,1,0)&gt;0,0,0),1))</f>
        <v>0</v>
      </c>
      <c r="AC3275" s="161">
        <f>IF(DATOS!J3239=Y$39,DATOS!C3239,"")</f>
        <v>0</v>
      </c>
    </row>
    <row r="3276" spans="27:29" x14ac:dyDescent="0.25">
      <c r="AA3276" s="160">
        <f t="shared" si="55"/>
        <v>1</v>
      </c>
      <c r="AB3276" s="160">
        <f>IF(AC3276="",0,IFERROR(IF(VLOOKUP(AC3276,AC$38:AC3275,1,0)&gt;0,0,0),1))</f>
        <v>0</v>
      </c>
      <c r="AC3276" s="161">
        <f>IF(DATOS!J3240=Y$39,DATOS!C3240,"")</f>
        <v>0</v>
      </c>
    </row>
    <row r="3277" spans="27:29" x14ac:dyDescent="0.25">
      <c r="AA3277" s="160">
        <f t="shared" si="55"/>
        <v>1</v>
      </c>
      <c r="AB3277" s="160">
        <f>IF(AC3277="",0,IFERROR(IF(VLOOKUP(AC3277,AC$38:AC3276,1,0)&gt;0,0,0),1))</f>
        <v>0</v>
      </c>
      <c r="AC3277" s="161">
        <f>IF(DATOS!J3241=Y$39,DATOS!C3241,"")</f>
        <v>0</v>
      </c>
    </row>
    <row r="3278" spans="27:29" x14ac:dyDescent="0.25">
      <c r="AA3278" s="160">
        <f t="shared" si="55"/>
        <v>1</v>
      </c>
      <c r="AB3278" s="160">
        <f>IF(AC3278="",0,IFERROR(IF(VLOOKUP(AC3278,AC$38:AC3277,1,0)&gt;0,0,0),1))</f>
        <v>0</v>
      </c>
      <c r="AC3278" s="161">
        <f>IF(DATOS!J3242=Y$39,DATOS!C3242,"")</f>
        <v>0</v>
      </c>
    </row>
    <row r="3279" spans="27:29" x14ac:dyDescent="0.25">
      <c r="AA3279" s="160">
        <f t="shared" si="55"/>
        <v>1</v>
      </c>
      <c r="AB3279" s="160">
        <f>IF(AC3279="",0,IFERROR(IF(VLOOKUP(AC3279,AC$38:AC3278,1,0)&gt;0,0,0),1))</f>
        <v>0</v>
      </c>
      <c r="AC3279" s="161">
        <f>IF(DATOS!J3243=Y$39,DATOS!C3243,"")</f>
        <v>0</v>
      </c>
    </row>
    <row r="3280" spans="27:29" x14ac:dyDescent="0.25">
      <c r="AA3280" s="160">
        <f t="shared" si="55"/>
        <v>1</v>
      </c>
      <c r="AB3280" s="160">
        <f>IF(AC3280="",0,IFERROR(IF(VLOOKUP(AC3280,AC$38:AC3279,1,0)&gt;0,0,0),1))</f>
        <v>0</v>
      </c>
      <c r="AC3280" s="161">
        <f>IF(DATOS!J3244=Y$39,DATOS!C3244,"")</f>
        <v>0</v>
      </c>
    </row>
    <row r="3281" spans="27:29" x14ac:dyDescent="0.25">
      <c r="AA3281" s="160">
        <f t="shared" si="55"/>
        <v>1</v>
      </c>
      <c r="AB3281" s="160">
        <f>IF(AC3281="",0,IFERROR(IF(VLOOKUP(AC3281,AC$38:AC3280,1,0)&gt;0,0,0),1))</f>
        <v>0</v>
      </c>
      <c r="AC3281" s="161">
        <f>IF(DATOS!J3245=Y$39,DATOS!C3245,"")</f>
        <v>0</v>
      </c>
    </row>
    <row r="3282" spans="27:29" x14ac:dyDescent="0.25">
      <c r="AA3282" s="160">
        <f t="shared" si="55"/>
        <v>1</v>
      </c>
      <c r="AB3282" s="160">
        <f>IF(AC3282="",0,IFERROR(IF(VLOOKUP(AC3282,AC$38:AC3281,1,0)&gt;0,0,0),1))</f>
        <v>0</v>
      </c>
      <c r="AC3282" s="161">
        <f>IF(DATOS!J3246=Y$39,DATOS!C3246,"")</f>
        <v>0</v>
      </c>
    </row>
    <row r="3283" spans="27:29" x14ac:dyDescent="0.25">
      <c r="AA3283" s="160">
        <f t="shared" si="55"/>
        <v>1</v>
      </c>
      <c r="AB3283" s="160">
        <f>IF(AC3283="",0,IFERROR(IF(VLOOKUP(AC3283,AC$38:AC3282,1,0)&gt;0,0,0),1))</f>
        <v>0</v>
      </c>
      <c r="AC3283" s="161">
        <f>IF(DATOS!J3247=Y$39,DATOS!C3247,"")</f>
        <v>0</v>
      </c>
    </row>
    <row r="3284" spans="27:29" x14ac:dyDescent="0.25">
      <c r="AA3284" s="160">
        <f t="shared" si="55"/>
        <v>1</v>
      </c>
      <c r="AB3284" s="160">
        <f>IF(AC3284="",0,IFERROR(IF(VLOOKUP(AC3284,AC$38:AC3283,1,0)&gt;0,0,0),1))</f>
        <v>0</v>
      </c>
      <c r="AC3284" s="161">
        <f>IF(DATOS!J3248=Y$39,DATOS!C3248,"")</f>
        <v>0</v>
      </c>
    </row>
    <row r="3285" spans="27:29" x14ac:dyDescent="0.25">
      <c r="AA3285" s="160">
        <f t="shared" si="55"/>
        <v>1</v>
      </c>
      <c r="AB3285" s="160">
        <f>IF(AC3285="",0,IFERROR(IF(VLOOKUP(AC3285,AC$38:AC3284,1,0)&gt;0,0,0),1))</f>
        <v>0</v>
      </c>
      <c r="AC3285" s="161">
        <f>IF(DATOS!J3249=Y$39,DATOS!C3249,"")</f>
        <v>0</v>
      </c>
    </row>
    <row r="3286" spans="27:29" x14ac:dyDescent="0.25">
      <c r="AA3286" s="160">
        <f t="shared" si="55"/>
        <v>1</v>
      </c>
      <c r="AB3286" s="160">
        <f>IF(AC3286="",0,IFERROR(IF(VLOOKUP(AC3286,AC$38:AC3285,1,0)&gt;0,0,0),1))</f>
        <v>0</v>
      </c>
      <c r="AC3286" s="161">
        <f>IF(DATOS!J3250=Y$39,DATOS!C3250,"")</f>
        <v>0</v>
      </c>
    </row>
    <row r="3287" spans="27:29" x14ac:dyDescent="0.25">
      <c r="AA3287" s="160">
        <f t="shared" si="55"/>
        <v>1</v>
      </c>
      <c r="AB3287" s="160">
        <f>IF(AC3287="",0,IFERROR(IF(VLOOKUP(AC3287,AC$38:AC3286,1,0)&gt;0,0,0),1))</f>
        <v>0</v>
      </c>
      <c r="AC3287" s="161">
        <f>IF(DATOS!J3251=Y$39,DATOS!C3251,"")</f>
        <v>0</v>
      </c>
    </row>
    <row r="3288" spans="27:29" x14ac:dyDescent="0.25">
      <c r="AA3288" s="160">
        <f t="shared" si="55"/>
        <v>1</v>
      </c>
      <c r="AB3288" s="160">
        <f>IF(AC3288="",0,IFERROR(IF(VLOOKUP(AC3288,AC$38:AC3287,1,0)&gt;0,0,0),1))</f>
        <v>0</v>
      </c>
      <c r="AC3288" s="161">
        <f>IF(DATOS!J3252=Y$39,DATOS!C3252,"")</f>
        <v>0</v>
      </c>
    </row>
    <row r="3289" spans="27:29" x14ac:dyDescent="0.25">
      <c r="AA3289" s="160">
        <f t="shared" si="55"/>
        <v>1</v>
      </c>
      <c r="AB3289" s="160">
        <f>IF(AC3289="",0,IFERROR(IF(VLOOKUP(AC3289,AC$38:AC3288,1,0)&gt;0,0,0),1))</f>
        <v>0</v>
      </c>
      <c r="AC3289" s="161">
        <f>IF(DATOS!J3253=Y$39,DATOS!C3253,"")</f>
        <v>0</v>
      </c>
    </row>
    <row r="3290" spans="27:29" x14ac:dyDescent="0.25">
      <c r="AA3290" s="160">
        <f t="shared" si="55"/>
        <v>1</v>
      </c>
      <c r="AB3290" s="160">
        <f>IF(AC3290="",0,IFERROR(IF(VLOOKUP(AC3290,AC$38:AC3289,1,0)&gt;0,0,0),1))</f>
        <v>0</v>
      </c>
      <c r="AC3290" s="161">
        <f>IF(DATOS!J3254=Y$39,DATOS!C3254,"")</f>
        <v>0</v>
      </c>
    </row>
    <row r="3291" spans="27:29" x14ac:dyDescent="0.25">
      <c r="AA3291" s="160">
        <f t="shared" si="55"/>
        <v>1</v>
      </c>
      <c r="AB3291" s="160">
        <f>IF(AC3291="",0,IFERROR(IF(VLOOKUP(AC3291,AC$38:AC3290,1,0)&gt;0,0,0),1))</f>
        <v>0</v>
      </c>
      <c r="AC3291" s="161">
        <f>IF(DATOS!J3255=Y$39,DATOS!C3255,"")</f>
        <v>0</v>
      </c>
    </row>
    <row r="3292" spans="27:29" x14ac:dyDescent="0.25">
      <c r="AA3292" s="160">
        <f t="shared" si="55"/>
        <v>1</v>
      </c>
      <c r="AB3292" s="160">
        <f>IF(AC3292="",0,IFERROR(IF(VLOOKUP(AC3292,AC$38:AC3291,1,0)&gt;0,0,0),1))</f>
        <v>0</v>
      </c>
      <c r="AC3292" s="161">
        <f>IF(DATOS!J3256=Y$39,DATOS!C3256,"")</f>
        <v>0</v>
      </c>
    </row>
    <row r="3293" spans="27:29" x14ac:dyDescent="0.25">
      <c r="AA3293" s="160">
        <f t="shared" si="55"/>
        <v>1</v>
      </c>
      <c r="AB3293" s="160">
        <f>IF(AC3293="",0,IFERROR(IF(VLOOKUP(AC3293,AC$38:AC3292,1,0)&gt;0,0,0),1))</f>
        <v>0</v>
      </c>
      <c r="AC3293" s="161">
        <f>IF(DATOS!J3257=Y$39,DATOS!C3257,"")</f>
        <v>0</v>
      </c>
    </row>
    <row r="3294" spans="27:29" x14ac:dyDescent="0.25">
      <c r="AA3294" s="160">
        <f t="shared" si="55"/>
        <v>1</v>
      </c>
      <c r="AB3294" s="160">
        <f>IF(AC3294="",0,IFERROR(IF(VLOOKUP(AC3294,AC$38:AC3293,1,0)&gt;0,0,0),1))</f>
        <v>0</v>
      </c>
      <c r="AC3294" s="161">
        <f>IF(DATOS!J3258=Y$39,DATOS!C3258,"")</f>
        <v>0</v>
      </c>
    </row>
    <row r="3295" spans="27:29" x14ac:dyDescent="0.25">
      <c r="AA3295" s="160">
        <f t="shared" si="55"/>
        <v>1</v>
      </c>
      <c r="AB3295" s="160">
        <f>IF(AC3295="",0,IFERROR(IF(VLOOKUP(AC3295,AC$38:AC3294,1,0)&gt;0,0,0),1))</f>
        <v>0</v>
      </c>
      <c r="AC3295" s="161">
        <f>IF(DATOS!J3259=Y$39,DATOS!C3259,"")</f>
        <v>0</v>
      </c>
    </row>
    <row r="3296" spans="27:29" x14ac:dyDescent="0.25">
      <c r="AA3296" s="160">
        <f t="shared" si="55"/>
        <v>1</v>
      </c>
      <c r="AB3296" s="160">
        <f>IF(AC3296="",0,IFERROR(IF(VLOOKUP(AC3296,AC$38:AC3295,1,0)&gt;0,0,0),1))</f>
        <v>0</v>
      </c>
      <c r="AC3296" s="161">
        <f>IF(DATOS!J3260=Y$39,DATOS!C3260,"")</f>
        <v>0</v>
      </c>
    </row>
    <row r="3297" spans="27:29" x14ac:dyDescent="0.25">
      <c r="AA3297" s="160">
        <f t="shared" si="55"/>
        <v>1</v>
      </c>
      <c r="AB3297" s="160">
        <f>IF(AC3297="",0,IFERROR(IF(VLOOKUP(AC3297,AC$38:AC3296,1,0)&gt;0,0,0),1))</f>
        <v>0</v>
      </c>
      <c r="AC3297" s="161">
        <f>IF(DATOS!J3261=Y$39,DATOS!C3261,"")</f>
        <v>0</v>
      </c>
    </row>
    <row r="3298" spans="27:29" x14ac:dyDescent="0.25">
      <c r="AA3298" s="160">
        <f t="shared" si="55"/>
        <v>1</v>
      </c>
      <c r="AB3298" s="160">
        <f>IF(AC3298="",0,IFERROR(IF(VLOOKUP(AC3298,AC$38:AC3297,1,0)&gt;0,0,0),1))</f>
        <v>0</v>
      </c>
      <c r="AC3298" s="161">
        <f>IF(DATOS!J3262=Y$39,DATOS!C3262,"")</f>
        <v>0</v>
      </c>
    </row>
    <row r="3299" spans="27:29" x14ac:dyDescent="0.25">
      <c r="AA3299" s="160">
        <f t="shared" si="55"/>
        <v>1</v>
      </c>
      <c r="AB3299" s="160">
        <f>IF(AC3299="",0,IFERROR(IF(VLOOKUP(AC3299,AC$38:AC3298,1,0)&gt;0,0,0),1))</f>
        <v>0</v>
      </c>
      <c r="AC3299" s="161">
        <f>IF(DATOS!J3263=Y$39,DATOS!C3263,"")</f>
        <v>0</v>
      </c>
    </row>
    <row r="3300" spans="27:29" x14ac:dyDescent="0.25">
      <c r="AA3300" s="160">
        <f t="shared" si="55"/>
        <v>1</v>
      </c>
      <c r="AB3300" s="160">
        <f>IF(AC3300="",0,IFERROR(IF(VLOOKUP(AC3300,AC$38:AC3299,1,0)&gt;0,0,0),1))</f>
        <v>0</v>
      </c>
      <c r="AC3300" s="161">
        <f>IF(DATOS!J3264=Y$39,DATOS!C3264,"")</f>
        <v>0</v>
      </c>
    </row>
    <row r="3301" spans="27:29" x14ac:dyDescent="0.25">
      <c r="AA3301" s="160">
        <f t="shared" si="55"/>
        <v>1</v>
      </c>
      <c r="AB3301" s="160">
        <f>IF(AC3301="",0,IFERROR(IF(VLOOKUP(AC3301,AC$38:AC3300,1,0)&gt;0,0,0),1))</f>
        <v>0</v>
      </c>
      <c r="AC3301" s="161">
        <f>IF(DATOS!J3265=Y$39,DATOS!C3265,"")</f>
        <v>0</v>
      </c>
    </row>
    <row r="3302" spans="27:29" x14ac:dyDescent="0.25">
      <c r="AA3302" s="160">
        <f t="shared" ref="AA3302:AA3365" si="56">AA3301+AB3302</f>
        <v>1</v>
      </c>
      <c r="AB3302" s="160">
        <f>IF(AC3302="",0,IFERROR(IF(VLOOKUP(AC3302,AC$38:AC3301,1,0)&gt;0,0,0),1))</f>
        <v>0</v>
      </c>
      <c r="AC3302" s="161">
        <f>IF(DATOS!J3266=Y$39,DATOS!C3266,"")</f>
        <v>0</v>
      </c>
    </row>
    <row r="3303" spans="27:29" x14ac:dyDescent="0.25">
      <c r="AA3303" s="160">
        <f t="shared" si="56"/>
        <v>1</v>
      </c>
      <c r="AB3303" s="160">
        <f>IF(AC3303="",0,IFERROR(IF(VLOOKUP(AC3303,AC$38:AC3302,1,0)&gt;0,0,0),1))</f>
        <v>0</v>
      </c>
      <c r="AC3303" s="161">
        <f>IF(DATOS!J3267=Y$39,DATOS!C3267,"")</f>
        <v>0</v>
      </c>
    </row>
    <row r="3304" spans="27:29" x14ac:dyDescent="0.25">
      <c r="AA3304" s="160">
        <f t="shared" si="56"/>
        <v>1</v>
      </c>
      <c r="AB3304" s="160">
        <f>IF(AC3304="",0,IFERROR(IF(VLOOKUP(AC3304,AC$38:AC3303,1,0)&gt;0,0,0),1))</f>
        <v>0</v>
      </c>
      <c r="AC3304" s="161">
        <f>IF(DATOS!J3268=Y$39,DATOS!C3268,"")</f>
        <v>0</v>
      </c>
    </row>
    <row r="3305" spans="27:29" x14ac:dyDescent="0.25">
      <c r="AA3305" s="160">
        <f t="shared" si="56"/>
        <v>1</v>
      </c>
      <c r="AB3305" s="160">
        <f>IF(AC3305="",0,IFERROR(IF(VLOOKUP(AC3305,AC$38:AC3304,1,0)&gt;0,0,0),1))</f>
        <v>0</v>
      </c>
      <c r="AC3305" s="161">
        <f>IF(DATOS!J3269=Y$39,DATOS!C3269,"")</f>
        <v>0</v>
      </c>
    </row>
    <row r="3306" spans="27:29" x14ac:dyDescent="0.25">
      <c r="AA3306" s="160">
        <f t="shared" si="56"/>
        <v>1</v>
      </c>
      <c r="AB3306" s="160">
        <f>IF(AC3306="",0,IFERROR(IF(VLOOKUP(AC3306,AC$38:AC3305,1,0)&gt;0,0,0),1))</f>
        <v>0</v>
      </c>
      <c r="AC3306" s="161">
        <f>IF(DATOS!J3270=Y$39,DATOS!C3270,"")</f>
        <v>0</v>
      </c>
    </row>
    <row r="3307" spans="27:29" x14ac:dyDescent="0.25">
      <c r="AA3307" s="160">
        <f t="shared" si="56"/>
        <v>1</v>
      </c>
      <c r="AB3307" s="160">
        <f>IF(AC3307="",0,IFERROR(IF(VLOOKUP(AC3307,AC$38:AC3306,1,0)&gt;0,0,0),1))</f>
        <v>0</v>
      </c>
      <c r="AC3307" s="161">
        <f>IF(DATOS!J3271=Y$39,DATOS!C3271,"")</f>
        <v>0</v>
      </c>
    </row>
    <row r="3308" spans="27:29" x14ac:dyDescent="0.25">
      <c r="AA3308" s="160">
        <f t="shared" si="56"/>
        <v>1</v>
      </c>
      <c r="AB3308" s="160">
        <f>IF(AC3308="",0,IFERROR(IF(VLOOKUP(AC3308,AC$38:AC3307,1,0)&gt;0,0,0),1))</f>
        <v>0</v>
      </c>
      <c r="AC3308" s="161">
        <f>IF(DATOS!J3272=Y$39,DATOS!C3272,"")</f>
        <v>0</v>
      </c>
    </row>
    <row r="3309" spans="27:29" x14ac:dyDescent="0.25">
      <c r="AA3309" s="160">
        <f t="shared" si="56"/>
        <v>1</v>
      </c>
      <c r="AB3309" s="160">
        <f>IF(AC3309="",0,IFERROR(IF(VLOOKUP(AC3309,AC$38:AC3308,1,0)&gt;0,0,0),1))</f>
        <v>0</v>
      </c>
      <c r="AC3309" s="161">
        <f>IF(DATOS!J3273=Y$39,DATOS!C3273,"")</f>
        <v>0</v>
      </c>
    </row>
    <row r="3310" spans="27:29" x14ac:dyDescent="0.25">
      <c r="AA3310" s="160">
        <f t="shared" si="56"/>
        <v>1</v>
      </c>
      <c r="AB3310" s="160">
        <f>IF(AC3310="",0,IFERROR(IF(VLOOKUP(AC3310,AC$38:AC3309,1,0)&gt;0,0,0),1))</f>
        <v>0</v>
      </c>
      <c r="AC3310" s="161">
        <f>IF(DATOS!J3274=Y$39,DATOS!C3274,"")</f>
        <v>0</v>
      </c>
    </row>
    <row r="3311" spans="27:29" x14ac:dyDescent="0.25">
      <c r="AA3311" s="160">
        <f t="shared" si="56"/>
        <v>1</v>
      </c>
      <c r="AB3311" s="160">
        <f>IF(AC3311="",0,IFERROR(IF(VLOOKUP(AC3311,AC$38:AC3310,1,0)&gt;0,0,0),1))</f>
        <v>0</v>
      </c>
      <c r="AC3311" s="161">
        <f>IF(DATOS!J3275=Y$39,DATOS!C3275,"")</f>
        <v>0</v>
      </c>
    </row>
    <row r="3312" spans="27:29" x14ac:dyDescent="0.25">
      <c r="AA3312" s="160">
        <f t="shared" si="56"/>
        <v>1</v>
      </c>
      <c r="AB3312" s="160">
        <f>IF(AC3312="",0,IFERROR(IF(VLOOKUP(AC3312,AC$38:AC3311,1,0)&gt;0,0,0),1))</f>
        <v>0</v>
      </c>
      <c r="AC3312" s="161">
        <f>IF(DATOS!J3276=Y$39,DATOS!C3276,"")</f>
        <v>0</v>
      </c>
    </row>
    <row r="3313" spans="27:29" x14ac:dyDescent="0.25">
      <c r="AA3313" s="160">
        <f t="shared" si="56"/>
        <v>1</v>
      </c>
      <c r="AB3313" s="160">
        <f>IF(AC3313="",0,IFERROR(IF(VLOOKUP(AC3313,AC$38:AC3312,1,0)&gt;0,0,0),1))</f>
        <v>0</v>
      </c>
      <c r="AC3313" s="161">
        <f>IF(DATOS!J3277=Y$39,DATOS!C3277,"")</f>
        <v>0</v>
      </c>
    </row>
    <row r="3314" spans="27:29" x14ac:dyDescent="0.25">
      <c r="AA3314" s="160">
        <f t="shared" si="56"/>
        <v>1</v>
      </c>
      <c r="AB3314" s="160">
        <f>IF(AC3314="",0,IFERROR(IF(VLOOKUP(AC3314,AC$38:AC3313,1,0)&gt;0,0,0),1))</f>
        <v>0</v>
      </c>
      <c r="AC3314" s="161">
        <f>IF(DATOS!J3278=Y$39,DATOS!C3278,"")</f>
        <v>0</v>
      </c>
    </row>
    <row r="3315" spans="27:29" x14ac:dyDescent="0.25">
      <c r="AA3315" s="160">
        <f t="shared" si="56"/>
        <v>1</v>
      </c>
      <c r="AB3315" s="160">
        <f>IF(AC3315="",0,IFERROR(IF(VLOOKUP(AC3315,AC$38:AC3314,1,0)&gt;0,0,0),1))</f>
        <v>0</v>
      </c>
      <c r="AC3315" s="161">
        <f>IF(DATOS!J3279=Y$39,DATOS!C3279,"")</f>
        <v>0</v>
      </c>
    </row>
    <row r="3316" spans="27:29" x14ac:dyDescent="0.25">
      <c r="AA3316" s="160">
        <f t="shared" si="56"/>
        <v>1</v>
      </c>
      <c r="AB3316" s="160">
        <f>IF(AC3316="",0,IFERROR(IF(VLOOKUP(AC3316,AC$38:AC3315,1,0)&gt;0,0,0),1))</f>
        <v>0</v>
      </c>
      <c r="AC3316" s="161">
        <f>IF(DATOS!J3280=Y$39,DATOS!C3280,"")</f>
        <v>0</v>
      </c>
    </row>
    <row r="3317" spans="27:29" x14ac:dyDescent="0.25">
      <c r="AA3317" s="160">
        <f t="shared" si="56"/>
        <v>1</v>
      </c>
      <c r="AB3317" s="160">
        <f>IF(AC3317="",0,IFERROR(IF(VLOOKUP(AC3317,AC$38:AC3316,1,0)&gt;0,0,0),1))</f>
        <v>0</v>
      </c>
      <c r="AC3317" s="161">
        <f>IF(DATOS!J3281=Y$39,DATOS!C3281,"")</f>
        <v>0</v>
      </c>
    </row>
    <row r="3318" spans="27:29" x14ac:dyDescent="0.25">
      <c r="AA3318" s="160">
        <f t="shared" si="56"/>
        <v>1</v>
      </c>
      <c r="AB3318" s="160">
        <f>IF(AC3318="",0,IFERROR(IF(VLOOKUP(AC3318,AC$38:AC3317,1,0)&gt;0,0,0),1))</f>
        <v>0</v>
      </c>
      <c r="AC3318" s="161">
        <f>IF(DATOS!J3282=Y$39,DATOS!C3282,"")</f>
        <v>0</v>
      </c>
    </row>
    <row r="3319" spans="27:29" x14ac:dyDescent="0.25">
      <c r="AA3319" s="160">
        <f t="shared" si="56"/>
        <v>1</v>
      </c>
      <c r="AB3319" s="160">
        <f>IF(AC3319="",0,IFERROR(IF(VLOOKUP(AC3319,AC$38:AC3318,1,0)&gt;0,0,0),1))</f>
        <v>0</v>
      </c>
      <c r="AC3319" s="161">
        <f>IF(DATOS!J3283=Y$39,DATOS!C3283,"")</f>
        <v>0</v>
      </c>
    </row>
    <row r="3320" spans="27:29" x14ac:dyDescent="0.25">
      <c r="AA3320" s="160">
        <f t="shared" si="56"/>
        <v>1</v>
      </c>
      <c r="AB3320" s="160">
        <f>IF(AC3320="",0,IFERROR(IF(VLOOKUP(AC3320,AC$38:AC3319,1,0)&gt;0,0,0),1))</f>
        <v>0</v>
      </c>
      <c r="AC3320" s="161">
        <f>IF(DATOS!J3284=Y$39,DATOS!C3284,"")</f>
        <v>0</v>
      </c>
    </row>
    <row r="3321" spans="27:29" x14ac:dyDescent="0.25">
      <c r="AA3321" s="160">
        <f t="shared" si="56"/>
        <v>1</v>
      </c>
      <c r="AB3321" s="160">
        <f>IF(AC3321="",0,IFERROR(IF(VLOOKUP(AC3321,AC$38:AC3320,1,0)&gt;0,0,0),1))</f>
        <v>0</v>
      </c>
      <c r="AC3321" s="161">
        <f>IF(DATOS!J3285=Y$39,DATOS!C3285,"")</f>
        <v>0</v>
      </c>
    </row>
    <row r="3322" spans="27:29" x14ac:dyDescent="0.25">
      <c r="AA3322" s="160">
        <f t="shared" si="56"/>
        <v>1</v>
      </c>
      <c r="AB3322" s="160">
        <f>IF(AC3322="",0,IFERROR(IF(VLOOKUP(AC3322,AC$38:AC3321,1,0)&gt;0,0,0),1))</f>
        <v>0</v>
      </c>
      <c r="AC3322" s="161">
        <f>IF(DATOS!J3286=Y$39,DATOS!C3286,"")</f>
        <v>0</v>
      </c>
    </row>
    <row r="3323" spans="27:29" x14ac:dyDescent="0.25">
      <c r="AA3323" s="160">
        <f t="shared" si="56"/>
        <v>1</v>
      </c>
      <c r="AB3323" s="160">
        <f>IF(AC3323="",0,IFERROR(IF(VLOOKUP(AC3323,AC$38:AC3322,1,0)&gt;0,0,0),1))</f>
        <v>0</v>
      </c>
      <c r="AC3323" s="161">
        <f>IF(DATOS!J3287=Y$39,DATOS!C3287,"")</f>
        <v>0</v>
      </c>
    </row>
    <row r="3324" spans="27:29" x14ac:dyDescent="0.25">
      <c r="AA3324" s="160">
        <f t="shared" si="56"/>
        <v>1</v>
      </c>
      <c r="AB3324" s="160">
        <f>IF(AC3324="",0,IFERROR(IF(VLOOKUP(AC3324,AC$38:AC3323,1,0)&gt;0,0,0),1))</f>
        <v>0</v>
      </c>
      <c r="AC3324" s="161">
        <f>IF(DATOS!J3288=Y$39,DATOS!C3288,"")</f>
        <v>0</v>
      </c>
    </row>
    <row r="3325" spans="27:29" x14ac:dyDescent="0.25">
      <c r="AA3325" s="160">
        <f t="shared" si="56"/>
        <v>1</v>
      </c>
      <c r="AB3325" s="160">
        <f>IF(AC3325="",0,IFERROR(IF(VLOOKUP(AC3325,AC$38:AC3324,1,0)&gt;0,0,0),1))</f>
        <v>0</v>
      </c>
      <c r="AC3325" s="161">
        <f>IF(DATOS!J3289=Y$39,DATOS!C3289,"")</f>
        <v>0</v>
      </c>
    </row>
    <row r="3326" spans="27:29" x14ac:dyDescent="0.25">
      <c r="AA3326" s="160">
        <f t="shared" si="56"/>
        <v>1</v>
      </c>
      <c r="AB3326" s="160">
        <f>IF(AC3326="",0,IFERROR(IF(VLOOKUP(AC3326,AC$38:AC3325,1,0)&gt;0,0,0),1))</f>
        <v>0</v>
      </c>
      <c r="AC3326" s="161">
        <f>IF(DATOS!J3290=Y$39,DATOS!C3290,"")</f>
        <v>0</v>
      </c>
    </row>
    <row r="3327" spans="27:29" x14ac:dyDescent="0.25">
      <c r="AA3327" s="160">
        <f t="shared" si="56"/>
        <v>1</v>
      </c>
      <c r="AB3327" s="160">
        <f>IF(AC3327="",0,IFERROR(IF(VLOOKUP(AC3327,AC$38:AC3326,1,0)&gt;0,0,0),1))</f>
        <v>0</v>
      </c>
      <c r="AC3327" s="161">
        <f>IF(DATOS!J3291=Y$39,DATOS!C3291,"")</f>
        <v>0</v>
      </c>
    </row>
    <row r="3328" spans="27:29" x14ac:dyDescent="0.25">
      <c r="AA3328" s="160">
        <f t="shared" si="56"/>
        <v>1</v>
      </c>
      <c r="AB3328" s="160">
        <f>IF(AC3328="",0,IFERROR(IF(VLOOKUP(AC3328,AC$38:AC3327,1,0)&gt;0,0,0),1))</f>
        <v>0</v>
      </c>
      <c r="AC3328" s="161">
        <f>IF(DATOS!J3292=Y$39,DATOS!C3292,"")</f>
        <v>0</v>
      </c>
    </row>
    <row r="3329" spans="27:29" x14ac:dyDescent="0.25">
      <c r="AA3329" s="160">
        <f t="shared" si="56"/>
        <v>1</v>
      </c>
      <c r="AB3329" s="160">
        <f>IF(AC3329="",0,IFERROR(IF(VLOOKUP(AC3329,AC$38:AC3328,1,0)&gt;0,0,0),1))</f>
        <v>0</v>
      </c>
      <c r="AC3329" s="161">
        <f>IF(DATOS!J3293=Y$39,DATOS!C3293,"")</f>
        <v>0</v>
      </c>
    </row>
    <row r="3330" spans="27:29" x14ac:dyDescent="0.25">
      <c r="AA3330" s="160">
        <f t="shared" si="56"/>
        <v>1</v>
      </c>
      <c r="AB3330" s="160">
        <f>IF(AC3330="",0,IFERROR(IF(VLOOKUP(AC3330,AC$38:AC3329,1,0)&gt;0,0,0),1))</f>
        <v>0</v>
      </c>
      <c r="AC3330" s="161">
        <f>IF(DATOS!J3294=Y$39,DATOS!C3294,"")</f>
        <v>0</v>
      </c>
    </row>
    <row r="3331" spans="27:29" x14ac:dyDescent="0.25">
      <c r="AA3331" s="160">
        <f t="shared" si="56"/>
        <v>1</v>
      </c>
      <c r="AB3331" s="160">
        <f>IF(AC3331="",0,IFERROR(IF(VLOOKUP(AC3331,AC$38:AC3330,1,0)&gt;0,0,0),1))</f>
        <v>0</v>
      </c>
      <c r="AC3331" s="161">
        <f>IF(DATOS!J3295=Y$39,DATOS!C3295,"")</f>
        <v>0</v>
      </c>
    </row>
    <row r="3332" spans="27:29" x14ac:dyDescent="0.25">
      <c r="AA3332" s="160">
        <f t="shared" si="56"/>
        <v>1</v>
      </c>
      <c r="AB3332" s="160">
        <f>IF(AC3332="",0,IFERROR(IF(VLOOKUP(AC3332,AC$38:AC3331,1,0)&gt;0,0,0),1))</f>
        <v>0</v>
      </c>
      <c r="AC3332" s="161">
        <f>IF(DATOS!J3296=Y$39,DATOS!C3296,"")</f>
        <v>0</v>
      </c>
    </row>
    <row r="3333" spans="27:29" x14ac:dyDescent="0.25">
      <c r="AA3333" s="160">
        <f t="shared" si="56"/>
        <v>1</v>
      </c>
      <c r="AB3333" s="160">
        <f>IF(AC3333="",0,IFERROR(IF(VLOOKUP(AC3333,AC$38:AC3332,1,0)&gt;0,0,0),1))</f>
        <v>0</v>
      </c>
      <c r="AC3333" s="161">
        <f>IF(DATOS!J3297=Y$39,DATOS!C3297,"")</f>
        <v>0</v>
      </c>
    </row>
    <row r="3334" spans="27:29" x14ac:dyDescent="0.25">
      <c r="AA3334" s="160">
        <f t="shared" si="56"/>
        <v>1</v>
      </c>
      <c r="AB3334" s="160">
        <f>IF(AC3334="",0,IFERROR(IF(VLOOKUP(AC3334,AC$38:AC3333,1,0)&gt;0,0,0),1))</f>
        <v>0</v>
      </c>
      <c r="AC3334" s="161">
        <f>IF(DATOS!J3298=Y$39,DATOS!C3298,"")</f>
        <v>0</v>
      </c>
    </row>
    <row r="3335" spans="27:29" x14ac:dyDescent="0.25">
      <c r="AA3335" s="160">
        <f t="shared" si="56"/>
        <v>1</v>
      </c>
      <c r="AB3335" s="160">
        <f>IF(AC3335="",0,IFERROR(IF(VLOOKUP(AC3335,AC$38:AC3334,1,0)&gt;0,0,0),1))</f>
        <v>0</v>
      </c>
      <c r="AC3335" s="161">
        <f>IF(DATOS!J3299=Y$39,DATOS!C3299,"")</f>
        <v>0</v>
      </c>
    </row>
    <row r="3336" spans="27:29" x14ac:dyDescent="0.25">
      <c r="AA3336" s="160">
        <f t="shared" si="56"/>
        <v>1</v>
      </c>
      <c r="AB3336" s="160">
        <f>IF(AC3336="",0,IFERROR(IF(VLOOKUP(AC3336,AC$38:AC3335,1,0)&gt;0,0,0),1))</f>
        <v>0</v>
      </c>
      <c r="AC3336" s="161">
        <f>IF(DATOS!J3300=Y$39,DATOS!C3300,"")</f>
        <v>0</v>
      </c>
    </row>
    <row r="3337" spans="27:29" x14ac:dyDescent="0.25">
      <c r="AA3337" s="160">
        <f t="shared" si="56"/>
        <v>1</v>
      </c>
      <c r="AB3337" s="160">
        <f>IF(AC3337="",0,IFERROR(IF(VLOOKUP(AC3337,AC$38:AC3336,1,0)&gt;0,0,0),1))</f>
        <v>0</v>
      </c>
      <c r="AC3337" s="161">
        <f>IF(DATOS!J3301=Y$39,DATOS!C3301,"")</f>
        <v>0</v>
      </c>
    </row>
    <row r="3338" spans="27:29" x14ac:dyDescent="0.25">
      <c r="AA3338" s="160">
        <f t="shared" si="56"/>
        <v>1</v>
      </c>
      <c r="AB3338" s="160">
        <f>IF(AC3338="",0,IFERROR(IF(VLOOKUP(AC3338,AC$38:AC3337,1,0)&gt;0,0,0),1))</f>
        <v>0</v>
      </c>
      <c r="AC3338" s="161">
        <f>IF(DATOS!J3302=Y$39,DATOS!C3302,"")</f>
        <v>0</v>
      </c>
    </row>
    <row r="3339" spans="27:29" x14ac:dyDescent="0.25">
      <c r="AA3339" s="160">
        <f t="shared" si="56"/>
        <v>1</v>
      </c>
      <c r="AB3339" s="160">
        <f>IF(AC3339="",0,IFERROR(IF(VLOOKUP(AC3339,AC$38:AC3338,1,0)&gt;0,0,0),1))</f>
        <v>0</v>
      </c>
      <c r="AC3339" s="161">
        <f>IF(DATOS!J3303=Y$39,DATOS!C3303,"")</f>
        <v>0</v>
      </c>
    </row>
    <row r="3340" spans="27:29" x14ac:dyDescent="0.25">
      <c r="AA3340" s="160">
        <f t="shared" si="56"/>
        <v>1</v>
      </c>
      <c r="AB3340" s="160">
        <f>IF(AC3340="",0,IFERROR(IF(VLOOKUP(AC3340,AC$38:AC3339,1,0)&gt;0,0,0),1))</f>
        <v>0</v>
      </c>
      <c r="AC3340" s="161">
        <f>IF(DATOS!J3304=Y$39,DATOS!C3304,"")</f>
        <v>0</v>
      </c>
    </row>
    <row r="3341" spans="27:29" x14ac:dyDescent="0.25">
      <c r="AA3341" s="160">
        <f t="shared" si="56"/>
        <v>1</v>
      </c>
      <c r="AB3341" s="160">
        <f>IF(AC3341="",0,IFERROR(IF(VLOOKUP(AC3341,AC$38:AC3340,1,0)&gt;0,0,0),1))</f>
        <v>0</v>
      </c>
      <c r="AC3341" s="161">
        <f>IF(DATOS!J3305=Y$39,DATOS!C3305,"")</f>
        <v>0</v>
      </c>
    </row>
    <row r="3342" spans="27:29" x14ac:dyDescent="0.25">
      <c r="AA3342" s="160">
        <f t="shared" si="56"/>
        <v>1</v>
      </c>
      <c r="AB3342" s="160">
        <f>IF(AC3342="",0,IFERROR(IF(VLOOKUP(AC3342,AC$38:AC3341,1,0)&gt;0,0,0),1))</f>
        <v>0</v>
      </c>
      <c r="AC3342" s="161">
        <f>IF(DATOS!J3306=Y$39,DATOS!C3306,"")</f>
        <v>0</v>
      </c>
    </row>
    <row r="3343" spans="27:29" x14ac:dyDescent="0.25">
      <c r="AA3343" s="160">
        <f t="shared" si="56"/>
        <v>1</v>
      </c>
      <c r="AB3343" s="160">
        <f>IF(AC3343="",0,IFERROR(IF(VLOOKUP(AC3343,AC$38:AC3342,1,0)&gt;0,0,0),1))</f>
        <v>0</v>
      </c>
      <c r="AC3343" s="161">
        <f>IF(DATOS!J3307=Y$39,DATOS!C3307,"")</f>
        <v>0</v>
      </c>
    </row>
    <row r="3344" spans="27:29" x14ac:dyDescent="0.25">
      <c r="AA3344" s="160">
        <f t="shared" si="56"/>
        <v>1</v>
      </c>
      <c r="AB3344" s="160">
        <f>IF(AC3344="",0,IFERROR(IF(VLOOKUP(AC3344,AC$38:AC3343,1,0)&gt;0,0,0),1))</f>
        <v>0</v>
      </c>
      <c r="AC3344" s="161">
        <f>IF(DATOS!J3308=Y$39,DATOS!C3308,"")</f>
        <v>0</v>
      </c>
    </row>
    <row r="3345" spans="27:29" x14ac:dyDescent="0.25">
      <c r="AA3345" s="160">
        <f t="shared" si="56"/>
        <v>1</v>
      </c>
      <c r="AB3345" s="160">
        <f>IF(AC3345="",0,IFERROR(IF(VLOOKUP(AC3345,AC$38:AC3344,1,0)&gt;0,0,0),1))</f>
        <v>0</v>
      </c>
      <c r="AC3345" s="161">
        <f>IF(DATOS!J3309=Y$39,DATOS!C3309,"")</f>
        <v>0</v>
      </c>
    </row>
    <row r="3346" spans="27:29" x14ac:dyDescent="0.25">
      <c r="AA3346" s="160">
        <f t="shared" si="56"/>
        <v>1</v>
      </c>
      <c r="AB3346" s="160">
        <f>IF(AC3346="",0,IFERROR(IF(VLOOKUP(AC3346,AC$38:AC3345,1,0)&gt;0,0,0),1))</f>
        <v>0</v>
      </c>
      <c r="AC3346" s="161">
        <f>IF(DATOS!J3310=Y$39,DATOS!C3310,"")</f>
        <v>0</v>
      </c>
    </row>
    <row r="3347" spans="27:29" x14ac:dyDescent="0.25">
      <c r="AA3347" s="160">
        <f t="shared" si="56"/>
        <v>1</v>
      </c>
      <c r="AB3347" s="160">
        <f>IF(AC3347="",0,IFERROR(IF(VLOOKUP(AC3347,AC$38:AC3346,1,0)&gt;0,0,0),1))</f>
        <v>0</v>
      </c>
      <c r="AC3347" s="161">
        <f>IF(DATOS!J3311=Y$39,DATOS!C3311,"")</f>
        <v>0</v>
      </c>
    </row>
    <row r="3348" spans="27:29" x14ac:dyDescent="0.25">
      <c r="AA3348" s="160">
        <f t="shared" si="56"/>
        <v>1</v>
      </c>
      <c r="AB3348" s="160">
        <f>IF(AC3348="",0,IFERROR(IF(VLOOKUP(AC3348,AC$38:AC3347,1,0)&gt;0,0,0),1))</f>
        <v>0</v>
      </c>
      <c r="AC3348" s="161">
        <f>IF(DATOS!J3312=Y$39,DATOS!C3312,"")</f>
        <v>0</v>
      </c>
    </row>
    <row r="3349" spans="27:29" x14ac:dyDescent="0.25">
      <c r="AA3349" s="160">
        <f t="shared" si="56"/>
        <v>1</v>
      </c>
      <c r="AB3349" s="160">
        <f>IF(AC3349="",0,IFERROR(IF(VLOOKUP(AC3349,AC$38:AC3348,1,0)&gt;0,0,0),1))</f>
        <v>0</v>
      </c>
      <c r="AC3349" s="161">
        <f>IF(DATOS!J3313=Y$39,DATOS!C3313,"")</f>
        <v>0</v>
      </c>
    </row>
    <row r="3350" spans="27:29" x14ac:dyDescent="0.25">
      <c r="AA3350" s="160">
        <f t="shared" si="56"/>
        <v>1</v>
      </c>
      <c r="AB3350" s="160">
        <f>IF(AC3350="",0,IFERROR(IF(VLOOKUP(AC3350,AC$38:AC3349,1,0)&gt;0,0,0),1))</f>
        <v>0</v>
      </c>
      <c r="AC3350" s="161">
        <f>IF(DATOS!J3314=Y$39,DATOS!C3314,"")</f>
        <v>0</v>
      </c>
    </row>
    <row r="3351" spans="27:29" x14ac:dyDescent="0.25">
      <c r="AA3351" s="160">
        <f t="shared" si="56"/>
        <v>1</v>
      </c>
      <c r="AB3351" s="160">
        <f>IF(AC3351="",0,IFERROR(IF(VLOOKUP(AC3351,AC$38:AC3350,1,0)&gt;0,0,0),1))</f>
        <v>0</v>
      </c>
      <c r="AC3351" s="161">
        <f>IF(DATOS!J3315=Y$39,DATOS!C3315,"")</f>
        <v>0</v>
      </c>
    </row>
    <row r="3352" spans="27:29" x14ac:dyDescent="0.25">
      <c r="AA3352" s="160">
        <f t="shared" si="56"/>
        <v>1</v>
      </c>
      <c r="AB3352" s="160">
        <f>IF(AC3352="",0,IFERROR(IF(VLOOKUP(AC3352,AC$38:AC3351,1,0)&gt;0,0,0),1))</f>
        <v>0</v>
      </c>
      <c r="AC3352" s="161">
        <f>IF(DATOS!J3316=Y$39,DATOS!C3316,"")</f>
        <v>0</v>
      </c>
    </row>
    <row r="3353" spans="27:29" x14ac:dyDescent="0.25">
      <c r="AA3353" s="160">
        <f t="shared" si="56"/>
        <v>1</v>
      </c>
      <c r="AB3353" s="160">
        <f>IF(AC3353="",0,IFERROR(IF(VLOOKUP(AC3353,AC$38:AC3352,1,0)&gt;0,0,0),1))</f>
        <v>0</v>
      </c>
      <c r="AC3353" s="161">
        <f>IF(DATOS!J3317=Y$39,DATOS!C3317,"")</f>
        <v>0</v>
      </c>
    </row>
    <row r="3354" spans="27:29" x14ac:dyDescent="0.25">
      <c r="AA3354" s="160">
        <f t="shared" si="56"/>
        <v>1</v>
      </c>
      <c r="AB3354" s="160">
        <f>IF(AC3354="",0,IFERROR(IF(VLOOKUP(AC3354,AC$38:AC3353,1,0)&gt;0,0,0),1))</f>
        <v>0</v>
      </c>
      <c r="AC3354" s="161">
        <f>IF(DATOS!J3318=Y$39,DATOS!C3318,"")</f>
        <v>0</v>
      </c>
    </row>
    <row r="3355" spans="27:29" x14ac:dyDescent="0.25">
      <c r="AA3355" s="160">
        <f t="shared" si="56"/>
        <v>1</v>
      </c>
      <c r="AB3355" s="160">
        <f>IF(AC3355="",0,IFERROR(IF(VLOOKUP(AC3355,AC$38:AC3354,1,0)&gt;0,0,0),1))</f>
        <v>0</v>
      </c>
      <c r="AC3355" s="161">
        <f>IF(DATOS!J3319=Y$39,DATOS!C3319,"")</f>
        <v>0</v>
      </c>
    </row>
    <row r="3356" spans="27:29" x14ac:dyDescent="0.25">
      <c r="AA3356" s="160">
        <f t="shared" si="56"/>
        <v>1</v>
      </c>
      <c r="AB3356" s="160">
        <f>IF(AC3356="",0,IFERROR(IF(VLOOKUP(AC3356,AC$38:AC3355,1,0)&gt;0,0,0),1))</f>
        <v>0</v>
      </c>
      <c r="AC3356" s="161">
        <f>IF(DATOS!J3320=Y$39,DATOS!C3320,"")</f>
        <v>0</v>
      </c>
    </row>
    <row r="3357" spans="27:29" x14ac:dyDescent="0.25">
      <c r="AA3357" s="160">
        <f t="shared" si="56"/>
        <v>1</v>
      </c>
      <c r="AB3357" s="160">
        <f>IF(AC3357="",0,IFERROR(IF(VLOOKUP(AC3357,AC$38:AC3356,1,0)&gt;0,0,0),1))</f>
        <v>0</v>
      </c>
      <c r="AC3357" s="161">
        <f>IF(DATOS!J3321=Y$39,DATOS!C3321,"")</f>
        <v>0</v>
      </c>
    </row>
    <row r="3358" spans="27:29" x14ac:dyDescent="0.25">
      <c r="AA3358" s="160">
        <f t="shared" si="56"/>
        <v>1</v>
      </c>
      <c r="AB3358" s="160">
        <f>IF(AC3358="",0,IFERROR(IF(VLOOKUP(AC3358,AC$38:AC3357,1,0)&gt;0,0,0),1))</f>
        <v>0</v>
      </c>
      <c r="AC3358" s="161">
        <f>IF(DATOS!J3322=Y$39,DATOS!C3322,"")</f>
        <v>0</v>
      </c>
    </row>
    <row r="3359" spans="27:29" x14ac:dyDescent="0.25">
      <c r="AA3359" s="160">
        <f t="shared" si="56"/>
        <v>1</v>
      </c>
      <c r="AB3359" s="160">
        <f>IF(AC3359="",0,IFERROR(IF(VLOOKUP(AC3359,AC$38:AC3358,1,0)&gt;0,0,0),1))</f>
        <v>0</v>
      </c>
      <c r="AC3359" s="161">
        <f>IF(DATOS!J3323=Y$39,DATOS!C3323,"")</f>
        <v>0</v>
      </c>
    </row>
    <row r="3360" spans="27:29" x14ac:dyDescent="0.25">
      <c r="AA3360" s="160">
        <f t="shared" si="56"/>
        <v>1</v>
      </c>
      <c r="AB3360" s="160">
        <f>IF(AC3360="",0,IFERROR(IF(VLOOKUP(AC3360,AC$38:AC3359,1,0)&gt;0,0,0),1))</f>
        <v>0</v>
      </c>
      <c r="AC3360" s="161">
        <f>IF(DATOS!J3324=Y$39,DATOS!C3324,"")</f>
        <v>0</v>
      </c>
    </row>
    <row r="3361" spans="27:29" x14ac:dyDescent="0.25">
      <c r="AA3361" s="160">
        <f t="shared" si="56"/>
        <v>1</v>
      </c>
      <c r="AB3361" s="160">
        <f>IF(AC3361="",0,IFERROR(IF(VLOOKUP(AC3361,AC$38:AC3360,1,0)&gt;0,0,0),1))</f>
        <v>0</v>
      </c>
      <c r="AC3361" s="161">
        <f>IF(DATOS!J3325=Y$39,DATOS!C3325,"")</f>
        <v>0</v>
      </c>
    </row>
    <row r="3362" spans="27:29" x14ac:dyDescent="0.25">
      <c r="AA3362" s="160">
        <f t="shared" si="56"/>
        <v>1</v>
      </c>
      <c r="AB3362" s="160">
        <f>IF(AC3362="",0,IFERROR(IF(VLOOKUP(AC3362,AC$38:AC3361,1,0)&gt;0,0,0),1))</f>
        <v>0</v>
      </c>
      <c r="AC3362" s="161">
        <f>IF(DATOS!J3326=Y$39,DATOS!C3326,"")</f>
        <v>0</v>
      </c>
    </row>
    <row r="3363" spans="27:29" x14ac:dyDescent="0.25">
      <c r="AA3363" s="160">
        <f t="shared" si="56"/>
        <v>1</v>
      </c>
      <c r="AB3363" s="160">
        <f>IF(AC3363="",0,IFERROR(IF(VLOOKUP(AC3363,AC$38:AC3362,1,0)&gt;0,0,0),1))</f>
        <v>0</v>
      </c>
      <c r="AC3363" s="161">
        <f>IF(DATOS!J3327=Y$39,DATOS!C3327,"")</f>
        <v>0</v>
      </c>
    </row>
    <row r="3364" spans="27:29" x14ac:dyDescent="0.25">
      <c r="AA3364" s="160">
        <f t="shared" si="56"/>
        <v>1</v>
      </c>
      <c r="AB3364" s="160">
        <f>IF(AC3364="",0,IFERROR(IF(VLOOKUP(AC3364,AC$38:AC3363,1,0)&gt;0,0,0),1))</f>
        <v>0</v>
      </c>
      <c r="AC3364" s="161">
        <f>IF(DATOS!J3328=Y$39,DATOS!C3328,"")</f>
        <v>0</v>
      </c>
    </row>
    <row r="3365" spans="27:29" x14ac:dyDescent="0.25">
      <c r="AA3365" s="160">
        <f t="shared" si="56"/>
        <v>1</v>
      </c>
      <c r="AB3365" s="160">
        <f>IF(AC3365="",0,IFERROR(IF(VLOOKUP(AC3365,AC$38:AC3364,1,0)&gt;0,0,0),1))</f>
        <v>0</v>
      </c>
      <c r="AC3365" s="161">
        <f>IF(DATOS!J3329=Y$39,DATOS!C3329,"")</f>
        <v>0</v>
      </c>
    </row>
    <row r="3366" spans="27:29" x14ac:dyDescent="0.25">
      <c r="AA3366" s="160">
        <f>AA3365+AB3366</f>
        <v>1</v>
      </c>
      <c r="AB3366" s="160">
        <f>IF(AC3366="",0,IFERROR(IF(VLOOKUP(AC3366,AC$38:AC3365,1,0)&gt;0,0,0),1))</f>
        <v>0</v>
      </c>
      <c r="AC3366" s="161">
        <f>IF(DATOS!J3330=Y$39,DATOS!C3330,"")</f>
        <v>0</v>
      </c>
    </row>
    <row r="3367" spans="27:29" x14ac:dyDescent="0.25">
      <c r="AA3367" s="160">
        <f>AA3366+AB3367</f>
        <v>1</v>
      </c>
      <c r="AB3367" s="160">
        <f>IF(AC3367="",0,IFERROR(IF(VLOOKUP(AC3367,AC$38:AC3366,1,0)&gt;0,0,0),1))</f>
        <v>0</v>
      </c>
      <c r="AC3367" s="161">
        <f>IF(DATOS!J3331=Y$39,DATOS!C3331,"")</f>
        <v>0</v>
      </c>
    </row>
    <row r="3368" spans="27:29" x14ac:dyDescent="0.25">
      <c r="AA3368" s="160">
        <f>AA3367+AB3368</f>
        <v>1</v>
      </c>
      <c r="AB3368" s="160">
        <f>IF(AC3368="",0,IFERROR(IF(VLOOKUP(AC3368,AC$38:AC3367,1,0)&gt;0,0,0),1))</f>
        <v>0</v>
      </c>
      <c r="AC3368" s="161">
        <f>IF(DATOS!J3332=Y$39,DATOS!C3332,"")</f>
        <v>0</v>
      </c>
    </row>
    <row r="3369" spans="27:29" x14ac:dyDescent="0.25">
      <c r="AA3369" s="160">
        <f>AA3368+AB3369</f>
        <v>1</v>
      </c>
      <c r="AB3369" s="160">
        <f>IF(AC3369="",0,IFERROR(IF(VLOOKUP(AC3369,AC$38:AC3368,1,0)&gt;0,0,0),1))</f>
        <v>0</v>
      </c>
      <c r="AC3369" s="161">
        <f>IF(DATOS!J3333=Y$39,DATOS!C3333,"")</f>
        <v>0</v>
      </c>
    </row>
    <row r="3370" spans="27:29" x14ac:dyDescent="0.25">
      <c r="AA3370" s="160">
        <f>AA3369+AB3370</f>
        <v>1</v>
      </c>
      <c r="AB3370" s="160">
        <f>IF(AC3370="",0,IFERROR(IF(VLOOKUP(AC3370,AC$38:AC3369,1,0)&gt;0,0,0),1))</f>
        <v>0</v>
      </c>
      <c r="AC3370" s="161">
        <f>IF(DATOS!J3334=Y$39,DATOS!C3334,"")</f>
        <v>0</v>
      </c>
    </row>
    <row r="3371" spans="27:29" x14ac:dyDescent="0.25">
      <c r="AC3371" s="160" t="str">
        <f>IF(DATOS!J3335=Y$39,Y$39,"")</f>
        <v/>
      </c>
    </row>
    <row r="3372" spans="27:29" x14ac:dyDescent="0.25">
      <c r="AC3372" s="160" t="str">
        <f>IF(DATOS!J3336=Y$39,Y$39,"")</f>
        <v/>
      </c>
    </row>
    <row r="3373" spans="27:29" x14ac:dyDescent="0.25">
      <c r="AC3373" s="160" t="str">
        <f>IF(DATOS!J3337=Y$39,Y$39,"")</f>
        <v/>
      </c>
    </row>
    <row r="3374" spans="27:29" x14ac:dyDescent="0.25">
      <c r="AC3374" s="160" t="str">
        <f>IF(DATOS!J3338=Y$39,Y$39,"")</f>
        <v/>
      </c>
    </row>
    <row r="3375" spans="27:29" x14ac:dyDescent="0.25">
      <c r="AC3375" s="160" t="str">
        <f>IF(DATOS!J3339=Y$39,Y$39,"")</f>
        <v/>
      </c>
    </row>
    <row r="3376" spans="27:29" x14ac:dyDescent="0.25">
      <c r="AC3376" s="160" t="str">
        <f>IF(DATOS!J3340=Y$39,Y$39,"")</f>
        <v/>
      </c>
    </row>
    <row r="3377" spans="29:29" x14ac:dyDescent="0.25">
      <c r="AC3377" s="160" t="str">
        <f>IF(DATOS!J3341=Y$39,Y$39,"")</f>
        <v/>
      </c>
    </row>
    <row r="3378" spans="29:29" x14ac:dyDescent="0.25">
      <c r="AC3378" s="160" t="str">
        <f>IF(DATOS!J3342=Y$39,Y$39,"")</f>
        <v/>
      </c>
    </row>
    <row r="3544" spans="4:11" x14ac:dyDescent="0.25">
      <c r="D3544" s="178"/>
      <c r="E3544" s="198"/>
      <c r="F3544" s="198"/>
      <c r="G3544" s="198"/>
      <c r="H3544" s="198"/>
      <c r="I3544" s="198"/>
      <c r="J3544" s="198"/>
      <c r="K3544" s="183"/>
    </row>
  </sheetData>
  <sheetProtection sort="0" autoFilter="0" pivotTables="0"/>
  <mergeCells count="142">
    <mergeCell ref="P49:T49"/>
    <mergeCell ref="E84:G84"/>
    <mergeCell ref="K84:N84"/>
    <mergeCell ref="P84:R84"/>
    <mergeCell ref="E85:G85"/>
    <mergeCell ref="K85:N85"/>
    <mergeCell ref="P85:R85"/>
    <mergeCell ref="E82:G82"/>
    <mergeCell ref="K82:N82"/>
    <mergeCell ref="P82:R82"/>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 ref="E88:G88"/>
    <mergeCell ref="K88:N88"/>
    <mergeCell ref="P88:R88"/>
    <mergeCell ref="E89:G89"/>
    <mergeCell ref="K89:N89"/>
    <mergeCell ref="P89:R89"/>
    <mergeCell ref="E86:G86"/>
    <mergeCell ref="K86:N86"/>
    <mergeCell ref="P86:R86"/>
    <mergeCell ref="E87:G87"/>
    <mergeCell ref="K87:N87"/>
    <mergeCell ref="P87:R87"/>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P72:R72"/>
    <mergeCell ref="P73:R73"/>
    <mergeCell ref="K74:N74"/>
    <mergeCell ref="K75:N75"/>
    <mergeCell ref="K76:N76"/>
    <mergeCell ref="K69:N69"/>
    <mergeCell ref="K70:N70"/>
    <mergeCell ref="K71:N71"/>
    <mergeCell ref="K72:N72"/>
    <mergeCell ref="K73:N73"/>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P68:R68"/>
    <mergeCell ref="P69:R69"/>
    <mergeCell ref="P70:R70"/>
    <mergeCell ref="P71:R71"/>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 ref="P46:T46"/>
  </mergeCells>
  <conditionalFormatting sqref="P15:S15">
    <cfRule type="expression" dxfId="61" priority="54">
      <formula>$AP$2=1</formula>
    </cfRule>
  </conditionalFormatting>
  <conditionalFormatting sqref="P15:S15">
    <cfRule type="expression" dxfId="60" priority="55">
      <formula>$D$18="CARPETA:"</formula>
    </cfRule>
  </conditionalFormatting>
  <conditionalFormatting sqref="D18">
    <cfRule type="expression" dxfId="59" priority="52">
      <formula>$AP$2=1</formula>
    </cfRule>
  </conditionalFormatting>
  <conditionalFormatting sqref="D18">
    <cfRule type="expression" dxfId="58" priority="51">
      <formula>$AP$2=1</formula>
    </cfRule>
  </conditionalFormatting>
  <conditionalFormatting sqref="D18">
    <cfRule type="expression" dxfId="57" priority="53">
      <formula>$D$18="CARPETA:"</formula>
    </cfRule>
  </conditionalFormatting>
  <conditionalFormatting sqref="T15">
    <cfRule type="expression" dxfId="56" priority="49">
      <formula>$AP$2=1</formula>
    </cfRule>
  </conditionalFormatting>
  <conditionalFormatting sqref="T15">
    <cfRule type="expression" dxfId="55" priority="50">
      <formula>$D$18="CARPETA:"</formula>
    </cfRule>
  </conditionalFormatting>
  <conditionalFormatting sqref="C19">
    <cfRule type="expression" dxfId="54" priority="48">
      <formula>$W$14=1</formula>
    </cfRule>
  </conditionalFormatting>
  <conditionalFormatting sqref="U16:V16">
    <cfRule type="expression" dxfId="53" priority="38">
      <formula>$D$16=""</formula>
    </cfRule>
  </conditionalFormatting>
  <conditionalFormatting sqref="H18:I18">
    <cfRule type="expression" dxfId="52" priority="33">
      <formula>$O$18=1</formula>
    </cfRule>
  </conditionalFormatting>
  <conditionalFormatting sqref="H19:N19">
    <cfRule type="expression" dxfId="51" priority="30">
      <formula>$H$19=""</formula>
    </cfRule>
  </conditionalFormatting>
  <conditionalFormatting sqref="R18:T18">
    <cfRule type="expression" dxfId="50" priority="29">
      <formula>$R$18=""</formula>
    </cfRule>
  </conditionalFormatting>
  <conditionalFormatting sqref="R19:T19">
    <cfRule type="expression" dxfId="49" priority="28">
      <formula>$R$19=""</formula>
    </cfRule>
  </conditionalFormatting>
  <conditionalFormatting sqref="M21:T21">
    <cfRule type="expression" dxfId="48" priority="27">
      <formula>$M$21=""</formula>
    </cfRule>
  </conditionalFormatting>
  <conditionalFormatting sqref="N22:T22">
    <cfRule type="expression" dxfId="47" priority="26">
      <formula>$N$22=""</formula>
    </cfRule>
  </conditionalFormatting>
  <conditionalFormatting sqref="I23">
    <cfRule type="expression" dxfId="46" priority="25">
      <formula>$I$23=""</formula>
    </cfRule>
  </conditionalFormatting>
  <conditionalFormatting sqref="F24:N24">
    <cfRule type="expression" dxfId="45" priority="24">
      <formula>$F$24=""</formula>
    </cfRule>
  </conditionalFormatting>
  <conditionalFormatting sqref="J25:N25">
    <cfRule type="expression" dxfId="44" priority="23">
      <formula>$J$25=""</formula>
    </cfRule>
  </conditionalFormatting>
  <conditionalFormatting sqref="K26:N26">
    <cfRule type="expression" dxfId="43" priority="22">
      <formula>$K$26=""</formula>
    </cfRule>
  </conditionalFormatting>
  <conditionalFormatting sqref="E27">
    <cfRule type="expression" dxfId="42" priority="21">
      <formula>$E$27=""</formula>
    </cfRule>
  </conditionalFormatting>
  <conditionalFormatting sqref="L27:N27">
    <cfRule type="expression" dxfId="41" priority="20">
      <formula>$L$27=""</formula>
    </cfRule>
  </conditionalFormatting>
  <conditionalFormatting sqref="Q24:T24">
    <cfRule type="expression" dxfId="40" priority="19">
      <formula>$Q$24=""</formula>
    </cfRule>
  </conditionalFormatting>
  <conditionalFormatting sqref="Q25:T25">
    <cfRule type="expression" dxfId="39" priority="4">
      <formula xml:space="preserve"> AN40= "VENCIDO"</formula>
    </cfRule>
    <cfRule type="expression" dxfId="38" priority="5">
      <formula>AM40=4</formula>
    </cfRule>
    <cfRule type="expression" dxfId="37" priority="18">
      <formula>$Q$25=""</formula>
    </cfRule>
  </conditionalFormatting>
  <conditionalFormatting sqref="T26">
    <cfRule type="expression" dxfId="36" priority="17">
      <formula>$T$26=""</formula>
    </cfRule>
  </conditionalFormatting>
  <conditionalFormatting sqref="I31">
    <cfRule type="expression" dxfId="35" priority="15">
      <formula>$I$31=""</formula>
    </cfRule>
  </conditionalFormatting>
  <conditionalFormatting sqref="D33:T36">
    <cfRule type="expression" dxfId="34" priority="14">
      <formula>$D$33=""</formula>
    </cfRule>
  </conditionalFormatting>
  <conditionalFormatting sqref="G38">
    <cfRule type="expression" dxfId="33" priority="13">
      <formula>$G$38=""</formula>
    </cfRule>
  </conditionalFormatting>
  <conditionalFormatting sqref="D43:J43">
    <cfRule type="expression" dxfId="32" priority="12">
      <formula>$D$43=""</formula>
    </cfRule>
  </conditionalFormatting>
  <conditionalFormatting sqref="P43:T43">
    <cfRule type="expression" dxfId="31" priority="11">
      <formula>$P$43=""</formula>
    </cfRule>
  </conditionalFormatting>
  <conditionalFormatting sqref="S27:T27">
    <cfRule type="expression" dxfId="30" priority="1">
      <formula xml:space="preserve"> AP42= "VENCIDO"</formula>
    </cfRule>
    <cfRule type="expression" dxfId="29" priority="2">
      <formula>AO42=4</formula>
    </cfRule>
    <cfRule type="expression" dxfId="28" priority="3">
      <formula>$Q$25=""</formula>
    </cfRule>
  </conditionalFormatting>
  <dataValidations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21</xdr:col>
                <xdr:colOff>0</xdr:colOff>
                <xdr:row>3</xdr:row>
                <xdr:rowOff>0</xdr:rowOff>
              </from>
              <to>
                <xdr:col>49</xdr:col>
                <xdr:colOff>0</xdr:colOff>
                <xdr:row>3</xdr:row>
                <xdr:rowOff>523875</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21</xdr:col>
                <xdr:colOff>0</xdr:colOff>
                <xdr:row>4</xdr:row>
                <xdr:rowOff>114300</xdr:rowOff>
              </from>
              <to>
                <xdr:col>49</xdr:col>
                <xdr:colOff>0</xdr:colOff>
                <xdr:row>7</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7"/>
  <sheetViews>
    <sheetView showRowColHeaders="0" zoomScaleNormal="100" workbookViewId="0">
      <selection activeCell="I4" sqref="I4"/>
    </sheetView>
  </sheetViews>
  <sheetFormatPr baseColWidth="10" defaultRowHeight="15" x14ac:dyDescent="0.3"/>
  <cols>
    <col min="1" max="1" width="4.5703125" style="84" customWidth="1"/>
    <col min="2" max="2" width="4.140625" style="84" customWidth="1"/>
    <col min="3" max="3" width="4.42578125" style="84" customWidth="1"/>
    <col min="4" max="4" width="6.140625" style="84" customWidth="1"/>
    <col min="5" max="5" width="5" style="84" customWidth="1"/>
    <col min="6" max="6" width="6.140625" style="84" customWidth="1"/>
    <col min="7" max="7" width="6" style="84" customWidth="1"/>
    <col min="8" max="8" width="4.85546875" style="84" customWidth="1"/>
    <col min="9" max="9" width="7" style="84" customWidth="1"/>
    <col min="10" max="10" width="8" style="84" customWidth="1"/>
    <col min="11" max="11" width="7.140625" style="84" customWidth="1"/>
    <col min="12" max="12" width="5.5703125" style="84" customWidth="1"/>
    <col min="13" max="13" width="3.7109375" style="84" customWidth="1"/>
    <col min="14" max="14" width="7.42578125" style="84" customWidth="1"/>
    <col min="15" max="15" width="6" style="84" customWidth="1"/>
    <col min="16" max="16" width="5" style="84" customWidth="1"/>
    <col min="17" max="17" width="7.85546875" style="84" customWidth="1"/>
    <col min="18" max="18" width="5.140625" style="84" customWidth="1"/>
    <col min="19" max="19" width="3.42578125" style="84" customWidth="1"/>
    <col min="20" max="20" width="5.42578125" style="84" customWidth="1"/>
    <col min="21" max="16384" width="11.42578125" style="84"/>
  </cols>
  <sheetData>
    <row r="2" spans="1:16" ht="15" customHeight="1" x14ac:dyDescent="0.3"/>
    <row r="3" spans="1:16" ht="11.25" customHeight="1" x14ac:dyDescent="0.3"/>
    <row r="4" spans="1:16" ht="42.75" customHeight="1" x14ac:dyDescent="0.3">
      <c r="K4" s="83"/>
      <c r="L4" s="83"/>
      <c r="M4" s="83"/>
      <c r="N4" s="83"/>
      <c r="O4" s="83"/>
      <c r="P4" s="83"/>
    </row>
    <row r="5" spans="1:16" ht="15.75" customHeight="1" x14ac:dyDescent="0.3">
      <c r="A5" s="86"/>
      <c r="B5" s="86"/>
      <c r="C5" s="86"/>
      <c r="D5" s="86"/>
      <c r="E5" s="86"/>
      <c r="F5" s="294" t="str">
        <f>"DISTRITO DEL DESARROLLO RURAL NUMERO "&amp;CLAVE_DISTRITO&amp;", "&amp;DISTRITO</f>
        <v>DISTRITO DEL DESARROLLO RURAL NUMERO 102, MONTEMORELOS</v>
      </c>
      <c r="G5" s="294"/>
      <c r="H5" s="294"/>
      <c r="I5" s="294"/>
      <c r="J5" s="294"/>
      <c r="K5" s="294"/>
      <c r="L5" s="294"/>
      <c r="M5" s="294"/>
      <c r="N5" s="294"/>
      <c r="O5" s="294"/>
      <c r="P5" s="294"/>
    </row>
    <row r="6" spans="1:16" x14ac:dyDescent="0.3">
      <c r="A6" s="294" t="str">
        <f ca="1">"Estado de "&amp;PROPER(ESTADO)&amp;", a "&amp;REINSCRIPCION!AL13&amp;" de "&amp;REINSCRIPCION!AL14&amp;" de "&amp;REINSCRIPCION!AL15</f>
        <v>Estado de Nuevo León, a 26 de noviembre de 2024</v>
      </c>
      <c r="B6" s="294"/>
      <c r="C6" s="294"/>
      <c r="D6" s="294"/>
      <c r="E6" s="294"/>
      <c r="F6" s="294"/>
      <c r="G6" s="294"/>
      <c r="H6" s="294"/>
      <c r="I6" s="294"/>
      <c r="J6" s="294"/>
      <c r="K6" s="294"/>
      <c r="L6" s="294"/>
      <c r="M6" s="294"/>
      <c r="N6" s="294"/>
      <c r="O6" s="294"/>
      <c r="P6" s="294"/>
    </row>
    <row r="7" spans="1:16" x14ac:dyDescent="0.3">
      <c r="A7" s="87"/>
      <c r="B7" s="87"/>
      <c r="C7" s="87"/>
      <c r="D7" s="87"/>
      <c r="E7" s="87"/>
      <c r="F7" s="87"/>
      <c r="G7" s="87"/>
      <c r="H7" s="87"/>
      <c r="I7" s="87"/>
      <c r="J7" s="87"/>
      <c r="K7" s="87"/>
      <c r="L7" s="87"/>
      <c r="M7" s="87"/>
      <c r="N7" s="87"/>
      <c r="O7" s="87"/>
      <c r="P7" s="87"/>
    </row>
    <row r="8" spans="1:16" x14ac:dyDescent="0.3">
      <c r="A8" s="88" t="str">
        <f>ENCARGADO_DEL_DISTRITO</f>
        <v>ING. LAZARO GALARZA HERNANDEZ</v>
      </c>
      <c r="B8" s="88"/>
      <c r="C8" s="88"/>
      <c r="D8" s="88"/>
      <c r="E8" s="88"/>
      <c r="F8" s="88"/>
      <c r="G8" s="88"/>
      <c r="H8" s="88"/>
      <c r="I8" s="88"/>
      <c r="J8" s="87"/>
      <c r="K8" s="87"/>
      <c r="L8" s="87"/>
      <c r="M8" s="87"/>
      <c r="N8" s="87"/>
      <c r="O8" s="87"/>
      <c r="P8" s="87"/>
    </row>
    <row r="9" spans="1:16" x14ac:dyDescent="0.3">
      <c r="A9" s="299" t="str">
        <f>TITULO&amp;" NO. "&amp;CLAVE_DISTRITO&amp;", "&amp;DISTRITO</f>
        <v>ENCARGADO DEL DESPACHO DEL DISTRITO DE DESARROLLO RURAL NO. 102, MONTEMORELOS</v>
      </c>
      <c r="B9" s="299"/>
      <c r="C9" s="299"/>
      <c r="D9" s="299"/>
      <c r="E9" s="299"/>
      <c r="F9" s="299"/>
      <c r="G9" s="299"/>
      <c r="H9" s="299"/>
      <c r="I9" s="299"/>
      <c r="J9" s="87"/>
      <c r="K9" s="87"/>
      <c r="L9" s="87"/>
      <c r="M9" s="87"/>
      <c r="N9" s="87"/>
      <c r="O9" s="87"/>
      <c r="P9" s="87"/>
    </row>
    <row r="10" spans="1:16" x14ac:dyDescent="0.3">
      <c r="A10" s="299"/>
      <c r="B10" s="299"/>
      <c r="C10" s="299"/>
      <c r="D10" s="299"/>
      <c r="E10" s="299"/>
      <c r="F10" s="299"/>
      <c r="G10" s="299"/>
      <c r="H10" s="299"/>
      <c r="I10" s="299"/>
      <c r="J10" s="88"/>
      <c r="K10" s="87"/>
      <c r="L10" s="87"/>
      <c r="M10" s="87"/>
      <c r="N10" s="87"/>
      <c r="O10" s="87"/>
      <c r="P10" s="87"/>
    </row>
    <row r="11" spans="1:16" x14ac:dyDescent="0.3">
      <c r="A11" s="88" t="s">
        <v>10482</v>
      </c>
      <c r="B11" s="88"/>
      <c r="C11" s="88"/>
      <c r="D11" s="88"/>
      <c r="E11" s="88"/>
      <c r="F11" s="88"/>
      <c r="G11" s="88"/>
      <c r="H11" s="88"/>
      <c r="I11" s="88"/>
      <c r="J11" s="87"/>
      <c r="K11" s="87"/>
      <c r="L11" s="87"/>
      <c r="M11" s="87"/>
      <c r="N11" s="87"/>
      <c r="O11" s="87"/>
      <c r="P11" s="87"/>
    </row>
    <row r="12" spans="1:16" ht="27.75" customHeight="1" x14ac:dyDescent="0.3">
      <c r="A12" s="296" t="s">
        <v>10563</v>
      </c>
      <c r="B12" s="296"/>
      <c r="C12" s="296"/>
      <c r="D12" s="296"/>
      <c r="E12" s="296"/>
      <c r="F12" s="296"/>
      <c r="G12" s="296"/>
      <c r="H12" s="296"/>
      <c r="I12" s="296"/>
      <c r="J12" s="296"/>
      <c r="K12" s="296"/>
      <c r="L12" s="296"/>
      <c r="M12" s="296"/>
      <c r="N12" s="296"/>
      <c r="O12" s="296"/>
      <c r="P12" s="296"/>
    </row>
    <row r="13" spans="1:16" ht="33.75" customHeight="1" x14ac:dyDescent="0.3">
      <c r="A13" s="296"/>
      <c r="B13" s="296"/>
      <c r="C13" s="296"/>
      <c r="D13" s="296"/>
      <c r="E13" s="296"/>
      <c r="F13" s="296"/>
      <c r="G13" s="296"/>
      <c r="H13" s="296"/>
      <c r="I13" s="296"/>
      <c r="J13" s="296"/>
      <c r="K13" s="296"/>
      <c r="L13" s="296"/>
      <c r="M13" s="296"/>
      <c r="N13" s="296"/>
      <c r="O13" s="296"/>
      <c r="P13" s="296"/>
    </row>
    <row r="14" spans="1:16" ht="15" customHeight="1" x14ac:dyDescent="0.3">
      <c r="A14" s="296"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6"/>
      <c r="C14" s="296"/>
      <c r="D14" s="296"/>
      <c r="E14" s="296"/>
      <c r="F14" s="296"/>
      <c r="G14" s="296"/>
      <c r="H14" s="296"/>
      <c r="I14" s="296"/>
      <c r="J14" s="296"/>
      <c r="K14" s="296"/>
      <c r="L14" s="296"/>
      <c r="M14" s="296"/>
      <c r="N14" s="296"/>
      <c r="O14" s="296"/>
      <c r="P14" s="296"/>
    </row>
    <row r="15" spans="1:16" x14ac:dyDescent="0.3">
      <c r="A15" s="296"/>
      <c r="B15" s="296"/>
      <c r="C15" s="296"/>
      <c r="D15" s="296"/>
      <c r="E15" s="296"/>
      <c r="F15" s="296"/>
      <c r="G15" s="296"/>
      <c r="H15" s="296"/>
      <c r="I15" s="296"/>
      <c r="J15" s="296"/>
      <c r="K15" s="296"/>
      <c r="L15" s="296"/>
      <c r="M15" s="296"/>
      <c r="N15" s="296"/>
      <c r="O15" s="296"/>
      <c r="P15" s="296"/>
    </row>
    <row r="16" spans="1:16" ht="8.25" customHeight="1" x14ac:dyDescent="0.3">
      <c r="A16" s="89"/>
      <c r="B16" s="89"/>
      <c r="C16" s="89"/>
      <c r="D16" s="89"/>
      <c r="E16" s="89"/>
      <c r="F16" s="89"/>
      <c r="G16" s="89"/>
      <c r="H16" s="89"/>
      <c r="I16" s="89"/>
      <c r="J16" s="89"/>
      <c r="K16" s="89"/>
      <c r="L16" s="89"/>
      <c r="M16" s="89"/>
      <c r="N16" s="89"/>
      <c r="O16" s="89"/>
      <c r="P16" s="89"/>
    </row>
    <row r="17" spans="1:17" ht="22.5" customHeight="1" x14ac:dyDescent="0.3">
      <c r="A17" s="296" t="str">
        <f>"Clave de registro (folio PEUA): "&amp;REINSCRIPCION!R18</f>
        <v xml:space="preserve">Clave de registro (folio PEUA): </v>
      </c>
      <c r="B17" s="296"/>
      <c r="C17" s="296"/>
      <c r="D17" s="296"/>
      <c r="E17" s="296"/>
      <c r="F17" s="296"/>
      <c r="G17" s="296"/>
      <c r="H17" s="296"/>
      <c r="I17" s="296"/>
      <c r="J17" s="296"/>
      <c r="K17" s="296"/>
      <c r="L17" s="296"/>
      <c r="M17" s="296"/>
      <c r="N17" s="296"/>
      <c r="O17" s="296"/>
      <c r="P17" s="296"/>
    </row>
    <row r="18" spans="1:17" x14ac:dyDescent="0.3">
      <c r="A18" s="296" t="str">
        <f>"Registro Permanente de Usuarios (RPU): "&amp;REINSCRIPCION!H18</f>
        <v xml:space="preserve">Registro Permanente de Usuarios (RPU): </v>
      </c>
      <c r="B18" s="296"/>
      <c r="C18" s="296"/>
      <c r="D18" s="296"/>
      <c r="E18" s="296"/>
      <c r="F18" s="296"/>
      <c r="G18" s="296"/>
      <c r="H18" s="296"/>
      <c r="I18" s="296"/>
      <c r="J18" s="296"/>
      <c r="K18" s="296"/>
      <c r="L18" s="296"/>
      <c r="M18" s="296"/>
      <c r="N18" s="296"/>
      <c r="O18" s="296"/>
      <c r="P18" s="296"/>
    </row>
    <row r="19" spans="1:17" x14ac:dyDescent="0.3">
      <c r="A19" s="296" t="str">
        <f>"Título de concesión de agua vigente:  "&amp;REINSCRIPCION!J25</f>
        <v xml:space="preserve">Título de concesión de agua vigente:  </v>
      </c>
      <c r="B19" s="296"/>
      <c r="C19" s="296"/>
      <c r="D19" s="296"/>
      <c r="E19" s="296"/>
      <c r="F19" s="296"/>
      <c r="G19" s="296"/>
      <c r="H19" s="296"/>
      <c r="I19" s="296"/>
      <c r="J19" s="296"/>
      <c r="K19" s="296"/>
      <c r="L19" s="296"/>
      <c r="M19" s="296"/>
      <c r="N19" s="296"/>
      <c r="O19" s="296"/>
      <c r="P19" s="296"/>
      <c r="Q19" s="85"/>
    </row>
    <row r="20" spans="1:17" ht="15" customHeight="1" x14ac:dyDescent="0.3">
      <c r="A20" s="296" t="e">
        <f>"Nombre y localización del predio: "&amp;PROPER(INDEX(DATOS!S:S,MATCH(VALUE(REINSCRIPCION!H18),DATOS!C:C,0),1))&amp;", "&amp;PROPER(INDEX(DATOS!R:R,MATCH(VALUE(REINSCRIPCION!H18),DATOS!C:C,0),1))&amp;", N.L."</f>
        <v>#VALUE!</v>
      </c>
      <c r="B20" s="296"/>
      <c r="C20" s="296"/>
      <c r="D20" s="296"/>
      <c r="E20" s="296"/>
      <c r="F20" s="296"/>
      <c r="G20" s="296"/>
      <c r="H20" s="296"/>
      <c r="I20" s="296"/>
      <c r="J20" s="296"/>
      <c r="K20" s="296"/>
      <c r="L20" s="296"/>
      <c r="M20" s="296"/>
      <c r="N20" s="296"/>
      <c r="O20" s="296"/>
      <c r="P20" s="296"/>
    </row>
    <row r="21" spans="1:17" ht="15" customHeight="1" x14ac:dyDescent="0.3">
      <c r="A21" s="296" t="e">
        <f>"Cultivo: "&amp;PROPER(INDEX(DATOS!W:W,MATCH(VALUE(REINSCRIPCION!H18),DATOS!C:C,0),1))</f>
        <v>#VALUE!</v>
      </c>
      <c r="B21" s="296"/>
      <c r="C21" s="296"/>
      <c r="D21" s="296"/>
      <c r="E21" s="296"/>
      <c r="F21" s="296"/>
      <c r="G21" s="296"/>
      <c r="H21" s="296"/>
      <c r="I21" s="296"/>
      <c r="J21" s="296"/>
      <c r="K21" s="296"/>
      <c r="L21" s="296"/>
      <c r="M21" s="296"/>
      <c r="N21" s="296"/>
      <c r="O21" s="296"/>
      <c r="P21" s="296"/>
    </row>
    <row r="22" spans="1:17" ht="15" customHeight="1" x14ac:dyDescent="0.3">
      <c r="A22" s="297" t="str">
        <f>"Descripción del equipo de bombeo: "&amp;REINSCRIPCION!D33</f>
        <v xml:space="preserve">Descripción del equipo de bombeo: </v>
      </c>
      <c r="B22" s="297"/>
      <c r="C22" s="297"/>
      <c r="D22" s="297"/>
      <c r="E22" s="297"/>
      <c r="F22" s="297"/>
      <c r="G22" s="297"/>
      <c r="H22" s="297"/>
      <c r="I22" s="297"/>
      <c r="J22" s="297"/>
      <c r="K22" s="297"/>
      <c r="L22" s="297"/>
      <c r="M22" s="297"/>
      <c r="N22" s="297"/>
      <c r="O22" s="297"/>
      <c r="P22" s="297"/>
    </row>
    <row r="23" spans="1:17" x14ac:dyDescent="0.3">
      <c r="A23" s="297"/>
      <c r="B23" s="297"/>
      <c r="C23" s="297"/>
      <c r="D23" s="297"/>
      <c r="E23" s="297"/>
      <c r="F23" s="297"/>
      <c r="G23" s="297"/>
      <c r="H23" s="297"/>
      <c r="I23" s="297"/>
      <c r="J23" s="297"/>
      <c r="K23" s="297"/>
      <c r="L23" s="297"/>
      <c r="M23" s="297"/>
      <c r="N23" s="297"/>
      <c r="O23" s="297"/>
      <c r="P23" s="297"/>
    </row>
    <row r="24" spans="1:17" x14ac:dyDescent="0.3">
      <c r="A24" s="297"/>
      <c r="B24" s="297"/>
      <c r="C24" s="297"/>
      <c r="D24" s="297"/>
      <c r="E24" s="297"/>
      <c r="F24" s="297"/>
      <c r="G24" s="297"/>
      <c r="H24" s="297"/>
      <c r="I24" s="297"/>
      <c r="J24" s="297"/>
      <c r="K24" s="297"/>
      <c r="L24" s="297"/>
      <c r="M24" s="297"/>
      <c r="N24" s="297"/>
      <c r="O24" s="297"/>
      <c r="P24" s="297"/>
    </row>
    <row r="25" spans="1:17" x14ac:dyDescent="0.3">
      <c r="A25" s="297"/>
      <c r="B25" s="297"/>
      <c r="C25" s="297"/>
      <c r="D25" s="297"/>
      <c r="E25" s="297"/>
      <c r="F25" s="297"/>
      <c r="G25" s="297"/>
      <c r="H25" s="297"/>
      <c r="I25" s="297"/>
      <c r="J25" s="297"/>
      <c r="K25" s="297"/>
      <c r="L25" s="297"/>
      <c r="M25" s="297"/>
      <c r="N25" s="297"/>
      <c r="O25" s="297"/>
      <c r="P25" s="297"/>
    </row>
    <row r="26" spans="1:17" x14ac:dyDescent="0.3">
      <c r="A26" s="297"/>
      <c r="B26" s="297"/>
      <c r="C26" s="297"/>
      <c r="D26" s="297"/>
      <c r="E26" s="297"/>
      <c r="F26" s="297"/>
      <c r="G26" s="297"/>
      <c r="H26" s="297"/>
      <c r="I26" s="297"/>
      <c r="J26" s="297"/>
      <c r="K26" s="297"/>
      <c r="L26" s="297"/>
      <c r="M26" s="297"/>
      <c r="N26" s="297"/>
      <c r="O26" s="297"/>
      <c r="P26" s="297"/>
    </row>
    <row r="27" spans="1:17" x14ac:dyDescent="0.3">
      <c r="A27" s="297"/>
      <c r="B27" s="297"/>
      <c r="C27" s="297"/>
      <c r="D27" s="297"/>
      <c r="E27" s="297"/>
      <c r="F27" s="297"/>
      <c r="G27" s="297"/>
      <c r="H27" s="297"/>
      <c r="I27" s="297"/>
      <c r="J27" s="297"/>
      <c r="K27" s="297"/>
      <c r="L27" s="297"/>
      <c r="M27" s="297"/>
      <c r="N27" s="297"/>
      <c r="O27" s="297"/>
      <c r="P27" s="297"/>
    </row>
    <row r="28" spans="1:17" x14ac:dyDescent="0.3">
      <c r="A28" s="297"/>
      <c r="B28" s="297"/>
      <c r="C28" s="297"/>
      <c r="D28" s="297"/>
      <c r="E28" s="297"/>
      <c r="F28" s="297"/>
      <c r="G28" s="297"/>
      <c r="H28" s="297"/>
      <c r="I28" s="297"/>
      <c r="J28" s="297"/>
      <c r="K28" s="297"/>
      <c r="L28" s="297"/>
      <c r="M28" s="297"/>
      <c r="N28" s="297"/>
      <c r="O28" s="297"/>
      <c r="P28" s="297"/>
    </row>
    <row r="29" spans="1:17" x14ac:dyDescent="0.3">
      <c r="A29" s="297"/>
      <c r="B29" s="297"/>
      <c r="C29" s="297"/>
      <c r="D29" s="297"/>
      <c r="E29" s="297"/>
      <c r="F29" s="297"/>
      <c r="G29" s="297"/>
      <c r="H29" s="297"/>
      <c r="I29" s="297"/>
      <c r="J29" s="297"/>
      <c r="K29" s="297"/>
      <c r="L29" s="297"/>
      <c r="M29" s="297"/>
      <c r="N29" s="297"/>
      <c r="O29" s="297"/>
      <c r="P29" s="297"/>
    </row>
    <row r="30" spans="1:17" x14ac:dyDescent="0.3">
      <c r="A30" s="297"/>
      <c r="B30" s="297"/>
      <c r="C30" s="297"/>
      <c r="D30" s="297"/>
      <c r="E30" s="297"/>
      <c r="F30" s="297"/>
      <c r="G30" s="297"/>
      <c r="H30" s="297"/>
      <c r="I30" s="297"/>
      <c r="J30" s="297"/>
      <c r="K30" s="297"/>
      <c r="L30" s="297"/>
      <c r="M30" s="297"/>
      <c r="N30" s="297"/>
      <c r="O30" s="297"/>
      <c r="P30" s="297"/>
    </row>
    <row r="31" spans="1:17" x14ac:dyDescent="0.3">
      <c r="A31" s="297"/>
      <c r="B31" s="297"/>
      <c r="C31" s="297"/>
      <c r="D31" s="297"/>
      <c r="E31" s="297"/>
      <c r="F31" s="297"/>
      <c r="G31" s="297"/>
      <c r="H31" s="297"/>
      <c r="I31" s="297"/>
      <c r="J31" s="297"/>
      <c r="K31" s="297"/>
      <c r="L31" s="297"/>
      <c r="M31" s="297"/>
      <c r="N31" s="297"/>
      <c r="O31" s="297"/>
      <c r="P31" s="297"/>
    </row>
    <row r="32" spans="1:17" ht="5.25" customHeight="1" x14ac:dyDescent="0.3">
      <c r="A32" s="297"/>
      <c r="B32" s="297"/>
      <c r="C32" s="297"/>
      <c r="D32" s="297"/>
      <c r="E32" s="297"/>
      <c r="F32" s="297"/>
      <c r="G32" s="297"/>
      <c r="H32" s="297"/>
      <c r="I32" s="297"/>
      <c r="J32" s="297"/>
      <c r="K32" s="297"/>
      <c r="L32" s="297"/>
      <c r="M32" s="297"/>
      <c r="N32" s="297"/>
      <c r="O32" s="297"/>
      <c r="P32" s="297"/>
    </row>
    <row r="33" spans="1:16" ht="15" customHeight="1" x14ac:dyDescent="0.3">
      <c r="A33" s="298" t="s">
        <v>10479</v>
      </c>
      <c r="B33" s="298"/>
      <c r="C33" s="298"/>
      <c r="D33" s="298"/>
      <c r="E33" s="298"/>
      <c r="F33" s="298"/>
      <c r="G33" s="298"/>
      <c r="H33" s="298"/>
      <c r="I33" s="298"/>
      <c r="J33" s="298"/>
      <c r="K33" s="298"/>
      <c r="L33" s="298"/>
      <c r="M33" s="298"/>
      <c r="N33" s="298"/>
      <c r="O33" s="298"/>
      <c r="P33" s="298"/>
    </row>
    <row r="34" spans="1:16" x14ac:dyDescent="0.3">
      <c r="A34" s="295" t="s">
        <v>10480</v>
      </c>
      <c r="B34" s="295"/>
      <c r="C34" s="295"/>
      <c r="D34" s="295"/>
      <c r="E34" s="295"/>
      <c r="F34" s="295"/>
      <c r="G34" s="87"/>
      <c r="H34" s="87"/>
      <c r="I34" s="87"/>
      <c r="J34" s="87"/>
      <c r="K34" s="87"/>
      <c r="L34" s="87"/>
      <c r="M34" s="87"/>
      <c r="N34" s="87"/>
      <c r="O34" s="87"/>
      <c r="P34" s="87"/>
    </row>
    <row r="35" spans="1:16" ht="12.75" customHeight="1" x14ac:dyDescent="0.3">
      <c r="A35" s="87"/>
      <c r="B35" s="87"/>
      <c r="C35" s="87"/>
      <c r="D35" s="87"/>
      <c r="E35" s="87"/>
      <c r="F35" s="87"/>
      <c r="G35" s="87"/>
      <c r="H35" s="87"/>
      <c r="I35" s="87"/>
      <c r="J35" s="87"/>
      <c r="K35" s="87"/>
      <c r="L35" s="87"/>
      <c r="M35" s="87"/>
      <c r="N35" s="87"/>
      <c r="O35" s="87"/>
      <c r="P35" s="87"/>
    </row>
    <row r="36" spans="1:16" ht="8.25" customHeight="1" x14ac:dyDescent="0.3">
      <c r="A36" s="90"/>
      <c r="B36" s="90"/>
      <c r="C36" s="90"/>
      <c r="D36" s="90"/>
      <c r="E36" s="90"/>
      <c r="F36" s="90"/>
      <c r="G36" s="87"/>
      <c r="H36" s="87"/>
      <c r="I36" s="87"/>
      <c r="J36" s="87"/>
      <c r="K36" s="87"/>
      <c r="L36" s="87"/>
      <c r="M36" s="87"/>
      <c r="N36" s="87"/>
      <c r="O36" s="87"/>
      <c r="P36" s="87"/>
    </row>
    <row r="37" spans="1:16" x14ac:dyDescent="0.3">
      <c r="A37" s="87"/>
      <c r="B37" s="87"/>
      <c r="C37" s="87"/>
      <c r="D37" s="87"/>
      <c r="E37" s="87"/>
      <c r="F37" s="87"/>
      <c r="G37" s="87"/>
      <c r="H37" s="87"/>
      <c r="I37" s="87"/>
      <c r="J37" s="87"/>
      <c r="K37" s="87"/>
      <c r="L37" s="87"/>
      <c r="M37" s="87"/>
      <c r="N37" s="87"/>
      <c r="O37" s="87"/>
      <c r="P37" s="87"/>
    </row>
    <row r="38" spans="1:16" x14ac:dyDescent="0.3">
      <c r="A38" s="91"/>
      <c r="B38" s="91"/>
      <c r="C38" s="91"/>
      <c r="D38" s="91"/>
      <c r="E38" s="91"/>
      <c r="F38" s="91"/>
      <c r="G38" s="91"/>
      <c r="H38" s="91"/>
      <c r="I38" s="87"/>
      <c r="J38" s="87"/>
      <c r="K38" s="87"/>
      <c r="L38" s="87"/>
      <c r="M38" s="87"/>
      <c r="N38" s="87"/>
      <c r="O38" s="87"/>
      <c r="P38" s="87"/>
    </row>
    <row r="39" spans="1:16" x14ac:dyDescent="0.3">
      <c r="A39" s="88" t="str">
        <f>REINSCRIPCION!D49</f>
        <v/>
      </c>
      <c r="B39" s="88"/>
      <c r="C39" s="88"/>
      <c r="D39" s="88"/>
      <c r="E39" s="88"/>
      <c r="F39" s="88"/>
      <c r="G39" s="87"/>
      <c r="H39" s="87"/>
      <c r="I39" s="87"/>
      <c r="J39" s="87"/>
      <c r="K39" s="87"/>
      <c r="L39" s="87"/>
      <c r="M39" s="87"/>
      <c r="N39" s="87"/>
      <c r="O39" s="87"/>
      <c r="P39" s="87"/>
    </row>
    <row r="40" spans="1:16" x14ac:dyDescent="0.3">
      <c r="A40" s="295" t="s">
        <v>10481</v>
      </c>
      <c r="B40" s="295"/>
      <c r="C40" s="295"/>
      <c r="D40" s="295"/>
      <c r="E40" s="295"/>
      <c r="F40" s="295"/>
      <c r="G40" s="295"/>
      <c r="H40" s="295"/>
      <c r="I40" s="295"/>
      <c r="J40" s="295"/>
      <c r="K40" s="87"/>
      <c r="L40" s="87"/>
      <c r="M40" s="87"/>
      <c r="N40" s="87"/>
      <c r="O40" s="87"/>
      <c r="P40" s="87"/>
    </row>
    <row r="41" spans="1:16" x14ac:dyDescent="0.3">
      <c r="A41" s="88"/>
      <c r="B41" s="88"/>
      <c r="C41" s="88"/>
      <c r="D41" s="88"/>
      <c r="E41" s="88"/>
      <c r="F41" s="88"/>
      <c r="G41" s="87"/>
      <c r="H41" s="87"/>
      <c r="I41" s="87"/>
      <c r="J41" s="87"/>
      <c r="K41" s="87"/>
      <c r="L41" s="87"/>
      <c r="M41" s="87"/>
      <c r="N41" s="87"/>
      <c r="O41" s="87"/>
      <c r="P41" s="87"/>
    </row>
    <row r="42" spans="1:16" ht="9.75" customHeight="1" x14ac:dyDescent="0.3">
      <c r="A42" s="87"/>
      <c r="B42" s="87"/>
      <c r="C42" s="87"/>
      <c r="D42" s="87"/>
      <c r="E42" s="87"/>
      <c r="F42" s="87"/>
      <c r="G42" s="87"/>
      <c r="H42" s="87"/>
      <c r="I42" s="87"/>
      <c r="J42" s="87"/>
      <c r="K42" s="87"/>
      <c r="L42" s="87"/>
      <c r="M42" s="87"/>
      <c r="N42" s="87"/>
      <c r="O42" s="87"/>
      <c r="P42" s="87"/>
    </row>
    <row r="43" spans="1:16" ht="10.5" customHeight="1" x14ac:dyDescent="0.3">
      <c r="A43" s="87"/>
      <c r="B43" s="87"/>
      <c r="C43" s="87"/>
      <c r="D43" s="87"/>
      <c r="E43" s="87"/>
      <c r="F43" s="87"/>
      <c r="G43" s="87"/>
      <c r="H43" s="87"/>
      <c r="I43" s="87"/>
      <c r="J43" s="87"/>
      <c r="K43" s="87"/>
      <c r="L43" s="87"/>
      <c r="M43" s="87"/>
      <c r="N43" s="87"/>
      <c r="O43" s="87"/>
      <c r="P43" s="87"/>
    </row>
    <row r="44" spans="1:16" x14ac:dyDescent="0.3">
      <c r="A44" s="92"/>
      <c r="B44" s="91"/>
      <c r="C44" s="91"/>
      <c r="D44" s="91"/>
      <c r="E44" s="91"/>
      <c r="F44" s="91"/>
      <c r="G44" s="91"/>
      <c r="H44" s="91"/>
      <c r="I44" s="87"/>
      <c r="J44" s="87"/>
      <c r="K44" s="87"/>
      <c r="L44" s="87"/>
      <c r="M44" s="87"/>
      <c r="N44" s="87"/>
      <c r="O44" s="87"/>
      <c r="P44" s="87"/>
    </row>
    <row r="45" spans="1:16" x14ac:dyDescent="0.3">
      <c r="A45" s="93" t="str">
        <f>UPPER(TRABAJADOR)</f>
        <v>ING. JUAN CARLOS FLORES VILLARREAL</v>
      </c>
      <c r="B45" s="93"/>
      <c r="C45" s="93"/>
      <c r="D45" s="93"/>
      <c r="E45" s="93"/>
      <c r="F45" s="93"/>
      <c r="G45" s="87"/>
      <c r="H45" s="87"/>
      <c r="I45" s="87"/>
      <c r="J45" s="87"/>
      <c r="K45" s="87"/>
      <c r="L45" s="87"/>
      <c r="M45" s="87"/>
      <c r="N45" s="87"/>
      <c r="O45" s="87"/>
      <c r="P45" s="87"/>
    </row>
    <row r="46" spans="1:16" x14ac:dyDescent="0.3">
      <c r="A46" s="295" t="s">
        <v>10483</v>
      </c>
      <c r="B46" s="295"/>
      <c r="C46" s="295"/>
      <c r="D46" s="295"/>
      <c r="E46" s="295"/>
      <c r="F46" s="295"/>
      <c r="G46" s="295"/>
      <c r="H46" s="295"/>
      <c r="I46" s="295"/>
      <c r="J46" s="295"/>
      <c r="K46" s="295"/>
      <c r="L46" s="295"/>
      <c r="M46" s="87"/>
      <c r="N46" s="87"/>
      <c r="O46" s="87"/>
      <c r="P46" s="87"/>
    </row>
    <row r="47" spans="1:16" ht="13.5" customHeight="1" x14ac:dyDescent="0.3"/>
  </sheetData>
  <mergeCells count="15">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C3" sqref="C3:Q3"/>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1" t="s">
        <v>105</v>
      </c>
      <c r="C1" s="301"/>
      <c r="D1" s="301"/>
      <c r="E1" s="301"/>
      <c r="F1" s="301"/>
      <c r="G1" s="301"/>
      <c r="H1" s="301"/>
      <c r="I1" s="301"/>
      <c r="J1" s="301"/>
      <c r="K1" s="301"/>
      <c r="L1" s="301"/>
      <c r="M1" s="301"/>
      <c r="N1" s="301"/>
      <c r="O1" s="301"/>
      <c r="P1" s="301"/>
      <c r="Q1" s="301"/>
      <c r="R1">
        <f>IF(B12="PERSONA MORAL",1,"")</f>
        <v>1</v>
      </c>
      <c r="AA1" s="12" t="s">
        <v>91</v>
      </c>
      <c r="AB1" t="s">
        <v>19</v>
      </c>
    </row>
    <row r="2" spans="1:28" ht="18.75" x14ac:dyDescent="0.3">
      <c r="B2" s="301" t="str">
        <f>"DELEGACION ESTATAL EN "&amp;UPPER(ESTADO)</f>
        <v>DELEGACION ESTATAL EN NUEVO LEÓN</v>
      </c>
      <c r="C2" s="301"/>
      <c r="D2" s="301"/>
      <c r="E2" s="301"/>
      <c r="F2" s="301"/>
      <c r="G2" s="301"/>
      <c r="H2" s="301"/>
      <c r="I2" s="301"/>
      <c r="J2" s="301"/>
      <c r="K2" s="301"/>
      <c r="L2" s="301"/>
      <c r="M2" s="301"/>
      <c r="N2" s="301"/>
      <c r="O2" s="301"/>
      <c r="P2" s="301"/>
      <c r="Q2" s="301"/>
      <c r="AA2" s="12" t="s">
        <v>92</v>
      </c>
      <c r="AB2" t="s">
        <v>15</v>
      </c>
    </row>
    <row r="3" spans="1:28" ht="18.75" x14ac:dyDescent="0.3">
      <c r="B3" s="302"/>
      <c r="C3" s="303" t="s">
        <v>101</v>
      </c>
      <c r="D3" s="303"/>
      <c r="E3" s="303"/>
      <c r="F3" s="303"/>
      <c r="G3" s="303"/>
      <c r="H3" s="303"/>
      <c r="I3" s="303"/>
      <c r="J3" s="303"/>
      <c r="K3" s="303"/>
      <c r="L3" s="303"/>
      <c r="M3" s="303"/>
      <c r="N3" s="303"/>
      <c r="O3" s="303"/>
      <c r="P3" s="303"/>
      <c r="Q3" s="303"/>
      <c r="AA3" s="12"/>
    </row>
    <row r="4" spans="1:28" ht="15.75" x14ac:dyDescent="0.25">
      <c r="B4" s="304" t="s">
        <v>172</v>
      </c>
      <c r="C4" s="304"/>
      <c r="D4" s="304"/>
      <c r="E4" s="304"/>
      <c r="F4" s="304"/>
      <c r="G4" s="304"/>
      <c r="H4" s="304"/>
      <c r="I4" s="304"/>
      <c r="J4" s="304"/>
      <c r="K4" s="304"/>
      <c r="L4" s="304"/>
      <c r="M4" s="304"/>
      <c r="N4" s="304"/>
      <c r="O4" s="304"/>
      <c r="P4" s="304"/>
      <c r="Q4" s="304"/>
      <c r="Z4" s="12"/>
    </row>
    <row r="5" spans="1:28" ht="15.75" x14ac:dyDescent="0.25">
      <c r="B5" s="304" t="s">
        <v>10550</v>
      </c>
      <c r="C5" s="304"/>
      <c r="D5" s="304"/>
      <c r="E5" s="304"/>
      <c r="F5" s="304"/>
      <c r="G5" s="304"/>
      <c r="H5" s="304"/>
      <c r="I5" s="304"/>
      <c r="J5" s="304"/>
      <c r="K5" s="304"/>
      <c r="L5" s="304"/>
      <c r="M5" s="304"/>
      <c r="N5" s="304"/>
      <c r="O5" s="304"/>
      <c r="P5" s="304"/>
      <c r="Q5" s="304"/>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0"/>
      <c r="C11" s="300"/>
      <c r="D11" s="27"/>
      <c r="E11" s="2"/>
      <c r="F11" s="2"/>
    </row>
    <row r="12" spans="1:28" hidden="1" x14ac:dyDescent="0.25">
      <c r="B12" s="300" t="s">
        <v>92</v>
      </c>
      <c r="C12" s="300"/>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94"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94"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94"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94"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94"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94"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94"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94"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94"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94"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94"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94"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94"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94"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94"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94"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94"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94"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94"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94"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94"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94"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94"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94"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94"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94"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94"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94"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94"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94"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94"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94"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94"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94"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94"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94"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94"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94"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94"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94"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94"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94"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94"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94"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94"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94"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94"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94"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94"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94"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94"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94"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94"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94"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94"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94"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94"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94"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94"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94"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94"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94"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94"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94"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94"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94"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94"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94"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94"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94"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94"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94"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94"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94"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94"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94"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94"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94"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94"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94"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94"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94"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94"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94"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94"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94"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94"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94"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94"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94"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94"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94"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94"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94"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94"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94"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94"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94"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94"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94"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94"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94"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94"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94"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94"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94"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94"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94"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94"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94"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94"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94"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94"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94"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94"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94"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94"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94"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94"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94"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94"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94"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94"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94"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94"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94"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94"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94"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94"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94"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94"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94"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94"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94"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94"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94"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94"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94"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94"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94"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94"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94"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94"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94"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94"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94"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94"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94"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94"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94"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94"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94"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94"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94"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94"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94"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94"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94"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94"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94"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94"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94"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94"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94"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94"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94"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94"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94"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94"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94"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94"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94"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94"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94"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94"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94"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94"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94"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94"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94"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94"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94"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94"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94"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94"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94"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94"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94"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94"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94"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94"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94"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94"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94"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94"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94"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94"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94"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94"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94"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94"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94"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94"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94"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94"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94"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94"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94"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94"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94"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94"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94"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94"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94"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94"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94"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94"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94"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94"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94"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94"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94"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94"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94"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94"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94"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94"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94"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94"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94"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94"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94"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94"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94"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94"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94"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94"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94"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94"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94"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94"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94"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94"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94"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94"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94"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94"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94"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94"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94"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94"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94"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94"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94"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94"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94"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94"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94"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94"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94"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94"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94"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94"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94"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94"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94"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94"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94"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94"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94"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94"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94"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94"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94"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94"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94"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94"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94"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94"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94"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94"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94"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94"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94"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94"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94"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94"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94"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94"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94"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94"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94"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94"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94"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94"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94"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94"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94"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94"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94"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94"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94"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94"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94"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94"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94"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94"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94"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94"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94"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94"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94"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94"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94"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94"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94"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94"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94"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94"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94"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94"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94"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94"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94"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94"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94"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94"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94"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94"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94"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94"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94"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94"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94"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94"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94"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94"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94"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94"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94"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94"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94"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94"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94"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94"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94"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94"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94"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94"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94"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94"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94"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94"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94"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94"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94"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94"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94"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94"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94"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94"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94"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94"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94"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94"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94"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94"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94"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94"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94"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94"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94"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94"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94"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94"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94"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94"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94"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94"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94"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94"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94"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94"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94"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94"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94"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94"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94"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94"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94"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94"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94"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94"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94"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94"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94"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94"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94"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94"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94"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94"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94"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94"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94"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94"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94"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94"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94"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94"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94"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94"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94"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94"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94"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94"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94"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94"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94"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94"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94"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94"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94"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94"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94"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94"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94"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94"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94"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94"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94"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94"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94"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94"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94"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94"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94"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94"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94"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94"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94"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94"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94"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94"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94"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94"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94"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94"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94"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94"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94"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94"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94"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94"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94"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94"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94"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94"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94"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94"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94"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94"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94"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94"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94"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94"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94"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94"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94"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94"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94"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94"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94"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94"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94"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94"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94"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94"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94"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94"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94"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94"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94"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94"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94"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94"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94"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94"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94"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94"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94"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94"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94"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94"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94"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94"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94"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94"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94"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94"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94"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94"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94"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94"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94"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94"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94"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94"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94"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94"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94"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94"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94"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94"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94"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94"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94"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94"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94"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94"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94"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94"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94"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94"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94"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94"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94"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94"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94"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94"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94"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94"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94"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94"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94"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94"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94"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94"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94"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94"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94"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94"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94"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94"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94"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94"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94"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94"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94"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94"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94"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94"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94"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94"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94"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94"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94"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94"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94"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94"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94"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94"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94"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94"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94"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94"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94"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94"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94"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94"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94"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94"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94"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94"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94"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94"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94"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94"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94"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94"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94"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94"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94"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94"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94"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94"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94"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94"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94"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94"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94"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94"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94"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94"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94"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94"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94"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94"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94"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94"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94"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94"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94"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94"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94"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94"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94"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94"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94"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94"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94"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94"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94"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94"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94"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94"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94"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94"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94"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94"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94"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94"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94"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94"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94"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94"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94"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94"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94"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94"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94"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94"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94"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94"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94"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94"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94"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94"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94"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94"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94"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94"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94"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94"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94"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94"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94"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94"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94"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94"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94"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94"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94"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94"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94"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94"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94"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94"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94"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94"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94"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94"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94"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94"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94"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94"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94"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94"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94"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94"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94"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94"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94"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94"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94"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94"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94"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94"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94"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94"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94"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94"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94"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94"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94"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94"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94"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94"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94"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94"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94"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94"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94"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94"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94"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94"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94"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94"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94"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94"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94"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94"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94"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94"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94"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94"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94"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94"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94"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94"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94"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94"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94"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94"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94"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94"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94"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94"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94"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94"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94"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94"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94"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94"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94"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94"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94"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94"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94"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94"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94"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94"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94"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94"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94"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94"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94"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94"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94"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94"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94"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94"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94"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94"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94"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94"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94"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94"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94"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94"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94"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94"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94"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94"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94"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94"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94"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94"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94"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94"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94"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94"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94"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94"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94"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94"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94"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94"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94"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94"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94"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94"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94"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94"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94"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94"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94"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94"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94"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94"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94"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94"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94"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94"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94"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94"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94"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94"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94"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94"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94"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94"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94"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94"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94"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94"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94"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94"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94"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94"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94"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94"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94"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94"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94"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94"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94"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94"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94"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94"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94"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94"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94"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94"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94"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94"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94"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94"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94"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94"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94"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94"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94"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94"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94"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94"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94"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94"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94"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94"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94"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94"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94"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94"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94"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94"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94"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94"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94"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94"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94"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94"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94"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94"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94"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94"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94"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94"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94"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94"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94"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94"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94"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94"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94"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94"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94"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94"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94"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94"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94"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94"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94"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94"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94"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94"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94"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94"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94"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94"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94"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94"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94"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94"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94"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94"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94"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94"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94"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94"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94"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94"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94"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94"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94"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94"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94"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94"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94"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94"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94"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94"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94"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94"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94"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94"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94"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94"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94"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94"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94"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94"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94"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94"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94"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94"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94"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94"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94"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94"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94"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94"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94"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94"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94"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94"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94"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94"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94"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94"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94"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94"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94"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94"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94"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94"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94"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94"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94"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94"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94"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94"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94"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94"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94"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94"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94"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94"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94"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94"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94"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94"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94"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94"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94"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94"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94"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94"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94"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94"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94"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94"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94"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94"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94"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94"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94"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94"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94"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94"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94"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94"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94"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94"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94"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94"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94"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94"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94"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94"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94"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94"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94"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94"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94"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94"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94"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94"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94"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94"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94"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94"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94"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94"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94"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94"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94"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94"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94"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94"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94"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94"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94"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94"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94"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94"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94"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94"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94"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94"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94"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94"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94"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94"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94"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94"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94"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94"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94"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94"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94"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94"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94"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94"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94"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94"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94"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94"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94"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94"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94"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94"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94"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94"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94"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94"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94"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94"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94"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94"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94"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94"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94"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94"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94"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94"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94"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94"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94"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94"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94"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94"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94"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94"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94"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94"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94"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94"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94"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94"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94"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94"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94"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94"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94"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94"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94"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94"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58</vt:i4>
      </vt:variant>
    </vt:vector>
  </HeadingPairs>
  <TitlesOfParts>
    <vt:vector size="64"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2024-11-26T19:31:46Z</cp:lastPrinted>
  <dcterms:created xsi:type="dcterms:W3CDTF">2019-10-18T13:17:58Z</dcterms:created>
  <dcterms:modified xsi:type="dcterms:W3CDTF">2024-11-26T20:58:47Z</dcterms:modified>
</cp:coreProperties>
</file>