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5480" windowHeight="7875" tabRatio="785" firstSheet="18" activeTab="23"/>
  </bookViews>
  <sheets>
    <sheet name="Trade Industry Employment" sheetId="1" r:id="rId1"/>
    <sheet name="Public Works Employment" sheetId="2" r:id="rId2"/>
    <sheet name="Econ. Dev. Expenditures" sheetId="3" r:id="rId3"/>
    <sheet name="Sales Tax Revenue" sheetId="4" r:id="rId4"/>
    <sheet name="Federal Aid" sheetId="5" r:id="rId5"/>
    <sheet name="Econ. Dev. Expend. Syracuse" sheetId="6" r:id="rId6"/>
    <sheet name="Econ. Dev. Expend. Onondaga" sheetId="7" r:id="rId7"/>
    <sheet name="Fed. Aid City Compare" sheetId="8" r:id="rId8"/>
    <sheet name="Fed Aid Syr" sheetId="9" r:id="rId9"/>
    <sheet name="Fed Aid Onondaga" sheetId="10" r:id="rId10"/>
    <sheet name="Debt" sheetId="11" r:id="rId11"/>
    <sheet name="Debt per capita" sheetId="12" r:id="rId12"/>
    <sheet name="Debt over time-Syracuse" sheetId="13" r:id="rId13"/>
    <sheet name="Parents in Labor Force" sheetId="14" r:id="rId14"/>
    <sheet name="Minority Owned Firms" sheetId="15" r:id="rId15"/>
    <sheet name="Average Weekly Hours" sheetId="16" r:id="rId16"/>
    <sheet name="Private Sector Employment" sheetId="17" r:id="rId17"/>
    <sheet name="Innovation Index" sheetId="18" r:id="rId18"/>
    <sheet name="Venture Capital" sheetId="19" r:id="rId19"/>
    <sheet name="Total VC 07-09" sheetId="20" r:id="rId20"/>
    <sheet name="Patents" sheetId="21" r:id="rId21"/>
    <sheet name="Tax Revenue" sheetId="22" r:id="rId22"/>
    <sheet name="Fed Aid" sheetId="23" r:id="rId23"/>
    <sheet name="Tax Limit" sheetId="24" r:id="rId24"/>
    <sheet name="Percent Tax Limit Exhausted" sheetId="25" r:id="rId25"/>
    <sheet name="Tax Margin" sheetId="26" r:id="rId26"/>
    <sheet name="Upstate NY R&amp;D" sheetId="27" r:id="rId27"/>
    <sheet name="Syracuse R&amp;D" sheetId="28" r:id="rId28"/>
    <sheet name="Syracuse R&amp;D by Science Field" sheetId="29" r:id="rId29"/>
    <sheet name="Unemployment" sheetId="30" r:id="rId30"/>
    <sheet name="MSA Unemployment" sheetId="31" r:id="rId31"/>
  </sheets>
  <externalReferences>
    <externalReference r:id="rId32"/>
    <externalReference r:id="rId33"/>
    <externalReference r:id="rId34"/>
    <externalReference r:id="rId35"/>
  </externalReferences>
  <calcPr calcId="145621" concurrentCalc="0"/>
</workbook>
</file>

<file path=xl/calcChain.xml><?xml version="1.0" encoding="utf-8"?>
<calcChain xmlns="http://schemas.openxmlformats.org/spreadsheetml/2006/main">
  <c r="I24" i="26" l="1"/>
  <c r="H24" i="26"/>
  <c r="J23" i="24"/>
  <c r="I23" i="24"/>
  <c r="J23" i="23"/>
  <c r="I23" i="23"/>
  <c r="C9" i="22"/>
  <c r="B9" i="22"/>
  <c r="B19" i="19"/>
  <c r="B18" i="19"/>
  <c r="B17" i="19"/>
  <c r="M3" i="17"/>
  <c r="L3" i="17"/>
  <c r="P4" i="16"/>
  <c r="O4" i="16"/>
  <c r="G3" i="8"/>
  <c r="F3" i="8"/>
  <c r="S4" i="13"/>
  <c r="R4" i="13"/>
  <c r="C8" i="12"/>
  <c r="B8" i="12"/>
  <c r="C13" i="11"/>
  <c r="C12" i="11"/>
  <c r="C11" i="11"/>
  <c r="C10" i="11"/>
  <c r="C7" i="10"/>
  <c r="B21" i="3"/>
  <c r="B22" i="3"/>
  <c r="B23" i="3"/>
  <c r="B24" i="3"/>
  <c r="C21" i="3"/>
  <c r="C22" i="3"/>
  <c r="C23" i="3"/>
  <c r="C24" i="3"/>
  <c r="C20" i="3"/>
  <c r="B20" i="3"/>
  <c r="H3" i="2"/>
  <c r="G3" i="2"/>
  <c r="H3" i="1"/>
  <c r="I3" i="1"/>
  <c r="Q3" i="11"/>
  <c r="P3" i="11"/>
  <c r="P5" i="9"/>
  <c r="O5" i="9"/>
  <c r="C7" i="9"/>
  <c r="N4" i="7"/>
  <c r="M4" i="7"/>
  <c r="C7" i="7"/>
  <c r="P5" i="6"/>
  <c r="O5" i="6"/>
  <c r="C6" i="6"/>
  <c r="L3" i="4"/>
  <c r="K3" i="4"/>
  <c r="P3" i="3"/>
  <c r="O3" i="3"/>
</calcChain>
</file>

<file path=xl/sharedStrings.xml><?xml version="1.0" encoding="utf-8"?>
<sst xmlns="http://schemas.openxmlformats.org/spreadsheetml/2006/main" count="401" uniqueCount="149">
  <si>
    <t>Retail Trade</t>
  </si>
  <si>
    <t>Manufacturing</t>
  </si>
  <si>
    <t>Wholesale Trade</t>
  </si>
  <si>
    <t>Construction, Mining and Natural Resources</t>
  </si>
  <si>
    <t>Transportation, Warehousing, and Utilities</t>
  </si>
  <si>
    <t>Mean</t>
  </si>
  <si>
    <t>Median</t>
  </si>
  <si>
    <t>Health Care and Social Assistance</t>
  </si>
  <si>
    <t>Accomodation and Food Services</t>
  </si>
  <si>
    <t>Educational Services</t>
  </si>
  <si>
    <t>Professional and Business Services</t>
  </si>
  <si>
    <t>Onondaga County</t>
  </si>
  <si>
    <t>Syracuse</t>
  </si>
  <si>
    <t xml:space="preserve">Onondaga County </t>
  </si>
  <si>
    <t>Development Infrastructure</t>
  </si>
  <si>
    <t>Economic Development Administration</t>
  </si>
  <si>
    <t>Miscellaneous Economic Development</t>
  </si>
  <si>
    <t>Promotion</t>
  </si>
  <si>
    <t>Total Spending</t>
  </si>
  <si>
    <t xml:space="preserve">Mean </t>
  </si>
  <si>
    <t>Albany</t>
  </si>
  <si>
    <t xml:space="preserve">Buffalo </t>
  </si>
  <si>
    <t xml:space="preserve">Rochester </t>
  </si>
  <si>
    <t>Community Services</t>
  </si>
  <si>
    <t>Economic Development</t>
  </si>
  <si>
    <t>Transportation</t>
  </si>
  <si>
    <t>Miscellaneous Federal Aid</t>
  </si>
  <si>
    <t>Health</t>
  </si>
  <si>
    <t>Social Services</t>
  </si>
  <si>
    <t>Buffalo</t>
  </si>
  <si>
    <t>Rochester</t>
  </si>
  <si>
    <t xml:space="preserve">Syracuse </t>
  </si>
  <si>
    <t>Amount Spent</t>
  </si>
  <si>
    <t>Spending Category</t>
  </si>
  <si>
    <t xml:space="preserve">Spending Category </t>
  </si>
  <si>
    <t>Percent</t>
  </si>
  <si>
    <t>Total</t>
  </si>
  <si>
    <t>Amount of Aid</t>
  </si>
  <si>
    <t xml:space="preserve">Aid Category </t>
  </si>
  <si>
    <t>Other</t>
  </si>
  <si>
    <t>Other = community services ($299,334), culture and recreation ($59,823), public safety ($238,809), general government ($1,773,055), transportation ($3,031,118), sanitation ($3,540,447)</t>
  </si>
  <si>
    <t>Aid Categories</t>
  </si>
  <si>
    <t>Federal Revenue</t>
  </si>
  <si>
    <t>Year</t>
  </si>
  <si>
    <t>Amount of Debt</t>
  </si>
  <si>
    <t>Percent of families with both parents in labor force</t>
  </si>
  <si>
    <t>Have children under 6 years</t>
  </si>
  <si>
    <t>Have children 6 to 17 years</t>
  </si>
  <si>
    <t>Percent of minority-owned firms</t>
  </si>
  <si>
    <t>NYS</t>
  </si>
  <si>
    <t>Black</t>
  </si>
  <si>
    <t>American Indian/Alaska Native</t>
  </si>
  <si>
    <t>Asian</t>
  </si>
  <si>
    <t>Pacific Islander</t>
  </si>
  <si>
    <t>F</t>
  </si>
  <si>
    <t>Hispanic</t>
  </si>
  <si>
    <t>Women</t>
  </si>
  <si>
    <t>Dec. 2012</t>
  </si>
  <si>
    <t>Dec. 2011</t>
  </si>
  <si>
    <t>Buffalo-Niagara Falls</t>
  </si>
  <si>
    <t>Albany-Schenectady-Troy</t>
  </si>
  <si>
    <t>Number of Employees (In Thousands)</t>
  </si>
  <si>
    <t xml:space="preserve">Leisure and Hospitality </t>
  </si>
  <si>
    <t>Financial Activities</t>
  </si>
  <si>
    <t>Information</t>
  </si>
  <si>
    <t>Buffalo MSA</t>
  </si>
  <si>
    <t>Syracuse MSA</t>
  </si>
  <si>
    <t>Albany MSA</t>
  </si>
  <si>
    <t>Upstate New York</t>
  </si>
  <si>
    <t>US</t>
  </si>
  <si>
    <t>Rochester MSA</t>
  </si>
  <si>
    <t>Albany County</t>
  </si>
  <si>
    <t xml:space="preserve">Erie County </t>
  </si>
  <si>
    <t>Monroe County</t>
  </si>
  <si>
    <t>Erie County</t>
  </si>
  <si>
    <t>Institution</t>
  </si>
  <si>
    <t>R&amp;D Expenditures ($Mil)</t>
  </si>
  <si>
    <t>Percent of Total R&amp;D Expenditures</t>
  </si>
  <si>
    <t>SUNY College at Cortland</t>
  </si>
  <si>
    <t>SUNY College at Oswego</t>
  </si>
  <si>
    <t>Colgate University</t>
  </si>
  <si>
    <t>SUNY College of Environmental Science and Forestry</t>
  </si>
  <si>
    <t>SUNY Upstate Medical University</t>
  </si>
  <si>
    <t>Syracuse University all campuses</t>
  </si>
  <si>
    <t>Total Research &amp; Development Expenditures</t>
  </si>
  <si>
    <t xml:space="preserve">Science Field </t>
  </si>
  <si>
    <t>Expenditure ($Mil)</t>
  </si>
  <si>
    <t>Percent of Total Research &amp; Development Expenditures</t>
  </si>
  <si>
    <t>Sciences</t>
  </si>
  <si>
    <t>Environmental Sciences</t>
  </si>
  <si>
    <t>Social Sciences</t>
  </si>
  <si>
    <t>Life Sciences</t>
  </si>
  <si>
    <t>Psychology</t>
  </si>
  <si>
    <t>Math &amp; Computer Sciences</t>
  </si>
  <si>
    <t>Physical Sciences</t>
  </si>
  <si>
    <t>Engineering</t>
  </si>
  <si>
    <t>All R&amp;D Expenditures</t>
  </si>
  <si>
    <t>Labor Force</t>
  </si>
  <si>
    <t xml:space="preserve">Albany </t>
  </si>
  <si>
    <t>Total Outstanding Debt of Selected Upstate Cities, 2011</t>
  </si>
  <si>
    <t>Total Debt Per Capita</t>
  </si>
  <si>
    <t>Total Outstanding Debt for City of Syracuse</t>
  </si>
  <si>
    <t xml:space="preserve">Locality </t>
  </si>
  <si>
    <t>Unemployment Rate</t>
  </si>
  <si>
    <t>Unemployment Rate, 2011</t>
  </si>
  <si>
    <t>MSA</t>
  </si>
  <si>
    <t>Area</t>
  </si>
  <si>
    <t>Average Weekly Hours</t>
  </si>
  <si>
    <t xml:space="preserve">Percent of Minority -Owned Firms, 2007 </t>
  </si>
  <si>
    <t>Total Families</t>
  </si>
  <si>
    <t>Families w/All Parents in Labor Force</t>
  </si>
  <si>
    <t xml:space="preserve">Families w/All </t>
  </si>
  <si>
    <t xml:space="preserve">Parents in </t>
  </si>
  <si>
    <t>Percent of Families with Children that Have Both Parents in Labor Force</t>
  </si>
  <si>
    <t xml:space="preserve">Revenue Collected from Sales Tax for New York State </t>
  </si>
  <si>
    <t>Percent Change</t>
  </si>
  <si>
    <t>City of Syracuse</t>
  </si>
  <si>
    <t>---</t>
  </si>
  <si>
    <t>----</t>
  </si>
  <si>
    <t>Constitutional Tax Limit</t>
  </si>
  <si>
    <t>Percent of Tax Limit Exhausted</t>
  </si>
  <si>
    <t>Tax Margin, 2011</t>
  </si>
  <si>
    <t xml:space="preserve">Economic Development Expenditures </t>
  </si>
  <si>
    <t xml:space="preserve">Economic Development Expenditures, City of Syracuse </t>
  </si>
  <si>
    <t>Economic Development Expenditures, Onondaga County, 2011</t>
  </si>
  <si>
    <t>City</t>
  </si>
  <si>
    <t>Total Federal Aid, 2011</t>
  </si>
  <si>
    <t xml:space="preserve">Federal Aid, 2011 </t>
  </si>
  <si>
    <t>Federal Aid to Onondaga County and the City of Syracuse</t>
  </si>
  <si>
    <t>Federal Aid to City of Syracuse, 2011</t>
  </si>
  <si>
    <t>Federal Aid to Onondaga County,</t>
  </si>
  <si>
    <t>University Research &amp; Development Expenditures</t>
  </si>
  <si>
    <t>Region</t>
  </si>
  <si>
    <t xml:space="preserve"> Buffalo</t>
  </si>
  <si>
    <t>Educational Institutions in Central NY</t>
  </si>
  <si>
    <t>Research &amp; Development Funding ($Mil)</t>
  </si>
  <si>
    <t>Percent of Total Central NY University Research &amp; Development Funding</t>
  </si>
  <si>
    <t>Total CNY University Research &amp; Development Funding</t>
  </si>
  <si>
    <t>Research &amp; Development at Colleges &amp; Universities in Central New York Region</t>
  </si>
  <si>
    <t xml:space="preserve">Research Development Expenditures at Central New York Colleges &amp; Universities by Science Field
</t>
  </si>
  <si>
    <t>Metro Region</t>
  </si>
  <si>
    <t>Innovation Index Score</t>
  </si>
  <si>
    <t>Innovation Index Scores, 2011</t>
  </si>
  <si>
    <t># of Companies Receiving VC</t>
  </si>
  <si>
    <t>VC Investment ($Mil)</t>
  </si>
  <si>
    <t>Venture Capital Investment Dollars ($Mil)</t>
  </si>
  <si>
    <t>Total VC Investment ($Mil)</t>
  </si>
  <si>
    <t>Total Venture Capital Investment Dollars ($Mil)</t>
  </si>
  <si>
    <t>Patent Frequency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</si>
</sst>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_([$$-409]* #,##0.00_);_([$$-409]* \(#,##0.00\);_([$$-409]* &quot;-&quot;??_);_(@_)"/>
    <numFmt numFmtId="166" formatCode="_([$$-409]* #,##0_);_([$$-409]* \(#,##0\);_([$$-409]* &quot;-&quot;??_);_(@_)"/>
    <numFmt numFmtId="167" formatCode="0.0"/>
    <numFmt numFmtId="168" formatCode="0.0%"/>
    <numFmt numFmtId="169" formatCode="0_);[Red]\(0\)"/>
    <numFmt numFmtId="170" formatCode="&quot;$&quot;#,##0.00"/>
    <numFmt numFmtId="171" formatCode="_(&quot;$&quot;* #,##0_);_(&quot;$&quot;* \(#,##0\);_(&quot;$&quot;* &quot;-&quot;??_);_(@_)"/>
  </numFmts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Itc avant garde gothic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mbria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0" fillId="0" borderId="0"/>
    <xf numFmtId="9" fontId="2" fillId="0" borderId="0" applyFont="0" applyFill="0" applyBorder="0" applyAlignment="0" applyProtection="0"/>
  </cellStyleXfs>
  <cellXfs count="105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6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38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6" fontId="0" fillId="0" borderId="0" xfId="0" applyNumberFormat="1" applyAlignment="1">
      <alignment horizontal="right"/>
    </xf>
    <xf numFmtId="3" fontId="19" fillId="33" borderId="0" xfId="0" applyNumberFormat="1" applyFont="1" applyFill="1" applyAlignment="1">
      <alignment horizontal="right" wrapText="1" readingOrder="1"/>
    </xf>
    <xf numFmtId="8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167" fontId="0" fillId="0" borderId="0" xfId="0" applyNumberFormat="1" applyAlignment="1"/>
    <xf numFmtId="0" fontId="0" fillId="0" borderId="0" xfId="0" applyAlignment="1"/>
    <xf numFmtId="167" fontId="0" fillId="0" borderId="0" xfId="0" applyNumberFormat="1"/>
    <xf numFmtId="168" fontId="0" fillId="0" borderId="0" xfId="0" applyNumberFormat="1"/>
    <xf numFmtId="170" fontId="0" fillId="0" borderId="0" xfId="0" applyNumberFormat="1"/>
    <xf numFmtId="171" fontId="0" fillId="0" borderId="0" xfId="1" applyNumberFormat="1" applyFont="1"/>
    <xf numFmtId="171" fontId="0" fillId="0" borderId="0" xfId="0" applyNumberFormat="1"/>
    <xf numFmtId="0" fontId="0" fillId="0" borderId="10" xfId="0" applyBorder="1"/>
    <xf numFmtId="6" fontId="0" fillId="0" borderId="10" xfId="0" applyNumberFormat="1" applyBorder="1"/>
    <xf numFmtId="164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6" fontId="0" fillId="0" borderId="10" xfId="0" applyNumberFormat="1" applyBorder="1" applyAlignment="1">
      <alignment horizontal="right"/>
    </xf>
    <xf numFmtId="167" fontId="0" fillId="0" borderId="10" xfId="0" applyNumberFormat="1" applyBorder="1"/>
    <xf numFmtId="168" fontId="0" fillId="0" borderId="10" xfId="0" applyNumberFormat="1" applyBorder="1"/>
    <xf numFmtId="0" fontId="0" fillId="0" borderId="0" xfId="0" applyBorder="1"/>
    <xf numFmtId="167" fontId="0" fillId="0" borderId="10" xfId="0" applyNumberFormat="1" applyBorder="1" applyAlignment="1">
      <alignment horizontal="center"/>
    </xf>
    <xf numFmtId="169" fontId="0" fillId="0" borderId="10" xfId="0" applyNumberFormat="1" applyBorder="1"/>
    <xf numFmtId="170" fontId="0" fillId="0" borderId="10" xfId="0" applyNumberFormat="1" applyBorder="1"/>
    <xf numFmtId="0" fontId="0" fillId="0" borderId="10" xfId="0" applyFont="1" applyBorder="1" applyAlignment="1">
      <alignment horizontal="center"/>
    </xf>
    <xf numFmtId="0" fontId="1" fillId="0" borderId="10" xfId="0" applyFont="1" applyBorder="1"/>
    <xf numFmtId="6" fontId="1" fillId="0" borderId="10" xfId="0" applyNumberFormat="1" applyFont="1" applyBorder="1"/>
    <xf numFmtId="0" fontId="1" fillId="0" borderId="10" xfId="0" applyFont="1" applyBorder="1" applyAlignment="1">
      <alignment horizontal="left"/>
    </xf>
    <xf numFmtId="6" fontId="1" fillId="0" borderId="10" xfId="0" applyNumberFormat="1" applyFont="1" applyBorder="1" applyAlignment="1">
      <alignment horizontal="right"/>
    </xf>
    <xf numFmtId="0" fontId="1" fillId="0" borderId="0" xfId="0" applyFont="1"/>
    <xf numFmtId="0" fontId="1" fillId="0" borderId="10" xfId="0" applyFont="1" applyBorder="1" applyAlignment="1"/>
    <xf numFmtId="165" fontId="1" fillId="0" borderId="10" xfId="1" applyNumberFormat="1" applyFont="1" applyBorder="1" applyAlignment="1">
      <alignment horizontal="left"/>
    </xf>
    <xf numFmtId="165" fontId="1" fillId="0" borderId="10" xfId="1" applyNumberFormat="1" applyFont="1" applyBorder="1" applyAlignment="1">
      <alignment horizontal="right"/>
    </xf>
    <xf numFmtId="165" fontId="23" fillId="33" borderId="10" xfId="43" applyNumberFormat="1" applyFont="1" applyFill="1" applyBorder="1" applyAlignment="1">
      <alignment horizontal="right" readingOrder="1"/>
    </xf>
    <xf numFmtId="166" fontId="1" fillId="0" borderId="10" xfId="0" applyNumberFormat="1" applyFont="1" applyBorder="1"/>
    <xf numFmtId="166" fontId="1" fillId="0" borderId="10" xfId="0" applyNumberFormat="1" applyFont="1" applyBorder="1" applyAlignment="1">
      <alignment horizontal="right"/>
    </xf>
    <xf numFmtId="168" fontId="1" fillId="0" borderId="10" xfId="0" applyNumberFormat="1" applyFont="1" applyBorder="1"/>
    <xf numFmtId="0" fontId="23" fillId="0" borderId="10" xfId="0" applyFont="1" applyBorder="1" applyAlignment="1">
      <alignment horizontal="left" vertical="center" readingOrder="1"/>
    </xf>
    <xf numFmtId="0" fontId="1" fillId="0" borderId="10" xfId="0" applyFont="1" applyBorder="1" applyAlignment="1">
      <alignment horizontal="right"/>
    </xf>
    <xf numFmtId="0" fontId="0" fillId="0" borderId="10" xfId="0" applyBorder="1" applyAlignment="1">
      <alignment vertical="top"/>
    </xf>
    <xf numFmtId="0" fontId="1" fillId="0" borderId="10" xfId="0" applyFont="1" applyBorder="1" applyAlignment="1">
      <alignment vertical="center"/>
    </xf>
    <xf numFmtId="10" fontId="1" fillId="0" borderId="10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top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right" vertical="center"/>
    </xf>
    <xf numFmtId="3" fontId="1" fillId="0" borderId="10" xfId="0" applyNumberFormat="1" applyFont="1" applyBorder="1" applyAlignment="1">
      <alignment horizontal="right" vertical="center" wrapText="1"/>
    </xf>
    <xf numFmtId="10" fontId="1" fillId="0" borderId="10" xfId="0" applyNumberFormat="1" applyFont="1" applyBorder="1" applyAlignment="1">
      <alignment horizontal="right" vertical="center" wrapText="1"/>
    </xf>
    <xf numFmtId="0" fontId="1" fillId="0" borderId="10" xfId="0" applyFont="1" applyBorder="1" applyAlignment="1">
      <alignment vertical="top"/>
    </xf>
    <xf numFmtId="0" fontId="1" fillId="0" borderId="17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6" fontId="1" fillId="0" borderId="10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 wrapText="1"/>
    </xf>
    <xf numFmtId="0" fontId="23" fillId="0" borderId="10" xfId="0" applyFont="1" applyBorder="1" applyAlignment="1">
      <alignment horizontal="left" vertical="center"/>
    </xf>
    <xf numFmtId="6" fontId="23" fillId="0" borderId="10" xfId="0" applyNumberFormat="1" applyFont="1" applyBorder="1" applyAlignment="1">
      <alignment horizontal="center" vertical="center"/>
    </xf>
    <xf numFmtId="6" fontId="1" fillId="0" borderId="16" xfId="0" applyNumberFormat="1" applyFont="1" applyBorder="1" applyAlignment="1">
      <alignment horizontal="center" vertical="center"/>
    </xf>
    <xf numFmtId="6" fontId="1" fillId="0" borderId="18" xfId="0" applyNumberFormat="1" applyFont="1" applyBorder="1" applyAlignment="1">
      <alignment horizontal="center" vertical="center"/>
    </xf>
    <xf numFmtId="171" fontId="0" fillId="0" borderId="10" xfId="1" applyNumberFormat="1" applyFont="1" applyBorder="1"/>
    <xf numFmtId="0" fontId="24" fillId="0" borderId="0" xfId="0" applyFont="1" applyAlignment="1">
      <alignment vertical="center"/>
    </xf>
    <xf numFmtId="0" fontId="0" fillId="0" borderId="0" xfId="0" applyAlignment="1">
      <alignment horizontal="left"/>
    </xf>
    <xf numFmtId="6" fontId="1" fillId="0" borderId="10" xfId="0" applyNumberFormat="1" applyFont="1" applyBorder="1" applyAlignment="1">
      <alignment horizontal="center" vertical="center"/>
    </xf>
    <xf numFmtId="168" fontId="1" fillId="0" borderId="10" xfId="44" applyNumberFormat="1" applyFont="1" applyBorder="1"/>
    <xf numFmtId="164" fontId="1" fillId="0" borderId="10" xfId="0" applyNumberFormat="1" applyFont="1" applyBorder="1"/>
    <xf numFmtId="6" fontId="1" fillId="0" borderId="10" xfId="0" applyNumberFormat="1" applyFont="1" applyBorder="1" applyAlignment="1"/>
    <xf numFmtId="6" fontId="1" fillId="0" borderId="10" xfId="0" applyNumberFormat="1" applyFont="1" applyBorder="1" applyAlignment="1">
      <alignment horizontal="center" vertical="center" wrapText="1"/>
    </xf>
    <xf numFmtId="8" fontId="1" fillId="0" borderId="10" xfId="0" applyNumberFormat="1" applyFont="1" applyBorder="1" applyAlignment="1">
      <alignment horizontal="right"/>
    </xf>
    <xf numFmtId="8" fontId="1" fillId="0" borderId="10" xfId="0" applyNumberFormat="1" applyFont="1" applyBorder="1" applyAlignment="1">
      <alignment horizontal="right" vertical="center"/>
    </xf>
    <xf numFmtId="168" fontId="1" fillId="0" borderId="10" xfId="0" applyNumberFormat="1" applyFont="1" applyBorder="1" applyAlignment="1">
      <alignment horizontal="left" vertical="center"/>
    </xf>
    <xf numFmtId="8" fontId="1" fillId="0" borderId="10" xfId="0" applyNumberFormat="1" applyFont="1" applyBorder="1"/>
    <xf numFmtId="8" fontId="1" fillId="0" borderId="10" xfId="0" applyNumberFormat="1" applyFont="1" applyBorder="1" applyAlignment="1">
      <alignment horizontal="right" vertical="center" wrapText="1"/>
    </xf>
    <xf numFmtId="3" fontId="1" fillId="0" borderId="10" xfId="0" applyNumberFormat="1" applyFont="1" applyBorder="1"/>
    <xf numFmtId="0" fontId="1" fillId="0" borderId="10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22" fillId="0" borderId="10" xfId="0" applyFont="1" applyBorder="1" applyAlignment="1">
      <alignment horizontal="center" vertical="center" readingOrder="1"/>
    </xf>
    <xf numFmtId="0" fontId="21" fillId="0" borderId="10" xfId="0" applyFont="1" applyBorder="1" applyAlignment="1">
      <alignment horizontal="center"/>
    </xf>
    <xf numFmtId="0" fontId="22" fillId="0" borderId="14" xfId="0" applyFont="1" applyBorder="1" applyAlignment="1">
      <alignment horizontal="center" vertical="center" readingOrder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9" xfId="0" applyFont="1" applyBorder="1" applyAlignment="1">
      <alignment horizontal="right" wrapText="1"/>
    </xf>
    <xf numFmtId="0" fontId="1" fillId="0" borderId="20" xfId="0" applyFont="1" applyBorder="1" applyAlignment="1">
      <alignment horizontal="right" wrapText="1"/>
    </xf>
    <xf numFmtId="8" fontId="1" fillId="0" borderId="19" xfId="0" applyNumberFormat="1" applyFont="1" applyBorder="1" applyAlignment="1">
      <alignment horizontal="right"/>
    </xf>
    <xf numFmtId="8" fontId="1" fillId="0" borderId="20" xfId="0" applyNumberFormat="1" applyFont="1" applyBorder="1" applyAlignment="1">
      <alignment horizontal="right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22" fillId="0" borderId="10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horizont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Percent" xfId="44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400" b="0"/>
            </a:pPr>
            <a:r>
              <a:rPr lang="en-US" sz="1400" b="0"/>
              <a:t>Employment</a:t>
            </a:r>
            <a:r>
              <a:rPr lang="en-US" sz="1400" b="0" baseline="0"/>
              <a:t> in Syracuse MSA Trade Industries</a:t>
            </a:r>
          </a:p>
          <a:p>
            <a:pPr algn="ctr">
              <a:defRPr sz="1400" b="0"/>
            </a:pPr>
            <a:r>
              <a:rPr lang="en-US" sz="1200" b="0" baseline="0"/>
              <a:t>2002-2012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'Trade Industry Employment'!$B$1:$B$2</c:f>
              <c:strCache>
                <c:ptCount val="1"/>
                <c:pt idx="0">
                  <c:v>Retail Trade</c:v>
                </c:pt>
              </c:strCache>
            </c:strRef>
          </c:tx>
          <c:marker>
            <c:symbol val="diamond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Employment'!$B$3:$B$8</c:f>
              <c:numCache>
                <c:formatCode>General</c:formatCode>
                <c:ptCount val="6"/>
                <c:pt idx="0">
                  <c:v>36.299999999999997</c:v>
                </c:pt>
                <c:pt idx="1">
                  <c:v>36.1</c:v>
                </c:pt>
                <c:pt idx="2">
                  <c:v>35.799999999999997</c:v>
                </c:pt>
                <c:pt idx="3">
                  <c:v>36</c:v>
                </c:pt>
                <c:pt idx="4">
                  <c:v>34.200000000000003</c:v>
                </c:pt>
                <c:pt idx="5">
                  <c:v>35.700000000000003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'Trade Industry Employment'!$C$1:$C$2</c:f>
              <c:strCache>
                <c:ptCount val="1"/>
                <c:pt idx="0">
                  <c:v>Manufacturing</c:v>
                </c:pt>
              </c:strCache>
            </c:strRef>
          </c:tx>
          <c:marker>
            <c:symbol val="square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Employment'!$C$3:$C$8</c:f>
              <c:numCache>
                <c:formatCode>General</c:formatCode>
                <c:ptCount val="6"/>
                <c:pt idx="0">
                  <c:v>37.4</c:v>
                </c:pt>
                <c:pt idx="1">
                  <c:v>33.5</c:v>
                </c:pt>
                <c:pt idx="2">
                  <c:v>32.9</c:v>
                </c:pt>
                <c:pt idx="3">
                  <c:v>31.7</c:v>
                </c:pt>
                <c:pt idx="4">
                  <c:v>26.8</c:v>
                </c:pt>
                <c:pt idx="5">
                  <c:v>25.5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'Trade Industry Employment'!$D$1:$D$2</c:f>
              <c:strCache>
                <c:ptCount val="1"/>
                <c:pt idx="0">
                  <c:v>Wholesale Trade</c:v>
                </c:pt>
              </c:strCache>
            </c:strRef>
          </c:tx>
          <c:marker>
            <c:symbol val="triangle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Employment'!$D$3:$D$8</c:f>
              <c:numCache>
                <c:formatCode>General</c:formatCode>
                <c:ptCount val="6"/>
                <c:pt idx="0">
                  <c:v>16.100000000000001</c:v>
                </c:pt>
                <c:pt idx="1">
                  <c:v>15.7</c:v>
                </c:pt>
                <c:pt idx="2">
                  <c:v>15.8</c:v>
                </c:pt>
                <c:pt idx="3">
                  <c:v>15.8</c:v>
                </c:pt>
                <c:pt idx="4">
                  <c:v>14.8</c:v>
                </c:pt>
                <c:pt idx="5">
                  <c:v>15.4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'Trade Industry Employment'!$E$1:$E$2</c:f>
              <c:strCache>
                <c:ptCount val="1"/>
                <c:pt idx="0">
                  <c:v>Construction, Mining and Natural Resources</c:v>
                </c:pt>
              </c:strCache>
            </c:strRef>
          </c:tx>
          <c:marker>
            <c:symbol val="star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Employment'!$E$3:$E$8</c:f>
              <c:numCache>
                <c:formatCode>General</c:formatCode>
                <c:ptCount val="6"/>
                <c:pt idx="0">
                  <c:v>12.5</c:v>
                </c:pt>
                <c:pt idx="1">
                  <c:v>12.4</c:v>
                </c:pt>
                <c:pt idx="2">
                  <c:v>12.8</c:v>
                </c:pt>
                <c:pt idx="3">
                  <c:v>13.3</c:v>
                </c:pt>
                <c:pt idx="4">
                  <c:v>12.1</c:v>
                </c:pt>
                <c:pt idx="5">
                  <c:v>11.4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'Trade Industry Employment'!$F$1:$F$2</c:f>
              <c:strCache>
                <c:ptCount val="1"/>
                <c:pt idx="0">
                  <c:v>Transportation, Warehousing, and Utilities</c:v>
                </c:pt>
              </c:strCache>
            </c:strRef>
          </c:tx>
          <c:marker>
            <c:symbol val="x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Employment'!$F$3:$F$8</c:f>
              <c:numCache>
                <c:formatCode>General</c:formatCode>
                <c:ptCount val="6"/>
                <c:pt idx="0">
                  <c:v>15</c:v>
                </c:pt>
                <c:pt idx="1">
                  <c:v>14.2</c:v>
                </c:pt>
                <c:pt idx="2">
                  <c:v>13.6</c:v>
                </c:pt>
                <c:pt idx="3">
                  <c:v>13.3</c:v>
                </c:pt>
                <c:pt idx="4">
                  <c:v>12.8</c:v>
                </c:pt>
                <c:pt idx="5">
                  <c:v>12.8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10784"/>
        <c:axId val="213787008"/>
      </c:lineChart>
      <c:catAx>
        <c:axId val="21351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3787008"/>
        <c:crosses val="autoZero"/>
        <c:auto val="1"/>
        <c:lblAlgn val="ctr"/>
        <c:lblOffset val="100"/>
        <c:noMultiLvlLbl val="0"/>
      </c:catAx>
      <c:valAx>
        <c:axId val="213787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 i="0"/>
                </a:pPr>
                <a:r>
                  <a:rPr lang="en-US" sz="1200" b="0" i="0"/>
                  <a:t>Number</a:t>
                </a:r>
                <a:r>
                  <a:rPr lang="en-US" sz="1200" b="0" i="0" baseline="0"/>
                  <a:t> of Employees (In Thousands)</a:t>
                </a:r>
                <a:endParaRPr lang="en-US" sz="1200" b="0" i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3510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 to Onondaga County,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100" b="0"/>
          </a:p>
        </c:rich>
      </c:tx>
      <c:layout>
        <c:manualLayout>
          <c:xMode val="edge"/>
          <c:yMode val="edge"/>
          <c:x val="0.23512489063867018"/>
          <c:y val="0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3.5787839020122482E-2"/>
                  <c:y val="1.157407407407407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3.1811898512685913E-2"/>
                  <c:y val="4.78984397783610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22391294838145231"/>
                  <c:y val="-0.2064351851851851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3.253455818022747E-2"/>
                  <c:y val="5.7597696121318168E-2"/>
                </c:manualLayout>
              </c:layout>
              <c:tx>
                <c:rich>
                  <a:bodyPr/>
                  <a:lstStyle/>
                  <a:p>
                    <a:r>
                      <a:rPr lang="en-US" i="1"/>
                      <a:t>Miscellaneous 
10%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1.0792213473315836E-2"/>
                  <c:y val="2.314814814814814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2.1903324584426946E-2"/>
                  <c:y val="2.314814814814814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'Fed Aid Onondaga'!$B$2:$B$6</c:f>
              <c:strCache>
                <c:ptCount val="5"/>
                <c:pt idx="0">
                  <c:v>Health</c:v>
                </c:pt>
                <c:pt idx="1">
                  <c:v>Economic Development</c:v>
                </c:pt>
                <c:pt idx="2">
                  <c:v>Social Services</c:v>
                </c:pt>
                <c:pt idx="3">
                  <c:v>Miscellaneous Federal Aid</c:v>
                </c:pt>
                <c:pt idx="4">
                  <c:v>Other</c:v>
                </c:pt>
              </c:strCache>
            </c:strRef>
          </c:cat>
          <c:val>
            <c:numRef>
              <c:f>'Fed Aid Onondaga'!$C$2:$C$6</c:f>
              <c:numCache>
                <c:formatCode>"$"#,##0_);[Red]\("$"#,##0\)</c:formatCode>
                <c:ptCount val="5"/>
                <c:pt idx="0">
                  <c:v>14068425</c:v>
                </c:pt>
                <c:pt idx="1">
                  <c:v>4030957</c:v>
                </c:pt>
                <c:pt idx="2">
                  <c:v>89458382</c:v>
                </c:pt>
                <c:pt idx="3">
                  <c:v>13048450</c:v>
                </c:pt>
                <c:pt idx="4">
                  <c:v>8942586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</a:t>
            </a:r>
            <a:r>
              <a:rPr lang="en-US" sz="1400" b="0" baseline="0"/>
              <a:t> Outstanding Debt of Selected Upstate Cities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Debt!$B$2:$B$5</c:f>
              <c:strCache>
                <c:ptCount val="4"/>
                <c:pt idx="0">
                  <c:v>Albany</c:v>
                </c:pt>
                <c:pt idx="1">
                  <c:v>Syracuse</c:v>
                </c:pt>
                <c:pt idx="2">
                  <c:v>Rochester</c:v>
                </c:pt>
                <c:pt idx="3">
                  <c:v>Buffalo</c:v>
                </c:pt>
              </c:strCache>
            </c:strRef>
          </c:cat>
          <c:val>
            <c:numRef>
              <c:f>Debt!$C$2:$C$5</c:f>
              <c:numCache>
                <c:formatCode>"$"#,##0_);[Red]\("$"#,##0\)</c:formatCode>
                <c:ptCount val="4"/>
                <c:pt idx="0">
                  <c:v>133559138</c:v>
                </c:pt>
                <c:pt idx="1">
                  <c:v>292230427</c:v>
                </c:pt>
                <c:pt idx="2">
                  <c:v>367384169</c:v>
                </c:pt>
                <c:pt idx="3">
                  <c:v>616496560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77696"/>
        <c:axId val="214879232"/>
      </c:barChart>
      <c:catAx>
        <c:axId val="214877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4879232"/>
        <c:crosses val="autoZero"/>
        <c:auto val="1"/>
        <c:lblAlgn val="ctr"/>
        <c:lblOffset val="100"/>
        <c:noMultiLvlLbl val="0"/>
      </c:catAx>
      <c:valAx>
        <c:axId val="214879232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148776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</a:t>
            </a:r>
            <a:r>
              <a:rPr lang="en-US" sz="1400" b="0" baseline="0"/>
              <a:t> Debt Per Capita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86137134318063"/>
          <c:y val="0.12544256979794091"/>
          <c:w val="0.77211429775657603"/>
          <c:h val="0.830045550596338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'Debt per capita'!$B$2:$B$5</c:f>
              <c:strCache>
                <c:ptCount val="4"/>
                <c:pt idx="0">
                  <c:v>Albany</c:v>
                </c:pt>
                <c:pt idx="1">
                  <c:v>Rochester</c:v>
                </c:pt>
                <c:pt idx="2">
                  <c:v>Syracuse</c:v>
                </c:pt>
                <c:pt idx="3">
                  <c:v>Buffalo</c:v>
                </c:pt>
              </c:strCache>
            </c:strRef>
          </c:cat>
          <c:val>
            <c:numRef>
              <c:f>'Debt per capita'!$C$2:$C$5</c:f>
              <c:numCache>
                <c:formatCode>"$"#,##0_);[Red]\("$"#,##0\)</c:formatCode>
                <c:ptCount val="4"/>
                <c:pt idx="0">
                  <c:v>1364.8538464682799</c:v>
                </c:pt>
                <c:pt idx="1">
                  <c:v>1744.7542041649847</c:v>
                </c:pt>
                <c:pt idx="2">
                  <c:v>2013.0221602259419</c:v>
                </c:pt>
                <c:pt idx="3">
                  <c:v>2359.2536068271402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91904"/>
        <c:axId val="214905984"/>
      </c:barChart>
      <c:catAx>
        <c:axId val="21489190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4905984"/>
        <c:crosses val="autoZero"/>
        <c:auto val="1"/>
        <c:lblAlgn val="ctr"/>
        <c:lblOffset val="100"/>
        <c:noMultiLvlLbl val="0"/>
      </c:catAx>
      <c:valAx>
        <c:axId val="214905984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148919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</a:t>
            </a:r>
            <a:r>
              <a:rPr lang="en-US" sz="1400" b="0" baseline="0"/>
              <a:t> Outstanding Debt for City of Syracuse</a:t>
            </a:r>
          </a:p>
          <a:p>
            <a:pPr>
              <a:defRPr sz="1400" b="0"/>
            </a:pPr>
            <a:r>
              <a:rPr lang="en-US" sz="1200" b="0" baseline="0"/>
              <a:t>2001-11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'Debt over time-Syracuse'!$C$2</c:f>
              <c:strCache>
                <c:ptCount val="1"/>
                <c:pt idx="0">
                  <c:v>Amount of Debt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dLbl>
              <c:idx val="0"/>
              <c:layout>
                <c:manualLayout>
                  <c:x val="-9.8544514690373633E-2"/>
                  <c:y val="-6.2219253244065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5211190689205476E-2"/>
                  <c:y val="-5.4943219725040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5159402421801851E-2"/>
                  <c:y val="-5.1305202965527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$&quot;#,##0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'Debt over time-Syracuse'!$B$3:$B$8</c:f>
              <c:numCache>
                <c:formatCode>General</c:formatCode>
                <c:ptCount val="6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</c:numCache>
            </c:numRef>
          </c:cat>
          <c:val>
            <c:numRef>
              <c:f>'Debt over time-Syracuse'!$C$3:$C$8</c:f>
              <c:numCache>
                <c:formatCode>_([$$-409]* #,##0.00_);_([$$-409]* \(#,##0.00\);_([$$-409]* "-"??_);_(@_)</c:formatCode>
                <c:ptCount val="6"/>
                <c:pt idx="0">
                  <c:v>278674400</c:v>
                </c:pt>
                <c:pt idx="1">
                  <c:v>308959158</c:v>
                </c:pt>
                <c:pt idx="2">
                  <c:v>324717653</c:v>
                </c:pt>
                <c:pt idx="3">
                  <c:v>341802923</c:v>
                </c:pt>
                <c:pt idx="4">
                  <c:v>301692262</c:v>
                </c:pt>
                <c:pt idx="5">
                  <c:v>292230427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25024"/>
        <c:axId val="213826560"/>
      </c:lineChart>
      <c:catAx>
        <c:axId val="21382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3826560"/>
        <c:crosses val="autoZero"/>
        <c:auto val="1"/>
        <c:lblAlgn val="ctr"/>
        <c:lblOffset val="100"/>
        <c:noMultiLvlLbl val="0"/>
      </c:catAx>
      <c:valAx>
        <c:axId val="213826560"/>
        <c:scaling>
          <c:orientation val="minMax"/>
          <c:min val="200000000"/>
        </c:scaling>
        <c:delete val="1"/>
        <c:axPos val="l"/>
        <c:numFmt formatCode="_([$$-409]* #,##0.00_);_([$$-409]* \(#,##0.00\);_([$$-409]* &quot;-&quot;??_);_(@_)" sourceLinked="1"/>
        <c:majorTickMark val="out"/>
        <c:minorTickMark val="none"/>
        <c:tickLblPos val="nextTo"/>
        <c:crossAx val="213825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Percent</a:t>
            </a:r>
            <a:r>
              <a:rPr lang="en-US" sz="1400" b="0" baseline="0"/>
              <a:t> of Families with Children that Have Both Parents in Labor Force</a:t>
            </a:r>
          </a:p>
          <a:p>
            <a:pPr>
              <a:defRPr sz="1400" b="0"/>
            </a:pPr>
            <a:r>
              <a:rPr lang="en-US" sz="1200" b="0" baseline="0"/>
              <a:t>2007-11 est.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'[1]Parents in labor force'!$B$5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'[1]Parents in labor force'!$C$4:$D$4</c:f>
              <c:strCache>
                <c:ptCount val="2"/>
                <c:pt idx="0">
                  <c:v>Have children under 6 years</c:v>
                </c:pt>
                <c:pt idx="1">
                  <c:v>Have children 6 to 17 years</c:v>
                </c:pt>
              </c:strCache>
            </c:strRef>
          </c:cat>
          <c:val>
            <c:numRef>
              <c:f>'[1]Parents in labor force'!$C$5:$D$5</c:f>
              <c:numCache>
                <c:formatCode>General</c:formatCode>
                <c:ptCount val="2"/>
                <c:pt idx="0">
                  <c:v>0.66100000000000003</c:v>
                </c:pt>
                <c:pt idx="1">
                  <c:v>0.65700000000000003</c:v>
                </c:pt>
              </c:numCache>
            </c:numRef>
          </c:val>
        </c:ser>
        <c:ser>
          <c:idx val="1"/>
          <c:order val="1"/>
          <c:tx>
            <c:strRef>
              <c:f>'[1]Parents in labor force'!$B$6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'[1]Parents in labor force'!$C$4:$D$4</c:f>
              <c:strCache>
                <c:ptCount val="2"/>
                <c:pt idx="0">
                  <c:v>Have children under 6 years</c:v>
                </c:pt>
                <c:pt idx="1">
                  <c:v>Have children 6 to 17 years</c:v>
                </c:pt>
              </c:strCache>
            </c:strRef>
          </c:cat>
          <c:val>
            <c:numRef>
              <c:f>'[1]Parents in labor force'!$C$6:$D$6</c:f>
              <c:numCache>
                <c:formatCode>General</c:formatCode>
                <c:ptCount val="2"/>
                <c:pt idx="0">
                  <c:v>0.67400000000000004</c:v>
                </c:pt>
                <c:pt idx="1">
                  <c:v>0.73299999999999998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13088"/>
        <c:axId val="214714624"/>
      </c:barChart>
      <c:catAx>
        <c:axId val="21471308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4714624"/>
        <c:crosses val="autoZero"/>
        <c:auto val="1"/>
        <c:lblAlgn val="ctr"/>
        <c:lblOffset val="100"/>
        <c:noMultiLvlLbl val="0"/>
      </c:catAx>
      <c:valAx>
        <c:axId val="214714624"/>
        <c:scaling>
          <c:orientation val="minMax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21471308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Percent</a:t>
            </a:r>
            <a:r>
              <a:rPr lang="en-US" sz="1400" b="0" baseline="0"/>
              <a:t> of Minority-Owned Firms</a:t>
            </a:r>
          </a:p>
          <a:p>
            <a:pPr>
              <a:defRPr sz="1400" b="0"/>
            </a:pPr>
            <a:r>
              <a:rPr lang="en-US" sz="1200" b="0" baseline="0"/>
              <a:t>2007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'[1]Minority owned firms'!$C$12</c:f>
              <c:strCache>
                <c:ptCount val="1"/>
                <c:pt idx="0">
                  <c:v>Onondaga County 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'[1]Minority owned firms'!$B$13:$B$18</c:f>
              <c:strCache>
                <c:ptCount val="6"/>
                <c:pt idx="0">
                  <c:v>Pacific Islander</c:v>
                </c:pt>
                <c:pt idx="1">
                  <c:v>American Indian/Alaska Native</c:v>
                </c:pt>
                <c:pt idx="2">
                  <c:v>Hispanic</c:v>
                </c:pt>
                <c:pt idx="3">
                  <c:v>Asian</c:v>
                </c:pt>
                <c:pt idx="4">
                  <c:v>Black</c:v>
                </c:pt>
                <c:pt idx="5">
                  <c:v>Women</c:v>
                </c:pt>
              </c:strCache>
            </c:strRef>
          </c:cat>
          <c:val>
            <c:numRef>
              <c:f>'[1]Minority owned firms'!$C$13:$C$18</c:f>
              <c:numCache>
                <c:formatCode>General</c:formatCode>
                <c:ptCount val="6"/>
                <c:pt idx="0">
                  <c:v>0</c:v>
                </c:pt>
                <c:pt idx="1">
                  <c:v>6.0000000000000001E-3</c:v>
                </c:pt>
                <c:pt idx="2">
                  <c:v>0.02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0.28599999999999998</c:v>
                </c:pt>
              </c:numCache>
            </c:numRef>
          </c:val>
        </c:ser>
        <c:ser>
          <c:idx val="1"/>
          <c:order val="1"/>
          <c:tx>
            <c:strRef>
              <c:f>'[1]Minority owned firms'!$D$12</c:f>
              <c:strCache>
                <c:ptCount val="1"/>
                <c:pt idx="0">
                  <c:v>NYS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'[1]Minority owned firms'!$B$13:$B$18</c:f>
              <c:strCache>
                <c:ptCount val="6"/>
                <c:pt idx="0">
                  <c:v>Pacific Islander</c:v>
                </c:pt>
                <c:pt idx="1">
                  <c:v>American Indian/Alaska Native</c:v>
                </c:pt>
                <c:pt idx="2">
                  <c:v>Hispanic</c:v>
                </c:pt>
                <c:pt idx="3">
                  <c:v>Asian</c:v>
                </c:pt>
                <c:pt idx="4">
                  <c:v>Black</c:v>
                </c:pt>
                <c:pt idx="5">
                  <c:v>Women</c:v>
                </c:pt>
              </c:strCache>
            </c:strRef>
          </c:cat>
          <c:val>
            <c:numRef>
              <c:f>'[1]Minority owned firms'!$D$13:$D$18</c:f>
              <c:numCache>
                <c:formatCode>General</c:formatCode>
                <c:ptCount val="6"/>
                <c:pt idx="0">
                  <c:v>1E-3</c:v>
                </c:pt>
                <c:pt idx="1">
                  <c:v>7.0000000000000001E-3</c:v>
                </c:pt>
                <c:pt idx="2">
                  <c:v>9.9000000000000005E-2</c:v>
                </c:pt>
                <c:pt idx="3">
                  <c:v>0.10100000000000001</c:v>
                </c:pt>
                <c:pt idx="4">
                  <c:v>0.104</c:v>
                </c:pt>
                <c:pt idx="5">
                  <c:v>0.30399999999999999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70048"/>
        <c:axId val="214771584"/>
      </c:barChart>
      <c:catAx>
        <c:axId val="21477004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4771584"/>
        <c:crosses val="autoZero"/>
        <c:auto val="1"/>
        <c:lblAlgn val="ctr"/>
        <c:lblOffset val="100"/>
        <c:noMultiLvlLbl val="0"/>
      </c:catAx>
      <c:valAx>
        <c:axId val="21477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77004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Average</a:t>
            </a:r>
            <a:r>
              <a:rPr lang="en-US" sz="1400" b="0" baseline="0"/>
              <a:t> Weekly Hours</a:t>
            </a:r>
          </a:p>
          <a:p>
            <a:pPr>
              <a:defRPr sz="1400" b="0"/>
            </a:pPr>
            <a:r>
              <a:rPr lang="en-US" sz="1200" b="0" baseline="0"/>
              <a:t>Dec. 2011 vs. Dec. 2012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'[1]Average weekly hours'!$C$1</c:f>
              <c:strCache>
                <c:ptCount val="1"/>
                <c:pt idx="0">
                  <c:v>Dec. 2012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'[1]Average weekly hours'!$B$2:$B$5</c:f>
              <c:strCache>
                <c:ptCount val="4"/>
                <c:pt idx="0">
                  <c:v>Syracuse</c:v>
                </c:pt>
                <c:pt idx="1">
                  <c:v>Rochester</c:v>
                </c:pt>
                <c:pt idx="2">
                  <c:v>Buffalo-Niagara Falls</c:v>
                </c:pt>
                <c:pt idx="3">
                  <c:v>Albany-Schenectady-Troy</c:v>
                </c:pt>
              </c:strCache>
            </c:strRef>
          </c:cat>
          <c:val>
            <c:numRef>
              <c:f>'[1]Average weekly hours'!$C$2:$C$5</c:f>
              <c:numCache>
                <c:formatCode>General</c:formatCode>
                <c:ptCount val="4"/>
                <c:pt idx="0">
                  <c:v>34.799999999999997</c:v>
                </c:pt>
                <c:pt idx="1">
                  <c:v>32.1</c:v>
                </c:pt>
                <c:pt idx="2">
                  <c:v>31.4</c:v>
                </c:pt>
                <c:pt idx="3">
                  <c:v>34.5</c:v>
                </c:pt>
              </c:numCache>
            </c:numRef>
          </c:val>
        </c:ser>
        <c:ser>
          <c:idx val="1"/>
          <c:order val="1"/>
          <c:tx>
            <c:strRef>
              <c:f>'[1]Average weekly hours'!$D$1</c:f>
              <c:strCache>
                <c:ptCount val="1"/>
                <c:pt idx="0">
                  <c:v>Dec. 2011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'[1]Average weekly hours'!$B$2:$B$5</c:f>
              <c:strCache>
                <c:ptCount val="4"/>
                <c:pt idx="0">
                  <c:v>Syracuse</c:v>
                </c:pt>
                <c:pt idx="1">
                  <c:v>Rochester</c:v>
                </c:pt>
                <c:pt idx="2">
                  <c:v>Buffalo-Niagara Falls</c:v>
                </c:pt>
                <c:pt idx="3">
                  <c:v>Albany-Schenectady-Troy</c:v>
                </c:pt>
              </c:strCache>
            </c:strRef>
          </c:cat>
          <c:val>
            <c:numRef>
              <c:f>'[1]Average weekly hours'!$D$2:$D$5</c:f>
              <c:numCache>
                <c:formatCode>General</c:formatCode>
                <c:ptCount val="4"/>
                <c:pt idx="0">
                  <c:v>34.5</c:v>
                </c:pt>
                <c:pt idx="1">
                  <c:v>33.6</c:v>
                </c:pt>
                <c:pt idx="2">
                  <c:v>33.200000000000003</c:v>
                </c:pt>
                <c:pt idx="3">
                  <c:v>35.299999999999997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990848"/>
        <c:axId val="214992384"/>
      </c:barChart>
      <c:catAx>
        <c:axId val="21499084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4992384"/>
        <c:crosses val="autoZero"/>
        <c:auto val="1"/>
        <c:lblAlgn val="ctr"/>
        <c:lblOffset val="100"/>
        <c:noMultiLvlLbl val="0"/>
      </c:catAx>
      <c:valAx>
        <c:axId val="2149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9908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'[2]Private Sector Employment'!$B$2</c:f>
              <c:strCache>
                <c:ptCount val="1"/>
                <c:pt idx="0">
                  <c:v>Leisure and Hospitality </c:v>
                </c:pt>
              </c:strCache>
            </c:strRef>
          </c:tx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'[2]Private Sector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'[2]Private Sector Employment'!$B$3:$B$8</c:f>
              <c:numCache>
                <c:formatCode>General</c:formatCode>
                <c:ptCount val="6"/>
                <c:pt idx="0">
                  <c:v>25.6</c:v>
                </c:pt>
                <c:pt idx="1">
                  <c:v>26.3</c:v>
                </c:pt>
                <c:pt idx="2">
                  <c:v>26.4</c:v>
                </c:pt>
                <c:pt idx="3">
                  <c:v>27</c:v>
                </c:pt>
                <c:pt idx="4">
                  <c:v>27.3</c:v>
                </c:pt>
                <c:pt idx="5">
                  <c:v>27.2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'[2]Private Sector Employment'!$C$2</c:f>
              <c:strCache>
                <c:ptCount val="1"/>
                <c:pt idx="0">
                  <c:v>Financial Activities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'[2]Private Sector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'[2]Private Sector Employment'!$C$3:$C$8</c:f>
              <c:numCache>
                <c:formatCode>General</c:formatCode>
                <c:ptCount val="6"/>
                <c:pt idx="0">
                  <c:v>17.399999999999999</c:v>
                </c:pt>
                <c:pt idx="1">
                  <c:v>17.2</c:v>
                </c:pt>
                <c:pt idx="2">
                  <c:v>18.100000000000001</c:v>
                </c:pt>
                <c:pt idx="3">
                  <c:v>18.3</c:v>
                </c:pt>
                <c:pt idx="4">
                  <c:v>16.7</c:v>
                </c:pt>
                <c:pt idx="5">
                  <c:v>16.8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'[2]Private Sector Employment'!$D$2</c:f>
              <c:strCache>
                <c:ptCount val="1"/>
                <c:pt idx="0">
                  <c:v>Information</c:v>
                </c:pt>
              </c:strCache>
            </c:strRef>
          </c:tx>
          <c:marker>
            <c:symbol val="triangl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'[2]Private Sector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'[2]Private Sector Employment'!$D$3:$D$8</c:f>
              <c:numCache>
                <c:formatCode>General</c:formatCode>
                <c:ptCount val="6"/>
                <c:pt idx="0">
                  <c:v>7.1</c:v>
                </c:pt>
                <c:pt idx="1">
                  <c:v>7</c:v>
                </c:pt>
                <c:pt idx="2">
                  <c:v>5.9</c:v>
                </c:pt>
                <c:pt idx="3">
                  <c:v>5.6</c:v>
                </c:pt>
                <c:pt idx="4">
                  <c:v>4.9000000000000004</c:v>
                </c:pt>
                <c:pt idx="5">
                  <c:v>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303296"/>
        <c:axId val="215304832"/>
      </c:lineChart>
      <c:catAx>
        <c:axId val="21530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5304832"/>
        <c:crosses val="autoZero"/>
        <c:auto val="1"/>
        <c:lblAlgn val="ctr"/>
        <c:lblOffset val="100"/>
        <c:noMultiLvlLbl val="0"/>
      </c:catAx>
      <c:valAx>
        <c:axId val="2153048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53032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Innovation</a:t>
            </a:r>
            <a:r>
              <a:rPr lang="en-US" sz="1400" b="0" baseline="0"/>
              <a:t> Index Scores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102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'[2]Innovation Index'!$A$2:$A$8</c:f>
              <c:strCache>
                <c:ptCount val="7"/>
                <c:pt idx="0">
                  <c:v>Buffalo MSA</c:v>
                </c:pt>
                <c:pt idx="1">
                  <c:v>Syracuse MSA</c:v>
                </c:pt>
                <c:pt idx="2">
                  <c:v>Albany MSA</c:v>
                </c:pt>
                <c:pt idx="3">
                  <c:v>Upstate New York</c:v>
                </c:pt>
                <c:pt idx="4">
                  <c:v>US</c:v>
                </c:pt>
                <c:pt idx="5">
                  <c:v>NYS</c:v>
                </c:pt>
                <c:pt idx="6">
                  <c:v>Rochester MSA</c:v>
                </c:pt>
              </c:strCache>
            </c:strRef>
          </c:cat>
          <c:val>
            <c:numRef>
              <c:f>'[2]Innovation Index'!$B$2:$B$8</c:f>
              <c:numCache>
                <c:formatCode>General</c:formatCode>
                <c:ptCount val="7"/>
                <c:pt idx="0">
                  <c:v>88.6</c:v>
                </c:pt>
                <c:pt idx="1">
                  <c:v>92.5</c:v>
                </c:pt>
                <c:pt idx="2">
                  <c:v>94.4</c:v>
                </c:pt>
                <c:pt idx="3">
                  <c:v>97.2</c:v>
                </c:pt>
                <c:pt idx="4">
                  <c:v>100</c:v>
                </c:pt>
                <c:pt idx="5">
                  <c:v>102</c:v>
                </c:pt>
                <c:pt idx="6">
                  <c:v>104.4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25696"/>
        <c:axId val="215069440"/>
      </c:barChart>
      <c:catAx>
        <c:axId val="21532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069440"/>
        <c:crosses val="autoZero"/>
        <c:auto val="1"/>
        <c:lblAlgn val="ctr"/>
        <c:lblOffset val="100"/>
        <c:noMultiLvlLbl val="0"/>
      </c:catAx>
      <c:valAx>
        <c:axId val="21506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3256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Venture</a:t>
            </a:r>
            <a:r>
              <a:rPr lang="en-US" sz="1400" b="0" baseline="0"/>
              <a:t> Capital Investment Dollars ($Mil)</a:t>
            </a:r>
          </a:p>
          <a:p>
            <a:pPr>
              <a:defRPr sz="1400" b="0"/>
            </a:pPr>
            <a:r>
              <a:rPr lang="en-US" sz="1200" b="0" baseline="0"/>
              <a:t>2007-09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'[2]Venture Capital '!$A$7</c:f>
              <c:strCache>
                <c:ptCount val="1"/>
                <c:pt idx="0">
                  <c:v>Syracuse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'[2]Venture Capital '!$B$6:$D$6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'[2]Venture Capital '!$B$7:$D$7</c:f>
              <c:numCache>
                <c:formatCode>General</c:formatCode>
                <c:ptCount val="3"/>
                <c:pt idx="0">
                  <c:v>1.18</c:v>
                </c:pt>
                <c:pt idx="1">
                  <c:v>4.58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'[2]Venture Capital '!$A$8</c:f>
              <c:strCache>
                <c:ptCount val="1"/>
                <c:pt idx="0">
                  <c:v>Buffalo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'[2]Venture Capital '!$B$6:$D$6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'[2]Venture Capital '!$B$8:$D$8</c:f>
              <c:numCache>
                <c:formatCode>General</c:formatCode>
                <c:ptCount val="3"/>
                <c:pt idx="0">
                  <c:v>2.37</c:v>
                </c:pt>
                <c:pt idx="1">
                  <c:v>52.2</c:v>
                </c:pt>
                <c:pt idx="2">
                  <c:v>4.8899999999999997</c:v>
                </c:pt>
              </c:numCache>
            </c:numRef>
          </c:val>
        </c:ser>
        <c:ser>
          <c:idx val="2"/>
          <c:order val="2"/>
          <c:tx>
            <c:strRef>
              <c:f>'[2]Venture Capital '!$A$9</c:f>
              <c:strCache>
                <c:ptCount val="1"/>
                <c:pt idx="0">
                  <c:v>Rochester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'[2]Venture Capital '!$B$6:$D$6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'[2]Venture Capital '!$B$9:$D$9</c:f>
              <c:numCache>
                <c:formatCode>General</c:formatCode>
                <c:ptCount val="3"/>
                <c:pt idx="0">
                  <c:v>54.31</c:v>
                </c:pt>
                <c:pt idx="1">
                  <c:v>10.33</c:v>
                </c:pt>
                <c:pt idx="2">
                  <c:v>74.17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18464"/>
        <c:axId val="214328448"/>
      </c:barChart>
      <c:catAx>
        <c:axId val="214318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4328448"/>
        <c:crosses val="autoZero"/>
        <c:auto val="1"/>
        <c:lblAlgn val="ctr"/>
        <c:lblOffset val="100"/>
        <c:noMultiLvlLbl val="0"/>
      </c:catAx>
      <c:valAx>
        <c:axId val="21432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3184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Employment</a:t>
            </a:r>
            <a:r>
              <a:rPr lang="en-US" sz="1400" b="0" baseline="0"/>
              <a:t> in Syracuse MSA Public Works Industries </a:t>
            </a:r>
          </a:p>
          <a:p>
            <a:pPr>
              <a:defRPr sz="1400" b="0"/>
            </a:pPr>
            <a:r>
              <a:rPr lang="en-US" sz="1200" b="0" baseline="0"/>
              <a:t>2002-12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'Public Works Employment'!$B$2</c:f>
              <c:strCache>
                <c:ptCount val="1"/>
                <c:pt idx="0">
                  <c:v>Health Care and Social Assistance</c:v>
                </c:pt>
              </c:strCache>
            </c:strRef>
          </c:tx>
          <c:marker>
            <c:symbol val="diamond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Employment'!$B$3:$B$8</c:f>
              <c:numCache>
                <c:formatCode>General</c:formatCode>
                <c:ptCount val="6"/>
                <c:pt idx="0">
                  <c:v>36.299999999999997</c:v>
                </c:pt>
                <c:pt idx="1">
                  <c:v>37.6</c:v>
                </c:pt>
                <c:pt idx="2">
                  <c:v>38.799999999999997</c:v>
                </c:pt>
                <c:pt idx="3">
                  <c:v>39.700000000000003</c:v>
                </c:pt>
                <c:pt idx="4">
                  <c:v>40.200000000000003</c:v>
                </c:pt>
                <c:pt idx="5">
                  <c:v>39.6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'Public Works Employment'!$C$2</c:f>
              <c:strCache>
                <c:ptCount val="1"/>
                <c:pt idx="0">
                  <c:v>Accomodation and Food Services</c:v>
                </c:pt>
              </c:strCache>
            </c:strRef>
          </c:tx>
          <c:marker>
            <c:symbol val="triangle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Employment'!$C$3:$C$8</c:f>
              <c:numCache>
                <c:formatCode>General</c:formatCode>
                <c:ptCount val="6"/>
                <c:pt idx="0">
                  <c:v>22</c:v>
                </c:pt>
                <c:pt idx="1">
                  <c:v>22.5</c:v>
                </c:pt>
                <c:pt idx="2">
                  <c:v>22.4</c:v>
                </c:pt>
                <c:pt idx="3">
                  <c:v>22.8</c:v>
                </c:pt>
                <c:pt idx="4">
                  <c:v>23.3</c:v>
                </c:pt>
                <c:pt idx="5">
                  <c:v>23.3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'Public Works Employment'!$D$2</c:f>
              <c:strCache>
                <c:ptCount val="1"/>
                <c:pt idx="0">
                  <c:v>Professional and Business Services</c:v>
                </c:pt>
              </c:strCache>
            </c:strRef>
          </c:tx>
          <c:marker>
            <c:symbol val="square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Employment'!$D$3:$D$8</c:f>
              <c:numCache>
                <c:formatCode>General</c:formatCode>
                <c:ptCount val="6"/>
                <c:pt idx="0">
                  <c:v>30.1</c:v>
                </c:pt>
                <c:pt idx="1">
                  <c:v>33.6</c:v>
                </c:pt>
                <c:pt idx="2">
                  <c:v>34.200000000000003</c:v>
                </c:pt>
                <c:pt idx="3">
                  <c:v>35</c:v>
                </c:pt>
                <c:pt idx="4">
                  <c:v>33.4</c:v>
                </c:pt>
                <c:pt idx="5">
                  <c:v>34.700000000000003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'Public Works Employment'!$E$2</c:f>
              <c:strCache>
                <c:ptCount val="1"/>
                <c:pt idx="0">
                  <c:v>Educational Services</c:v>
                </c:pt>
              </c:strCache>
            </c:strRef>
          </c:tx>
          <c:marker>
            <c:symbol val="x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Employment'!$E$3:$E$8</c:f>
              <c:numCache>
                <c:formatCode>General</c:formatCode>
                <c:ptCount val="6"/>
                <c:pt idx="0">
                  <c:v>15.7</c:v>
                </c:pt>
                <c:pt idx="1">
                  <c:v>16.2</c:v>
                </c:pt>
                <c:pt idx="2">
                  <c:v>16.899999999999999</c:v>
                </c:pt>
                <c:pt idx="3">
                  <c:v>17.600000000000001</c:v>
                </c:pt>
                <c:pt idx="4">
                  <c:v>18.600000000000001</c:v>
                </c:pt>
                <c:pt idx="5">
                  <c:v>19.2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4432"/>
        <c:axId val="213644416"/>
      </c:lineChart>
      <c:catAx>
        <c:axId val="21363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3644416"/>
        <c:crosses val="autoZero"/>
        <c:auto val="1"/>
        <c:lblAlgn val="ctr"/>
        <c:lblOffset val="100"/>
        <c:noMultiLvlLbl val="0"/>
      </c:catAx>
      <c:valAx>
        <c:axId val="213644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Number</a:t>
                </a:r>
                <a:r>
                  <a:rPr lang="en-US" sz="1200" b="0" baseline="0"/>
                  <a:t> of Employees (Thousands)</a:t>
                </a:r>
                <a:endParaRPr lang="en-US" sz="12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36344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</a:t>
            </a:r>
            <a:r>
              <a:rPr lang="en-US" sz="1400" b="0" baseline="0"/>
              <a:t> Venture Capital Investment Dollars ($Mil)</a:t>
            </a:r>
          </a:p>
          <a:p>
            <a:pPr>
              <a:defRPr sz="1400" b="0"/>
            </a:pPr>
            <a:r>
              <a:rPr lang="en-US" sz="1200" b="0" baseline="0"/>
              <a:t>2007-09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'[2]Total VC 07-09'!$B$2:$B$4</c:f>
              <c:strCache>
                <c:ptCount val="3"/>
                <c:pt idx="0">
                  <c:v>Syracuse MSA</c:v>
                </c:pt>
                <c:pt idx="1">
                  <c:v>Buffalo MSA</c:v>
                </c:pt>
                <c:pt idx="2">
                  <c:v>Rochester MSA</c:v>
                </c:pt>
              </c:strCache>
            </c:strRef>
          </c:cat>
          <c:val>
            <c:numRef>
              <c:f>'[2]Total VC 07-09'!$C$2:$C$4</c:f>
              <c:numCache>
                <c:formatCode>General</c:formatCode>
                <c:ptCount val="3"/>
                <c:pt idx="0">
                  <c:v>5.76</c:v>
                </c:pt>
                <c:pt idx="1">
                  <c:v>59.46</c:v>
                </c:pt>
                <c:pt idx="2">
                  <c:v>138.81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193472"/>
        <c:axId val="215195008"/>
      </c:barChart>
      <c:catAx>
        <c:axId val="2151934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195008"/>
        <c:crosses val="autoZero"/>
        <c:auto val="1"/>
        <c:lblAlgn val="ctr"/>
        <c:lblOffset val="100"/>
        <c:noMultiLvlLbl val="0"/>
      </c:catAx>
      <c:valAx>
        <c:axId val="21519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1934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Patent</a:t>
            </a:r>
            <a:r>
              <a:rPr lang="en-US" sz="1400" b="0" baseline="0"/>
              <a:t> Frequency Counts</a:t>
            </a:r>
          </a:p>
          <a:p>
            <a:pPr>
              <a:defRPr sz="1400" b="0"/>
            </a:pPr>
            <a:r>
              <a:rPr lang="en-US" sz="1200" b="0" baseline="0"/>
              <a:t>2006-10</a:t>
            </a:r>
            <a:endParaRPr lang="en-US" sz="12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5267489711934158E-2"/>
          <c:y val="0.20440490647926018"/>
          <c:w val="0.92786069651741299"/>
          <c:h val="0.57152607033715253"/>
        </c:manualLayout>
      </c:layout>
      <c:lineChart>
        <c:grouping val="standard"/>
        <c:varyColors val="0"/>
        <c:ser>
          <c:idx val="0"/>
          <c:order val="0"/>
          <c:tx>
            <c:strRef>
              <c:f>[2]Patents!$A$2</c:f>
              <c:strCache>
                <c:ptCount val="1"/>
                <c:pt idx="0">
                  <c:v>Buffalo MSA</c:v>
                </c:pt>
              </c:strCache>
            </c:strRef>
          </c:tx>
          <c:marker>
            <c:symbol val="diamond"/>
            <c:size val="7"/>
          </c:marker>
          <c:dLbls>
            <c:dLbl>
              <c:idx val="4"/>
              <c:layout>
                <c:manualLayout>
                  <c:x val="-1.418066491688539E-2"/>
                  <c:y val="-1.89935112277631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[2]Patents!$B$1:$F$1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[2]Patents!$B$2:$F$2</c:f>
              <c:numCache>
                <c:formatCode>General</c:formatCode>
                <c:ptCount val="5"/>
                <c:pt idx="0">
                  <c:v>617</c:v>
                </c:pt>
                <c:pt idx="1">
                  <c:v>578</c:v>
                </c:pt>
                <c:pt idx="2">
                  <c:v>474</c:v>
                </c:pt>
                <c:pt idx="3">
                  <c:v>408</c:v>
                </c:pt>
                <c:pt idx="4">
                  <c:v>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[2]Patents!$A$3</c:f>
              <c:strCache>
                <c:ptCount val="1"/>
                <c:pt idx="0">
                  <c:v>Rochester MSA</c:v>
                </c:pt>
              </c:strCache>
            </c:strRef>
          </c:tx>
          <c:marker>
            <c:symbol val="square"/>
            <c:size val="5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[2]Patents!$B$1:$F$1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[2]Patents!$B$3:$F$3</c:f>
              <c:numCache>
                <c:formatCode>General</c:formatCode>
                <c:ptCount val="5"/>
                <c:pt idx="0">
                  <c:v>2230</c:v>
                </c:pt>
                <c:pt idx="1">
                  <c:v>2175</c:v>
                </c:pt>
                <c:pt idx="2">
                  <c:v>2229</c:v>
                </c:pt>
                <c:pt idx="3">
                  <c:v>1482</c:v>
                </c:pt>
                <c:pt idx="4">
                  <c:v>407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[2]Patents!$A$4</c:f>
              <c:strCache>
                <c:ptCount val="1"/>
                <c:pt idx="0">
                  <c:v>Syracuse MSA</c:v>
                </c:pt>
              </c:strCache>
            </c:strRef>
          </c:tx>
          <c:marker>
            <c:symbol val="triangle"/>
            <c:size val="5"/>
          </c:marker>
          <c:dLbls>
            <c:dLbl>
              <c:idx val="0"/>
              <c:layout>
                <c:manualLayout>
                  <c:x val="-4.4736220472440948E-2"/>
                  <c:y val="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4736220472440948E-2"/>
                  <c:y val="3.751166520851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4736220472440948E-2"/>
                  <c:y val="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4736220472440948E-2"/>
                  <c:y val="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1402887139107611E-2"/>
                  <c:y val="5.104257801108194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[2]Patents!$B$1:$F$1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[2]Patents!$B$4:$F$4</c:f>
              <c:numCache>
                <c:formatCode>General</c:formatCode>
                <c:ptCount val="5"/>
                <c:pt idx="0">
                  <c:v>453</c:v>
                </c:pt>
                <c:pt idx="1">
                  <c:v>402</c:v>
                </c:pt>
                <c:pt idx="2">
                  <c:v>316</c:v>
                </c:pt>
                <c:pt idx="3">
                  <c:v>288</c:v>
                </c:pt>
                <c:pt idx="4">
                  <c:v>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775488"/>
        <c:axId val="215793664"/>
      </c:lineChart>
      <c:catAx>
        <c:axId val="21577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5793664"/>
        <c:crosses val="autoZero"/>
        <c:auto val="1"/>
        <c:lblAlgn val="ctr"/>
        <c:lblOffset val="100"/>
        <c:noMultiLvlLbl val="0"/>
      </c:catAx>
      <c:valAx>
        <c:axId val="215793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57754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Revenue</a:t>
            </a:r>
            <a:r>
              <a:rPr lang="en-US" sz="1400" b="0" baseline="0"/>
              <a:t> Collected from NYS Sales Tax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'[3]TAX REVENUE'!$B$5:$E$5</c:f>
              <c:strCache>
                <c:ptCount val="4"/>
                <c:pt idx="0">
                  <c:v>Albany County</c:v>
                </c:pt>
                <c:pt idx="1">
                  <c:v>Onondaga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'[3]TAX REVENUE'!$B$6:$E$6</c:f>
              <c:numCache>
                <c:formatCode>General</c:formatCode>
                <c:ptCount val="4"/>
                <c:pt idx="0">
                  <c:v>236652663</c:v>
                </c:pt>
                <c:pt idx="1">
                  <c:v>325739047</c:v>
                </c:pt>
                <c:pt idx="2">
                  <c:v>480154056</c:v>
                </c:pt>
                <c:pt idx="3">
                  <c:v>694587838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69760"/>
        <c:axId val="215271296"/>
      </c:barChart>
      <c:catAx>
        <c:axId val="21526976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271296"/>
        <c:crosses val="autoZero"/>
        <c:auto val="1"/>
        <c:lblAlgn val="ctr"/>
        <c:lblOffset val="100"/>
        <c:noMultiLvlLbl val="0"/>
      </c:catAx>
      <c:valAx>
        <c:axId val="21527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2697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'[3]FED AID'!$B$2:$E$2</c:f>
              <c:strCache>
                <c:ptCount val="4"/>
                <c:pt idx="0">
                  <c:v>Albany County</c:v>
                </c:pt>
                <c:pt idx="1">
                  <c:v>Onondaga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'[3]FED AID'!$B$3:$E$3</c:f>
              <c:numCache>
                <c:formatCode>General</c:formatCode>
                <c:ptCount val="4"/>
                <c:pt idx="0">
                  <c:v>87106231</c:v>
                </c:pt>
                <c:pt idx="1">
                  <c:v>129548800</c:v>
                </c:pt>
                <c:pt idx="2">
                  <c:v>196865794</c:v>
                </c:pt>
                <c:pt idx="3">
                  <c:v>200043101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01056"/>
        <c:axId val="215511040"/>
      </c:barChart>
      <c:catAx>
        <c:axId val="21550105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511040"/>
        <c:crosses val="autoZero"/>
        <c:auto val="1"/>
        <c:lblAlgn val="ctr"/>
        <c:lblOffset val="100"/>
        <c:noMultiLvlLbl val="0"/>
      </c:catAx>
      <c:valAx>
        <c:axId val="21551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5010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Constitutional</a:t>
            </a:r>
            <a:r>
              <a:rPr lang="en-US" sz="1400" b="0" baseline="0"/>
              <a:t> Tax Limit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0630998516489787"/>
          <c:y val="0.21194057001897826"/>
          <c:w val="0.78209581193655142"/>
          <c:h val="0.743000553479112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'[3]TAX LIMIT'!$B$5:$E$5</c:f>
              <c:strCache>
                <c:ptCount val="4"/>
                <c:pt idx="0">
                  <c:v>Onondaga County</c:v>
                </c:pt>
                <c:pt idx="1">
                  <c:v>Albany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'[3]TAX LIMIT'!$B$6:$E$6</c:f>
              <c:numCache>
                <c:formatCode>General</c:formatCode>
                <c:ptCount val="4"/>
                <c:pt idx="0">
                  <c:v>360897135</c:v>
                </c:pt>
                <c:pt idx="1">
                  <c:v>363227734</c:v>
                </c:pt>
                <c:pt idx="2">
                  <c:v>560729302</c:v>
                </c:pt>
                <c:pt idx="3">
                  <c:v>660494787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76960"/>
        <c:axId val="215578496"/>
      </c:barChart>
      <c:catAx>
        <c:axId val="21557696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578496"/>
        <c:crosses val="autoZero"/>
        <c:auto val="1"/>
        <c:lblAlgn val="ctr"/>
        <c:lblOffset val="100"/>
        <c:noMultiLvlLbl val="0"/>
      </c:catAx>
      <c:valAx>
        <c:axId val="21557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5769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Percent</a:t>
            </a:r>
            <a:r>
              <a:rPr lang="en-US" sz="1400" b="0" baseline="0"/>
              <a:t> of Tax Limit Exhausted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'[3]PERCENT TAX LIMIT EXHAUSTED'!$B$5:$E$5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Onondaga County</c:v>
                </c:pt>
                <c:pt idx="3">
                  <c:v>Monroe County</c:v>
                </c:pt>
              </c:strCache>
            </c:strRef>
          </c:cat>
          <c:val>
            <c:numRef>
              <c:f>'[3]PERCENT TAX LIMIT EXHAUSTED'!$B$6:$E$6</c:f>
              <c:numCache>
                <c:formatCode>General</c:formatCode>
                <c:ptCount val="4"/>
                <c:pt idx="0">
                  <c:v>0.17899999999999999</c:v>
                </c:pt>
                <c:pt idx="1">
                  <c:v>0.28299999999999997</c:v>
                </c:pt>
                <c:pt idx="2">
                  <c:v>0.38700000000000001</c:v>
                </c:pt>
                <c:pt idx="3">
                  <c:v>0.52900000000000003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82688"/>
        <c:axId val="216084480"/>
      </c:barChart>
      <c:catAx>
        <c:axId val="21608268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6084480"/>
        <c:crosses val="autoZero"/>
        <c:auto val="1"/>
        <c:lblAlgn val="ctr"/>
        <c:lblOffset val="100"/>
        <c:noMultiLvlLbl val="0"/>
      </c:catAx>
      <c:valAx>
        <c:axId val="21608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0826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Tax</a:t>
            </a:r>
            <a:r>
              <a:rPr lang="en-US" sz="1400" b="0" baseline="0"/>
              <a:t> Margin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4714216972878389"/>
          <c:y val="0.16994019702387872"/>
          <c:w val="0.67310382935345425"/>
          <c:h val="0.7791337075765957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'[3]TAX MARGIN'!$B$5:$E$5</c:f>
              <c:strCache>
                <c:ptCount val="4"/>
                <c:pt idx="0">
                  <c:v>Onondaga County</c:v>
                </c:pt>
                <c:pt idx="1">
                  <c:v>Monroe County</c:v>
                </c:pt>
                <c:pt idx="2">
                  <c:v>Albany County</c:v>
                </c:pt>
                <c:pt idx="3">
                  <c:v>Erie County</c:v>
                </c:pt>
              </c:strCache>
            </c:strRef>
          </c:cat>
          <c:val>
            <c:numRef>
              <c:f>'[3]TAX MARGIN'!$B$6:$E$6</c:f>
              <c:numCache>
                <c:formatCode>General</c:formatCode>
                <c:ptCount val="4"/>
                <c:pt idx="0">
                  <c:v>221297144</c:v>
                </c:pt>
                <c:pt idx="1">
                  <c:v>264293910</c:v>
                </c:pt>
                <c:pt idx="2">
                  <c:v>298096683</c:v>
                </c:pt>
                <c:pt idx="3">
                  <c:v>473305354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695744"/>
        <c:axId val="215697280"/>
      </c:barChart>
      <c:catAx>
        <c:axId val="21569574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697280"/>
        <c:crosses val="autoZero"/>
        <c:auto val="1"/>
        <c:lblAlgn val="ctr"/>
        <c:lblOffset val="100"/>
        <c:noMultiLvlLbl val="0"/>
      </c:catAx>
      <c:valAx>
        <c:axId val="21569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6957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University</a:t>
            </a:r>
            <a:r>
              <a:rPr lang="en-US" sz="1400" b="0" baseline="0"/>
              <a:t> Research &amp; Development Expenditures</a:t>
            </a:r>
          </a:p>
          <a:p>
            <a:pPr>
              <a:defRPr sz="1400" b="0"/>
            </a:pPr>
            <a:r>
              <a:rPr lang="en-US" sz="1200" b="0" baseline="0"/>
              <a:t>2005-09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'[4]Upstate NY R&amp;D'!$A$2</c:f>
              <c:strCache>
                <c:ptCount val="1"/>
                <c:pt idx="0">
                  <c:v> Buffalo Region</c:v>
                </c:pt>
              </c:strCache>
            </c:strRef>
          </c:tx>
          <c:marker>
            <c:symbol val="diamond"/>
            <c:size val="7"/>
          </c:marker>
          <c:dLbls>
            <c:dLbl>
              <c:idx val="0"/>
              <c:layout>
                <c:manualLayout>
                  <c:x val="-7.2145888013998252E-2"/>
                  <c:y val="-5.1400554097404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2145888013998252E-2"/>
                  <c:y val="-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2145888013998252E-2"/>
                  <c:y val="-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2145888013998252E-2"/>
                  <c:y val="-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7.0354330708661414E-2"/>
                  <c:y val="-5.1400554097404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'[4]Upstate NY R&amp;D'!$B$1:$F$1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'[4]Upstate NY R&amp;D'!$B$2:$F$2</c:f>
              <c:numCache>
                <c:formatCode>General</c:formatCode>
                <c:ptCount val="5"/>
                <c:pt idx="0">
                  <c:v>305.43</c:v>
                </c:pt>
                <c:pt idx="1">
                  <c:v>336.85</c:v>
                </c:pt>
                <c:pt idx="2">
                  <c:v>333.8</c:v>
                </c:pt>
                <c:pt idx="3">
                  <c:v>345.03</c:v>
                </c:pt>
                <c:pt idx="4">
                  <c:v>346.26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'[4]Upstate NY R&amp;D'!$A$3</c:f>
              <c:strCache>
                <c:ptCount val="1"/>
                <c:pt idx="0">
                  <c:v>Rochester Region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'[4]Upstate NY R&amp;D'!$B$1:$F$1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'[4]Upstate NY R&amp;D'!$B$3:$F$3</c:f>
              <c:numCache>
                <c:formatCode>General</c:formatCode>
                <c:ptCount val="5"/>
                <c:pt idx="0">
                  <c:v>404.25</c:v>
                </c:pt>
                <c:pt idx="1">
                  <c:v>429.11</c:v>
                </c:pt>
                <c:pt idx="2">
                  <c:v>411.45</c:v>
                </c:pt>
                <c:pt idx="3">
                  <c:v>402.08</c:v>
                </c:pt>
                <c:pt idx="4">
                  <c:v>428.33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'[4]Upstate NY R&amp;D'!$A$4</c:f>
              <c:strCache>
                <c:ptCount val="1"/>
                <c:pt idx="0">
                  <c:v>Syracuse Region</c:v>
                </c:pt>
              </c:strCache>
            </c:strRef>
          </c:tx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'[4]Upstate NY R&amp;D'!$B$1:$F$1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'[4]Upstate NY R&amp;D'!$B$4:$F$4</c:f>
              <c:numCache>
                <c:formatCode>General</c:formatCode>
                <c:ptCount val="5"/>
                <c:pt idx="0">
                  <c:v>122.9</c:v>
                </c:pt>
                <c:pt idx="1">
                  <c:v>103.9</c:v>
                </c:pt>
                <c:pt idx="2">
                  <c:v>107.34</c:v>
                </c:pt>
                <c:pt idx="3">
                  <c:v>104.74</c:v>
                </c:pt>
                <c:pt idx="4">
                  <c:v>98.52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823104"/>
        <c:axId val="215824640"/>
      </c:lineChart>
      <c:catAx>
        <c:axId val="21582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5824640"/>
        <c:crosses val="autoZero"/>
        <c:auto val="1"/>
        <c:lblAlgn val="ctr"/>
        <c:lblOffset val="100"/>
        <c:noMultiLvlLbl val="0"/>
      </c:catAx>
      <c:valAx>
        <c:axId val="215824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58231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Research</a:t>
            </a:r>
            <a:r>
              <a:rPr lang="en-US" sz="1400" b="0" baseline="0"/>
              <a:t> &amp; Development at Colleges &amp; Universities in Central New York Region</a:t>
            </a:r>
          </a:p>
          <a:p>
            <a:pPr>
              <a:defRPr sz="1400" b="0"/>
            </a:pPr>
            <a:r>
              <a:rPr lang="en-US" sz="1200" b="0" baseline="0"/>
              <a:t>2009</a:t>
            </a:r>
            <a:endParaRPr lang="en-US" sz="1200" b="0"/>
          </a:p>
        </c:rich>
      </c:tx>
      <c:layout>
        <c:manualLayout>
          <c:xMode val="edge"/>
          <c:yMode val="edge"/>
          <c:x val="0.15956619734800812"/>
          <c:y val="4.64700494761071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802659928702942"/>
          <c:y val="0.25815279826161841"/>
          <c:w val="0.51973381280095898"/>
          <c:h val="0.7005907615106058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'[4]Syracuse R&amp;D'!$B$2:$B$7</c:f>
              <c:strCache>
                <c:ptCount val="6"/>
                <c:pt idx="0">
                  <c:v>SUNY College at Cortland</c:v>
                </c:pt>
                <c:pt idx="1">
                  <c:v>SUNY College at Oswego</c:v>
                </c:pt>
                <c:pt idx="2">
                  <c:v>Colgate University</c:v>
                </c:pt>
                <c:pt idx="3">
                  <c:v>SUNY College of Environmental Science and Forestry</c:v>
                </c:pt>
                <c:pt idx="4">
                  <c:v>SUNY Upstate Medical University</c:v>
                </c:pt>
                <c:pt idx="5">
                  <c:v>Syracuse University all campuses</c:v>
                </c:pt>
              </c:strCache>
            </c:strRef>
          </c:cat>
          <c:val>
            <c:numRef>
              <c:f>'[4]Syracuse R&amp;D'!$C$2:$C$7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0.01</c:v>
                </c:pt>
                <c:pt idx="2">
                  <c:v>2.5999999999999999E-2</c:v>
                </c:pt>
                <c:pt idx="3">
                  <c:v>0.20799999999999999</c:v>
                </c:pt>
                <c:pt idx="4">
                  <c:v>0.33700000000000002</c:v>
                </c:pt>
                <c:pt idx="5">
                  <c:v>0.41499999999999998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874560"/>
        <c:axId val="214627072"/>
      </c:barChart>
      <c:catAx>
        <c:axId val="21587456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4627072"/>
        <c:crosses val="autoZero"/>
        <c:auto val="1"/>
        <c:lblAlgn val="ctr"/>
        <c:lblOffset val="100"/>
        <c:noMultiLvlLbl val="0"/>
      </c:catAx>
      <c:valAx>
        <c:axId val="21462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8745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Research</a:t>
            </a:r>
            <a:r>
              <a:rPr lang="en-US" sz="1400" b="0" baseline="0"/>
              <a:t> &amp; Development Expenditures at Central New York Colleges &amp; Universities by Science Field</a:t>
            </a:r>
          </a:p>
          <a:p>
            <a:pPr>
              <a:defRPr sz="1400" b="0"/>
            </a:pPr>
            <a:r>
              <a:rPr lang="en-US" sz="1200" b="0" baseline="0"/>
              <a:t>2009</a:t>
            </a:r>
            <a:endParaRPr lang="en-US" sz="12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5194794400699914"/>
          <c:y val="0.27777777777777779"/>
          <c:w val="0.59705042334189107"/>
          <c:h val="0.6712962962962962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'[4]Syracuse R&amp;D by Science Field'!$H$1:$H$8</c:f>
              <c:strCache>
                <c:ptCount val="8"/>
                <c:pt idx="0">
                  <c:v>Sciences</c:v>
                </c:pt>
                <c:pt idx="1">
                  <c:v>Social Sciences</c:v>
                </c:pt>
                <c:pt idx="2">
                  <c:v>Psychology</c:v>
                </c:pt>
                <c:pt idx="3">
                  <c:v>Environmental Sciences</c:v>
                </c:pt>
                <c:pt idx="4">
                  <c:v>Math &amp; Computer Sciences</c:v>
                </c:pt>
                <c:pt idx="5">
                  <c:v>Physical Sciences</c:v>
                </c:pt>
                <c:pt idx="6">
                  <c:v>Engineering</c:v>
                </c:pt>
                <c:pt idx="7">
                  <c:v>Life Sciences</c:v>
                </c:pt>
              </c:strCache>
            </c:strRef>
          </c:cat>
          <c:val>
            <c:numRef>
              <c:f>'[4]Syracuse R&amp;D by Science Field'!$I$1:$I$8</c:f>
              <c:numCache>
                <c:formatCode>General</c:formatCode>
                <c:ptCount val="8"/>
                <c:pt idx="0">
                  <c:v>2E-3</c:v>
                </c:pt>
                <c:pt idx="1">
                  <c:v>4.2999999999999997E-2</c:v>
                </c:pt>
                <c:pt idx="2">
                  <c:v>4.5999999999999999E-2</c:v>
                </c:pt>
                <c:pt idx="3">
                  <c:v>6.0999999999999999E-2</c:v>
                </c:pt>
                <c:pt idx="4">
                  <c:v>8.6999999999999994E-2</c:v>
                </c:pt>
                <c:pt idx="5">
                  <c:v>9.5000000000000001E-2</c:v>
                </c:pt>
                <c:pt idx="6">
                  <c:v>0.19400000000000001</c:v>
                </c:pt>
                <c:pt idx="7">
                  <c:v>0.47299999999999998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422080"/>
        <c:axId val="215423616"/>
      </c:barChart>
      <c:catAx>
        <c:axId val="2154220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423616"/>
        <c:crosses val="autoZero"/>
        <c:auto val="1"/>
        <c:lblAlgn val="ctr"/>
        <c:lblOffset val="100"/>
        <c:noMultiLvlLbl val="0"/>
      </c:catAx>
      <c:valAx>
        <c:axId val="21542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4220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Economic</a:t>
            </a:r>
            <a:r>
              <a:rPr lang="en-US" sz="1400" b="0" baseline="0"/>
              <a:t> Development Expenditures </a:t>
            </a:r>
          </a:p>
          <a:p>
            <a:pPr>
              <a:defRPr sz="1400" b="0"/>
            </a:pPr>
            <a:r>
              <a:rPr lang="en-US" sz="1200" b="0" baseline="0"/>
              <a:t>2001-11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'Econ. Dev. Expenditures'!$B$2</c:f>
              <c:strCache>
                <c:ptCount val="1"/>
                <c:pt idx="0">
                  <c:v>Onondaga County</c:v>
                </c:pt>
              </c:strCache>
            </c:strRef>
          </c:tx>
          <c:marker>
            <c:symbol val="diamond"/>
            <c:size val="5"/>
          </c:marker>
          <c:dLbls>
            <c:dLbl>
              <c:idx val="0"/>
              <c:layout>
                <c:manualLayout>
                  <c:x val="-8.5691710940989874E-2"/>
                  <c:y val="-5.7466605805311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6465066846167998E-2"/>
                  <c:y val="5.0833128632938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'Econ. Dev. Expenditures'!$A$3:$A$8</c:f>
              <c:numCache>
                <c:formatCode>General</c:formatCode>
                <c:ptCount val="6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</c:numCache>
            </c:numRef>
          </c:cat>
          <c:val>
            <c:numRef>
              <c:f>'Econ. Dev. Expenditures'!$B$3:$B$8</c:f>
              <c:numCache>
                <c:formatCode>"$"#,##0</c:formatCode>
                <c:ptCount val="6"/>
                <c:pt idx="0" formatCode="&quot;$&quot;#,##0_);[Red]\(&quot;$&quot;#,##0\)">
                  <c:v>6486952</c:v>
                </c:pt>
                <c:pt idx="1">
                  <c:v>16331493</c:v>
                </c:pt>
                <c:pt idx="2" formatCode="&quot;$&quot;#,##0_);[Red]\(&quot;$&quot;#,##0\)">
                  <c:v>15118602</c:v>
                </c:pt>
                <c:pt idx="3" formatCode="&quot;$&quot;#,##0_);[Red]\(&quot;$&quot;#,##0\)">
                  <c:v>17848779</c:v>
                </c:pt>
                <c:pt idx="4" formatCode="&quot;$&quot;#,##0_);[Red]\(&quot;$&quot;#,##0\)">
                  <c:v>21410708</c:v>
                </c:pt>
                <c:pt idx="5" formatCode="&quot;$&quot;#,##0_);[Red]\(&quot;$&quot;#,##0\)">
                  <c:v>19110265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'Econ. Dev. Expenditures'!$C$2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5"/>
          </c:marker>
          <c:dLbls>
            <c:dLbl>
              <c:idx val="0"/>
              <c:layout>
                <c:manualLayout>
                  <c:x val="-7.4215795185107944E-2"/>
                  <c:y val="-7.85248875016373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7589702676698015E-2"/>
                  <c:y val="-6.0474931761929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7.5990868019001942E-2"/>
                  <c:y val="4.4816476719702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8714338507228038E-2"/>
                  <c:y val="-4.24249760222208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'Econ. Dev. Expenditures'!$A$3:$A$8</c:f>
              <c:numCache>
                <c:formatCode>General</c:formatCode>
                <c:ptCount val="6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</c:numCache>
            </c:numRef>
          </c:cat>
          <c:val>
            <c:numRef>
              <c:f>'Econ. Dev. Expenditures'!$C$3:$C$8</c:f>
              <c:numCache>
                <c:formatCode>"$"#,##0_);[Red]\("$"#,##0\)</c:formatCode>
                <c:ptCount val="6"/>
                <c:pt idx="0">
                  <c:v>19884543</c:v>
                </c:pt>
                <c:pt idx="1">
                  <c:v>23747338</c:v>
                </c:pt>
                <c:pt idx="2">
                  <c:v>18990509</c:v>
                </c:pt>
                <c:pt idx="3">
                  <c:v>19196456</c:v>
                </c:pt>
                <c:pt idx="4">
                  <c:v>19812726</c:v>
                </c:pt>
                <c:pt idx="5">
                  <c:v>16442010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0112"/>
        <c:axId val="213845120"/>
      </c:lineChart>
      <c:catAx>
        <c:axId val="21345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3845120"/>
        <c:crosses val="autoZero"/>
        <c:auto val="1"/>
        <c:lblAlgn val="ctr"/>
        <c:lblOffset val="100"/>
        <c:noMultiLvlLbl val="0"/>
      </c:catAx>
      <c:valAx>
        <c:axId val="213845120"/>
        <c:scaling>
          <c:orientation val="minMax"/>
        </c:scaling>
        <c:delete val="1"/>
        <c:axPos val="l"/>
        <c:numFmt formatCode="&quot;$&quot;#,##0_);[Red]\(&quot;$&quot;#,##0\)" sourceLinked="1"/>
        <c:majorTickMark val="out"/>
        <c:minorTickMark val="none"/>
        <c:tickLblPos val="nextTo"/>
        <c:crossAx val="213450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223512685914258"/>
          <c:y val="0.70794947506561678"/>
          <c:w val="0.24054861149349338"/>
          <c:h val="0.1499878522203006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Unemployment</a:t>
            </a:r>
            <a:r>
              <a:rPr lang="en-US" sz="1400" b="0" baseline="0"/>
              <a:t> Rate</a:t>
            </a:r>
          </a:p>
          <a:p>
            <a:pPr>
              <a:defRPr sz="1400" b="0"/>
            </a:pPr>
            <a:r>
              <a:rPr lang="en-US" sz="1200" b="0" baseline="0"/>
              <a:t>2005-11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[4]Unemploymet!$B$2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[4]Unemploymet!$C$1:$F$1</c:f>
              <c:numCache>
                <c:formatCode>General</c:formatCode>
                <c:ptCount val="4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</c:numCache>
            </c:numRef>
          </c:cat>
          <c:val>
            <c:numRef>
              <c:f>[4]Unemploymet!$C$2:$F$2</c:f>
              <c:numCache>
                <c:formatCode>General</c:formatCode>
                <c:ptCount val="4"/>
                <c:pt idx="0">
                  <c:v>4.4999999999999998E-2</c:v>
                </c:pt>
                <c:pt idx="1">
                  <c:v>4.1000000000000002E-2</c:v>
                </c:pt>
                <c:pt idx="2">
                  <c:v>7.6999999999999999E-2</c:v>
                </c:pt>
                <c:pt idx="3">
                  <c:v>7.6999999999999999E-2</c:v>
                </c:pt>
              </c:numCache>
            </c:numRef>
          </c:val>
        </c:ser>
        <c:ser>
          <c:idx val="1"/>
          <c:order val="1"/>
          <c:tx>
            <c:strRef>
              <c:f>[4]Unemploymet!$B$3</c:f>
              <c:strCache>
                <c:ptCount val="1"/>
                <c:pt idx="0">
                  <c:v>NYS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[4]Unemploymet!$C$1:$F$1</c:f>
              <c:numCache>
                <c:formatCode>General</c:formatCode>
                <c:ptCount val="4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</c:numCache>
            </c:numRef>
          </c:cat>
          <c:val>
            <c:numRef>
              <c:f>[4]Unemploymet!$C$3:$F$3</c:f>
              <c:numCache>
                <c:formatCode>General</c:formatCode>
                <c:ptCount val="4"/>
                <c:pt idx="0">
                  <c:v>0.05</c:v>
                </c:pt>
                <c:pt idx="1">
                  <c:v>4.5999999999999999E-2</c:v>
                </c:pt>
                <c:pt idx="2">
                  <c:v>8.3000000000000004E-2</c:v>
                </c:pt>
                <c:pt idx="3">
                  <c:v>8.2000000000000003E-2</c:v>
                </c:pt>
              </c:numCache>
            </c:numRef>
          </c:val>
        </c:ser>
        <c:ser>
          <c:idx val="2"/>
          <c:order val="2"/>
          <c:tx>
            <c:strRef>
              <c:f>[4]Unemploymet!$B$4</c:f>
              <c:strCache>
                <c:ptCount val="1"/>
                <c:pt idx="0">
                  <c:v>US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[4]Unemploymet!$C$1:$F$1</c:f>
              <c:numCache>
                <c:formatCode>General</c:formatCode>
                <c:ptCount val="4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</c:numCache>
            </c:numRef>
          </c:cat>
          <c:val>
            <c:numRef>
              <c:f>[4]Unemploymet!$C$4:$F$4</c:f>
              <c:numCache>
                <c:formatCode>General</c:formatCode>
                <c:ptCount val="4"/>
                <c:pt idx="0">
                  <c:v>5.0999999999999997E-2</c:v>
                </c:pt>
                <c:pt idx="1">
                  <c:v>4.5999999999999999E-2</c:v>
                </c:pt>
                <c:pt idx="2">
                  <c:v>9.2999999999999999E-2</c:v>
                </c:pt>
                <c:pt idx="3">
                  <c:v>8.8999999999999996E-2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45056"/>
        <c:axId val="216046592"/>
      </c:barChart>
      <c:catAx>
        <c:axId val="216045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6046592"/>
        <c:crosses val="autoZero"/>
        <c:auto val="1"/>
        <c:lblAlgn val="ctr"/>
        <c:lblOffset val="100"/>
        <c:noMultiLvlLbl val="0"/>
      </c:catAx>
      <c:valAx>
        <c:axId val="21604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0450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Unemployment</a:t>
            </a:r>
            <a:r>
              <a:rPr lang="en-US" sz="1400" b="0" baseline="0"/>
              <a:t> Rate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'[4]MSA Unemployment'!$A$14:$A$17</c:f>
              <c:strCache>
                <c:ptCount val="4"/>
                <c:pt idx="0">
                  <c:v>Albany </c:v>
                </c:pt>
                <c:pt idx="1">
                  <c:v>Rochester</c:v>
                </c:pt>
                <c:pt idx="2">
                  <c:v>Buffalo</c:v>
                </c:pt>
                <c:pt idx="3">
                  <c:v>Syracuse</c:v>
                </c:pt>
              </c:strCache>
            </c:strRef>
          </c:cat>
          <c:val>
            <c:numRef>
              <c:f>'[4]MSA Unemployment'!$B$14:$B$17</c:f>
              <c:numCache>
                <c:formatCode>General</c:formatCode>
                <c:ptCount val="4"/>
                <c:pt idx="0">
                  <c:v>7.1999999999999995E-2</c:v>
                </c:pt>
                <c:pt idx="1">
                  <c:v>7.6999999999999999E-2</c:v>
                </c:pt>
                <c:pt idx="2">
                  <c:v>0.08</c:v>
                </c:pt>
                <c:pt idx="3">
                  <c:v>8.2000000000000003E-2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174592"/>
        <c:axId val="216176128"/>
      </c:barChart>
      <c:catAx>
        <c:axId val="21617459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6176128"/>
        <c:crosses val="autoZero"/>
        <c:auto val="1"/>
        <c:lblAlgn val="ctr"/>
        <c:lblOffset val="100"/>
        <c:noMultiLvlLbl val="0"/>
      </c:catAx>
      <c:valAx>
        <c:axId val="216176128"/>
        <c:scaling>
          <c:orientation val="minMax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2161745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Revenue</a:t>
            </a:r>
            <a:r>
              <a:rPr lang="en-US" sz="1400" b="0" baseline="0"/>
              <a:t> Collected from Sales Tax for New York State </a:t>
            </a:r>
          </a:p>
          <a:p>
            <a:pPr>
              <a:defRPr sz="1400" b="0"/>
            </a:pPr>
            <a:r>
              <a:rPr lang="en-US" sz="1200" b="0" baseline="0"/>
              <a:t>2002-11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Tax Revenue'!$B$2</c:f>
              <c:strCache>
                <c:ptCount val="1"/>
                <c:pt idx="0">
                  <c:v>Onondaga County </c:v>
                </c:pt>
              </c:strCache>
            </c:strRef>
          </c:tx>
          <c:marker>
            <c:symbol val="diamond"/>
            <c:size val="7"/>
          </c:marker>
          <c:dLbls>
            <c:dLbl>
              <c:idx val="1"/>
              <c:layout>
                <c:manualLayout>
                  <c:x val="-0.12601745958827623"/>
                  <c:y val="-6.13486551401446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'Sales Tax Revenue'!$A$3:$A$6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'Sales Tax Revenue'!$B$3:$B$6</c:f>
              <c:numCache>
                <c:formatCode>"$"#,##0_);[Red]\("$"#,##0\)</c:formatCode>
                <c:ptCount val="4"/>
                <c:pt idx="0">
                  <c:v>127968008</c:v>
                </c:pt>
                <c:pt idx="1">
                  <c:v>186322480</c:v>
                </c:pt>
                <c:pt idx="2">
                  <c:v>356631300</c:v>
                </c:pt>
                <c:pt idx="3">
                  <c:v>325739047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'Sales Tax Revenue'!$C$2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'Sales Tax Revenue'!$A$3:$A$6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'Sales Tax Revenue'!$C$3:$C$6</c:f>
              <c:numCache>
                <c:formatCode>"$"#,##0_);[Red]\("$"#,##0\)</c:formatCode>
                <c:ptCount val="4"/>
                <c:pt idx="0">
                  <c:v>50079459</c:v>
                </c:pt>
                <c:pt idx="1">
                  <c:v>66373610</c:v>
                </c:pt>
                <c:pt idx="2">
                  <c:v>67278655</c:v>
                </c:pt>
                <c:pt idx="3">
                  <c:v>65123998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96192"/>
        <c:axId val="213897984"/>
      </c:lineChart>
      <c:catAx>
        <c:axId val="21389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3897984"/>
        <c:crosses val="autoZero"/>
        <c:auto val="1"/>
        <c:lblAlgn val="ctr"/>
        <c:lblOffset val="100"/>
        <c:noMultiLvlLbl val="0"/>
      </c:catAx>
      <c:valAx>
        <c:axId val="213897984"/>
        <c:scaling>
          <c:orientation val="minMax"/>
        </c:scaling>
        <c:delete val="1"/>
        <c:axPos val="l"/>
        <c:numFmt formatCode="&quot;$&quot;#,##0_);[Red]\(&quot;$&quot;#,##0\)" sourceLinked="1"/>
        <c:majorTickMark val="out"/>
        <c:minorTickMark val="none"/>
        <c:tickLblPos val="nextTo"/>
        <c:crossAx val="213896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424036995375583"/>
          <c:y val="0.70373641546441246"/>
          <c:w val="0.24453411032128536"/>
          <c:h val="0.1573282565119277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 to Onondaga County and the City of Syracuse, </a:t>
            </a:r>
          </a:p>
          <a:p>
            <a:pPr>
              <a:defRPr sz="1400" b="0"/>
            </a:pPr>
            <a:r>
              <a:rPr lang="en-US" sz="1200" b="0" baseline="0"/>
              <a:t>2002-11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'Federal Aid'!$B$2</c:f>
              <c:strCache>
                <c:ptCount val="1"/>
                <c:pt idx="0">
                  <c:v>Onondaga County</c:v>
                </c:pt>
              </c:strCache>
            </c:strRef>
          </c:tx>
          <c:marker>
            <c:symbol val="diamond"/>
            <c:size val="7"/>
          </c:marker>
          <c:dLbls>
            <c:dLbl>
              <c:idx val="2"/>
              <c:layout>
                <c:manualLayout>
                  <c:x val="-9.3286467486818944E-2"/>
                  <c:y val="-6.4377899928445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'Federal Aid'!$A$3:$A$6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'Federal Aid'!$B$3:$B$6</c:f>
              <c:numCache>
                <c:formatCode>"$"#,##0_);[Red]\("$"#,##0\)</c:formatCode>
                <c:ptCount val="4"/>
                <c:pt idx="0">
                  <c:v>129857930</c:v>
                </c:pt>
                <c:pt idx="1">
                  <c:v>111250820</c:v>
                </c:pt>
                <c:pt idx="2">
                  <c:v>95054519</c:v>
                </c:pt>
                <c:pt idx="3">
                  <c:v>129548800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'Federal Aid'!$C$2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'Federal Aid'!$A$3:$A$6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'Federal Aid'!$C$3:$C$6</c:f>
              <c:numCache>
                <c:formatCode>"$"#,##0_);[Red]\("$"#,##0\)</c:formatCode>
                <c:ptCount val="4"/>
                <c:pt idx="0">
                  <c:v>24300397</c:v>
                </c:pt>
                <c:pt idx="1">
                  <c:v>29184471</c:v>
                </c:pt>
                <c:pt idx="2">
                  <c:v>25553614</c:v>
                </c:pt>
                <c:pt idx="3">
                  <c:v>27598204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69536"/>
        <c:axId val="214053248"/>
      </c:lineChart>
      <c:catAx>
        <c:axId val="21396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4053248"/>
        <c:crosses val="autoZero"/>
        <c:auto val="1"/>
        <c:lblAlgn val="ctr"/>
        <c:lblOffset val="100"/>
        <c:noMultiLvlLbl val="0"/>
      </c:catAx>
      <c:valAx>
        <c:axId val="214053248"/>
        <c:scaling>
          <c:orientation val="minMax"/>
        </c:scaling>
        <c:delete val="1"/>
        <c:axPos val="l"/>
        <c:numFmt formatCode="&quot;$&quot;#,##0_);[Red]\(&quot;$&quot;#,##0\)" sourceLinked="1"/>
        <c:majorTickMark val="out"/>
        <c:minorTickMark val="none"/>
        <c:tickLblPos val="nextTo"/>
        <c:crossAx val="213969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45734908136481"/>
          <c:y val="0.72183836395450574"/>
          <c:w val="0.24181688185286154"/>
          <c:h val="0.1445910343396859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Economic</a:t>
            </a:r>
            <a:r>
              <a:rPr lang="en-US" sz="1400" b="0" baseline="0"/>
              <a:t> Development Expenditures, City of Syracuse </a:t>
            </a:r>
            <a:r>
              <a:rPr lang="en-US" sz="1200" b="0" baseline="0"/>
              <a:t>2011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6.9424979581670099E-2"/>
                  <c:y val="-0.2065351481883752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4.1227750095589296E-3"/>
                  <c:y val="5.41722893284621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Miscellaneous, 8%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'Econ. Dev. Expend. Syracuse'!$B$3:$B$5</c:f>
              <c:strCache>
                <c:ptCount val="3"/>
                <c:pt idx="0">
                  <c:v>Development Infrastructure</c:v>
                </c:pt>
                <c:pt idx="1">
                  <c:v>Economic Development Administration</c:v>
                </c:pt>
                <c:pt idx="2">
                  <c:v>Miscellaneous Economic Development</c:v>
                </c:pt>
              </c:strCache>
            </c:strRef>
          </c:cat>
          <c:val>
            <c:numRef>
              <c:f>'Econ. Dev. Expend. Syracuse'!$C$3:$C$5</c:f>
              <c:numCache>
                <c:formatCode>"$"#,##0_);[Red]\("$"#,##0\)</c:formatCode>
                <c:ptCount val="3"/>
                <c:pt idx="0">
                  <c:v>12835591</c:v>
                </c:pt>
                <c:pt idx="1">
                  <c:v>2373893</c:v>
                </c:pt>
                <c:pt idx="2">
                  <c:v>1232526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Economic</a:t>
            </a:r>
            <a:r>
              <a:rPr lang="en-US" sz="1400" b="0" baseline="0"/>
              <a:t> Development Expenditures, Onondaga County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2.2522965879265194E-2"/>
                  <c:y val="8.40824584426946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1.2972222222222222E-2"/>
                  <c:y val="-6.31455963837853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'Econ. Dev. Expend. Onondaga'!$B$3:$B$6</c:f>
              <c:strCache>
                <c:ptCount val="4"/>
                <c:pt idx="0">
                  <c:v>Development Infrastructure</c:v>
                </c:pt>
                <c:pt idx="1">
                  <c:v>Economic Development Administration</c:v>
                </c:pt>
                <c:pt idx="2">
                  <c:v>Promotion</c:v>
                </c:pt>
                <c:pt idx="3">
                  <c:v>Miscellaneous Economic Development</c:v>
                </c:pt>
              </c:strCache>
            </c:strRef>
          </c:cat>
          <c:val>
            <c:numRef>
              <c:f>'Econ. Dev. Expend. Onondaga'!$C$3:$C$6</c:f>
              <c:numCache>
                <c:formatCode>"$"#,##0_);[Red]\("$"#,##0\)</c:formatCode>
                <c:ptCount val="4"/>
                <c:pt idx="0">
                  <c:v>5535179</c:v>
                </c:pt>
                <c:pt idx="1">
                  <c:v>1395852</c:v>
                </c:pt>
                <c:pt idx="2">
                  <c:v>527820</c:v>
                </c:pt>
                <c:pt idx="3">
                  <c:v>11651414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</a:t>
            </a:r>
            <a:r>
              <a:rPr lang="en-US" sz="1400" b="0" baseline="0"/>
              <a:t> Federal Aid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'Fed. Aid City Compare'!$B$2:$B$5</c:f>
              <c:strCache>
                <c:ptCount val="4"/>
                <c:pt idx="0">
                  <c:v>Albany</c:v>
                </c:pt>
                <c:pt idx="1">
                  <c:v>Buffalo </c:v>
                </c:pt>
                <c:pt idx="2">
                  <c:v>Syracuse</c:v>
                </c:pt>
                <c:pt idx="3">
                  <c:v>Rochester </c:v>
                </c:pt>
              </c:strCache>
            </c:strRef>
          </c:cat>
          <c:val>
            <c:numRef>
              <c:f>'Fed. Aid City Compare'!$C$2:$C$5</c:f>
              <c:numCache>
                <c:formatCode>"$"#,##0_);[Red]\("$"#,##0\)</c:formatCode>
                <c:ptCount val="4"/>
                <c:pt idx="0">
                  <c:v>8587808</c:v>
                </c:pt>
                <c:pt idx="1">
                  <c:v>15210747</c:v>
                </c:pt>
                <c:pt idx="2">
                  <c:v>27598204</c:v>
                </c:pt>
                <c:pt idx="3">
                  <c:v>48730528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28512"/>
        <c:axId val="214130048"/>
      </c:barChart>
      <c:catAx>
        <c:axId val="21412851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4130048"/>
        <c:crosses val="autoZero"/>
        <c:auto val="1"/>
        <c:lblAlgn val="ctr"/>
        <c:lblOffset val="100"/>
        <c:noMultiLvlLbl val="0"/>
      </c:catAx>
      <c:valAx>
        <c:axId val="214130048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141285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 to City of Syracuse, </a:t>
            </a:r>
          </a:p>
          <a:p>
            <a:pPr algn="ctr"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>
        <c:manualLayout>
          <c:xMode val="edge"/>
          <c:yMode val="edge"/>
          <c:x val="0.28097873562349812"/>
          <c:y val="4.1994757599315121E-3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1.1945934781184981E-2"/>
                  <c:y val="2.77565507688512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3.552384076990376E-2"/>
                  <c:y val="-0.16056393992417614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2.7541557305336833E-3"/>
                  <c:y val="6.0796150481189852E-2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7.7799104286628276E-3"/>
                  <c:y val="1.1573358393512042E-3"/>
                </c:manualLayout>
              </c:layout>
              <c:tx>
                <c:rich>
                  <a:bodyPr/>
                  <a:lstStyle/>
                  <a:p>
                    <a:r>
                      <a:rPr lang="en-US" i="1"/>
                      <a:t>Miscellaneous
3%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'Fed Aid Syr'!$B$3:$B$6</c:f>
              <c:strCache>
                <c:ptCount val="4"/>
                <c:pt idx="0">
                  <c:v>Community Services</c:v>
                </c:pt>
                <c:pt idx="1">
                  <c:v>Economic Development</c:v>
                </c:pt>
                <c:pt idx="2">
                  <c:v>Transportation</c:v>
                </c:pt>
                <c:pt idx="3">
                  <c:v>Miscellaneous Federal Aid</c:v>
                </c:pt>
              </c:strCache>
            </c:strRef>
          </c:cat>
          <c:val>
            <c:numRef>
              <c:f>'Fed Aid Syr'!$C$3:$C$6</c:f>
              <c:numCache>
                <c:formatCode>"$"#,##0_);[Red]\("$"#,##0\)</c:formatCode>
                <c:ptCount val="4"/>
                <c:pt idx="0">
                  <c:v>3209258</c:v>
                </c:pt>
                <c:pt idx="1">
                  <c:v>13203512</c:v>
                </c:pt>
                <c:pt idx="2">
                  <c:v>10421901</c:v>
                </c:pt>
                <c:pt idx="3">
                  <c:v>763533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9</xdr:row>
      <xdr:rowOff>133350</xdr:rowOff>
    </xdr:from>
    <xdr:to>
      <xdr:col>5</xdr:col>
      <xdr:colOff>342900</xdr:colOff>
      <xdr:row>30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7</xdr:row>
      <xdr:rowOff>128586</xdr:rowOff>
    </xdr:from>
    <xdr:to>
      <xdr:col>13</xdr:col>
      <xdr:colOff>466724</xdr:colOff>
      <xdr:row>24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5</xdr:row>
      <xdr:rowOff>185737</xdr:rowOff>
    </xdr:from>
    <xdr:to>
      <xdr:col>15</xdr:col>
      <xdr:colOff>0</xdr:colOff>
      <xdr:row>23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5</xdr:row>
      <xdr:rowOff>185737</xdr:rowOff>
    </xdr:from>
    <xdr:to>
      <xdr:col>15</xdr:col>
      <xdr:colOff>104775</xdr:colOff>
      <xdr:row>22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6</xdr:row>
      <xdr:rowOff>185736</xdr:rowOff>
    </xdr:from>
    <xdr:to>
      <xdr:col>15</xdr:col>
      <xdr:colOff>114300</xdr:colOff>
      <xdr:row>25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9</xdr:row>
      <xdr:rowOff>33337</xdr:rowOff>
    </xdr:from>
    <xdr:to>
      <xdr:col>4</xdr:col>
      <xdr:colOff>257175</xdr:colOff>
      <xdr:row>23</xdr:row>
      <xdr:rowOff>109537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6</xdr:row>
      <xdr:rowOff>176211</xdr:rowOff>
    </xdr:from>
    <xdr:to>
      <xdr:col>14</xdr:col>
      <xdr:colOff>76200</xdr:colOff>
      <xdr:row>26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6</xdr:row>
      <xdr:rowOff>185736</xdr:rowOff>
    </xdr:from>
    <xdr:to>
      <xdr:col>12</xdr:col>
      <xdr:colOff>352425</xdr:colOff>
      <xdr:row>25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5</xdr:row>
      <xdr:rowOff>71437</xdr:rowOff>
    </xdr:from>
    <xdr:to>
      <xdr:col>12</xdr:col>
      <xdr:colOff>485775</xdr:colOff>
      <xdr:row>19</xdr:row>
      <xdr:rowOff>147637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5</xdr:row>
      <xdr:rowOff>185737</xdr:rowOff>
    </xdr:from>
    <xdr:to>
      <xdr:col>13</xdr:col>
      <xdr:colOff>85725</xdr:colOff>
      <xdr:row>22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5</xdr:row>
      <xdr:rowOff>185736</xdr:rowOff>
    </xdr:from>
    <xdr:to>
      <xdr:col>12</xdr:col>
      <xdr:colOff>9524</xdr:colOff>
      <xdr:row>22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8</xdr:row>
      <xdr:rowOff>171450</xdr:rowOff>
    </xdr:from>
    <xdr:to>
      <xdr:col>3</xdr:col>
      <xdr:colOff>1609724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5</xdr:row>
      <xdr:rowOff>185736</xdr:rowOff>
    </xdr:from>
    <xdr:to>
      <xdr:col>15</xdr:col>
      <xdr:colOff>19050</xdr:colOff>
      <xdr:row>22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6</xdr:row>
      <xdr:rowOff>185737</xdr:rowOff>
    </xdr:from>
    <xdr:to>
      <xdr:col>9</xdr:col>
      <xdr:colOff>38100</xdr:colOff>
      <xdr:row>23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2</xdr:row>
      <xdr:rowOff>1</xdr:rowOff>
    </xdr:from>
    <xdr:to>
      <xdr:col>16</xdr:col>
      <xdr:colOff>495300</xdr:colOff>
      <xdr:row>21</xdr:row>
      <xdr:rowOff>171451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2</xdr:row>
      <xdr:rowOff>90487</xdr:rowOff>
    </xdr:from>
    <xdr:to>
      <xdr:col>16</xdr:col>
      <xdr:colOff>171449</xdr:colOff>
      <xdr:row>19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52387</xdr:rowOff>
    </xdr:from>
    <xdr:to>
      <xdr:col>14</xdr:col>
      <xdr:colOff>209549</xdr:colOff>
      <xdr:row>17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3</xdr:row>
      <xdr:rowOff>4762</xdr:rowOff>
    </xdr:from>
    <xdr:to>
      <xdr:col>14</xdr:col>
      <xdr:colOff>600074</xdr:colOff>
      <xdr:row>21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3</xdr:row>
      <xdr:rowOff>23811</xdr:rowOff>
    </xdr:from>
    <xdr:to>
      <xdr:col>14</xdr:col>
      <xdr:colOff>400049</xdr:colOff>
      <xdr:row>21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6</xdr:row>
      <xdr:rowOff>185736</xdr:rowOff>
    </xdr:from>
    <xdr:to>
      <xdr:col>14</xdr:col>
      <xdr:colOff>457199</xdr:colOff>
      <xdr:row>24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9</xdr:row>
      <xdr:rowOff>33337</xdr:rowOff>
    </xdr:from>
    <xdr:to>
      <xdr:col>4</xdr:col>
      <xdr:colOff>581025</xdr:colOff>
      <xdr:row>26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11</xdr:row>
      <xdr:rowOff>180975</xdr:rowOff>
    </xdr:from>
    <xdr:to>
      <xdr:col>5</xdr:col>
      <xdr:colOff>9524</xdr:colOff>
      <xdr:row>30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176212</xdr:rowOff>
    </xdr:from>
    <xdr:to>
      <xdr:col>14</xdr:col>
      <xdr:colOff>38100</xdr:colOff>
      <xdr:row>22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10</xdr:row>
      <xdr:rowOff>14286</xdr:rowOff>
    </xdr:from>
    <xdr:to>
      <xdr:col>9</xdr:col>
      <xdr:colOff>295275</xdr:colOff>
      <xdr:row>26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5</xdr:row>
      <xdr:rowOff>185737</xdr:rowOff>
    </xdr:from>
    <xdr:to>
      <xdr:col>15</xdr:col>
      <xdr:colOff>28575</xdr:colOff>
      <xdr:row>25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7</xdr:row>
      <xdr:rowOff>38099</xdr:rowOff>
    </xdr:from>
    <xdr:to>
      <xdr:col>9</xdr:col>
      <xdr:colOff>180975</xdr:colOff>
      <xdr:row>25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7</xdr:row>
      <xdr:rowOff>19050</xdr:rowOff>
    </xdr:from>
    <xdr:to>
      <xdr:col>8</xdr:col>
      <xdr:colOff>476249</xdr:colOff>
      <xdr:row>23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6</xdr:row>
      <xdr:rowOff>185736</xdr:rowOff>
    </xdr:from>
    <xdr:to>
      <xdr:col>12</xdr:col>
      <xdr:colOff>66675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185737</xdr:rowOff>
    </xdr:from>
    <xdr:to>
      <xdr:col>11</xdr:col>
      <xdr:colOff>571500</xdr:colOff>
      <xdr:row>26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5</xdr:row>
      <xdr:rowOff>185736</xdr:rowOff>
    </xdr:from>
    <xdr:to>
      <xdr:col>14</xdr:col>
      <xdr:colOff>390525</xdr:colOff>
      <xdr:row>23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5</xdr:row>
      <xdr:rowOff>95250</xdr:rowOff>
    </xdr:from>
    <xdr:to>
      <xdr:col>13</xdr:col>
      <xdr:colOff>590550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AF%20410%20Product%2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roduct%20week%20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roduct%20Week%2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roduct%20week%2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ority owned firms"/>
      <sheetName val="Parents in labor force"/>
      <sheetName val="Average weekly hours"/>
    </sheetNames>
    <sheetDataSet>
      <sheetData sheetId="0">
        <row r="12">
          <cell r="C12" t="str">
            <v xml:space="preserve">Onondaga County </v>
          </cell>
          <cell r="D12" t="str">
            <v>NYS</v>
          </cell>
        </row>
        <row r="13">
          <cell r="B13" t="str">
            <v>Pacific Islander</v>
          </cell>
          <cell r="C13" t="str">
            <v>F</v>
          </cell>
          <cell r="D13">
            <v>1E-3</v>
          </cell>
        </row>
        <row r="14">
          <cell r="B14" t="str">
            <v>American Indian/Alaska Native</v>
          </cell>
          <cell r="C14">
            <v>6.0000000000000001E-3</v>
          </cell>
          <cell r="D14">
            <v>7.0000000000000001E-3</v>
          </cell>
        </row>
        <row r="15">
          <cell r="B15" t="str">
            <v>Hispanic</v>
          </cell>
          <cell r="C15">
            <v>0.02</v>
          </cell>
          <cell r="D15">
            <v>9.9000000000000005E-2</v>
          </cell>
        </row>
        <row r="16">
          <cell r="B16" t="str">
            <v>Asian</v>
          </cell>
          <cell r="C16">
            <v>3.3000000000000002E-2</v>
          </cell>
          <cell r="D16">
            <v>0.10100000000000001</v>
          </cell>
        </row>
        <row r="17">
          <cell r="B17" t="str">
            <v>Black</v>
          </cell>
          <cell r="C17">
            <v>4.3999999999999997E-2</v>
          </cell>
          <cell r="D17">
            <v>0.104</v>
          </cell>
        </row>
        <row r="18">
          <cell r="B18" t="str">
            <v>Women</v>
          </cell>
          <cell r="C18">
            <v>0.28599999999999998</v>
          </cell>
          <cell r="D18">
            <v>0.30399999999999999</v>
          </cell>
        </row>
      </sheetData>
      <sheetData sheetId="1">
        <row r="4">
          <cell r="C4" t="str">
            <v>Have children under 6 years</v>
          </cell>
          <cell r="D4" t="str">
            <v>Have children 6 to 17 years</v>
          </cell>
        </row>
        <row r="5">
          <cell r="B5" t="str">
            <v>Syracuse</v>
          </cell>
          <cell r="C5">
            <v>0.66100000000000003</v>
          </cell>
          <cell r="D5">
            <v>0.65700000000000003</v>
          </cell>
        </row>
        <row r="6">
          <cell r="B6" t="str">
            <v>Onondaga County</v>
          </cell>
          <cell r="C6">
            <v>0.67400000000000004</v>
          </cell>
          <cell r="D6">
            <v>0.73299999999999998</v>
          </cell>
        </row>
      </sheetData>
      <sheetData sheetId="2">
        <row r="1">
          <cell r="C1" t="str">
            <v>Dec. 2012</v>
          </cell>
          <cell r="D1" t="str">
            <v>Dec. 2011</v>
          </cell>
        </row>
        <row r="2">
          <cell r="B2" t="str">
            <v>Syracuse</v>
          </cell>
          <cell r="C2">
            <v>34.799999999999997</v>
          </cell>
          <cell r="D2">
            <v>34.5</v>
          </cell>
        </row>
        <row r="3">
          <cell r="B3" t="str">
            <v>Rochester</v>
          </cell>
          <cell r="C3">
            <v>32.1</v>
          </cell>
          <cell r="D3">
            <v>33.6</v>
          </cell>
        </row>
        <row r="4">
          <cell r="B4" t="str">
            <v>Buffalo-Niagara Falls</v>
          </cell>
          <cell r="C4">
            <v>31.4</v>
          </cell>
          <cell r="D4">
            <v>33.200000000000003</v>
          </cell>
        </row>
        <row r="5">
          <cell r="B5" t="str">
            <v>Albany-Schenectady-Troy</v>
          </cell>
          <cell r="C5">
            <v>34.5</v>
          </cell>
          <cell r="D5">
            <v>35.299999999999997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ate Sector Employment"/>
      <sheetName val="Innovation Index"/>
      <sheetName val="Venture Capital "/>
      <sheetName val="Total VC 07-09"/>
      <sheetName val="Patents"/>
    </sheetNames>
    <sheetDataSet>
      <sheetData sheetId="0">
        <row r="2">
          <cell r="B2" t="str">
            <v xml:space="preserve">Leisure and Hospitality </v>
          </cell>
          <cell r="C2" t="str">
            <v>Financial Activities</v>
          </cell>
          <cell r="D2" t="str">
            <v>Information</v>
          </cell>
        </row>
        <row r="3">
          <cell r="A3">
            <v>2002</v>
          </cell>
          <cell r="B3">
            <v>25.6</v>
          </cell>
          <cell r="C3">
            <v>17.399999999999999</v>
          </cell>
          <cell r="D3">
            <v>7.1</v>
          </cell>
        </row>
        <row r="4">
          <cell r="A4">
            <v>2004</v>
          </cell>
          <cell r="B4">
            <v>26.3</v>
          </cell>
          <cell r="C4">
            <v>17.2</v>
          </cell>
          <cell r="D4">
            <v>7</v>
          </cell>
        </row>
        <row r="5">
          <cell r="A5">
            <v>2006</v>
          </cell>
          <cell r="B5">
            <v>26.4</v>
          </cell>
          <cell r="C5">
            <v>18.100000000000001</v>
          </cell>
          <cell r="D5">
            <v>5.9</v>
          </cell>
        </row>
        <row r="6">
          <cell r="A6">
            <v>2008</v>
          </cell>
          <cell r="B6">
            <v>27</v>
          </cell>
          <cell r="C6">
            <v>18.3</v>
          </cell>
          <cell r="D6">
            <v>5.6</v>
          </cell>
        </row>
        <row r="7">
          <cell r="A7">
            <v>2010</v>
          </cell>
          <cell r="B7">
            <v>27.3</v>
          </cell>
          <cell r="C7">
            <v>16.7</v>
          </cell>
          <cell r="D7">
            <v>4.9000000000000004</v>
          </cell>
        </row>
        <row r="8">
          <cell r="A8">
            <v>2012</v>
          </cell>
          <cell r="B8">
            <v>27.2</v>
          </cell>
          <cell r="C8">
            <v>16.8</v>
          </cell>
          <cell r="D8">
            <v>4.8</v>
          </cell>
        </row>
      </sheetData>
      <sheetData sheetId="1">
        <row r="2">
          <cell r="A2" t="str">
            <v>Buffalo MSA</v>
          </cell>
          <cell r="B2">
            <v>88.6</v>
          </cell>
        </row>
        <row r="3">
          <cell r="A3" t="str">
            <v>Syracuse MSA</v>
          </cell>
          <cell r="B3">
            <v>92.5</v>
          </cell>
        </row>
        <row r="4">
          <cell r="A4" t="str">
            <v>Albany MSA</v>
          </cell>
          <cell r="B4">
            <v>94.4</v>
          </cell>
        </row>
        <row r="5">
          <cell r="A5" t="str">
            <v>Upstate New York</v>
          </cell>
          <cell r="B5">
            <v>97.2</v>
          </cell>
        </row>
        <row r="6">
          <cell r="A6" t="str">
            <v>US</v>
          </cell>
          <cell r="B6">
            <v>100</v>
          </cell>
        </row>
        <row r="7">
          <cell r="A7" t="str">
            <v>NYS</v>
          </cell>
          <cell r="B7">
            <v>102</v>
          </cell>
        </row>
        <row r="8">
          <cell r="A8" t="str">
            <v>Rochester MSA</v>
          </cell>
          <cell r="B8">
            <v>104.4</v>
          </cell>
        </row>
      </sheetData>
      <sheetData sheetId="2">
        <row r="6">
          <cell r="B6">
            <v>2007</v>
          </cell>
          <cell r="C6">
            <v>2008</v>
          </cell>
          <cell r="D6">
            <v>2009</v>
          </cell>
        </row>
        <row r="7">
          <cell r="A7" t="str">
            <v>Syracuse MSA</v>
          </cell>
          <cell r="B7">
            <v>1.18</v>
          </cell>
          <cell r="C7">
            <v>4.58</v>
          </cell>
          <cell r="D7">
            <v>0</v>
          </cell>
        </row>
        <row r="8">
          <cell r="A8" t="str">
            <v>Buffalo MSA</v>
          </cell>
          <cell r="B8">
            <v>2.37</v>
          </cell>
          <cell r="C8">
            <v>52.2</v>
          </cell>
          <cell r="D8">
            <v>4.8899999999999997</v>
          </cell>
        </row>
        <row r="9">
          <cell r="A9" t="str">
            <v>Rochester MSA</v>
          </cell>
          <cell r="B9">
            <v>54.31</v>
          </cell>
          <cell r="C9">
            <v>10.33</v>
          </cell>
          <cell r="D9">
            <v>74.17</v>
          </cell>
        </row>
      </sheetData>
      <sheetData sheetId="3">
        <row r="2">
          <cell r="B2" t="str">
            <v>Syracuse MSA</v>
          </cell>
          <cell r="C2">
            <v>5.76</v>
          </cell>
        </row>
        <row r="3">
          <cell r="B3" t="str">
            <v>Buffalo MSA</v>
          </cell>
          <cell r="C3">
            <v>59.46</v>
          </cell>
        </row>
        <row r="4">
          <cell r="B4" t="str">
            <v>Rochester MSA</v>
          </cell>
          <cell r="C4">
            <v>138.81</v>
          </cell>
        </row>
      </sheetData>
      <sheetData sheetId="4">
        <row r="1">
          <cell r="B1">
            <v>2006</v>
          </cell>
          <cell r="C1">
            <v>2007</v>
          </cell>
          <cell r="D1">
            <v>2008</v>
          </cell>
          <cell r="E1">
            <v>2009</v>
          </cell>
          <cell r="F1">
            <v>2010</v>
          </cell>
        </row>
        <row r="2">
          <cell r="A2" t="str">
            <v>Buffalo MSA</v>
          </cell>
          <cell r="B2">
            <v>617</v>
          </cell>
          <cell r="C2">
            <v>578</v>
          </cell>
          <cell r="D2">
            <v>474</v>
          </cell>
          <cell r="E2">
            <v>408</v>
          </cell>
          <cell r="F2">
            <v>236</v>
          </cell>
        </row>
        <row r="3">
          <cell r="A3" t="str">
            <v>Rochester MSA</v>
          </cell>
          <cell r="B3">
            <v>2230</v>
          </cell>
          <cell r="C3">
            <v>2175</v>
          </cell>
          <cell r="D3">
            <v>2229</v>
          </cell>
          <cell r="E3">
            <v>1482</v>
          </cell>
          <cell r="F3">
            <v>407</v>
          </cell>
        </row>
        <row r="4">
          <cell r="A4" t="str">
            <v>Syracuse MSA</v>
          </cell>
          <cell r="B4">
            <v>453</v>
          </cell>
          <cell r="C4">
            <v>402</v>
          </cell>
          <cell r="D4">
            <v>316</v>
          </cell>
          <cell r="E4">
            <v>288</v>
          </cell>
          <cell r="F4">
            <v>136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REVENUE"/>
      <sheetName val="FED AID"/>
      <sheetName val="TAX LIMIT"/>
      <sheetName val="PERCENT TAX LIMIT EXHAUSTED"/>
      <sheetName val="TAX MARGIN"/>
    </sheetNames>
    <sheetDataSet>
      <sheetData sheetId="0">
        <row r="5">
          <cell r="B5" t="str">
            <v>Albany County</v>
          </cell>
          <cell r="C5" t="str">
            <v>Onondaga County</v>
          </cell>
          <cell r="D5" t="str">
            <v>Monroe County</v>
          </cell>
          <cell r="E5" t="str">
            <v>Erie County</v>
          </cell>
        </row>
        <row r="6">
          <cell r="B6">
            <v>236652663</v>
          </cell>
          <cell r="C6">
            <v>325739047</v>
          </cell>
          <cell r="D6">
            <v>480154056</v>
          </cell>
          <cell r="E6">
            <v>694587838</v>
          </cell>
        </row>
      </sheetData>
      <sheetData sheetId="1">
        <row r="2">
          <cell r="B2" t="str">
            <v>Albany County</v>
          </cell>
          <cell r="C2" t="str">
            <v>Onondaga County</v>
          </cell>
          <cell r="D2" t="str">
            <v>Monroe County</v>
          </cell>
          <cell r="E2" t="str">
            <v>Erie County</v>
          </cell>
        </row>
        <row r="3">
          <cell r="B3">
            <v>87106231</v>
          </cell>
          <cell r="C3">
            <v>129548800</v>
          </cell>
          <cell r="D3">
            <v>196865794</v>
          </cell>
          <cell r="E3">
            <v>200043101</v>
          </cell>
        </row>
      </sheetData>
      <sheetData sheetId="2">
        <row r="5">
          <cell r="B5" t="str">
            <v>Onondaga County</v>
          </cell>
          <cell r="C5" t="str">
            <v>Albany County</v>
          </cell>
          <cell r="D5" t="str">
            <v>Monroe County</v>
          </cell>
          <cell r="E5" t="str">
            <v>Erie County</v>
          </cell>
        </row>
        <row r="6">
          <cell r="B6">
            <v>360897135</v>
          </cell>
          <cell r="C6">
            <v>363227734</v>
          </cell>
          <cell r="D6">
            <v>560729302</v>
          </cell>
          <cell r="E6">
            <v>660494787</v>
          </cell>
        </row>
      </sheetData>
      <sheetData sheetId="3">
        <row r="5">
          <cell r="B5" t="str">
            <v>Albany County</v>
          </cell>
          <cell r="C5" t="str">
            <v>Erie County</v>
          </cell>
          <cell r="D5" t="str">
            <v>Onondaga County</v>
          </cell>
          <cell r="E5" t="str">
            <v>Monroe County</v>
          </cell>
        </row>
        <row r="6">
          <cell r="B6">
            <v>0.17899999999999999</v>
          </cell>
          <cell r="C6">
            <v>0.28299999999999997</v>
          </cell>
          <cell r="D6">
            <v>0.38700000000000001</v>
          </cell>
          <cell r="E6">
            <v>0.52900000000000003</v>
          </cell>
        </row>
      </sheetData>
      <sheetData sheetId="4">
        <row r="5">
          <cell r="B5" t="str">
            <v>Onondaga County</v>
          </cell>
          <cell r="C5" t="str">
            <v>Monroe County</v>
          </cell>
          <cell r="D5" t="str">
            <v>Albany County</v>
          </cell>
          <cell r="E5" t="str">
            <v>Erie County</v>
          </cell>
        </row>
        <row r="6">
          <cell r="B6">
            <v>221297144</v>
          </cell>
          <cell r="C6">
            <v>264293910</v>
          </cell>
          <cell r="D6">
            <v>298096683</v>
          </cell>
          <cell r="E6">
            <v>473305354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state NY R&amp;D"/>
      <sheetName val="Syracuse R&amp;D"/>
      <sheetName val="Syracuse R&amp;D by Science Field"/>
      <sheetName val="Unemploymet"/>
      <sheetName val="MSA Unemployment"/>
    </sheetNames>
    <sheetDataSet>
      <sheetData sheetId="0">
        <row r="1">
          <cell r="B1">
            <v>2005</v>
          </cell>
          <cell r="C1">
            <v>2006</v>
          </cell>
          <cell r="D1">
            <v>2007</v>
          </cell>
          <cell r="E1">
            <v>2008</v>
          </cell>
          <cell r="F1">
            <v>2009</v>
          </cell>
        </row>
        <row r="2">
          <cell r="A2" t="str">
            <v xml:space="preserve"> Buffalo Region</v>
          </cell>
          <cell r="B2">
            <v>305.43</v>
          </cell>
          <cell r="C2">
            <v>336.85</v>
          </cell>
          <cell r="D2">
            <v>333.8</v>
          </cell>
          <cell r="E2">
            <v>345.03</v>
          </cell>
          <cell r="F2">
            <v>346.26</v>
          </cell>
        </row>
        <row r="3">
          <cell r="A3" t="str">
            <v>Rochester Region</v>
          </cell>
          <cell r="B3">
            <v>404.25</v>
          </cell>
          <cell r="C3">
            <v>429.11</v>
          </cell>
          <cell r="D3">
            <v>411.45</v>
          </cell>
          <cell r="E3">
            <v>402.08</v>
          </cell>
          <cell r="F3">
            <v>428.33</v>
          </cell>
        </row>
        <row r="4">
          <cell r="A4" t="str">
            <v>Syracuse Region</v>
          </cell>
          <cell r="B4">
            <v>122.9</v>
          </cell>
          <cell r="C4">
            <v>103.9</v>
          </cell>
          <cell r="D4">
            <v>107.34</v>
          </cell>
          <cell r="E4">
            <v>104.74</v>
          </cell>
          <cell r="F4">
            <v>98.52</v>
          </cell>
        </row>
      </sheetData>
      <sheetData sheetId="1">
        <row r="2">
          <cell r="B2" t="str">
            <v>SUNY College at Cortland</v>
          </cell>
          <cell r="C2">
            <v>4.0000000000000001E-3</v>
          </cell>
        </row>
        <row r="3">
          <cell r="B3" t="str">
            <v>SUNY College at Oswego</v>
          </cell>
          <cell r="C3">
            <v>0.01</v>
          </cell>
        </row>
        <row r="4">
          <cell r="B4" t="str">
            <v>Colgate University</v>
          </cell>
          <cell r="C4">
            <v>2.5999999999999999E-2</v>
          </cell>
        </row>
        <row r="5">
          <cell r="B5" t="str">
            <v>SUNY College of Environmental Science and Forestry</v>
          </cell>
          <cell r="C5">
            <v>0.20799999999999999</v>
          </cell>
        </row>
        <row r="6">
          <cell r="B6" t="str">
            <v>SUNY Upstate Medical University</v>
          </cell>
          <cell r="C6">
            <v>0.33700000000000002</v>
          </cell>
        </row>
        <row r="7">
          <cell r="B7" t="str">
            <v>Syracuse University all campuses</v>
          </cell>
          <cell r="C7">
            <v>0.41499999999999998</v>
          </cell>
        </row>
      </sheetData>
      <sheetData sheetId="2">
        <row r="1">
          <cell r="H1" t="str">
            <v>Sciences</v>
          </cell>
          <cell r="I1">
            <v>2E-3</v>
          </cell>
        </row>
        <row r="2">
          <cell r="H2" t="str">
            <v>Social Sciences</v>
          </cell>
          <cell r="I2">
            <v>4.2999999999999997E-2</v>
          </cell>
        </row>
        <row r="3">
          <cell r="H3" t="str">
            <v>Psychology</v>
          </cell>
          <cell r="I3">
            <v>4.5999999999999999E-2</v>
          </cell>
        </row>
        <row r="4">
          <cell r="H4" t="str">
            <v>Environmental Sciences</v>
          </cell>
          <cell r="I4">
            <v>6.0999999999999999E-2</v>
          </cell>
        </row>
        <row r="5">
          <cell r="H5" t="str">
            <v>Math &amp; Computer Sciences</v>
          </cell>
          <cell r="I5">
            <v>8.6999999999999994E-2</v>
          </cell>
        </row>
        <row r="6">
          <cell r="H6" t="str">
            <v>Physical Sciences</v>
          </cell>
          <cell r="I6">
            <v>9.5000000000000001E-2</v>
          </cell>
        </row>
        <row r="7">
          <cell r="H7" t="str">
            <v>Engineering</v>
          </cell>
          <cell r="I7">
            <v>0.19400000000000001</v>
          </cell>
        </row>
        <row r="8">
          <cell r="H8" t="str">
            <v>Life Sciences</v>
          </cell>
          <cell r="I8">
            <v>0.47299999999999998</v>
          </cell>
        </row>
      </sheetData>
      <sheetData sheetId="3">
        <row r="1">
          <cell r="C1">
            <v>2005</v>
          </cell>
          <cell r="D1">
            <v>2007</v>
          </cell>
          <cell r="E1">
            <v>2009</v>
          </cell>
          <cell r="F1">
            <v>2011</v>
          </cell>
        </row>
        <row r="2">
          <cell r="B2" t="str">
            <v>Onondaga County</v>
          </cell>
          <cell r="C2">
            <v>4.4999999999999998E-2</v>
          </cell>
          <cell r="D2">
            <v>4.1000000000000002E-2</v>
          </cell>
          <cell r="E2">
            <v>7.6999999999999999E-2</v>
          </cell>
          <cell r="F2">
            <v>7.6999999999999999E-2</v>
          </cell>
        </row>
        <row r="3">
          <cell r="B3" t="str">
            <v>NYS</v>
          </cell>
          <cell r="C3">
            <v>0.05</v>
          </cell>
          <cell r="D3">
            <v>4.5999999999999999E-2</v>
          </cell>
          <cell r="E3">
            <v>8.3000000000000004E-2</v>
          </cell>
          <cell r="F3">
            <v>8.2000000000000003E-2</v>
          </cell>
        </row>
        <row r="4">
          <cell r="B4" t="str">
            <v>US</v>
          </cell>
          <cell r="C4">
            <v>5.0999999999999997E-2</v>
          </cell>
          <cell r="D4">
            <v>4.5999999999999999E-2</v>
          </cell>
          <cell r="E4">
            <v>9.2999999999999999E-2</v>
          </cell>
          <cell r="F4">
            <v>8.8999999999999996E-2</v>
          </cell>
        </row>
      </sheetData>
      <sheetData sheetId="4">
        <row r="14">
          <cell r="A14" t="str">
            <v xml:space="preserve">Albany </v>
          </cell>
          <cell r="B14">
            <v>7.1999999999999995E-2</v>
          </cell>
        </row>
        <row r="15">
          <cell r="A15" t="str">
            <v>Rochester</v>
          </cell>
          <cell r="B15">
            <v>7.6999999999999999E-2</v>
          </cell>
        </row>
        <row r="16">
          <cell r="A16" t="str">
            <v>Buffalo</v>
          </cell>
          <cell r="B16">
            <v>0.08</v>
          </cell>
        </row>
        <row r="17">
          <cell r="A17" t="str">
            <v>Syracuse</v>
          </cell>
          <cell r="B17">
            <v>8.2000000000000003E-2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85" zoomScaleNormal="85" workbookViewId="0">
      <selection activeCell="F29" sqref="F29"/>
    </sheetView>
  </sheetViews>
  <sheetFormatPr defaultRowHeight="15"/>
  <cols>
    <col min="1" max="1" width="5" bestFit="1" customWidth="1"/>
    <col min="2" max="2" width="11.5703125" bestFit="1" customWidth="1"/>
    <col min="3" max="3" width="14" bestFit="1" customWidth="1"/>
    <col min="4" max="4" width="16" bestFit="1" customWidth="1"/>
    <col min="5" max="5" width="40.5703125" bestFit="1" customWidth="1"/>
    <col min="6" max="6" width="39.42578125" bestFit="1" customWidth="1"/>
  </cols>
  <sheetData>
    <row r="1" spans="1:9">
      <c r="B1" s="84"/>
      <c r="C1" s="84"/>
      <c r="D1" s="84"/>
      <c r="E1" s="84"/>
      <c r="F1" s="84"/>
    </row>
    <row r="2" spans="1:9" ht="15.75">
      <c r="B2" t="s">
        <v>0</v>
      </c>
      <c r="C2" t="s">
        <v>1</v>
      </c>
      <c r="D2" t="s">
        <v>2</v>
      </c>
      <c r="E2" t="s">
        <v>3</v>
      </c>
      <c r="F2" t="s">
        <v>4</v>
      </c>
      <c r="H2" s="2" t="s">
        <v>5</v>
      </c>
      <c r="I2" s="2" t="s">
        <v>6</v>
      </c>
    </row>
    <row r="3" spans="1:9" ht="15.75">
      <c r="A3">
        <v>2002</v>
      </c>
      <c r="B3">
        <v>36.299999999999997</v>
      </c>
      <c r="C3">
        <v>37.4</v>
      </c>
      <c r="D3">
        <v>16.100000000000001</v>
      </c>
      <c r="E3">
        <v>12.5</v>
      </c>
      <c r="F3">
        <v>15</v>
      </c>
      <c r="H3" s="3">
        <f>AVERAGE(B3:F8)</f>
        <v>21.723333333333333</v>
      </c>
      <c r="I3" s="3">
        <f>MEDIAN(B3:F8)</f>
        <v>15.75</v>
      </c>
    </row>
    <row r="4" spans="1:9">
      <c r="A4">
        <v>2004</v>
      </c>
      <c r="B4">
        <v>36.1</v>
      </c>
      <c r="C4">
        <v>33.5</v>
      </c>
      <c r="D4">
        <v>15.7</v>
      </c>
      <c r="E4">
        <v>12.4</v>
      </c>
      <c r="F4">
        <v>14.2</v>
      </c>
    </row>
    <row r="5" spans="1:9">
      <c r="A5">
        <v>2006</v>
      </c>
      <c r="B5">
        <v>35.799999999999997</v>
      </c>
      <c r="C5">
        <v>32.9</v>
      </c>
      <c r="D5">
        <v>15.8</v>
      </c>
      <c r="E5">
        <v>12.8</v>
      </c>
      <c r="F5">
        <v>13.6</v>
      </c>
    </row>
    <row r="6" spans="1:9">
      <c r="A6">
        <v>2008</v>
      </c>
      <c r="B6">
        <v>36</v>
      </c>
      <c r="C6">
        <v>31.7</v>
      </c>
      <c r="D6">
        <v>15.8</v>
      </c>
      <c r="E6">
        <v>13.3</v>
      </c>
      <c r="F6">
        <v>13.3</v>
      </c>
    </row>
    <row r="7" spans="1:9">
      <c r="A7">
        <v>2010</v>
      </c>
      <c r="B7">
        <v>34.200000000000003</v>
      </c>
      <c r="C7">
        <v>26.8</v>
      </c>
      <c r="D7">
        <v>14.8</v>
      </c>
      <c r="E7">
        <v>12.1</v>
      </c>
      <c r="F7">
        <v>12.8</v>
      </c>
    </row>
    <row r="8" spans="1:9">
      <c r="A8">
        <v>2012</v>
      </c>
      <c r="B8">
        <v>35.700000000000003</v>
      </c>
      <c r="C8">
        <v>25.5</v>
      </c>
      <c r="D8">
        <v>15.4</v>
      </c>
      <c r="E8">
        <v>11.4</v>
      </c>
      <c r="F8">
        <v>12.8</v>
      </c>
    </row>
  </sheetData>
  <mergeCells count="1">
    <mergeCell ref="B1:F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topLeftCell="C1" zoomScale="70" zoomScaleNormal="70" workbookViewId="0">
      <selection activeCell="N31" sqref="N31:O32"/>
    </sheetView>
  </sheetViews>
  <sheetFormatPr defaultRowHeight="15"/>
  <cols>
    <col min="2" max="2" width="26.28515625" customWidth="1"/>
    <col min="3" max="3" width="17.140625" customWidth="1"/>
    <col min="14" max="14" width="14" bestFit="1" customWidth="1"/>
    <col min="15" max="15" width="12.85546875" bestFit="1" customWidth="1"/>
    <col min="16" max="16" width="10.85546875" bestFit="1" customWidth="1"/>
  </cols>
  <sheetData>
    <row r="1" spans="2:4">
      <c r="B1" s="6" t="s">
        <v>41</v>
      </c>
      <c r="C1" s="6" t="s">
        <v>42</v>
      </c>
      <c r="D1" s="6" t="s">
        <v>35</v>
      </c>
    </row>
    <row r="2" spans="2:4">
      <c r="B2" t="s">
        <v>27</v>
      </c>
      <c r="C2" s="10">
        <v>14068425</v>
      </c>
      <c r="D2">
        <v>11</v>
      </c>
    </row>
    <row r="3" spans="2:4">
      <c r="B3" t="s">
        <v>24</v>
      </c>
      <c r="C3" s="10">
        <v>4030957</v>
      </c>
      <c r="D3">
        <v>3</v>
      </c>
    </row>
    <row r="4" spans="2:4">
      <c r="B4" t="s">
        <v>28</v>
      </c>
      <c r="C4" s="10">
        <v>89458382</v>
      </c>
      <c r="D4">
        <v>69</v>
      </c>
    </row>
    <row r="5" spans="2:4">
      <c r="B5" t="s">
        <v>26</v>
      </c>
      <c r="C5" s="10">
        <v>13048450</v>
      </c>
      <c r="D5">
        <v>10</v>
      </c>
    </row>
    <row r="6" spans="2:4">
      <c r="B6" t="s">
        <v>39</v>
      </c>
      <c r="C6" s="10">
        <v>8942586</v>
      </c>
      <c r="D6">
        <v>7</v>
      </c>
    </row>
    <row r="7" spans="2:4">
      <c r="B7" s="9" t="s">
        <v>36</v>
      </c>
      <c r="C7" s="10">
        <f>SUM(C2:C6)</f>
        <v>129548800</v>
      </c>
      <c r="D7">
        <v>100</v>
      </c>
    </row>
    <row r="16" spans="2:4">
      <c r="B16" t="s">
        <v>40</v>
      </c>
    </row>
    <row r="27" spans="2:15" ht="18.75">
      <c r="B27" s="85" t="s">
        <v>130</v>
      </c>
      <c r="C27" s="85"/>
      <c r="D27" s="85"/>
    </row>
    <row r="28" spans="2:15" ht="15.75">
      <c r="B28" s="54" t="s">
        <v>41</v>
      </c>
      <c r="C28" s="54" t="s">
        <v>42</v>
      </c>
      <c r="D28" s="54" t="s">
        <v>35</v>
      </c>
    </row>
    <row r="29" spans="2:15" ht="15.75">
      <c r="B29" s="50" t="s">
        <v>24</v>
      </c>
      <c r="C29" s="63">
        <v>4030957</v>
      </c>
      <c r="D29" s="52">
        <v>3</v>
      </c>
    </row>
    <row r="30" spans="2:15" ht="15.75">
      <c r="B30" s="50" t="s">
        <v>27</v>
      </c>
      <c r="C30" s="63">
        <v>14068425</v>
      </c>
      <c r="D30" s="52">
        <v>11</v>
      </c>
    </row>
    <row r="31" spans="2:15" ht="15.75">
      <c r="B31" s="50" t="s">
        <v>26</v>
      </c>
      <c r="C31" s="63">
        <v>13048450</v>
      </c>
      <c r="D31" s="52">
        <v>10</v>
      </c>
      <c r="N31" s="62" t="s">
        <v>5</v>
      </c>
      <c r="O31" s="62" t="s">
        <v>6</v>
      </c>
    </row>
    <row r="32" spans="2:15" ht="15.75">
      <c r="B32" s="50" t="s">
        <v>39</v>
      </c>
      <c r="C32" s="63">
        <v>8942586</v>
      </c>
      <c r="D32" s="52">
        <v>7</v>
      </c>
      <c r="N32" s="76">
        <v>12954880</v>
      </c>
      <c r="O32" s="76">
        <v>3285783</v>
      </c>
    </row>
    <row r="33" spans="2:4" ht="15.75">
      <c r="B33" s="50" t="s">
        <v>28</v>
      </c>
      <c r="C33" s="63">
        <v>89458382</v>
      </c>
      <c r="D33" s="52">
        <v>69</v>
      </c>
    </row>
    <row r="34" spans="2:4" ht="15.75">
      <c r="B34" s="54" t="s">
        <v>36</v>
      </c>
      <c r="C34" s="63">
        <v>129548800</v>
      </c>
      <c r="D34" s="52">
        <v>100</v>
      </c>
    </row>
  </sheetData>
  <mergeCells count="1">
    <mergeCell ref="B27:D2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"/>
  <sheetViews>
    <sheetView topLeftCell="A7" workbookViewId="0">
      <selection activeCell="P2" sqref="P2"/>
    </sheetView>
  </sheetViews>
  <sheetFormatPr defaultRowHeight="15"/>
  <cols>
    <col min="2" max="2" width="9.85546875" bestFit="1" customWidth="1"/>
    <col min="3" max="3" width="14.42578125" bestFit="1" customWidth="1"/>
    <col min="16" max="17" width="14.42578125" bestFit="1" customWidth="1"/>
  </cols>
  <sheetData>
    <row r="1" spans="2:17" ht="18.75">
      <c r="B1" s="85" t="s">
        <v>99</v>
      </c>
      <c r="C1" s="85"/>
    </row>
    <row r="2" spans="2:17" ht="15.75">
      <c r="B2" s="35" t="s">
        <v>20</v>
      </c>
      <c r="C2" s="36">
        <v>133559138</v>
      </c>
      <c r="D2" s="11">
        <v>97856</v>
      </c>
      <c r="P2" s="37" t="s">
        <v>5</v>
      </c>
      <c r="Q2" s="37" t="s">
        <v>6</v>
      </c>
    </row>
    <row r="3" spans="2:17" ht="15.75">
      <c r="B3" s="35" t="s">
        <v>12</v>
      </c>
      <c r="C3" s="36">
        <v>292230427</v>
      </c>
      <c r="D3" s="11">
        <v>145170</v>
      </c>
      <c r="P3" s="38">
        <f>AVERAGE(C2:C5)</f>
        <v>352417573.5</v>
      </c>
      <c r="Q3" s="38">
        <f>MEDIAN(C2:C5)</f>
        <v>329807298</v>
      </c>
    </row>
    <row r="4" spans="2:17" ht="15.75">
      <c r="B4" s="35" t="s">
        <v>30</v>
      </c>
      <c r="C4" s="36">
        <v>367384169</v>
      </c>
      <c r="D4" s="11">
        <v>210565</v>
      </c>
    </row>
    <row r="5" spans="2:17" ht="15.75">
      <c r="B5" s="35" t="s">
        <v>29</v>
      </c>
      <c r="C5" s="36">
        <v>616496560</v>
      </c>
      <c r="D5" s="11">
        <v>261310</v>
      </c>
    </row>
    <row r="10" spans="2:17">
      <c r="B10" t="s">
        <v>20</v>
      </c>
      <c r="C10" s="12">
        <f>C2/D2</f>
        <v>1364.8538464682799</v>
      </c>
    </row>
    <row r="11" spans="2:17">
      <c r="B11" t="s">
        <v>21</v>
      </c>
      <c r="C11" s="12">
        <f>C5/D5</f>
        <v>2359.2536068271402</v>
      </c>
    </row>
    <row r="12" spans="2:17">
      <c r="B12" t="s">
        <v>30</v>
      </c>
      <c r="C12" s="12">
        <f>C4/D4</f>
        <v>1744.7542041649847</v>
      </c>
    </row>
    <row r="13" spans="2:17">
      <c r="B13" t="s">
        <v>12</v>
      </c>
      <c r="C13" s="12">
        <f>C3/D3</f>
        <v>2013.0221602259419</v>
      </c>
    </row>
  </sheetData>
  <sortState ref="B2:C5">
    <sortCondition ref="C1"/>
  </sortState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zoomScaleNormal="100" workbookViewId="0">
      <selection activeCell="D11" sqref="D11:E12"/>
    </sheetView>
  </sheetViews>
  <sheetFormatPr defaultRowHeight="15"/>
  <cols>
    <col min="2" max="2" width="10.28515625" bestFit="1" customWidth="1"/>
    <col min="3" max="3" width="8" bestFit="1" customWidth="1"/>
    <col min="4" max="5" width="14.42578125" bestFit="1" customWidth="1"/>
    <col min="6" max="6" width="15.28515625" bestFit="1" customWidth="1"/>
    <col min="7" max="7" width="17.85546875" bestFit="1" customWidth="1"/>
  </cols>
  <sheetData>
    <row r="1" spans="2:5" ht="18.75">
      <c r="B1" s="85" t="s">
        <v>100</v>
      </c>
      <c r="C1" s="85"/>
    </row>
    <row r="2" spans="2:5" ht="15.75">
      <c r="B2" s="35" t="s">
        <v>20</v>
      </c>
      <c r="C2" s="36">
        <v>1364.8538464682799</v>
      </c>
    </row>
    <row r="3" spans="2:5" ht="15.75">
      <c r="B3" s="35" t="s">
        <v>30</v>
      </c>
      <c r="C3" s="36">
        <v>1744.7542041649847</v>
      </c>
    </row>
    <row r="4" spans="2:5" ht="15.75">
      <c r="B4" s="35" t="s">
        <v>12</v>
      </c>
      <c r="C4" s="36">
        <v>2013.0221602259419</v>
      </c>
    </row>
    <row r="5" spans="2:5" ht="15.75">
      <c r="B5" s="35" t="s">
        <v>29</v>
      </c>
      <c r="C5" s="36">
        <v>2359.2536068271402</v>
      </c>
    </row>
    <row r="6" spans="2:5" ht="15.75">
      <c r="B6" s="39"/>
      <c r="C6" s="39"/>
    </row>
    <row r="7" spans="2:5" ht="15.75">
      <c r="B7" s="35" t="s">
        <v>5</v>
      </c>
      <c r="C7" s="35" t="s">
        <v>6</v>
      </c>
    </row>
    <row r="8" spans="2:5" ht="15.75">
      <c r="B8" s="36">
        <f>AVERAGE(C2:C5)</f>
        <v>1870.4709544215866</v>
      </c>
      <c r="C8" s="36">
        <f>MEDIAN(C2:C5)</f>
        <v>1878.8881821954633</v>
      </c>
    </row>
    <row r="11" spans="2:5" ht="15.75">
      <c r="D11" s="54" t="s">
        <v>5</v>
      </c>
      <c r="E11" s="54" t="s">
        <v>6</v>
      </c>
    </row>
    <row r="12" spans="2:5" ht="15.75">
      <c r="D12" s="72">
        <v>153390982</v>
      </c>
      <c r="E12" s="72">
        <v>163207297</v>
      </c>
    </row>
    <row r="24" spans="4:7" ht="18.75">
      <c r="D24" s="86" t="s">
        <v>127</v>
      </c>
      <c r="E24" s="86"/>
      <c r="F24" s="86"/>
      <c r="G24" s="86"/>
    </row>
    <row r="25" spans="4:7" ht="15.75">
      <c r="D25" s="54" t="s">
        <v>71</v>
      </c>
      <c r="E25" s="54" t="s">
        <v>74</v>
      </c>
      <c r="F25" s="54" t="s">
        <v>73</v>
      </c>
      <c r="G25" s="54" t="s">
        <v>11</v>
      </c>
    </row>
    <row r="26" spans="4:7" ht="15.75">
      <c r="D26" s="63">
        <v>87106231</v>
      </c>
      <c r="E26" s="63">
        <v>200043101</v>
      </c>
      <c r="F26" s="63">
        <v>196865794</v>
      </c>
      <c r="G26" s="63">
        <v>129548800</v>
      </c>
    </row>
  </sheetData>
  <sortState ref="B2:C5">
    <sortCondition ref="C1"/>
  </sortState>
  <mergeCells count="2">
    <mergeCell ref="B1:C1"/>
    <mergeCell ref="D24:G2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"/>
  <sheetViews>
    <sheetView topLeftCell="L1" workbookViewId="0">
      <selection activeCell="R24" sqref="R24"/>
    </sheetView>
  </sheetViews>
  <sheetFormatPr defaultRowHeight="15"/>
  <cols>
    <col min="2" max="2" width="9.28515625" bestFit="1" customWidth="1"/>
    <col min="3" max="3" width="18.140625" style="13" bestFit="1" customWidth="1"/>
    <col min="18" max="19" width="15.140625" bestFit="1" customWidth="1"/>
  </cols>
  <sheetData>
    <row r="1" spans="2:19" ht="18.75">
      <c r="B1" s="85" t="s">
        <v>101</v>
      </c>
      <c r="C1" s="85"/>
    </row>
    <row r="2" spans="2:19" ht="15.75">
      <c r="B2" s="37" t="s">
        <v>43</v>
      </c>
      <c r="C2" s="41" t="s">
        <v>44</v>
      </c>
    </row>
    <row r="3" spans="2:19" ht="15.75">
      <c r="B3" s="37">
        <v>2001</v>
      </c>
      <c r="C3" s="42">
        <v>278674400</v>
      </c>
      <c r="R3" s="37" t="s">
        <v>5</v>
      </c>
      <c r="S3" s="37" t="s">
        <v>6</v>
      </c>
    </row>
    <row r="4" spans="2:19" ht="15.75">
      <c r="B4" s="37">
        <v>2003</v>
      </c>
      <c r="C4" s="42">
        <v>308959158</v>
      </c>
      <c r="R4" s="45">
        <f>AVERAGE(C3:C8)</f>
        <v>308012803.83333331</v>
      </c>
      <c r="S4" s="45">
        <f>MEDIAN(C3:C8)</f>
        <v>305325710</v>
      </c>
    </row>
    <row r="5" spans="2:19" ht="15.75">
      <c r="B5" s="37">
        <v>2005</v>
      </c>
      <c r="C5" s="42">
        <v>324717653</v>
      </c>
    </row>
    <row r="6" spans="2:19" ht="15.75">
      <c r="B6" s="37">
        <v>2007</v>
      </c>
      <c r="C6" s="42">
        <v>341802923</v>
      </c>
    </row>
    <row r="7" spans="2:19" ht="15.75">
      <c r="B7" s="37">
        <v>2009</v>
      </c>
      <c r="C7" s="43">
        <v>301692262</v>
      </c>
    </row>
    <row r="8" spans="2:19" ht="15.75">
      <c r="B8" s="37">
        <v>2011</v>
      </c>
      <c r="C8" s="42">
        <v>292230427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"/>
  <sheetViews>
    <sheetView topLeftCell="A6" zoomScaleNormal="100" workbookViewId="0">
      <selection activeCell="F16" sqref="F16"/>
    </sheetView>
  </sheetViews>
  <sheetFormatPr defaultRowHeight="15"/>
  <cols>
    <col min="2" max="2" width="16.85546875" bestFit="1" customWidth="1"/>
    <col min="3" max="3" width="28.85546875" customWidth="1"/>
    <col min="4" max="4" width="27.140625" style="17" customWidth="1"/>
    <col min="5" max="5" width="7.85546875" customWidth="1"/>
    <col min="7" max="7" width="18.5703125" bestFit="1" customWidth="1"/>
    <col min="8" max="8" width="14.85546875" bestFit="1" customWidth="1"/>
    <col min="9" max="9" width="23.140625" bestFit="1" customWidth="1"/>
    <col min="10" max="10" width="8.85546875" bestFit="1" customWidth="1"/>
    <col min="11" max="11" width="9.5703125" bestFit="1" customWidth="1"/>
    <col min="12" max="12" width="15.28515625" bestFit="1" customWidth="1"/>
    <col min="13" max="13" width="8.85546875" bestFit="1" customWidth="1"/>
  </cols>
  <sheetData>
    <row r="1" spans="2:13" ht="18.75">
      <c r="C1" s="84"/>
      <c r="D1" s="84"/>
      <c r="E1" s="84"/>
      <c r="G1" s="85" t="s">
        <v>113</v>
      </c>
      <c r="H1" s="85"/>
      <c r="I1" s="85"/>
      <c r="J1" s="85"/>
      <c r="K1" s="85"/>
      <c r="L1" s="85"/>
      <c r="M1" s="85"/>
    </row>
    <row r="2" spans="2:13" ht="15.75">
      <c r="C2" s="14"/>
      <c r="D2" s="15"/>
      <c r="E2" s="16"/>
      <c r="G2" s="49"/>
      <c r="H2" s="88" t="s">
        <v>46</v>
      </c>
      <c r="I2" s="88"/>
      <c r="J2" s="88"/>
      <c r="K2" s="88" t="s">
        <v>47</v>
      </c>
      <c r="L2" s="88"/>
      <c r="M2" s="88"/>
    </row>
    <row r="3" spans="2:13" ht="46.5" customHeight="1">
      <c r="B3" s="30"/>
      <c r="C3" s="86" t="s">
        <v>45</v>
      </c>
      <c r="D3" s="86"/>
      <c r="E3" s="14"/>
      <c r="G3" s="89"/>
      <c r="H3" s="89" t="s">
        <v>109</v>
      </c>
      <c r="I3" s="88" t="s">
        <v>110</v>
      </c>
      <c r="J3" s="88" t="s">
        <v>35</v>
      </c>
      <c r="K3" s="88" t="s">
        <v>109</v>
      </c>
      <c r="L3" s="55" t="s">
        <v>111</v>
      </c>
      <c r="M3" s="88" t="s">
        <v>35</v>
      </c>
    </row>
    <row r="4" spans="2:13" ht="15.75">
      <c r="B4" s="30"/>
      <c r="C4" s="25" t="s">
        <v>46</v>
      </c>
      <c r="D4" s="31" t="s">
        <v>47</v>
      </c>
      <c r="G4" s="89"/>
      <c r="H4" s="89"/>
      <c r="I4" s="88"/>
      <c r="J4" s="88"/>
      <c r="K4" s="88"/>
      <c r="L4" s="55" t="s">
        <v>112</v>
      </c>
      <c r="M4" s="88"/>
    </row>
    <row r="5" spans="2:13" ht="15.75">
      <c r="B5" s="22" t="s">
        <v>12</v>
      </c>
      <c r="C5" s="29">
        <v>0.66100000000000003</v>
      </c>
      <c r="D5" s="29">
        <v>0.65700000000000003</v>
      </c>
      <c r="G5" s="89"/>
      <c r="H5" s="89"/>
      <c r="I5" s="88"/>
      <c r="J5" s="88"/>
      <c r="K5" s="88"/>
      <c r="L5" s="55" t="s">
        <v>97</v>
      </c>
      <c r="M5" s="88"/>
    </row>
    <row r="6" spans="2:13" ht="15.75">
      <c r="B6" s="22" t="s">
        <v>11</v>
      </c>
      <c r="C6" s="29">
        <v>0.67400000000000004</v>
      </c>
      <c r="D6" s="29">
        <v>0.73299999999999998</v>
      </c>
      <c r="G6" s="55" t="s">
        <v>12</v>
      </c>
      <c r="H6" s="56">
        <v>11057</v>
      </c>
      <c r="I6" s="57">
        <v>7312</v>
      </c>
      <c r="J6" s="58">
        <v>0.66100000000000003</v>
      </c>
      <c r="K6" s="57">
        <v>20282</v>
      </c>
      <c r="L6" s="56">
        <v>13322</v>
      </c>
      <c r="M6" s="58">
        <v>0.65700000000000003</v>
      </c>
    </row>
    <row r="7" spans="2:13" ht="15.75">
      <c r="G7" s="55" t="s">
        <v>11</v>
      </c>
      <c r="H7" s="56">
        <v>32068</v>
      </c>
      <c r="I7" s="57">
        <v>21598</v>
      </c>
      <c r="J7" s="58">
        <v>0.67400000000000004</v>
      </c>
      <c r="K7" s="57">
        <v>71467</v>
      </c>
      <c r="L7" s="56">
        <v>52363</v>
      </c>
      <c r="M7" s="58">
        <v>0.73299999999999998</v>
      </c>
    </row>
  </sheetData>
  <mergeCells count="11">
    <mergeCell ref="C1:E1"/>
    <mergeCell ref="C3:D3"/>
    <mergeCell ref="H2:J2"/>
    <mergeCell ref="G1:M1"/>
    <mergeCell ref="K2:M2"/>
    <mergeCell ref="G3:G5"/>
    <mergeCell ref="H3:H5"/>
    <mergeCell ref="I3:I5"/>
    <mergeCell ref="J3:J5"/>
    <mergeCell ref="K3:K5"/>
    <mergeCell ref="M3:M5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9"/>
  <sheetViews>
    <sheetView zoomScaleNormal="100" workbookViewId="0">
      <selection activeCell="B32" sqref="B32:D39"/>
    </sheetView>
  </sheetViews>
  <sheetFormatPr defaultRowHeight="15"/>
  <cols>
    <col min="2" max="2" width="40.7109375" customWidth="1"/>
    <col min="3" max="3" width="19.140625" customWidth="1"/>
    <col min="4" max="4" width="11.42578125" customWidth="1"/>
  </cols>
  <sheetData>
    <row r="1" spans="2:4">
      <c r="C1" s="84" t="s">
        <v>48</v>
      </c>
      <c r="D1" s="84"/>
    </row>
    <row r="2" spans="2:4">
      <c r="C2" t="s">
        <v>13</v>
      </c>
      <c r="D2" t="s">
        <v>49</v>
      </c>
    </row>
    <row r="3" spans="2:4">
      <c r="B3" t="s">
        <v>50</v>
      </c>
      <c r="C3">
        <v>4.0999999999999996</v>
      </c>
      <c r="D3">
        <v>10.4</v>
      </c>
    </row>
    <row r="4" spans="2:4">
      <c r="B4" t="s">
        <v>51</v>
      </c>
      <c r="C4">
        <v>0.6</v>
      </c>
      <c r="D4">
        <v>0.7</v>
      </c>
    </row>
    <row r="5" spans="2:4">
      <c r="B5" t="s">
        <v>52</v>
      </c>
      <c r="C5">
        <v>3.3</v>
      </c>
      <c r="D5">
        <v>10.1</v>
      </c>
    </row>
    <row r="6" spans="2:4">
      <c r="B6" t="s">
        <v>53</v>
      </c>
      <c r="C6" t="s">
        <v>54</v>
      </c>
      <c r="D6">
        <v>0.1</v>
      </c>
    </row>
    <row r="7" spans="2:4">
      <c r="B7" t="s">
        <v>55</v>
      </c>
      <c r="C7">
        <v>2</v>
      </c>
      <c r="D7">
        <v>9.9</v>
      </c>
    </row>
    <row r="8" spans="2:4">
      <c r="B8" t="s">
        <v>56</v>
      </c>
      <c r="C8">
        <v>28.6</v>
      </c>
      <c r="D8">
        <v>30.4</v>
      </c>
    </row>
    <row r="11" spans="2:4" ht="18.75">
      <c r="B11" s="90" t="s">
        <v>108</v>
      </c>
      <c r="C11" s="91"/>
      <c r="D11" s="92"/>
    </row>
    <row r="12" spans="2:4">
      <c r="B12" s="22"/>
      <c r="C12" s="25" t="s">
        <v>13</v>
      </c>
      <c r="D12" s="25" t="s">
        <v>49</v>
      </c>
    </row>
    <row r="13" spans="2:4">
      <c r="B13" s="22" t="s">
        <v>53</v>
      </c>
      <c r="C13" s="22"/>
      <c r="D13" s="29">
        <v>1E-3</v>
      </c>
    </row>
    <row r="14" spans="2:4">
      <c r="B14" s="22" t="s">
        <v>51</v>
      </c>
      <c r="C14" s="29">
        <v>6.0000000000000001E-3</v>
      </c>
      <c r="D14" s="29">
        <v>7.0000000000000001E-3</v>
      </c>
    </row>
    <row r="15" spans="2:4">
      <c r="B15" s="22" t="s">
        <v>55</v>
      </c>
      <c r="C15" s="29">
        <v>0.02</v>
      </c>
      <c r="D15" s="29">
        <v>9.9000000000000005E-2</v>
      </c>
    </row>
    <row r="16" spans="2:4">
      <c r="B16" s="22" t="s">
        <v>52</v>
      </c>
      <c r="C16" s="29">
        <v>3.3000000000000002E-2</v>
      </c>
      <c r="D16" s="29">
        <v>0.10100000000000001</v>
      </c>
    </row>
    <row r="17" spans="2:4">
      <c r="B17" s="22" t="s">
        <v>50</v>
      </c>
      <c r="C17" s="29">
        <v>4.3999999999999997E-2</v>
      </c>
      <c r="D17" s="29">
        <v>0.104</v>
      </c>
    </row>
    <row r="18" spans="2:4">
      <c r="B18" s="22" t="s">
        <v>56</v>
      </c>
      <c r="C18" s="29">
        <v>0.28599999999999998</v>
      </c>
      <c r="D18" s="29">
        <v>0.30399999999999999</v>
      </c>
    </row>
    <row r="32" spans="2:4" ht="18.75">
      <c r="B32" s="93" t="s">
        <v>48</v>
      </c>
      <c r="C32" s="93"/>
      <c r="D32" s="93"/>
    </row>
    <row r="33" spans="2:4" ht="15.75">
      <c r="B33" s="53"/>
      <c r="C33" s="54" t="s">
        <v>13</v>
      </c>
      <c r="D33" s="54" t="s">
        <v>49</v>
      </c>
    </row>
    <row r="34" spans="2:4" ht="15.75">
      <c r="B34" s="50" t="s">
        <v>51</v>
      </c>
      <c r="C34" s="51">
        <v>6.0000000000000001E-3</v>
      </c>
      <c r="D34" s="51">
        <v>7.0000000000000001E-3</v>
      </c>
    </row>
    <row r="35" spans="2:4" ht="15.75">
      <c r="B35" s="50" t="s">
        <v>52</v>
      </c>
      <c r="C35" s="51">
        <v>3.3000000000000002E-2</v>
      </c>
      <c r="D35" s="51">
        <v>0.10100000000000001</v>
      </c>
    </row>
    <row r="36" spans="2:4" ht="15.75">
      <c r="B36" s="50" t="s">
        <v>50</v>
      </c>
      <c r="C36" s="51">
        <v>4.1000000000000002E-2</v>
      </c>
      <c r="D36" s="51">
        <v>0.104</v>
      </c>
    </row>
    <row r="37" spans="2:4" ht="15.75">
      <c r="B37" s="50" t="s">
        <v>55</v>
      </c>
      <c r="C37" s="51">
        <v>0.02</v>
      </c>
      <c r="D37" s="51">
        <v>9.9000000000000005E-2</v>
      </c>
    </row>
    <row r="38" spans="2:4" ht="15.75">
      <c r="B38" s="50" t="s">
        <v>53</v>
      </c>
      <c r="C38" s="52" t="s">
        <v>54</v>
      </c>
      <c r="D38" s="51">
        <v>1E-3</v>
      </c>
    </row>
    <row r="39" spans="2:4" ht="15.75">
      <c r="B39" s="50" t="s">
        <v>56</v>
      </c>
      <c r="C39" s="51">
        <v>0.28599999999999998</v>
      </c>
      <c r="D39" s="51">
        <v>0.30399999999999999</v>
      </c>
    </row>
  </sheetData>
  <mergeCells count="3">
    <mergeCell ref="C1:D1"/>
    <mergeCell ref="B11:D11"/>
    <mergeCell ref="B32:D3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"/>
  <sheetViews>
    <sheetView topLeftCell="D1" zoomScale="70" zoomScaleNormal="70" workbookViewId="0">
      <selection activeCell="E45" sqref="E45"/>
    </sheetView>
  </sheetViews>
  <sheetFormatPr defaultRowHeight="15"/>
  <cols>
    <col min="2" max="2" width="24" bestFit="1" customWidth="1"/>
    <col min="4" max="4" width="24" customWidth="1"/>
    <col min="15" max="15" width="8.7109375" bestFit="1" customWidth="1"/>
    <col min="16" max="16" width="8.28515625" bestFit="1" customWidth="1"/>
  </cols>
  <sheetData>
    <row r="1" spans="2:16" ht="18.75">
      <c r="B1" s="85" t="s">
        <v>107</v>
      </c>
      <c r="C1" s="85"/>
      <c r="D1" s="85"/>
      <c r="E1" s="85"/>
    </row>
    <row r="2" spans="2:16" ht="15.75">
      <c r="B2" s="37" t="s">
        <v>106</v>
      </c>
      <c r="C2" s="37" t="s">
        <v>57</v>
      </c>
      <c r="D2" s="37" t="s">
        <v>58</v>
      </c>
      <c r="E2" s="37" t="s">
        <v>57</v>
      </c>
    </row>
    <row r="3" spans="2:16" ht="15.75">
      <c r="B3" s="37" t="s">
        <v>12</v>
      </c>
      <c r="C3" s="48">
        <v>34.799999999999997</v>
      </c>
      <c r="D3" s="48">
        <v>34.5</v>
      </c>
      <c r="E3" s="48">
        <v>34.799999999999997</v>
      </c>
      <c r="O3" s="37" t="s">
        <v>5</v>
      </c>
      <c r="P3" s="37" t="s">
        <v>6</v>
      </c>
    </row>
    <row r="4" spans="2:16" ht="15.75">
      <c r="B4" s="37" t="s">
        <v>30</v>
      </c>
      <c r="C4" s="48">
        <v>32.1</v>
      </c>
      <c r="D4" s="48">
        <v>33.6</v>
      </c>
      <c r="E4" s="48">
        <v>32.1</v>
      </c>
      <c r="O4" s="35">
        <f>AVERAGE(D3:E6)</f>
        <v>33.674999999999997</v>
      </c>
      <c r="P4" s="35">
        <f>MEDIAN(D3:E6)</f>
        <v>34.049999999999997</v>
      </c>
    </row>
    <row r="5" spans="2:16" ht="15.75">
      <c r="B5" s="37" t="s">
        <v>59</v>
      </c>
      <c r="C5" s="48">
        <v>31.4</v>
      </c>
      <c r="D5" s="48">
        <v>33.200000000000003</v>
      </c>
      <c r="E5" s="48">
        <v>31.4</v>
      </c>
    </row>
    <row r="6" spans="2:16" ht="15.75">
      <c r="B6" s="37" t="s">
        <v>60</v>
      </c>
      <c r="C6" s="48">
        <v>34.5</v>
      </c>
      <c r="D6" s="48">
        <v>35.299999999999997</v>
      </c>
      <c r="E6" s="48">
        <v>34.5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D15" sqref="D15"/>
    </sheetView>
  </sheetViews>
  <sheetFormatPr defaultRowHeight="15"/>
  <cols>
    <col min="2" max="2" width="22" bestFit="1" customWidth="1"/>
    <col min="3" max="3" width="17.85546875" bestFit="1" customWidth="1"/>
    <col min="4" max="4" width="11.5703125" bestFit="1" customWidth="1"/>
  </cols>
  <sheetData>
    <row r="1" spans="1:13" ht="18.75">
      <c r="A1" s="90" t="s">
        <v>61</v>
      </c>
      <c r="B1" s="91"/>
      <c r="C1" s="91"/>
      <c r="D1" s="92"/>
    </row>
    <row r="2" spans="1:13">
      <c r="A2" s="22" t="s">
        <v>43</v>
      </c>
      <c r="B2" s="22" t="s">
        <v>62</v>
      </c>
      <c r="C2" s="22" t="s">
        <v>63</v>
      </c>
      <c r="D2" s="22" t="s">
        <v>64</v>
      </c>
      <c r="L2" s="25" t="s">
        <v>5</v>
      </c>
      <c r="M2" s="25" t="s">
        <v>6</v>
      </c>
    </row>
    <row r="3" spans="1:13">
      <c r="A3" s="22">
        <v>2002</v>
      </c>
      <c r="B3" s="22">
        <v>25.6</v>
      </c>
      <c r="C3" s="22">
        <v>17.399999999999999</v>
      </c>
      <c r="D3" s="22">
        <v>7.1</v>
      </c>
      <c r="L3" s="28">
        <f>AVERAGE(B3:D8)</f>
        <v>16.644444444444446</v>
      </c>
      <c r="M3" s="22">
        <f>MEDIAN(B3:D8)</f>
        <v>17.299999999999997</v>
      </c>
    </row>
    <row r="4" spans="1:13">
      <c r="A4" s="22">
        <v>2004</v>
      </c>
      <c r="B4" s="22">
        <v>26.3</v>
      </c>
      <c r="C4" s="22">
        <v>17.2</v>
      </c>
      <c r="D4" s="22">
        <v>7</v>
      </c>
    </row>
    <row r="5" spans="1:13">
      <c r="A5" s="22">
        <v>2006</v>
      </c>
      <c r="B5" s="22">
        <v>26.4</v>
      </c>
      <c r="C5" s="22">
        <v>18.100000000000001</v>
      </c>
      <c r="D5" s="22">
        <v>5.9</v>
      </c>
    </row>
    <row r="6" spans="1:13">
      <c r="A6" s="22">
        <v>2008</v>
      </c>
      <c r="B6" s="22">
        <v>27</v>
      </c>
      <c r="C6" s="22">
        <v>18.3</v>
      </c>
      <c r="D6" s="22">
        <v>5.6</v>
      </c>
    </row>
    <row r="7" spans="1:13">
      <c r="A7" s="22">
        <v>2010</v>
      </c>
      <c r="B7" s="22">
        <v>27.3</v>
      </c>
      <c r="C7" s="22">
        <v>16.7</v>
      </c>
      <c r="D7" s="22">
        <v>4.9000000000000004</v>
      </c>
    </row>
    <row r="8" spans="1:13">
      <c r="A8" s="22">
        <v>2012</v>
      </c>
      <c r="B8" s="22">
        <v>27.2</v>
      </c>
      <c r="C8" s="22">
        <v>16.8</v>
      </c>
      <c r="D8" s="22">
        <v>4.8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zoomScale="85" zoomScaleNormal="85" workbookViewId="0">
      <selection activeCell="A10" sqref="A10:B18"/>
    </sheetView>
  </sheetViews>
  <sheetFormatPr defaultRowHeight="15"/>
  <cols>
    <col min="1" max="1" width="29.140625" bestFit="1" customWidth="1"/>
    <col min="2" max="2" width="23.140625" bestFit="1" customWidth="1"/>
  </cols>
  <sheetData>
    <row r="2" spans="1:2">
      <c r="A2" s="22" t="s">
        <v>65</v>
      </c>
      <c r="B2" s="22">
        <v>88.6</v>
      </c>
    </row>
    <row r="3" spans="1:2">
      <c r="A3" s="22" t="s">
        <v>66</v>
      </c>
      <c r="B3" s="22">
        <v>92.5</v>
      </c>
    </row>
    <row r="4" spans="1:2">
      <c r="A4" s="22" t="s">
        <v>67</v>
      </c>
      <c r="B4" s="22">
        <v>94.4</v>
      </c>
    </row>
    <row r="5" spans="1:2">
      <c r="A5" s="22" t="s">
        <v>68</v>
      </c>
      <c r="B5" s="22">
        <v>97.2</v>
      </c>
    </row>
    <row r="6" spans="1:2">
      <c r="A6" s="22" t="s">
        <v>69</v>
      </c>
      <c r="B6" s="22">
        <v>100</v>
      </c>
    </row>
    <row r="7" spans="1:2">
      <c r="A7" s="22" t="s">
        <v>49</v>
      </c>
      <c r="B7" s="22">
        <v>102</v>
      </c>
    </row>
    <row r="8" spans="1:2">
      <c r="A8" s="22" t="s">
        <v>70</v>
      </c>
      <c r="B8" s="22">
        <v>104.4</v>
      </c>
    </row>
    <row r="10" spans="1:2" ht="18.75">
      <c r="A10" s="85" t="s">
        <v>142</v>
      </c>
      <c r="B10" s="85"/>
    </row>
    <row r="11" spans="1:2" ht="15.75">
      <c r="A11" s="54" t="s">
        <v>140</v>
      </c>
      <c r="B11" s="54" t="s">
        <v>141</v>
      </c>
    </row>
    <row r="12" spans="1:2" ht="15.75">
      <c r="A12" s="50" t="s">
        <v>67</v>
      </c>
      <c r="B12" s="52">
        <v>94.4</v>
      </c>
    </row>
    <row r="13" spans="1:2" ht="15.75">
      <c r="A13" s="50" t="s">
        <v>65</v>
      </c>
      <c r="B13" s="52">
        <v>88.6</v>
      </c>
    </row>
    <row r="14" spans="1:2" ht="15.75">
      <c r="A14" s="50" t="s">
        <v>70</v>
      </c>
      <c r="B14" s="52">
        <v>104.4</v>
      </c>
    </row>
    <row r="15" spans="1:2" ht="15.75">
      <c r="A15" s="50" t="s">
        <v>66</v>
      </c>
      <c r="B15" s="52">
        <v>92.5</v>
      </c>
    </row>
    <row r="16" spans="1:2" ht="15.75">
      <c r="A16" s="50" t="s">
        <v>68</v>
      </c>
      <c r="B16" s="52">
        <v>97.2</v>
      </c>
    </row>
    <row r="17" spans="1:2" ht="15.75">
      <c r="A17" s="50" t="s">
        <v>49</v>
      </c>
      <c r="B17" s="52">
        <v>102</v>
      </c>
    </row>
    <row r="18" spans="1:2" ht="15.75">
      <c r="A18" s="50" t="s">
        <v>69</v>
      </c>
      <c r="B18" s="52">
        <v>100</v>
      </c>
    </row>
  </sheetData>
  <mergeCells count="1">
    <mergeCell ref="A10:B10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6" zoomScale="85" zoomScaleNormal="85" workbookViewId="0">
      <selection activeCell="A27" sqref="A27:G37"/>
    </sheetView>
  </sheetViews>
  <sheetFormatPr defaultRowHeight="15"/>
  <cols>
    <col min="1" max="1" width="16.85546875" bestFit="1" customWidth="1"/>
    <col min="2" max="2" width="11.85546875" customWidth="1"/>
    <col min="3" max="3" width="14.42578125" bestFit="1" customWidth="1"/>
    <col min="4" max="4" width="13.28515625" bestFit="1" customWidth="1"/>
    <col min="5" max="5" width="16.85546875" bestFit="1" customWidth="1"/>
    <col min="6" max="6" width="12.85546875" bestFit="1" customWidth="1"/>
  </cols>
  <sheetData>
    <row r="1" spans="1:4">
      <c r="B1" s="84"/>
      <c r="C1" s="84"/>
      <c r="D1" s="84"/>
    </row>
    <row r="3" spans="1:4">
      <c r="B3" s="12"/>
      <c r="C3" s="12"/>
      <c r="D3" s="12"/>
    </row>
    <row r="4" spans="1:4">
      <c r="B4" s="12"/>
      <c r="C4" s="12"/>
      <c r="D4" s="12"/>
    </row>
    <row r="5" spans="1:4">
      <c r="B5" s="12"/>
      <c r="C5" s="12"/>
      <c r="D5" s="12"/>
    </row>
    <row r="6" spans="1:4">
      <c r="A6" s="22"/>
      <c r="B6" s="32">
        <v>2007</v>
      </c>
      <c r="C6" s="32">
        <v>2008</v>
      </c>
      <c r="D6" s="32">
        <v>2009</v>
      </c>
    </row>
    <row r="7" spans="1:4">
      <c r="A7" s="22" t="s">
        <v>66</v>
      </c>
      <c r="B7" s="33">
        <v>1.18</v>
      </c>
      <c r="C7" s="33">
        <v>4.58</v>
      </c>
      <c r="D7" s="33">
        <v>0</v>
      </c>
    </row>
    <row r="8" spans="1:4">
      <c r="A8" s="22" t="s">
        <v>65</v>
      </c>
      <c r="B8" s="33">
        <v>2.37</v>
      </c>
      <c r="C8" s="33">
        <v>52.2</v>
      </c>
      <c r="D8" s="33">
        <v>4.8899999999999997</v>
      </c>
    </row>
    <row r="9" spans="1:4">
      <c r="A9" s="22" t="s">
        <v>70</v>
      </c>
      <c r="B9" s="33">
        <v>54.31</v>
      </c>
      <c r="C9" s="33">
        <v>10.33</v>
      </c>
      <c r="D9" s="33">
        <v>74.17</v>
      </c>
    </row>
    <row r="16" spans="1:4">
      <c r="A16" t="s">
        <v>36</v>
      </c>
    </row>
    <row r="17" spans="1:7">
      <c r="A17" t="s">
        <v>29</v>
      </c>
      <c r="B17" s="19">
        <f>SUM(B8:D8)</f>
        <v>59.46</v>
      </c>
    </row>
    <row r="18" spans="1:7">
      <c r="A18" t="s">
        <v>30</v>
      </c>
      <c r="B18" s="19">
        <f>SUM(B9:D9)</f>
        <v>138.81</v>
      </c>
    </row>
    <row r="19" spans="1:7">
      <c r="A19" t="s">
        <v>12</v>
      </c>
      <c r="B19" s="19">
        <f>SUM(B7:D7)</f>
        <v>5.76</v>
      </c>
    </row>
    <row r="27" spans="1:7" ht="18.75">
      <c r="A27" s="85" t="s">
        <v>145</v>
      </c>
      <c r="B27" s="85"/>
      <c r="C27" s="85"/>
      <c r="D27" s="85"/>
      <c r="E27" s="85"/>
      <c r="F27" s="85"/>
      <c r="G27" s="85"/>
    </row>
    <row r="28" spans="1:7" ht="15.75">
      <c r="A28" s="83"/>
      <c r="B28" s="94">
        <v>2007</v>
      </c>
      <c r="C28" s="94"/>
      <c r="D28" s="94">
        <v>2008</v>
      </c>
      <c r="E28" s="94"/>
      <c r="F28" s="94">
        <v>2009</v>
      </c>
      <c r="G28" s="94"/>
    </row>
    <row r="29" spans="1:7" ht="30.75" customHeight="1">
      <c r="A29" s="95" t="s">
        <v>132</v>
      </c>
      <c r="B29" s="94" t="s">
        <v>143</v>
      </c>
      <c r="C29" s="95" t="s">
        <v>144</v>
      </c>
      <c r="D29" s="94" t="s">
        <v>143</v>
      </c>
      <c r="E29" s="95" t="s">
        <v>144</v>
      </c>
      <c r="F29" s="94" t="s">
        <v>143</v>
      </c>
      <c r="G29" s="95" t="s">
        <v>144</v>
      </c>
    </row>
    <row r="30" spans="1:7" ht="15.75" customHeight="1">
      <c r="A30" s="95"/>
      <c r="B30" s="94"/>
      <c r="C30" s="95"/>
      <c r="D30" s="94"/>
      <c r="E30" s="95"/>
      <c r="F30" s="94"/>
      <c r="G30" s="95"/>
    </row>
    <row r="31" spans="1:7">
      <c r="A31" s="95"/>
      <c r="B31" s="94"/>
      <c r="C31" s="95"/>
      <c r="D31" s="94"/>
      <c r="E31" s="95"/>
      <c r="F31" s="94"/>
      <c r="G31" s="95"/>
    </row>
    <row r="32" spans="1:7">
      <c r="A32" s="96" t="s">
        <v>65</v>
      </c>
      <c r="B32" s="97">
        <v>3</v>
      </c>
      <c r="C32" s="99">
        <v>2.37</v>
      </c>
      <c r="D32" s="97">
        <v>4</v>
      </c>
      <c r="E32" s="99">
        <v>52.2</v>
      </c>
      <c r="F32" s="97">
        <v>5</v>
      </c>
      <c r="G32" s="99">
        <v>4.8899999999999997</v>
      </c>
    </row>
    <row r="33" spans="1:7">
      <c r="A33" s="96"/>
      <c r="B33" s="98"/>
      <c r="C33" s="100"/>
      <c r="D33" s="98"/>
      <c r="E33" s="100"/>
      <c r="F33" s="98"/>
      <c r="G33" s="100"/>
    </row>
    <row r="34" spans="1:7">
      <c r="A34" s="96" t="s">
        <v>70</v>
      </c>
      <c r="B34" s="97">
        <v>12</v>
      </c>
      <c r="C34" s="99">
        <v>54.31</v>
      </c>
      <c r="D34" s="97">
        <v>7</v>
      </c>
      <c r="E34" s="99">
        <v>10.33</v>
      </c>
      <c r="F34" s="97">
        <v>4</v>
      </c>
      <c r="G34" s="99">
        <v>74.17</v>
      </c>
    </row>
    <row r="35" spans="1:7">
      <c r="A35" s="96"/>
      <c r="B35" s="98"/>
      <c r="C35" s="100"/>
      <c r="D35" s="98"/>
      <c r="E35" s="100"/>
      <c r="F35" s="98"/>
      <c r="G35" s="100"/>
    </row>
    <row r="36" spans="1:7">
      <c r="A36" s="96" t="s">
        <v>66</v>
      </c>
      <c r="B36" s="97">
        <v>2</v>
      </c>
      <c r="C36" s="99">
        <v>1.18</v>
      </c>
      <c r="D36" s="97">
        <v>1</v>
      </c>
      <c r="E36" s="99">
        <v>4.58</v>
      </c>
      <c r="F36" s="97">
        <v>0</v>
      </c>
      <c r="G36" s="99">
        <v>0</v>
      </c>
    </row>
    <row r="37" spans="1:7">
      <c r="A37" s="96"/>
      <c r="B37" s="98"/>
      <c r="C37" s="100"/>
      <c r="D37" s="98"/>
      <c r="E37" s="100"/>
      <c r="F37" s="98"/>
      <c r="G37" s="100"/>
    </row>
  </sheetData>
  <mergeCells count="33">
    <mergeCell ref="G34:G35"/>
    <mergeCell ref="B36:B37"/>
    <mergeCell ref="C36:C37"/>
    <mergeCell ref="D36:D37"/>
    <mergeCell ref="E36:E37"/>
    <mergeCell ref="F36:F37"/>
    <mergeCell ref="G36:G37"/>
    <mergeCell ref="A32:A33"/>
    <mergeCell ref="A34:A35"/>
    <mergeCell ref="A36:A37"/>
    <mergeCell ref="A27:G27"/>
    <mergeCell ref="A29:A31"/>
    <mergeCell ref="B32:B33"/>
    <mergeCell ref="C32:C33"/>
    <mergeCell ref="D32:D33"/>
    <mergeCell ref="E32:E33"/>
    <mergeCell ref="F32:F33"/>
    <mergeCell ref="G32:G33"/>
    <mergeCell ref="B34:B35"/>
    <mergeCell ref="C34:C35"/>
    <mergeCell ref="D34:D35"/>
    <mergeCell ref="E34:E35"/>
    <mergeCell ref="F34:F35"/>
    <mergeCell ref="B1:D1"/>
    <mergeCell ref="B28:C28"/>
    <mergeCell ref="D28:E28"/>
    <mergeCell ref="F28:G28"/>
    <mergeCell ref="B29:B31"/>
    <mergeCell ref="C29:C31"/>
    <mergeCell ref="D29:D31"/>
    <mergeCell ref="E29:E31"/>
    <mergeCell ref="F29:F31"/>
    <mergeCell ref="G29:G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opLeftCell="A4" workbookViewId="0">
      <selection activeCell="E22" sqref="E22"/>
    </sheetView>
  </sheetViews>
  <sheetFormatPr defaultRowHeight="15"/>
  <cols>
    <col min="1" max="1" width="5" bestFit="1" customWidth="1"/>
    <col min="2" max="2" width="31" bestFit="1" customWidth="1"/>
    <col min="3" max="3" width="30.7109375" bestFit="1" customWidth="1"/>
    <col min="4" max="4" width="32.28515625" bestFit="1" customWidth="1"/>
    <col min="5" max="5" width="19.28515625" bestFit="1" customWidth="1"/>
    <col min="6" max="6" width="33.42578125" bestFit="1" customWidth="1"/>
  </cols>
  <sheetData>
    <row r="2" spans="1:8">
      <c r="B2" t="s">
        <v>7</v>
      </c>
      <c r="C2" t="s">
        <v>8</v>
      </c>
      <c r="D2" t="s">
        <v>10</v>
      </c>
      <c r="E2" t="s">
        <v>9</v>
      </c>
      <c r="G2" t="s">
        <v>5</v>
      </c>
      <c r="H2" t="s">
        <v>6</v>
      </c>
    </row>
    <row r="3" spans="1:8">
      <c r="A3">
        <v>2002</v>
      </c>
      <c r="B3">
        <v>36.299999999999997</v>
      </c>
      <c r="C3">
        <v>22</v>
      </c>
      <c r="D3">
        <v>30.1</v>
      </c>
      <c r="E3">
        <v>15.7</v>
      </c>
      <c r="G3" s="1">
        <f>AVERAGE(B3:E8)</f>
        <v>28.070833333333336</v>
      </c>
      <c r="H3" s="1">
        <f>MEDIAN(B3:E8)</f>
        <v>26.700000000000003</v>
      </c>
    </row>
    <row r="4" spans="1:8">
      <c r="A4">
        <v>2004</v>
      </c>
      <c r="B4">
        <v>37.6</v>
      </c>
      <c r="C4">
        <v>22.5</v>
      </c>
      <c r="D4">
        <v>33.6</v>
      </c>
      <c r="E4">
        <v>16.2</v>
      </c>
    </row>
    <row r="5" spans="1:8">
      <c r="A5">
        <v>2006</v>
      </c>
      <c r="B5">
        <v>38.799999999999997</v>
      </c>
      <c r="C5">
        <v>22.4</v>
      </c>
      <c r="D5">
        <v>34.200000000000003</v>
      </c>
      <c r="E5">
        <v>16.899999999999999</v>
      </c>
    </row>
    <row r="6" spans="1:8">
      <c r="A6">
        <v>2008</v>
      </c>
      <c r="B6">
        <v>39.700000000000003</v>
      </c>
      <c r="C6">
        <v>22.8</v>
      </c>
      <c r="D6">
        <v>35</v>
      </c>
      <c r="E6">
        <v>17.600000000000001</v>
      </c>
    </row>
    <row r="7" spans="1:8">
      <c r="A7">
        <v>2010</v>
      </c>
      <c r="B7">
        <v>40.200000000000003</v>
      </c>
      <c r="C7">
        <v>23.3</v>
      </c>
      <c r="D7">
        <v>33.4</v>
      </c>
      <c r="E7">
        <v>18.600000000000001</v>
      </c>
    </row>
    <row r="8" spans="1:8">
      <c r="A8">
        <v>2012</v>
      </c>
      <c r="B8">
        <v>39.6</v>
      </c>
      <c r="C8">
        <v>23.3</v>
      </c>
      <c r="D8">
        <v>34.700000000000003</v>
      </c>
      <c r="E8">
        <v>19.2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opLeftCell="A19" workbookViewId="0">
      <selection activeCell="A24" sqref="A24:E29"/>
    </sheetView>
  </sheetViews>
  <sheetFormatPr defaultRowHeight="15"/>
  <cols>
    <col min="2" max="2" width="14.42578125" bestFit="1" customWidth="1"/>
  </cols>
  <sheetData>
    <row r="2" spans="2:3">
      <c r="B2" s="22" t="s">
        <v>66</v>
      </c>
      <c r="C2" s="33">
        <v>5.76</v>
      </c>
    </row>
    <row r="3" spans="2:3">
      <c r="B3" s="22" t="s">
        <v>65</v>
      </c>
      <c r="C3" s="33">
        <v>59.46</v>
      </c>
    </row>
    <row r="4" spans="2:3">
      <c r="B4" s="22" t="s">
        <v>70</v>
      </c>
      <c r="C4" s="33">
        <v>138.81</v>
      </c>
    </row>
    <row r="6" spans="2:3">
      <c r="B6" t="s">
        <v>65</v>
      </c>
    </row>
    <row r="7" spans="2:3">
      <c r="B7" t="s">
        <v>70</v>
      </c>
    </row>
    <row r="8" spans="2:3">
      <c r="B8" t="s">
        <v>66</v>
      </c>
    </row>
    <row r="24" spans="1:5" ht="18.75">
      <c r="A24" s="85" t="s">
        <v>147</v>
      </c>
      <c r="B24" s="85"/>
      <c r="C24" s="85"/>
      <c r="D24" s="85"/>
      <c r="E24" s="85"/>
    </row>
    <row r="25" spans="1:5" ht="15.75">
      <c r="A25" s="59"/>
      <c r="B25" s="62">
        <v>2007</v>
      </c>
      <c r="C25" s="62">
        <v>2008</v>
      </c>
      <c r="D25" s="62">
        <v>2009</v>
      </c>
      <c r="E25" s="62"/>
    </row>
    <row r="26" spans="1:5" ht="63">
      <c r="A26" s="50"/>
      <c r="B26" s="62" t="s">
        <v>144</v>
      </c>
      <c r="C26" s="62" t="s">
        <v>144</v>
      </c>
      <c r="D26" s="62" t="s">
        <v>144</v>
      </c>
      <c r="E26" s="62" t="s">
        <v>146</v>
      </c>
    </row>
    <row r="27" spans="1:5" ht="15.75">
      <c r="A27" s="50" t="s">
        <v>65</v>
      </c>
      <c r="B27" s="81">
        <v>2.37</v>
      </c>
      <c r="C27" s="81">
        <v>52.2</v>
      </c>
      <c r="D27" s="81">
        <v>4.8899999999999997</v>
      </c>
      <c r="E27" s="81">
        <v>59.46</v>
      </c>
    </row>
    <row r="28" spans="1:5" ht="15.75">
      <c r="A28" s="50" t="s">
        <v>70</v>
      </c>
      <c r="B28" s="81">
        <v>54.31</v>
      </c>
      <c r="C28" s="81">
        <v>10.33</v>
      </c>
      <c r="D28" s="81">
        <v>74.17</v>
      </c>
      <c r="E28" s="81">
        <v>138.81</v>
      </c>
    </row>
    <row r="29" spans="1:5" ht="15.75">
      <c r="A29" s="50" t="s">
        <v>66</v>
      </c>
      <c r="B29" s="81">
        <v>1.18</v>
      </c>
      <c r="C29" s="81">
        <v>4.58</v>
      </c>
      <c r="D29" s="81">
        <v>0</v>
      </c>
      <c r="E29" s="81">
        <v>5.76</v>
      </c>
    </row>
  </sheetData>
  <mergeCells count="1">
    <mergeCell ref="A24:E2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85" zoomScaleNormal="85" workbookViewId="0">
      <selection sqref="A1:F5"/>
    </sheetView>
  </sheetViews>
  <sheetFormatPr defaultRowHeight="15"/>
  <cols>
    <col min="1" max="1" width="14.42578125" bestFit="1" customWidth="1"/>
    <col min="2" max="6" width="18" bestFit="1" customWidth="1"/>
    <col min="7" max="7" width="15.140625" bestFit="1" customWidth="1"/>
  </cols>
  <sheetData>
    <row r="1" spans="1:6" ht="18.75">
      <c r="A1" s="85" t="s">
        <v>148</v>
      </c>
      <c r="B1" s="85"/>
      <c r="C1" s="85"/>
      <c r="D1" s="85"/>
      <c r="E1" s="85"/>
      <c r="F1" s="85"/>
    </row>
    <row r="2" spans="1:6" ht="15.75">
      <c r="A2" s="37"/>
      <c r="B2" s="37">
        <v>2006</v>
      </c>
      <c r="C2" s="37">
        <v>2007</v>
      </c>
      <c r="D2" s="37">
        <v>2008</v>
      </c>
      <c r="E2" s="37">
        <v>2009</v>
      </c>
      <c r="F2" s="37">
        <v>2010</v>
      </c>
    </row>
    <row r="3" spans="1:6" ht="15.75">
      <c r="A3" s="35" t="s">
        <v>65</v>
      </c>
      <c r="B3" s="35">
        <v>617</v>
      </c>
      <c r="C3" s="35">
        <v>578</v>
      </c>
      <c r="D3" s="35">
        <v>474</v>
      </c>
      <c r="E3" s="35">
        <v>408</v>
      </c>
      <c r="F3" s="35">
        <v>236</v>
      </c>
    </row>
    <row r="4" spans="1:6" ht="15.75">
      <c r="A4" s="35" t="s">
        <v>70</v>
      </c>
      <c r="B4" s="82">
        <v>2230</v>
      </c>
      <c r="C4" s="82">
        <v>2175</v>
      </c>
      <c r="D4" s="82">
        <v>2229</v>
      </c>
      <c r="E4" s="82">
        <v>1482</v>
      </c>
      <c r="F4" s="82">
        <v>407</v>
      </c>
    </row>
    <row r="5" spans="1:6" ht="15.75">
      <c r="A5" s="35" t="s">
        <v>66</v>
      </c>
      <c r="B5" s="35">
        <v>453</v>
      </c>
      <c r="C5" s="35">
        <v>402</v>
      </c>
      <c r="D5" s="35">
        <v>316</v>
      </c>
      <c r="E5" s="35">
        <v>288</v>
      </c>
      <c r="F5" s="35">
        <v>136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M29" sqref="M29"/>
    </sheetView>
  </sheetViews>
  <sheetFormatPr defaultRowHeight="15"/>
  <cols>
    <col min="2" max="2" width="16.28515625" bestFit="1" customWidth="1"/>
    <col min="3" max="3" width="16.85546875" bestFit="1" customWidth="1"/>
    <col min="4" max="4" width="14.85546875" bestFit="1" customWidth="1"/>
    <col min="5" max="5" width="16.85546875" bestFit="1" customWidth="1"/>
  </cols>
  <sheetData>
    <row r="2" spans="2:5">
      <c r="B2" t="s">
        <v>71</v>
      </c>
      <c r="C2" t="s">
        <v>72</v>
      </c>
      <c r="D2" t="s">
        <v>73</v>
      </c>
      <c r="E2" t="s">
        <v>11</v>
      </c>
    </row>
    <row r="3" spans="2:5">
      <c r="B3" s="1">
        <v>236652663</v>
      </c>
      <c r="C3" s="1">
        <v>694587838</v>
      </c>
      <c r="D3" s="1">
        <v>480154056</v>
      </c>
      <c r="E3" s="1">
        <v>325739047</v>
      </c>
    </row>
    <row r="5" spans="2:5">
      <c r="B5" s="22" t="s">
        <v>71</v>
      </c>
      <c r="C5" s="22" t="s">
        <v>11</v>
      </c>
      <c r="D5" s="22" t="s">
        <v>73</v>
      </c>
      <c r="E5" s="22" t="s">
        <v>74</v>
      </c>
    </row>
    <row r="6" spans="2:5">
      <c r="B6" s="24">
        <v>236652663</v>
      </c>
      <c r="C6" s="24">
        <v>325739047</v>
      </c>
      <c r="D6" s="24">
        <v>480154056</v>
      </c>
      <c r="E6" s="24">
        <v>694587838</v>
      </c>
    </row>
    <row r="8" spans="2:5">
      <c r="B8" s="22" t="s">
        <v>5</v>
      </c>
      <c r="C8" s="22" t="s">
        <v>6</v>
      </c>
    </row>
    <row r="9" spans="2:5">
      <c r="B9" s="24">
        <f>AVERAGE(B6:E6)</f>
        <v>434283401</v>
      </c>
      <c r="C9" s="24">
        <f>MEDIAN(B6:E6)</f>
        <v>402946551.5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zoomScale="70" zoomScaleNormal="70" workbookViewId="0">
      <selection activeCell="D21" sqref="D21"/>
    </sheetView>
  </sheetViews>
  <sheetFormatPr defaultRowHeight="15"/>
  <cols>
    <col min="2" max="2" width="14" bestFit="1" customWidth="1"/>
    <col min="3" max="3" width="16.85546875" bestFit="1" customWidth="1"/>
    <col min="4" max="4" width="14.85546875" bestFit="1" customWidth="1"/>
    <col min="5" max="5" width="16.85546875" bestFit="1" customWidth="1"/>
    <col min="9" max="10" width="12.85546875" bestFit="1" customWidth="1"/>
  </cols>
  <sheetData>
    <row r="2" spans="2:5">
      <c r="B2" s="22" t="s">
        <v>71</v>
      </c>
      <c r="C2" s="22" t="s">
        <v>11</v>
      </c>
      <c r="D2" s="22" t="s">
        <v>73</v>
      </c>
      <c r="E2" s="22" t="s">
        <v>74</v>
      </c>
    </row>
    <row r="3" spans="2:5">
      <c r="B3" s="23">
        <v>87106231</v>
      </c>
      <c r="C3" s="24">
        <v>129548800</v>
      </c>
      <c r="D3" s="23">
        <v>196865794</v>
      </c>
      <c r="E3" s="23">
        <v>200043101</v>
      </c>
    </row>
    <row r="6" spans="2:5">
      <c r="B6" t="s">
        <v>71</v>
      </c>
      <c r="C6" t="s">
        <v>74</v>
      </c>
      <c r="D6" t="s">
        <v>73</v>
      </c>
      <c r="E6" t="s">
        <v>11</v>
      </c>
    </row>
    <row r="7" spans="2:5">
      <c r="B7" s="4">
        <v>87106231</v>
      </c>
      <c r="C7" s="4">
        <v>200043101</v>
      </c>
      <c r="D7" s="4">
        <v>196865794</v>
      </c>
      <c r="E7" s="5">
        <v>129548800</v>
      </c>
    </row>
    <row r="22" spans="9:10">
      <c r="I22" s="34" t="s">
        <v>5</v>
      </c>
      <c r="J22" s="34" t="s">
        <v>6</v>
      </c>
    </row>
    <row r="23" spans="9:10">
      <c r="I23" s="23">
        <f>AVERAGE(B7:E7)</f>
        <v>153390981.5</v>
      </c>
      <c r="J23" s="23">
        <f>MEDIAN(B7:E7)</f>
        <v>163207297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tabSelected="1" zoomScale="70" zoomScaleNormal="70" workbookViewId="0">
      <selection activeCell="I33" sqref="I32:J33"/>
    </sheetView>
  </sheetViews>
  <sheetFormatPr defaultRowHeight="15"/>
  <cols>
    <col min="2" max="2" width="18.85546875" bestFit="1" customWidth="1"/>
    <col min="3" max="4" width="16.28515625" bestFit="1" customWidth="1"/>
    <col min="5" max="5" width="18.85546875" customWidth="1"/>
    <col min="9" max="10" width="15.42578125" bestFit="1" customWidth="1"/>
  </cols>
  <sheetData>
    <row r="1" spans="2:5" ht="18.75">
      <c r="B1" s="85" t="s">
        <v>119</v>
      </c>
      <c r="C1" s="85"/>
      <c r="D1" s="85"/>
      <c r="E1" s="85"/>
    </row>
    <row r="2" spans="2:5">
      <c r="B2" s="26" t="s">
        <v>71</v>
      </c>
      <c r="C2" s="26" t="s">
        <v>74</v>
      </c>
      <c r="D2" s="26" t="s">
        <v>73</v>
      </c>
      <c r="E2" s="26" t="s">
        <v>11</v>
      </c>
    </row>
    <row r="3" spans="2:5">
      <c r="B3" s="69">
        <v>363227734</v>
      </c>
      <c r="C3" s="69">
        <v>660494787</v>
      </c>
      <c r="D3" s="69">
        <v>560729302</v>
      </c>
      <c r="E3" s="69">
        <v>360897135</v>
      </c>
    </row>
    <row r="5" spans="2:5">
      <c r="B5" s="25" t="s">
        <v>11</v>
      </c>
      <c r="C5" s="25" t="s">
        <v>71</v>
      </c>
      <c r="D5" s="25" t="s">
        <v>73</v>
      </c>
      <c r="E5" s="25" t="s">
        <v>74</v>
      </c>
    </row>
    <row r="6" spans="2:5">
      <c r="B6" s="24">
        <v>360897135</v>
      </c>
      <c r="C6" s="24">
        <v>363227734</v>
      </c>
      <c r="D6" s="24">
        <v>560729302</v>
      </c>
      <c r="E6" s="24">
        <v>660494787</v>
      </c>
    </row>
    <row r="22" spans="9:11">
      <c r="I22" t="s">
        <v>5</v>
      </c>
      <c r="J22" t="s">
        <v>6</v>
      </c>
    </row>
    <row r="23" spans="9:11">
      <c r="I23" s="5">
        <f>AVERAGE(B6:E6)</f>
        <v>486337239.5</v>
      </c>
      <c r="J23" s="5">
        <f>MEDIAN(B6:E6)</f>
        <v>461978518</v>
      </c>
    </row>
    <row r="32" spans="9:11" ht="15.75">
      <c r="I32" s="54" t="s">
        <v>5</v>
      </c>
      <c r="J32" s="54" t="s">
        <v>6</v>
      </c>
      <c r="K32" s="71"/>
    </row>
    <row r="33" spans="9:10" ht="15.75">
      <c r="I33" s="72">
        <v>486337240</v>
      </c>
      <c r="J33" s="72">
        <v>461978518</v>
      </c>
    </row>
    <row r="35" spans="9:10" ht="15.75">
      <c r="I35" s="70"/>
    </row>
  </sheetData>
  <mergeCells count="1">
    <mergeCell ref="B1:E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zoomScale="70" zoomScaleNormal="70" workbookViewId="0">
      <selection activeCell="D18" sqref="D18"/>
    </sheetView>
  </sheetViews>
  <sheetFormatPr defaultRowHeight="15"/>
  <cols>
    <col min="2" max="2" width="14" bestFit="1" customWidth="1"/>
    <col min="3" max="3" width="11.140625" bestFit="1" customWidth="1"/>
    <col min="4" max="5" width="16.85546875" bestFit="1" customWidth="1"/>
  </cols>
  <sheetData>
    <row r="1" spans="2:5" ht="18.75">
      <c r="B1" s="85" t="s">
        <v>120</v>
      </c>
      <c r="C1" s="85"/>
      <c r="D1" s="85"/>
      <c r="E1" s="85"/>
    </row>
    <row r="2" spans="2:5" ht="15.75">
      <c r="B2" s="37" t="s">
        <v>71</v>
      </c>
      <c r="C2" s="37" t="s">
        <v>74</v>
      </c>
      <c r="D2" s="37" t="s">
        <v>73</v>
      </c>
      <c r="E2" s="37" t="s">
        <v>11</v>
      </c>
    </row>
    <row r="3" spans="2:5" ht="15.75">
      <c r="B3" s="73">
        <v>0.17929999999999999</v>
      </c>
      <c r="C3" s="73">
        <v>0.28339999999999999</v>
      </c>
      <c r="D3" s="73">
        <v>0.52869999999999995</v>
      </c>
      <c r="E3" s="73">
        <v>0.38679999999999998</v>
      </c>
    </row>
    <row r="5" spans="2:5">
      <c r="B5" t="s">
        <v>71</v>
      </c>
      <c r="C5" t="s">
        <v>74</v>
      </c>
      <c r="D5" t="s">
        <v>11</v>
      </c>
      <c r="E5" t="s">
        <v>73</v>
      </c>
    </row>
    <row r="6" spans="2:5">
      <c r="B6" s="18">
        <v>0.17899999999999999</v>
      </c>
      <c r="C6" s="18">
        <v>0.28299999999999997</v>
      </c>
      <c r="D6" s="18">
        <v>0.38700000000000001</v>
      </c>
      <c r="E6" s="18">
        <v>0.52900000000000003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zoomScale="70" zoomScaleNormal="70" workbookViewId="0">
      <selection activeCell="G2" sqref="G2:H3"/>
    </sheetView>
  </sheetViews>
  <sheetFormatPr defaultRowHeight="15"/>
  <cols>
    <col min="2" max="5" width="17.42578125" bestFit="1" customWidth="1"/>
    <col min="7" max="7" width="15.42578125" bestFit="1" customWidth="1"/>
    <col min="8" max="8" width="15.7109375" bestFit="1" customWidth="1"/>
    <col min="9" max="9" width="13.7109375" bestFit="1" customWidth="1"/>
  </cols>
  <sheetData>
    <row r="1" spans="2:8" ht="18.75">
      <c r="B1" s="85" t="s">
        <v>121</v>
      </c>
      <c r="C1" s="85"/>
      <c r="D1" s="85"/>
      <c r="E1" s="85"/>
    </row>
    <row r="2" spans="2:8" ht="15.75">
      <c r="B2" s="37" t="s">
        <v>71</v>
      </c>
      <c r="C2" s="37" t="s">
        <v>74</v>
      </c>
      <c r="D2" s="37" t="s">
        <v>73</v>
      </c>
      <c r="E2" s="37" t="s">
        <v>11</v>
      </c>
      <c r="G2" s="54" t="s">
        <v>5</v>
      </c>
      <c r="H2" s="54" t="s">
        <v>6</v>
      </c>
    </row>
    <row r="3" spans="2:8" ht="15.75">
      <c r="B3" s="44">
        <v>298096683</v>
      </c>
      <c r="C3" s="44">
        <v>473305354</v>
      </c>
      <c r="D3" s="44">
        <v>264293910</v>
      </c>
      <c r="E3" s="44">
        <v>221297144</v>
      </c>
      <c r="G3" s="72">
        <v>314248273</v>
      </c>
      <c r="H3" s="72">
        <v>281195297</v>
      </c>
    </row>
    <row r="5" spans="2:8">
      <c r="B5" t="s">
        <v>11</v>
      </c>
      <c r="C5" t="s">
        <v>73</v>
      </c>
      <c r="D5" t="s">
        <v>71</v>
      </c>
      <c r="E5" t="s">
        <v>74</v>
      </c>
    </row>
    <row r="6" spans="2:8">
      <c r="B6" s="20">
        <v>221297144</v>
      </c>
      <c r="C6" s="20">
        <v>264293910</v>
      </c>
      <c r="D6" s="20">
        <v>298096683</v>
      </c>
      <c r="E6" s="20">
        <v>473305354</v>
      </c>
    </row>
    <row r="23" spans="8:9">
      <c r="H23" t="s">
        <v>5</v>
      </c>
      <c r="I23" t="s">
        <v>6</v>
      </c>
    </row>
    <row r="24" spans="8:9">
      <c r="H24" s="21">
        <f>AVERAGE(B6:E6)</f>
        <v>314248272.75</v>
      </c>
      <c r="I24" s="21">
        <f>MEDIAN(B6:E6)</f>
        <v>281195296.5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70" zoomScaleNormal="70" workbookViewId="0">
      <selection sqref="A1:F5"/>
    </sheetView>
  </sheetViews>
  <sheetFormatPr defaultRowHeight="15"/>
  <cols>
    <col min="1" max="1" width="18.5703125" bestFit="1" customWidth="1"/>
    <col min="2" max="6" width="10" bestFit="1" customWidth="1"/>
  </cols>
  <sheetData>
    <row r="1" spans="1:6" ht="18.75">
      <c r="A1" s="85" t="s">
        <v>131</v>
      </c>
      <c r="B1" s="85"/>
      <c r="C1" s="85"/>
      <c r="D1" s="85"/>
      <c r="E1" s="85"/>
      <c r="F1" s="85"/>
    </row>
    <row r="2" spans="1:6" ht="15.75">
      <c r="A2" s="37" t="s">
        <v>125</v>
      </c>
      <c r="B2" s="37">
        <v>2005</v>
      </c>
      <c r="C2" s="37">
        <v>2006</v>
      </c>
      <c r="D2" s="37">
        <v>2007</v>
      </c>
      <c r="E2" s="37">
        <v>2008</v>
      </c>
      <c r="F2" s="37">
        <v>2009</v>
      </c>
    </row>
    <row r="3" spans="1:6" ht="15.75">
      <c r="A3" s="37" t="s">
        <v>133</v>
      </c>
      <c r="B3" s="77">
        <v>305.43</v>
      </c>
      <c r="C3" s="77">
        <v>336.85</v>
      </c>
      <c r="D3" s="77">
        <v>333.8</v>
      </c>
      <c r="E3" s="77">
        <v>345.03</v>
      </c>
      <c r="F3" s="77">
        <v>346.26</v>
      </c>
    </row>
    <row r="4" spans="1:6" ht="15.75">
      <c r="A4" s="37" t="s">
        <v>30</v>
      </c>
      <c r="B4" s="77">
        <v>404.25</v>
      </c>
      <c r="C4" s="77">
        <v>429.11</v>
      </c>
      <c r="D4" s="77">
        <v>411.45</v>
      </c>
      <c r="E4" s="77">
        <v>402.08</v>
      </c>
      <c r="F4" s="77">
        <v>428.33</v>
      </c>
    </row>
    <row r="5" spans="1:6" ht="15.75">
      <c r="A5" s="37" t="s">
        <v>31</v>
      </c>
      <c r="B5" s="77">
        <v>122.9</v>
      </c>
      <c r="C5" s="77">
        <v>103.9</v>
      </c>
      <c r="D5" s="77">
        <v>107.34</v>
      </c>
      <c r="E5" s="77">
        <v>104.74</v>
      </c>
      <c r="F5" s="77">
        <v>98.52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zoomScaleNormal="100" workbookViewId="0">
      <selection activeCell="D31" sqref="D31"/>
    </sheetView>
  </sheetViews>
  <sheetFormatPr defaultRowHeight="15"/>
  <cols>
    <col min="2" max="2" width="48.42578125" bestFit="1" customWidth="1"/>
    <col min="3" max="3" width="10.140625" style="18" bestFit="1" customWidth="1"/>
    <col min="8" max="8" width="48.42578125" bestFit="1" customWidth="1"/>
    <col min="9" max="9" width="23.140625" customWidth="1"/>
    <col min="10" max="10" width="32.140625" style="18" customWidth="1"/>
  </cols>
  <sheetData>
    <row r="1" spans="2:10">
      <c r="H1" t="s">
        <v>75</v>
      </c>
      <c r="I1" t="s">
        <v>76</v>
      </c>
      <c r="J1" s="18" t="s">
        <v>77</v>
      </c>
    </row>
    <row r="2" spans="2:10">
      <c r="B2" t="s">
        <v>78</v>
      </c>
      <c r="C2" s="18">
        <v>4.0000000000000001E-3</v>
      </c>
      <c r="D2" s="12">
        <v>0.34</v>
      </c>
      <c r="H2" t="s">
        <v>78</v>
      </c>
      <c r="I2" s="12">
        <v>0.34</v>
      </c>
      <c r="J2" s="18">
        <v>4.0000000000000001E-3</v>
      </c>
    </row>
    <row r="3" spans="2:10">
      <c r="B3" t="s">
        <v>79</v>
      </c>
      <c r="C3" s="18">
        <v>0.01</v>
      </c>
      <c r="D3" s="12">
        <v>1.02</v>
      </c>
      <c r="H3" t="s">
        <v>79</v>
      </c>
      <c r="I3" s="12">
        <v>1.02</v>
      </c>
      <c r="J3" s="18">
        <v>0.01</v>
      </c>
    </row>
    <row r="4" spans="2:10">
      <c r="B4" t="s">
        <v>80</v>
      </c>
      <c r="C4" s="18">
        <v>2.5999999999999999E-2</v>
      </c>
      <c r="D4" s="12">
        <v>2.57</v>
      </c>
      <c r="H4" t="s">
        <v>80</v>
      </c>
      <c r="I4" s="12">
        <v>2.57</v>
      </c>
      <c r="J4" s="18">
        <v>2.5999999999999999E-2</v>
      </c>
    </row>
    <row r="5" spans="2:10">
      <c r="B5" t="s">
        <v>81</v>
      </c>
      <c r="C5" s="18">
        <v>0.20799999999999999</v>
      </c>
      <c r="D5" s="12">
        <v>20.51</v>
      </c>
      <c r="H5" t="s">
        <v>81</v>
      </c>
      <c r="I5" s="12">
        <v>20.51</v>
      </c>
      <c r="J5" s="18">
        <v>0.20799999999999999</v>
      </c>
    </row>
    <row r="6" spans="2:10">
      <c r="B6" t="s">
        <v>82</v>
      </c>
      <c r="C6" s="18">
        <v>0.33700000000000002</v>
      </c>
      <c r="D6" s="12">
        <v>33.19</v>
      </c>
      <c r="H6" t="s">
        <v>82</v>
      </c>
      <c r="I6" s="12">
        <v>33.19</v>
      </c>
      <c r="J6" s="18">
        <v>0.33700000000000002</v>
      </c>
    </row>
    <row r="7" spans="2:10">
      <c r="B7" t="s">
        <v>83</v>
      </c>
      <c r="C7" s="18">
        <v>0.41499999999999998</v>
      </c>
      <c r="D7" s="12">
        <v>40.89</v>
      </c>
      <c r="H7" t="s">
        <v>83</v>
      </c>
      <c r="I7" s="12">
        <v>40.89</v>
      </c>
      <c r="J7" s="18">
        <v>0.41499999999999998</v>
      </c>
    </row>
    <row r="8" spans="2:10">
      <c r="B8" t="s">
        <v>84</v>
      </c>
      <c r="C8" s="18">
        <v>1</v>
      </c>
      <c r="D8" s="12">
        <v>98.52</v>
      </c>
      <c r="H8" t="s">
        <v>84</v>
      </c>
      <c r="I8" s="12">
        <v>98.52</v>
      </c>
      <c r="J8" s="18">
        <v>1</v>
      </c>
    </row>
    <row r="18" spans="8:10" ht="18.75">
      <c r="H18" s="85" t="s">
        <v>138</v>
      </c>
      <c r="I18" s="85"/>
      <c r="J18" s="85"/>
    </row>
    <row r="19" spans="8:10" ht="15.75">
      <c r="H19" s="54" t="s">
        <v>134</v>
      </c>
      <c r="I19" s="54" t="s">
        <v>135</v>
      </c>
      <c r="J19" s="54" t="s">
        <v>136</v>
      </c>
    </row>
    <row r="20" spans="8:10" ht="15.75">
      <c r="H20" s="50" t="s">
        <v>80</v>
      </c>
      <c r="I20" s="78">
        <v>2.57</v>
      </c>
      <c r="J20" s="51">
        <v>2.5999999999999999E-2</v>
      </c>
    </row>
    <row r="21" spans="8:10" ht="15.75">
      <c r="H21" s="50" t="s">
        <v>78</v>
      </c>
      <c r="I21" s="78">
        <v>0.34</v>
      </c>
      <c r="J21" s="51">
        <v>4.0000000000000001E-3</v>
      </c>
    </row>
    <row r="22" spans="8:10" ht="15.75">
      <c r="H22" s="50" t="s">
        <v>79</v>
      </c>
      <c r="I22" s="78">
        <v>1.02</v>
      </c>
      <c r="J22" s="51">
        <v>0.01</v>
      </c>
    </row>
    <row r="23" spans="8:10" ht="15.75">
      <c r="H23" s="101" t="s">
        <v>81</v>
      </c>
      <c r="I23" s="52"/>
      <c r="J23" s="52"/>
    </row>
    <row r="24" spans="8:10" ht="15.75">
      <c r="H24" s="102"/>
      <c r="I24" s="78">
        <v>20.51</v>
      </c>
      <c r="J24" s="51">
        <v>0.20799999999999999</v>
      </c>
    </row>
    <row r="25" spans="8:10" ht="15.75">
      <c r="H25" s="50" t="s">
        <v>82</v>
      </c>
      <c r="I25" s="78">
        <v>33.19</v>
      </c>
      <c r="J25" s="51">
        <v>0.33700000000000002</v>
      </c>
    </row>
    <row r="26" spans="8:10" ht="15.75">
      <c r="H26" s="50" t="s">
        <v>83</v>
      </c>
      <c r="I26" s="78">
        <v>40.89</v>
      </c>
      <c r="J26" s="51">
        <v>0.41499999999999998</v>
      </c>
    </row>
    <row r="27" spans="8:10" ht="15.75">
      <c r="H27" s="96" t="s">
        <v>137</v>
      </c>
      <c r="I27" s="52"/>
      <c r="J27" s="52"/>
    </row>
    <row r="28" spans="8:10" ht="15.75">
      <c r="H28" s="96"/>
      <c r="I28" s="78">
        <v>98.52</v>
      </c>
      <c r="J28" s="51">
        <v>1</v>
      </c>
    </row>
  </sheetData>
  <mergeCells count="3">
    <mergeCell ref="H23:H24"/>
    <mergeCell ref="H27:H28"/>
    <mergeCell ref="H18:J18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zoomScaleNormal="100" workbookViewId="0">
      <selection activeCell="B1" sqref="B1:D11"/>
    </sheetView>
  </sheetViews>
  <sheetFormatPr defaultRowHeight="15"/>
  <cols>
    <col min="2" max="2" width="25.140625" bestFit="1" customWidth="1"/>
    <col min="3" max="3" width="17.85546875" bestFit="1" customWidth="1"/>
    <col min="4" max="4" width="51.42578125" style="18" bestFit="1" customWidth="1"/>
    <col min="8" max="8" width="25.140625" bestFit="1" customWidth="1"/>
    <col min="9" max="9" width="9.140625" style="18"/>
  </cols>
  <sheetData>
    <row r="1" spans="2:9" ht="18.75">
      <c r="B1" s="103" t="s">
        <v>139</v>
      </c>
      <c r="C1" s="85"/>
      <c r="D1" s="85"/>
    </row>
    <row r="2" spans="2:9" ht="15.75">
      <c r="B2" s="54" t="s">
        <v>85</v>
      </c>
      <c r="C2" s="54" t="s">
        <v>86</v>
      </c>
      <c r="D2" s="79" t="s">
        <v>87</v>
      </c>
      <c r="H2" t="s">
        <v>88</v>
      </c>
      <c r="I2" s="18">
        <v>2E-3</v>
      </c>
    </row>
    <row r="3" spans="2:9" ht="15.75">
      <c r="B3" s="35" t="s">
        <v>89</v>
      </c>
      <c r="C3" s="80">
        <v>5.98</v>
      </c>
      <c r="D3" s="46">
        <v>6.0999999999999999E-2</v>
      </c>
      <c r="H3" t="s">
        <v>90</v>
      </c>
      <c r="I3" s="18">
        <v>4.2999999999999997E-2</v>
      </c>
    </row>
    <row r="4" spans="2:9" ht="15.75">
      <c r="B4" s="35" t="s">
        <v>91</v>
      </c>
      <c r="C4" s="80">
        <v>46.57</v>
      </c>
      <c r="D4" s="46">
        <v>0.47299999999999998</v>
      </c>
      <c r="H4" t="s">
        <v>92</v>
      </c>
      <c r="I4" s="18">
        <v>4.5999999999999999E-2</v>
      </c>
    </row>
    <row r="5" spans="2:9" ht="15.75">
      <c r="B5" s="35" t="s">
        <v>93</v>
      </c>
      <c r="C5" s="80">
        <v>8.5399999999999991</v>
      </c>
      <c r="D5" s="46">
        <v>8.6999999999999994E-2</v>
      </c>
      <c r="H5" t="s">
        <v>89</v>
      </c>
      <c r="I5" s="18">
        <v>6.0999999999999999E-2</v>
      </c>
    </row>
    <row r="6" spans="2:9" ht="15.75">
      <c r="B6" s="35" t="s">
        <v>94</v>
      </c>
      <c r="C6" s="80">
        <v>9.32</v>
      </c>
      <c r="D6" s="46">
        <v>9.5000000000000001E-2</v>
      </c>
      <c r="H6" t="s">
        <v>93</v>
      </c>
      <c r="I6" s="18">
        <v>8.6999999999999994E-2</v>
      </c>
    </row>
    <row r="7" spans="2:9" ht="15.75">
      <c r="B7" s="35" t="s">
        <v>92</v>
      </c>
      <c r="C7" s="80">
        <v>4.57</v>
      </c>
      <c r="D7" s="46">
        <v>4.5999999999999999E-2</v>
      </c>
      <c r="H7" t="s">
        <v>94</v>
      </c>
      <c r="I7" s="18">
        <v>9.5000000000000001E-2</v>
      </c>
    </row>
    <row r="8" spans="2:9" ht="15.75">
      <c r="B8" s="35" t="s">
        <v>90</v>
      </c>
      <c r="C8" s="80">
        <v>4.21</v>
      </c>
      <c r="D8" s="46">
        <v>4.2999999999999997E-2</v>
      </c>
      <c r="H8" t="s">
        <v>95</v>
      </c>
      <c r="I8" s="18">
        <v>0.19400000000000001</v>
      </c>
    </row>
    <row r="9" spans="2:9" ht="15.75">
      <c r="B9" s="35" t="s">
        <v>88</v>
      </c>
      <c r="C9" s="80">
        <v>0.23</v>
      </c>
      <c r="D9" s="46">
        <v>2E-3</v>
      </c>
      <c r="H9" t="s">
        <v>91</v>
      </c>
      <c r="I9" s="18">
        <v>0.47299999999999998</v>
      </c>
    </row>
    <row r="10" spans="2:9" ht="15.75">
      <c r="B10" s="35" t="s">
        <v>95</v>
      </c>
      <c r="C10" s="80">
        <v>19.11</v>
      </c>
      <c r="D10" s="46">
        <v>0.19400000000000001</v>
      </c>
      <c r="H10" t="s">
        <v>96</v>
      </c>
      <c r="I10" s="18">
        <v>1</v>
      </c>
    </row>
    <row r="11" spans="2:9" ht="15.75">
      <c r="B11" s="35" t="s">
        <v>96</v>
      </c>
      <c r="C11" s="80">
        <v>98.52</v>
      </c>
      <c r="D11" s="46">
        <v>1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70" zoomScaleNormal="70" workbookViewId="0">
      <selection activeCell="P11" sqref="P11"/>
    </sheetView>
  </sheetViews>
  <sheetFormatPr defaultRowHeight="15"/>
  <cols>
    <col min="1" max="1" width="6.28515625" bestFit="1" customWidth="1"/>
    <col min="2" max="2" width="19.28515625" bestFit="1" customWidth="1"/>
    <col min="3" max="3" width="14.28515625" bestFit="1" customWidth="1"/>
    <col min="6" max="6" width="6.28515625" bestFit="1" customWidth="1"/>
    <col min="7" max="7" width="18.5703125" bestFit="1" customWidth="1"/>
    <col min="8" max="8" width="9.28515625" bestFit="1" customWidth="1"/>
    <col min="9" max="9" width="16.42578125" bestFit="1" customWidth="1"/>
    <col min="10" max="10" width="9.28515625" bestFit="1" customWidth="1"/>
    <col min="15" max="16" width="11.85546875" bestFit="1" customWidth="1"/>
  </cols>
  <sheetData>
    <row r="1" spans="1:16" ht="18.75">
      <c r="A1" s="85" t="s">
        <v>122</v>
      </c>
      <c r="B1" s="85"/>
      <c r="C1" s="85"/>
    </row>
    <row r="2" spans="1:16" ht="15.75">
      <c r="A2" s="37" t="s">
        <v>43</v>
      </c>
      <c r="B2" s="37" t="s">
        <v>11</v>
      </c>
      <c r="C2" s="37" t="s">
        <v>12</v>
      </c>
      <c r="O2" s="25" t="s">
        <v>5</v>
      </c>
      <c r="P2" s="25" t="s">
        <v>6</v>
      </c>
    </row>
    <row r="3" spans="1:16" ht="15.75">
      <c r="A3" s="37">
        <v>2001</v>
      </c>
      <c r="B3" s="36">
        <v>6486952</v>
      </c>
      <c r="C3" s="36">
        <v>19884543</v>
      </c>
      <c r="O3" s="23">
        <f>AVERAGE(B3:C8)</f>
        <v>17865031.75</v>
      </c>
      <c r="P3" s="23">
        <f>MEDIAN(B3:C8)</f>
        <v>19050387</v>
      </c>
    </row>
    <row r="4" spans="1:16" ht="15.75">
      <c r="A4" s="37">
        <v>2003</v>
      </c>
      <c r="B4" s="74">
        <v>16331493</v>
      </c>
      <c r="C4" s="36">
        <v>23747338</v>
      </c>
    </row>
    <row r="5" spans="1:16" ht="15.75">
      <c r="A5" s="37">
        <v>2005</v>
      </c>
      <c r="B5" s="36">
        <v>15118602</v>
      </c>
      <c r="C5" s="36">
        <v>18990509</v>
      </c>
    </row>
    <row r="6" spans="1:16" ht="15.75">
      <c r="A6" s="37">
        <v>2007</v>
      </c>
      <c r="B6" s="36">
        <v>17848779</v>
      </c>
      <c r="C6" s="36">
        <v>19196456</v>
      </c>
    </row>
    <row r="7" spans="1:16" ht="15.75">
      <c r="A7" s="37">
        <v>2009</v>
      </c>
      <c r="B7" s="36">
        <v>21410708</v>
      </c>
      <c r="C7" s="36">
        <v>19812726</v>
      </c>
    </row>
    <row r="8" spans="1:16" ht="15.75">
      <c r="A8" s="37">
        <v>2011</v>
      </c>
      <c r="B8" s="36">
        <v>19110265</v>
      </c>
      <c r="C8" s="36">
        <v>16442010</v>
      </c>
    </row>
    <row r="19" spans="1:10">
      <c r="B19" t="s">
        <v>13</v>
      </c>
      <c r="C19" t="s">
        <v>31</v>
      </c>
    </row>
    <row r="20" spans="1:10">
      <c r="A20">
        <v>2003</v>
      </c>
      <c r="B20" s="7">
        <f>((B4-B3)/B3)*100</f>
        <v>151.75911583745341</v>
      </c>
      <c r="C20" s="8">
        <f>((C4-C3)/C3)*100</f>
        <v>19.426119071481804</v>
      </c>
    </row>
    <row r="21" spans="1:10">
      <c r="A21">
        <v>2005</v>
      </c>
      <c r="B21" s="1">
        <f>((B5-B4)/B4)*100</f>
        <v>-7.4267000573676887</v>
      </c>
      <c r="C21" s="8">
        <f t="shared" ref="C21:C24" si="0">((C5-C4)/C4)*100</f>
        <v>-20.030998842901887</v>
      </c>
    </row>
    <row r="22" spans="1:10">
      <c r="A22">
        <v>2007</v>
      </c>
      <c r="B22" s="7">
        <f t="shared" ref="B22:B24" si="1">((B6-B5)/B5)*100</f>
        <v>18.058395875491662</v>
      </c>
      <c r="C22" s="8">
        <f t="shared" si="0"/>
        <v>1.0844733019004387</v>
      </c>
    </row>
    <row r="23" spans="1:10">
      <c r="A23">
        <v>2009</v>
      </c>
      <c r="B23" s="7">
        <f t="shared" si="1"/>
        <v>19.956149381422673</v>
      </c>
      <c r="C23" s="8">
        <f t="shared" si="0"/>
        <v>3.210332157144006</v>
      </c>
    </row>
    <row r="24" spans="1:10">
      <c r="A24">
        <v>2011</v>
      </c>
      <c r="B24" s="1">
        <f t="shared" si="1"/>
        <v>-10.744357449552812</v>
      </c>
      <c r="C24" s="8">
        <f t="shared" si="0"/>
        <v>-17.012883537580844</v>
      </c>
    </row>
    <row r="27" spans="1:10" ht="18.75">
      <c r="F27" s="86" t="s">
        <v>122</v>
      </c>
      <c r="G27" s="86"/>
      <c r="H27" s="86"/>
      <c r="I27" s="86"/>
      <c r="J27" s="86"/>
    </row>
    <row r="28" spans="1:10" ht="31.5">
      <c r="F28" s="54" t="s">
        <v>43</v>
      </c>
      <c r="G28" s="54" t="s">
        <v>11</v>
      </c>
      <c r="H28" s="62" t="s">
        <v>115</v>
      </c>
      <c r="I28" s="54" t="s">
        <v>116</v>
      </c>
      <c r="J28" s="62" t="s">
        <v>115</v>
      </c>
    </row>
    <row r="29" spans="1:10" ht="15.75">
      <c r="F29" s="54">
        <v>2001</v>
      </c>
      <c r="G29" s="63">
        <v>6486952</v>
      </c>
      <c r="H29" s="64" t="s">
        <v>117</v>
      </c>
      <c r="I29" s="63">
        <v>19884543</v>
      </c>
      <c r="J29" s="64" t="s">
        <v>117</v>
      </c>
    </row>
    <row r="30" spans="1:10" ht="15.75">
      <c r="F30" s="54">
        <v>2003</v>
      </c>
      <c r="G30" s="63">
        <v>16331493</v>
      </c>
      <c r="H30" s="64">
        <v>151.80000000000001</v>
      </c>
      <c r="I30" s="63">
        <v>23747338</v>
      </c>
      <c r="J30" s="64">
        <v>19.399999999999999</v>
      </c>
    </row>
    <row r="31" spans="1:10" ht="15.75">
      <c r="F31" s="54">
        <v>2005</v>
      </c>
      <c r="G31" s="63">
        <v>15118602</v>
      </c>
      <c r="H31" s="64">
        <v>-7.4</v>
      </c>
      <c r="I31" s="63">
        <v>18990509</v>
      </c>
      <c r="J31" s="64">
        <v>-20</v>
      </c>
    </row>
    <row r="32" spans="1:10" ht="15.75">
      <c r="F32" s="54">
        <v>2007</v>
      </c>
      <c r="G32" s="63">
        <v>17848779</v>
      </c>
      <c r="H32" s="64">
        <v>18.100000000000001</v>
      </c>
      <c r="I32" s="63">
        <v>19196456</v>
      </c>
      <c r="J32" s="64">
        <v>1.1000000000000001</v>
      </c>
    </row>
    <row r="33" spans="6:10" ht="15.75">
      <c r="F33" s="54">
        <v>2009</v>
      </c>
      <c r="G33" s="63">
        <v>21410708</v>
      </c>
      <c r="H33" s="64">
        <v>20</v>
      </c>
      <c r="I33" s="63">
        <v>19812726</v>
      </c>
      <c r="J33" s="64">
        <v>3.2</v>
      </c>
    </row>
    <row r="34" spans="6:10" ht="15.75">
      <c r="F34" s="54">
        <v>2011</v>
      </c>
      <c r="G34" s="63">
        <v>19110265</v>
      </c>
      <c r="H34" s="64">
        <v>-10.7</v>
      </c>
      <c r="I34" s="63">
        <v>16442010</v>
      </c>
      <c r="J34" s="64">
        <v>-17</v>
      </c>
    </row>
  </sheetData>
  <sortState ref="A3:C6">
    <sortCondition ref="A1"/>
  </sortState>
  <mergeCells count="2">
    <mergeCell ref="A1:C1"/>
    <mergeCell ref="F27:J27"/>
  </mergeCells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B1" sqref="B1:F6"/>
    </sheetView>
  </sheetViews>
  <sheetFormatPr defaultRowHeight="15"/>
  <cols>
    <col min="2" max="2" width="17" customWidth="1"/>
    <col min="3" max="6" width="5.5703125" bestFit="1" customWidth="1"/>
  </cols>
  <sheetData>
    <row r="1" spans="2:6" ht="18.75">
      <c r="B1" s="85" t="s">
        <v>103</v>
      </c>
      <c r="C1" s="85"/>
      <c r="D1" s="85"/>
      <c r="E1" s="85"/>
      <c r="F1" s="85"/>
    </row>
    <row r="2" spans="2:6" ht="15.75">
      <c r="B2" s="35" t="s">
        <v>102</v>
      </c>
      <c r="C2" s="104" t="s">
        <v>43</v>
      </c>
      <c r="D2" s="104"/>
      <c r="E2" s="104"/>
      <c r="F2" s="104"/>
    </row>
    <row r="3" spans="2:6" ht="15.75">
      <c r="B3" s="35"/>
      <c r="C3" s="35">
        <v>2005</v>
      </c>
      <c r="D3" s="35">
        <v>2007</v>
      </c>
      <c r="E3" s="35">
        <v>2009</v>
      </c>
      <c r="F3" s="35">
        <v>2011</v>
      </c>
    </row>
    <row r="4" spans="2:6" ht="15.75">
      <c r="B4" s="35" t="s">
        <v>11</v>
      </c>
      <c r="C4" s="46">
        <v>4.4999999999999998E-2</v>
      </c>
      <c r="D4" s="46">
        <v>4.1000000000000002E-2</v>
      </c>
      <c r="E4" s="46">
        <v>7.6999999999999999E-2</v>
      </c>
      <c r="F4" s="46">
        <v>7.6999999999999999E-2</v>
      </c>
    </row>
    <row r="5" spans="2:6" ht="15.75">
      <c r="B5" s="35" t="s">
        <v>49</v>
      </c>
      <c r="C5" s="46">
        <v>0.05</v>
      </c>
      <c r="D5" s="46">
        <v>4.5999999999999999E-2</v>
      </c>
      <c r="E5" s="46">
        <v>8.3000000000000004E-2</v>
      </c>
      <c r="F5" s="46">
        <v>8.2000000000000003E-2</v>
      </c>
    </row>
    <row r="6" spans="2:6" ht="15.75">
      <c r="B6" s="35" t="s">
        <v>69</v>
      </c>
      <c r="C6" s="46">
        <v>5.0999999999999997E-2</v>
      </c>
      <c r="D6" s="46">
        <v>4.5999999999999999E-2</v>
      </c>
      <c r="E6" s="46">
        <v>9.2999999999999999E-2</v>
      </c>
      <c r="F6" s="46">
        <v>8.8999999999999996E-2</v>
      </c>
    </row>
  </sheetData>
  <mergeCells count="2">
    <mergeCell ref="C2:F2"/>
    <mergeCell ref="B1:F1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="85" zoomScaleNormal="85" workbookViewId="0">
      <selection activeCell="G31" sqref="G31:J31"/>
    </sheetView>
  </sheetViews>
  <sheetFormatPr defaultRowHeight="15"/>
  <cols>
    <col min="1" max="1" width="13.5703125" bestFit="1" customWidth="1"/>
    <col min="2" max="2" width="24.140625" bestFit="1" customWidth="1"/>
    <col min="7" max="8" width="15.140625" bestFit="1" customWidth="1"/>
    <col min="9" max="9" width="16" bestFit="1" customWidth="1"/>
    <col min="10" max="10" width="18.28515625" bestFit="1" customWidth="1"/>
  </cols>
  <sheetData>
    <row r="1" spans="1:5">
      <c r="B1">
        <v>2005</v>
      </c>
      <c r="C1">
        <v>2007</v>
      </c>
      <c r="D1">
        <v>2009</v>
      </c>
      <c r="E1">
        <v>2011</v>
      </c>
    </row>
    <row r="2" spans="1:5">
      <c r="A2" t="s">
        <v>66</v>
      </c>
      <c r="B2">
        <v>330.4</v>
      </c>
      <c r="C2">
        <v>328.2</v>
      </c>
      <c r="D2">
        <v>328.6</v>
      </c>
      <c r="E2">
        <v>320.60000000000002</v>
      </c>
    </row>
    <row r="3" spans="1:5">
      <c r="B3" t="s">
        <v>43</v>
      </c>
      <c r="C3" t="s">
        <v>97</v>
      </c>
    </row>
    <row r="4" spans="1:5">
      <c r="B4">
        <v>2005</v>
      </c>
      <c r="C4">
        <v>330.4</v>
      </c>
    </row>
    <row r="5" spans="1:5">
      <c r="B5">
        <v>2007</v>
      </c>
      <c r="C5">
        <v>328.2</v>
      </c>
    </row>
    <row r="6" spans="1:5">
      <c r="B6">
        <v>2009</v>
      </c>
      <c r="C6">
        <v>328.6</v>
      </c>
    </row>
    <row r="7" spans="1:5">
      <c r="B7">
        <v>2011</v>
      </c>
      <c r="C7">
        <v>320.60000000000002</v>
      </c>
    </row>
    <row r="8" spans="1:5">
      <c r="B8">
        <v>2005</v>
      </c>
      <c r="C8">
        <v>2007</v>
      </c>
      <c r="D8">
        <v>2009</v>
      </c>
      <c r="E8">
        <v>2011</v>
      </c>
    </row>
    <row r="9" spans="1:5">
      <c r="A9" t="s">
        <v>20</v>
      </c>
      <c r="B9" s="18">
        <v>0.04</v>
      </c>
      <c r="C9" s="18">
        <v>4.1000000000000002E-2</v>
      </c>
      <c r="D9" s="18">
        <v>7.0000000000000007E-2</v>
      </c>
      <c r="E9" s="18">
        <v>7.1999999999999995E-2</v>
      </c>
    </row>
    <row r="10" spans="1:5">
      <c r="A10" t="s">
        <v>21</v>
      </c>
      <c r="B10" s="18">
        <v>5.2999999999999999E-2</v>
      </c>
      <c r="C10" s="18">
        <v>4.9000000000000002E-2</v>
      </c>
      <c r="D10" s="18">
        <v>8.4000000000000005E-2</v>
      </c>
      <c r="E10" s="18">
        <v>0.08</v>
      </c>
    </row>
    <row r="11" spans="1:5">
      <c r="A11" t="s">
        <v>30</v>
      </c>
      <c r="B11" s="18">
        <v>4.7E-2</v>
      </c>
      <c r="C11" s="18">
        <v>4.5999999999999999E-2</v>
      </c>
      <c r="D11" s="18">
        <v>0.08</v>
      </c>
      <c r="E11" s="18">
        <v>7.6999999999999999E-2</v>
      </c>
    </row>
    <row r="12" spans="1:5">
      <c r="A12" t="s">
        <v>12</v>
      </c>
      <c r="B12" s="18">
        <v>4.9000000000000002E-2</v>
      </c>
      <c r="C12" s="18">
        <v>4.4999999999999998E-2</v>
      </c>
      <c r="D12" s="18">
        <v>8.2000000000000003E-2</v>
      </c>
      <c r="E12" s="18">
        <v>8.2000000000000003E-2</v>
      </c>
    </row>
    <row r="14" spans="1:5" ht="18.75">
      <c r="A14" s="85" t="s">
        <v>104</v>
      </c>
      <c r="B14" s="85"/>
    </row>
    <row r="15" spans="1:5" ht="15.75">
      <c r="A15" s="47" t="s">
        <v>105</v>
      </c>
      <c r="B15" s="47" t="s">
        <v>103</v>
      </c>
    </row>
    <row r="16" spans="1:5" ht="15.75">
      <c r="A16" s="35" t="s">
        <v>98</v>
      </c>
      <c r="B16" s="46">
        <v>7.1999999999999995E-2</v>
      </c>
    </row>
    <row r="17" spans="1:10" ht="15.75">
      <c r="A17" s="35" t="s">
        <v>30</v>
      </c>
      <c r="B17" s="46">
        <v>7.6999999999999999E-2</v>
      </c>
    </row>
    <row r="18" spans="1:10" ht="15.75">
      <c r="A18" s="35" t="s">
        <v>29</v>
      </c>
      <c r="B18" s="46">
        <v>0.08</v>
      </c>
    </row>
    <row r="19" spans="1:10" ht="15.75">
      <c r="A19" s="35" t="s">
        <v>12</v>
      </c>
      <c r="B19" s="46">
        <v>8.2000000000000003E-2</v>
      </c>
    </row>
    <row r="31" spans="1:10" ht="18.75">
      <c r="G31" s="86"/>
      <c r="H31" s="86"/>
      <c r="I31" s="86"/>
      <c r="J31" s="86"/>
    </row>
    <row r="32" spans="1:10" ht="15.75">
      <c r="G32" s="54"/>
      <c r="H32" s="54"/>
      <c r="I32" s="54"/>
      <c r="J32" s="54"/>
    </row>
    <row r="33" spans="7:10" ht="16.5" thickBot="1">
      <c r="G33" s="63"/>
      <c r="H33" s="63"/>
      <c r="I33" s="63"/>
      <c r="J33" s="63"/>
    </row>
    <row r="34" spans="7:10" ht="16.5" thickBot="1">
      <c r="G34" s="61"/>
      <c r="H34" s="60"/>
    </row>
    <row r="35" spans="7:10" ht="16.5" thickBot="1">
      <c r="G35" s="67"/>
      <c r="H35" s="68"/>
    </row>
  </sheetData>
  <mergeCells count="2">
    <mergeCell ref="A14:B14"/>
    <mergeCell ref="G31:J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opLeftCell="B1" zoomScale="55" zoomScaleNormal="55" workbookViewId="0">
      <selection activeCell="P3" sqref="P3:Q4"/>
    </sheetView>
  </sheetViews>
  <sheetFormatPr defaultRowHeight="15"/>
  <cols>
    <col min="2" max="2" width="17.42578125" bestFit="1" customWidth="1"/>
    <col min="3" max="3" width="11.85546875" bestFit="1" customWidth="1"/>
    <col min="11" max="11" width="15" bestFit="1" customWidth="1"/>
    <col min="12" max="12" width="18.85546875" customWidth="1"/>
    <col min="13" max="13" width="9.28515625" bestFit="1" customWidth="1"/>
    <col min="14" max="14" width="16.42578125" customWidth="1"/>
    <col min="16" max="16" width="15.42578125" bestFit="1" customWidth="1"/>
    <col min="17" max="17" width="14.28515625" bestFit="1" customWidth="1"/>
  </cols>
  <sheetData>
    <row r="1" spans="1:17" ht="18.75">
      <c r="A1" s="87" t="s">
        <v>114</v>
      </c>
      <c r="B1" s="87"/>
      <c r="C1" s="87"/>
    </row>
    <row r="2" spans="1:17">
      <c r="A2" s="25" t="s">
        <v>43</v>
      </c>
      <c r="B2" s="25" t="s">
        <v>13</v>
      </c>
      <c r="C2" s="25" t="s">
        <v>12</v>
      </c>
      <c r="K2" s="25" t="s">
        <v>5</v>
      </c>
      <c r="L2" s="25" t="s">
        <v>6</v>
      </c>
    </row>
    <row r="3" spans="1:17" ht="15.75">
      <c r="A3" s="26">
        <v>2002</v>
      </c>
      <c r="B3" s="27">
        <v>127968008</v>
      </c>
      <c r="C3" s="27">
        <v>50079459</v>
      </c>
      <c r="K3" s="23">
        <f>AVERAGE(B3:C6)</f>
        <v>155689569.625</v>
      </c>
      <c r="L3" s="23">
        <f>+MEDIAN(B3:C6)</f>
        <v>97623331.5</v>
      </c>
      <c r="P3" s="65" t="s">
        <v>5</v>
      </c>
      <c r="Q3" s="65" t="s">
        <v>6</v>
      </c>
    </row>
    <row r="4" spans="1:17" ht="15.75">
      <c r="A4" s="26">
        <v>2005</v>
      </c>
      <c r="B4" s="27">
        <v>186322480</v>
      </c>
      <c r="C4" s="27">
        <v>66373610</v>
      </c>
      <c r="P4" s="66">
        <v>155689570</v>
      </c>
      <c r="Q4" s="66">
        <v>97623332</v>
      </c>
    </row>
    <row r="5" spans="1:17">
      <c r="A5" s="26">
        <v>2008</v>
      </c>
      <c r="B5" s="27">
        <v>356631300</v>
      </c>
      <c r="C5" s="27">
        <v>67278655</v>
      </c>
    </row>
    <row r="6" spans="1:17">
      <c r="A6" s="26">
        <v>2011</v>
      </c>
      <c r="B6" s="27">
        <v>325739047</v>
      </c>
      <c r="C6" s="27">
        <v>65123998</v>
      </c>
    </row>
    <row r="7" spans="1:17" ht="18.75">
      <c r="K7" s="86" t="s">
        <v>114</v>
      </c>
      <c r="L7" s="86"/>
      <c r="M7" s="86"/>
      <c r="N7" s="86"/>
      <c r="O7" s="86"/>
    </row>
    <row r="8" spans="1:17" ht="31.5">
      <c r="K8" s="54" t="s">
        <v>43</v>
      </c>
      <c r="L8" s="54" t="s">
        <v>13</v>
      </c>
      <c r="M8" s="62" t="s">
        <v>115</v>
      </c>
      <c r="N8" s="54" t="s">
        <v>116</v>
      </c>
      <c r="O8" s="62" t="s">
        <v>115</v>
      </c>
    </row>
    <row r="9" spans="1:17" ht="15.75">
      <c r="K9" s="54">
        <v>2002</v>
      </c>
      <c r="L9" s="63">
        <v>127968008</v>
      </c>
      <c r="M9" s="64" t="s">
        <v>117</v>
      </c>
      <c r="N9" s="63">
        <v>50079459</v>
      </c>
      <c r="O9" s="64" t="s">
        <v>118</v>
      </c>
    </row>
    <row r="10" spans="1:17" ht="15.75">
      <c r="K10" s="54">
        <v>2005</v>
      </c>
      <c r="L10" s="63">
        <v>186322480</v>
      </c>
      <c r="M10" s="64">
        <v>45.6</v>
      </c>
      <c r="N10" s="63">
        <v>66373610</v>
      </c>
      <c r="O10" s="64">
        <v>32.5</v>
      </c>
    </row>
    <row r="11" spans="1:17" ht="15.75">
      <c r="K11" s="54">
        <v>2008</v>
      </c>
      <c r="L11" s="63">
        <v>356631300</v>
      </c>
      <c r="M11" s="64">
        <v>91.4</v>
      </c>
      <c r="N11" s="63">
        <v>67278655</v>
      </c>
      <c r="O11" s="64">
        <v>1.4</v>
      </c>
    </row>
    <row r="12" spans="1:17" ht="15.75">
      <c r="K12" s="54">
        <v>2011</v>
      </c>
      <c r="L12" s="63">
        <v>325739047</v>
      </c>
      <c r="M12" s="64">
        <v>-8.6999999999999993</v>
      </c>
      <c r="N12" s="63">
        <v>65123998</v>
      </c>
      <c r="O12" s="64">
        <v>-3.2</v>
      </c>
    </row>
  </sheetData>
  <mergeCells count="2">
    <mergeCell ref="A1:C1"/>
    <mergeCell ref="K7:O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topLeftCell="D1" zoomScale="85" zoomScaleNormal="85" workbookViewId="0">
      <selection activeCell="D30" sqref="D30"/>
    </sheetView>
  </sheetViews>
  <sheetFormatPr defaultRowHeight="15"/>
  <cols>
    <col min="2" max="2" width="16.85546875" bestFit="1" customWidth="1"/>
    <col min="3" max="3" width="11.85546875" bestFit="1" customWidth="1"/>
    <col min="10" max="10" width="5.85546875" bestFit="1" customWidth="1"/>
    <col min="11" max="11" width="18.28515625" bestFit="1" customWidth="1"/>
    <col min="12" max="12" width="9" bestFit="1" customWidth="1"/>
    <col min="13" max="13" width="16" bestFit="1" customWidth="1"/>
    <col min="14" max="14" width="9" bestFit="1" customWidth="1"/>
  </cols>
  <sheetData>
    <row r="2" spans="1:14">
      <c r="A2" s="25" t="s">
        <v>43</v>
      </c>
      <c r="B2" s="25" t="s">
        <v>11</v>
      </c>
      <c r="C2" s="25" t="s">
        <v>12</v>
      </c>
    </row>
    <row r="3" spans="1:14">
      <c r="A3" s="26">
        <v>2002</v>
      </c>
      <c r="B3" s="23">
        <v>129857930</v>
      </c>
      <c r="C3" s="23">
        <v>24300397</v>
      </c>
    </row>
    <row r="4" spans="1:14">
      <c r="A4" s="26">
        <v>2005</v>
      </c>
      <c r="B4" s="23">
        <v>111250820</v>
      </c>
      <c r="C4" s="23">
        <v>29184471</v>
      </c>
    </row>
    <row r="5" spans="1:14">
      <c r="A5" s="26">
        <v>2008</v>
      </c>
      <c r="B5" s="23">
        <v>95054519</v>
      </c>
      <c r="C5" s="23">
        <v>25553614</v>
      </c>
    </row>
    <row r="6" spans="1:14">
      <c r="A6" s="26">
        <v>2011</v>
      </c>
      <c r="B6" s="23">
        <v>129548800</v>
      </c>
      <c r="C6" s="23">
        <v>27598204</v>
      </c>
    </row>
    <row r="8" spans="1:14" ht="18.75">
      <c r="J8" s="86" t="s">
        <v>128</v>
      </c>
      <c r="K8" s="86"/>
      <c r="L8" s="86"/>
      <c r="M8" s="86"/>
      <c r="N8" s="86"/>
    </row>
    <row r="9" spans="1:14" ht="31.5">
      <c r="J9" s="54" t="s">
        <v>43</v>
      </c>
      <c r="K9" s="54" t="s">
        <v>11</v>
      </c>
      <c r="L9" s="62" t="s">
        <v>115</v>
      </c>
      <c r="M9" s="54" t="s">
        <v>116</v>
      </c>
      <c r="N9" s="62" t="s">
        <v>115</v>
      </c>
    </row>
    <row r="10" spans="1:14" ht="15.75">
      <c r="J10" s="50">
        <v>2002</v>
      </c>
      <c r="K10" s="63">
        <v>129857930</v>
      </c>
      <c r="L10" s="64" t="s">
        <v>117</v>
      </c>
      <c r="M10" s="63">
        <v>24300397</v>
      </c>
      <c r="N10" s="64" t="s">
        <v>117</v>
      </c>
    </row>
    <row r="11" spans="1:14" ht="15.75">
      <c r="J11" s="50">
        <v>2005</v>
      </c>
      <c r="K11" s="63">
        <v>111250820</v>
      </c>
      <c r="L11" s="64">
        <v>-14.3</v>
      </c>
      <c r="M11" s="63">
        <v>29184471</v>
      </c>
      <c r="N11" s="64">
        <v>20.100000000000001</v>
      </c>
    </row>
    <row r="12" spans="1:14" ht="15.75">
      <c r="J12" s="50">
        <v>2008</v>
      </c>
      <c r="K12" s="63">
        <v>95054519</v>
      </c>
      <c r="L12" s="64">
        <v>-14.6</v>
      </c>
      <c r="M12" s="63">
        <v>25553614</v>
      </c>
      <c r="N12" s="64">
        <v>-12.4</v>
      </c>
    </row>
    <row r="13" spans="1:14" ht="15.75">
      <c r="J13" s="50">
        <v>2011</v>
      </c>
      <c r="K13" s="63">
        <v>129548800</v>
      </c>
      <c r="L13" s="64">
        <v>36.299999999999997</v>
      </c>
      <c r="M13" s="63">
        <v>27598204</v>
      </c>
      <c r="N13" s="64">
        <v>8</v>
      </c>
    </row>
  </sheetData>
  <mergeCells count="1">
    <mergeCell ref="J8:N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"/>
  <sheetViews>
    <sheetView zoomScale="55" zoomScaleNormal="55" workbookViewId="0">
      <selection activeCell="O4" sqref="O4:P5"/>
    </sheetView>
  </sheetViews>
  <sheetFormatPr defaultRowHeight="15"/>
  <cols>
    <col min="2" max="2" width="36.5703125" bestFit="1" customWidth="1"/>
    <col min="3" max="3" width="13.85546875" bestFit="1" customWidth="1"/>
    <col min="15" max="16" width="14.140625" bestFit="1" customWidth="1"/>
  </cols>
  <sheetData>
    <row r="1" spans="2:16" ht="18.75">
      <c r="B1" s="86" t="s">
        <v>123</v>
      </c>
      <c r="C1" s="86"/>
      <c r="D1" s="86"/>
    </row>
    <row r="2" spans="2:16" ht="15.75">
      <c r="B2" s="37" t="s">
        <v>33</v>
      </c>
      <c r="C2" s="37" t="s">
        <v>32</v>
      </c>
      <c r="D2" s="37" t="s">
        <v>35</v>
      </c>
    </row>
    <row r="3" spans="2:16" ht="15.75">
      <c r="B3" s="35" t="s">
        <v>14</v>
      </c>
      <c r="C3" s="38">
        <v>12835591</v>
      </c>
      <c r="D3" s="48">
        <v>78</v>
      </c>
    </row>
    <row r="4" spans="2:16" ht="15.75">
      <c r="B4" s="35" t="s">
        <v>15</v>
      </c>
      <c r="C4" s="38">
        <v>2373893</v>
      </c>
      <c r="D4" s="48">
        <v>14</v>
      </c>
      <c r="O4" s="37" t="s">
        <v>19</v>
      </c>
      <c r="P4" s="37" t="s">
        <v>6</v>
      </c>
    </row>
    <row r="5" spans="2:16" ht="15.75">
      <c r="B5" s="35" t="s">
        <v>16</v>
      </c>
      <c r="C5" s="38">
        <v>1232526</v>
      </c>
      <c r="D5" s="48">
        <v>8</v>
      </c>
      <c r="O5" s="36">
        <f>AVERAGE(C3:C5)</f>
        <v>5480670</v>
      </c>
      <c r="P5" s="36">
        <f>MEDIAN(C3:C5)</f>
        <v>2373893</v>
      </c>
    </row>
    <row r="6" spans="2:16" ht="15.75">
      <c r="B6" s="37" t="s">
        <v>18</v>
      </c>
      <c r="C6" s="38">
        <f>SUM(C3:C5)</f>
        <v>16442010</v>
      </c>
      <c r="D6" s="48">
        <v>100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topLeftCell="C1" zoomScale="70" zoomScaleNormal="70" workbookViewId="0">
      <selection activeCell="M3" sqref="M3:N4"/>
    </sheetView>
  </sheetViews>
  <sheetFormatPr defaultRowHeight="15"/>
  <cols>
    <col min="2" max="2" width="36.5703125" bestFit="1" customWidth="1"/>
    <col min="3" max="3" width="13.85546875" style="9" bestFit="1" customWidth="1"/>
    <col min="13" max="13" width="13" bestFit="1" customWidth="1"/>
    <col min="14" max="14" width="12.5703125" bestFit="1" customWidth="1"/>
  </cols>
  <sheetData>
    <row r="1" spans="2:14" ht="18.75">
      <c r="B1" s="85" t="s">
        <v>124</v>
      </c>
      <c r="C1" s="85"/>
      <c r="D1" s="85"/>
    </row>
    <row r="2" spans="2:14" ht="15.75">
      <c r="B2" s="37" t="s">
        <v>34</v>
      </c>
      <c r="C2" s="37" t="s">
        <v>32</v>
      </c>
      <c r="D2" s="37" t="s">
        <v>35</v>
      </c>
    </row>
    <row r="3" spans="2:14" ht="15.75">
      <c r="B3" s="35" t="s">
        <v>14</v>
      </c>
      <c r="C3" s="75">
        <v>5535179</v>
      </c>
      <c r="D3" s="40">
        <v>29</v>
      </c>
      <c r="M3" s="37" t="s">
        <v>5</v>
      </c>
      <c r="N3" s="37" t="s">
        <v>6</v>
      </c>
    </row>
    <row r="4" spans="2:14" ht="15.75">
      <c r="B4" s="35" t="s">
        <v>15</v>
      </c>
      <c r="C4" s="75">
        <v>1395852</v>
      </c>
      <c r="D4" s="40">
        <v>7</v>
      </c>
      <c r="M4" s="36">
        <f>AVERAGE(C3:C6)</f>
        <v>4777566.25</v>
      </c>
      <c r="N4" s="36">
        <f>MEDIAN(C3:C6)</f>
        <v>3465515.5</v>
      </c>
    </row>
    <row r="5" spans="2:14" ht="15.75">
      <c r="B5" s="35" t="s">
        <v>17</v>
      </c>
      <c r="C5" s="75">
        <v>527820</v>
      </c>
      <c r="D5" s="40">
        <v>3</v>
      </c>
    </row>
    <row r="6" spans="2:14" ht="15.75">
      <c r="B6" s="35" t="s">
        <v>16</v>
      </c>
      <c r="C6" s="75">
        <v>11651414</v>
      </c>
      <c r="D6" s="40">
        <v>61</v>
      </c>
    </row>
    <row r="7" spans="2:14" ht="15.75">
      <c r="B7" s="37" t="s">
        <v>36</v>
      </c>
      <c r="C7" s="75">
        <f>SUM(C3:C6)</f>
        <v>19110265</v>
      </c>
      <c r="D7" s="40">
        <v>100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zoomScale="70" zoomScaleNormal="70" workbookViewId="0">
      <selection activeCell="F2" sqref="F2:G3"/>
    </sheetView>
  </sheetViews>
  <sheetFormatPr defaultRowHeight="15"/>
  <cols>
    <col min="2" max="2" width="11.85546875" bestFit="1" customWidth="1"/>
    <col min="3" max="3" width="14.28515625" bestFit="1" customWidth="1"/>
    <col min="6" max="7" width="13.85546875" bestFit="1" customWidth="1"/>
  </cols>
  <sheetData>
    <row r="2" spans="2:7">
      <c r="B2" s="22" t="s">
        <v>20</v>
      </c>
      <c r="C2" s="23">
        <v>8587808</v>
      </c>
      <c r="F2" s="22" t="s">
        <v>5</v>
      </c>
      <c r="G2" s="22" t="s">
        <v>6</v>
      </c>
    </row>
    <row r="3" spans="2:7">
      <c r="B3" s="22" t="s">
        <v>21</v>
      </c>
      <c r="C3" s="23">
        <v>15210747</v>
      </c>
      <c r="F3" s="23">
        <f>AVERAGE(C2:C5)</f>
        <v>25031821.75</v>
      </c>
      <c r="G3" s="23">
        <f>MEDIAN(C2:C5)</f>
        <v>21404475.5</v>
      </c>
    </row>
    <row r="4" spans="2:7">
      <c r="B4" s="22" t="s">
        <v>12</v>
      </c>
      <c r="C4" s="23">
        <v>27598204</v>
      </c>
    </row>
    <row r="5" spans="2:7">
      <c r="B5" s="22" t="s">
        <v>22</v>
      </c>
      <c r="C5" s="23">
        <v>48730528</v>
      </c>
    </row>
    <row r="8" spans="2:7" ht="18.75">
      <c r="B8" s="85" t="s">
        <v>126</v>
      </c>
      <c r="C8" s="85"/>
    </row>
    <row r="9" spans="2:7" ht="15.75">
      <c r="B9" s="54" t="s">
        <v>125</v>
      </c>
      <c r="C9" s="54" t="s">
        <v>37</v>
      </c>
    </row>
    <row r="10" spans="2:7" ht="15.75">
      <c r="B10" s="50" t="s">
        <v>20</v>
      </c>
      <c r="C10" s="63">
        <v>8587808</v>
      </c>
    </row>
    <row r="11" spans="2:7" ht="15.75">
      <c r="B11" s="50" t="s">
        <v>21</v>
      </c>
      <c r="C11" s="63">
        <v>15210747</v>
      </c>
    </row>
    <row r="12" spans="2:7" ht="15.75">
      <c r="B12" s="50" t="s">
        <v>22</v>
      </c>
      <c r="C12" s="63">
        <v>48730528</v>
      </c>
    </row>
    <row r="13" spans="2:7" ht="15.75">
      <c r="B13" s="50" t="s">
        <v>12</v>
      </c>
      <c r="C13" s="63">
        <v>27598204</v>
      </c>
    </row>
  </sheetData>
  <sortState ref="B2:C10">
    <sortCondition ref="C1"/>
  </sortState>
  <mergeCells count="1">
    <mergeCell ref="B8:C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"/>
  <sheetViews>
    <sheetView topLeftCell="D1" zoomScale="85" zoomScaleNormal="85" workbookViewId="0">
      <selection activeCell="P4" sqref="O4:P5"/>
    </sheetView>
  </sheetViews>
  <sheetFormatPr defaultRowHeight="15"/>
  <cols>
    <col min="2" max="2" width="26.140625" bestFit="1" customWidth="1"/>
    <col min="3" max="3" width="14.7109375" bestFit="1" customWidth="1"/>
    <col min="15" max="16" width="12.5703125" bestFit="1" customWidth="1"/>
  </cols>
  <sheetData>
    <row r="1" spans="2:16" ht="18.75">
      <c r="B1" s="86" t="s">
        <v>129</v>
      </c>
      <c r="C1" s="86"/>
      <c r="D1" s="86"/>
    </row>
    <row r="2" spans="2:16" ht="15.75">
      <c r="B2" s="37" t="s">
        <v>38</v>
      </c>
      <c r="C2" s="37" t="s">
        <v>37</v>
      </c>
      <c r="D2" s="37" t="s">
        <v>35</v>
      </c>
    </row>
    <row r="3" spans="2:16" ht="15.75">
      <c r="B3" s="35" t="s">
        <v>23</v>
      </c>
      <c r="C3" s="36">
        <v>3209258</v>
      </c>
      <c r="D3" s="35">
        <v>11</v>
      </c>
    </row>
    <row r="4" spans="2:16" ht="15.75">
      <c r="B4" s="35" t="s">
        <v>24</v>
      </c>
      <c r="C4" s="36">
        <v>13203512</v>
      </c>
      <c r="D4" s="35">
        <v>48</v>
      </c>
      <c r="O4" s="37" t="s">
        <v>5</v>
      </c>
      <c r="P4" s="37" t="s">
        <v>6</v>
      </c>
    </row>
    <row r="5" spans="2:16" ht="15.75">
      <c r="B5" s="35" t="s">
        <v>25</v>
      </c>
      <c r="C5" s="36">
        <v>10421901</v>
      </c>
      <c r="D5" s="35">
        <v>38</v>
      </c>
      <c r="O5" s="36">
        <f>AVERAGE(C3:C6)</f>
        <v>6899551</v>
      </c>
      <c r="P5" s="36">
        <f>MEDIAN(C3:C6)</f>
        <v>6815579.5</v>
      </c>
    </row>
    <row r="6" spans="2:16" ht="15.75">
      <c r="B6" s="35" t="s">
        <v>26</v>
      </c>
      <c r="C6" s="36">
        <v>763533</v>
      </c>
      <c r="D6" s="35">
        <v>3</v>
      </c>
    </row>
    <row r="7" spans="2:16" ht="15.75">
      <c r="B7" s="37" t="s">
        <v>36</v>
      </c>
      <c r="C7" s="36">
        <f>SUM(C3:C6)</f>
        <v>27598204</v>
      </c>
      <c r="D7" s="35">
        <v>100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Trade Industry Employment</vt:lpstr>
      <vt:lpstr>Public Works Employment</vt:lpstr>
      <vt:lpstr>Econ. Dev. Expenditures</vt:lpstr>
      <vt:lpstr>Sales Tax Revenue</vt:lpstr>
      <vt:lpstr>Federal Aid</vt:lpstr>
      <vt:lpstr>Econ. Dev. Expend. Syracuse</vt:lpstr>
      <vt:lpstr>Econ. Dev. Expend. Onondaga</vt:lpstr>
      <vt:lpstr>Fed. Aid City Compare</vt:lpstr>
      <vt:lpstr>Fed Aid Syr</vt:lpstr>
      <vt:lpstr>Fed Aid Onondaga</vt:lpstr>
      <vt:lpstr>Debt</vt:lpstr>
      <vt:lpstr>Debt per capita</vt:lpstr>
      <vt:lpstr>Debt over time-Syracuse</vt:lpstr>
      <vt:lpstr>Parents in Labor Force</vt:lpstr>
      <vt:lpstr>Minority Owned Firms</vt:lpstr>
      <vt:lpstr>Average Weekly Hours</vt:lpstr>
      <vt:lpstr>Private Sector Employment</vt:lpstr>
      <vt:lpstr>Innovation Index</vt:lpstr>
      <vt:lpstr>Venture Capital</vt:lpstr>
      <vt:lpstr>Total VC 07-09</vt:lpstr>
      <vt:lpstr>Patents</vt:lpstr>
      <vt:lpstr>Tax Revenue</vt:lpstr>
      <vt:lpstr>Fed Aid</vt:lpstr>
      <vt:lpstr>Tax Limit</vt:lpstr>
      <vt:lpstr>Percent Tax Limit Exhausted</vt:lpstr>
      <vt:lpstr>Tax Margin</vt:lpstr>
      <vt:lpstr>Upstate NY R&amp;D</vt:lpstr>
      <vt:lpstr>Syracuse R&amp;D</vt:lpstr>
      <vt:lpstr>Syracuse R&amp;D by Science Field</vt:lpstr>
      <vt:lpstr>Unemployment</vt:lpstr>
      <vt:lpstr>MSA Unemployment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Stromecki</dc:creator>
  <cp:lastModifiedBy>Preferred Customer</cp:lastModifiedBy>
  <dcterms:created xsi:type="dcterms:W3CDTF">2013-01-28T08:39:00Z</dcterms:created>
  <dcterms:modified xsi:type="dcterms:W3CDTF">2014-01-08T22:38:39Z</dcterms:modified>
</cp:coreProperties>
</file>