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theme/themeOverride11.xml" ContentType="application/vnd.openxmlformats-officedocument.themeOverrid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theme/themeOverride12.xml" ContentType="application/vnd.openxmlformats-officedocument.themeOverrid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theme/themeOverride13.xml" ContentType="application/vnd.openxmlformats-officedocument.themeOverride+xml"/>
  <Override PartName="/xl/charts/chart24.xml" ContentType="application/vnd.openxmlformats-officedocument.drawingml.chart+xml"/>
  <Override PartName="/xl/theme/themeOverride14.xml" ContentType="application/vnd.openxmlformats-officedocument.themeOverride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theme/themeOverride15.xml" ContentType="application/vnd.openxmlformats-officedocument.themeOverride+xml"/>
  <Override PartName="/xl/drawings/drawing17.xml" ContentType="application/vnd.openxmlformats-officedocument.drawing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drawings/drawing21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2040" yWindow="-80" windowWidth="13060" windowHeight="13740" tabRatio="979" firstSheet="10" activeTab="20"/>
  </bookViews>
  <sheets>
    <sheet name="Age Distribution Staff" sheetId="4" r:id="rId1"/>
    <sheet name="ELA 3-8" sheetId="18" r:id="rId2"/>
    <sheet name="Total Revenue" sheetId="11" r:id="rId3"/>
    <sheet name="Total Revenue Compare" sheetId="6" r:id="rId4"/>
    <sheet name="Percent Change" sheetId="7" r:id="rId5"/>
    <sheet name="English Proficency" sheetId="8" r:id="rId6"/>
    <sheet name="English Proficency Compare" sheetId="9" r:id="rId7"/>
    <sheet name="Race - Cities" sheetId="5" r:id="rId8"/>
    <sheet name="School Accountability" sheetId="19" r:id="rId9"/>
    <sheet name="ELA - 4th Grade 2007-12" sheetId="20" r:id="rId10"/>
    <sheet name="4th-8th ELA Compare" sheetId="21" r:id="rId11"/>
    <sheet name="ELA - 8th Grade 2007-12" sheetId="22" r:id="rId12"/>
    <sheet name="DO - District" sheetId="23" r:id="rId13"/>
    <sheet name="DO - Cities" sheetId="24" r:id="rId14"/>
    <sheet name="DO - SCSD" sheetId="25" r:id="rId15"/>
    <sheet name="DO - Race" sheetId="26" r:id="rId16"/>
    <sheet name="Grad Rates by District" sheetId="28" r:id="rId17"/>
    <sheet name="2010-11 Grad Rates" sheetId="29" r:id="rId18"/>
    <sheet name="Grad Rate-SCSD 2010-11" sheetId="30" r:id="rId19"/>
    <sheet name="Race-grad rate scsd" sheetId="31" r:id="rId20"/>
    <sheet name="economic - grad rate scsd" sheetId="32" r:id="rId2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22" l="1"/>
  <c r="K24" i="22"/>
  <c r="J25" i="22"/>
  <c r="J24" i="22"/>
  <c r="K25" i="20"/>
  <c r="J25" i="20"/>
  <c r="K24" i="20"/>
  <c r="J24" i="20"/>
  <c r="C5" i="32"/>
  <c r="C20" i="28"/>
  <c r="C24" i="28"/>
  <c r="H3" i="32"/>
  <c r="F3" i="32"/>
  <c r="H2" i="31"/>
  <c r="F2" i="31"/>
  <c r="H1" i="30"/>
  <c r="F1" i="30"/>
  <c r="G3" i="29"/>
  <c r="E3" i="29"/>
  <c r="I20" i="28"/>
  <c r="I24" i="28"/>
  <c r="H20" i="28"/>
  <c r="H24" i="28"/>
  <c r="G20" i="28"/>
  <c r="G24" i="28"/>
  <c r="F20" i="28"/>
  <c r="F24" i="28"/>
  <c r="E20" i="28"/>
  <c r="E24" i="28"/>
  <c r="D20" i="28"/>
  <c r="D24" i="28"/>
  <c r="B20" i="28"/>
  <c r="B24" i="28"/>
  <c r="A17" i="6"/>
  <c r="D28" i="22"/>
  <c r="C28" i="22"/>
  <c r="B28" i="22"/>
  <c r="E28" i="22"/>
  <c r="F28" i="20"/>
  <c r="C38" i="19"/>
  <c r="C39" i="19"/>
  <c r="C41" i="19"/>
  <c r="C40" i="19"/>
  <c r="C37" i="19"/>
  <c r="C42" i="19"/>
  <c r="B43" i="19"/>
  <c r="C43" i="19"/>
  <c r="B16" i="11"/>
  <c r="C16" i="11"/>
  <c r="D16" i="11"/>
  <c r="O3" i="11"/>
  <c r="E16" i="11"/>
  <c r="F16" i="11"/>
  <c r="G16" i="11"/>
  <c r="H16" i="11"/>
  <c r="I16" i="11"/>
  <c r="J16" i="11"/>
  <c r="K16" i="11"/>
  <c r="L16" i="11"/>
  <c r="B12" i="11"/>
  <c r="C12" i="11"/>
  <c r="D12" i="11"/>
  <c r="E12" i="11"/>
  <c r="F12" i="11"/>
  <c r="G12" i="11"/>
  <c r="H12" i="11"/>
  <c r="I12" i="11"/>
  <c r="J12" i="11"/>
  <c r="K12" i="11"/>
  <c r="L12" i="11"/>
  <c r="B13" i="11"/>
  <c r="C13" i="11"/>
  <c r="D13" i="11"/>
  <c r="E13" i="11"/>
  <c r="F13" i="11"/>
  <c r="G13" i="11"/>
  <c r="H13" i="11"/>
  <c r="I13" i="11"/>
  <c r="J13" i="11"/>
  <c r="K13" i="11"/>
  <c r="L13" i="11"/>
  <c r="B14" i="11"/>
  <c r="C14" i="11"/>
  <c r="D14" i="11"/>
  <c r="E14" i="11"/>
  <c r="F14" i="11"/>
  <c r="G14" i="11"/>
  <c r="H14" i="11"/>
  <c r="I14" i="11"/>
  <c r="J14" i="11"/>
  <c r="K14" i="11"/>
  <c r="L14" i="11"/>
  <c r="B15" i="11"/>
  <c r="C15" i="11"/>
  <c r="D15" i="11"/>
  <c r="E15" i="11"/>
  <c r="F15" i="11"/>
  <c r="G15" i="11"/>
  <c r="H15" i="11"/>
  <c r="I15" i="11"/>
  <c r="J15" i="11"/>
  <c r="K15" i="11"/>
  <c r="L15" i="11"/>
  <c r="C19" i="9"/>
  <c r="D19" i="9"/>
  <c r="F4" i="8"/>
  <c r="G4" i="8"/>
  <c r="B10" i="7"/>
  <c r="C10" i="7"/>
  <c r="P4" i="7"/>
  <c r="D10" i="7"/>
  <c r="E10" i="7"/>
  <c r="F10" i="7"/>
  <c r="G10" i="7"/>
  <c r="H10" i="7"/>
  <c r="I10" i="7"/>
  <c r="J10" i="7"/>
  <c r="K10" i="7"/>
  <c r="B11" i="7"/>
  <c r="C11" i="7"/>
  <c r="P5" i="7"/>
  <c r="D11" i="7"/>
  <c r="E11" i="7"/>
  <c r="F11" i="7"/>
  <c r="G11" i="7"/>
  <c r="H11" i="7"/>
  <c r="I11" i="7"/>
  <c r="J11" i="7"/>
  <c r="K11" i="7"/>
  <c r="B12" i="7"/>
  <c r="C12" i="7"/>
  <c r="P6" i="7"/>
  <c r="D12" i="7"/>
  <c r="E12" i="7"/>
  <c r="F12" i="7"/>
  <c r="G12" i="7"/>
  <c r="H12" i="7"/>
  <c r="I12" i="7"/>
  <c r="J12" i="7"/>
  <c r="K12" i="7"/>
  <c r="B13" i="7"/>
  <c r="C13" i="7"/>
  <c r="P7" i="7"/>
  <c r="D13" i="7"/>
  <c r="E13" i="7"/>
  <c r="F13" i="7"/>
  <c r="G13" i="7"/>
  <c r="H13" i="7"/>
  <c r="I13" i="7"/>
  <c r="J13" i="7"/>
  <c r="K13" i="7"/>
  <c r="P3" i="6"/>
  <c r="Q3" i="6"/>
  <c r="P4" i="6"/>
  <c r="Q4" i="6"/>
  <c r="P5" i="6"/>
  <c r="Q5" i="6"/>
  <c r="P6" i="6"/>
  <c r="Q6" i="6"/>
  <c r="C8" i="4"/>
  <c r="C9" i="4"/>
  <c r="C10" i="4"/>
  <c r="C11" i="4"/>
  <c r="C12" i="4"/>
  <c r="C13" i="4"/>
  <c r="C7" i="4"/>
  <c r="C3" i="4"/>
  <c r="D3" i="4"/>
  <c r="E3" i="4"/>
  <c r="F3" i="4"/>
  <c r="G3" i="4"/>
  <c r="H3" i="4"/>
  <c r="I3" i="4"/>
  <c r="D8" i="4"/>
  <c r="Q7" i="7"/>
  <c r="Q6" i="7"/>
  <c r="Q5" i="7"/>
  <c r="Q4" i="7"/>
  <c r="P3" i="11"/>
</calcChain>
</file>

<file path=xl/sharedStrings.xml><?xml version="1.0" encoding="utf-8"?>
<sst xmlns="http://schemas.openxmlformats.org/spreadsheetml/2006/main" count="917" uniqueCount="219">
  <si>
    <t>41-48</t>
  </si>
  <si>
    <t>Median</t>
  </si>
  <si>
    <t xml:space="preserve">Mean </t>
  </si>
  <si>
    <t>Onondaga</t>
  </si>
  <si>
    <t>Over 65</t>
  </si>
  <si>
    <t>57-64</t>
  </si>
  <si>
    <t>49-56</t>
  </si>
  <si>
    <t>33-40</t>
  </si>
  <si>
    <t>26-32</t>
  </si>
  <si>
    <t>under 26</t>
  </si>
  <si>
    <t>Number</t>
  </si>
  <si>
    <t>http://www.p12.nysed.gov/irs/pmf/2011-12/2012-Stat-01.pdf</t>
  </si>
  <si>
    <t>Source: New York State Department of Education Information and Reporting Services</t>
  </si>
  <si>
    <t>Mean</t>
  </si>
  <si>
    <t>Number of Staff</t>
  </si>
  <si>
    <t>Percent</t>
  </si>
  <si>
    <t>Under 26</t>
  </si>
  <si>
    <t>Age Distribution of Staff in Onondaga County Schools 2011-12</t>
  </si>
  <si>
    <t>Syracuse</t>
  </si>
  <si>
    <t>Buffalo</t>
  </si>
  <si>
    <t>Rochester</t>
  </si>
  <si>
    <t>Other</t>
  </si>
  <si>
    <t>White</t>
  </si>
  <si>
    <t>Hispanic</t>
  </si>
  <si>
    <t>Black</t>
  </si>
  <si>
    <t>City</t>
  </si>
  <si>
    <t>Albany</t>
  </si>
  <si>
    <t>Total Revenue in Million $</t>
  </si>
  <si>
    <t>2009-10</t>
  </si>
  <si>
    <t>2008-09</t>
  </si>
  <si>
    <t>2007-08</t>
  </si>
  <si>
    <t>Percent Change in Total Revenue for Four Upstate City School Districts</t>
  </si>
  <si>
    <t>Westhill</t>
  </si>
  <si>
    <t>West Genesee</t>
  </si>
  <si>
    <t>Tully</t>
  </si>
  <si>
    <t>Syracuse City School District</t>
    <phoneticPr fontId="0" type="noConversion"/>
  </si>
  <si>
    <t>Solvay</t>
  </si>
  <si>
    <t>Skaneateles</t>
  </si>
  <si>
    <t>North Syracuse</t>
  </si>
  <si>
    <t>Marcellus</t>
  </si>
  <si>
    <t xml:space="preserve">Lyncourt </t>
  </si>
  <si>
    <t>Liverpool</t>
  </si>
  <si>
    <t>LaFayette</t>
    <phoneticPr fontId="0" type="noConversion"/>
  </si>
  <si>
    <t>Jordan Elbridge</t>
  </si>
  <si>
    <t>Jamesville-Dewitt</t>
  </si>
  <si>
    <t>Fayetteville-Manlius</t>
  </si>
  <si>
    <t>Fabius-Pompey</t>
  </si>
  <si>
    <t>East Syracuse-Minoa</t>
  </si>
  <si>
    <t>Baldwinsville</t>
    <phoneticPr fontId="0" type="noConversion"/>
  </si>
  <si>
    <t>Percent of Students without English Proficency 2009-10</t>
  </si>
  <si>
    <t>Percent of Students without English Proficency 2009</t>
  </si>
  <si>
    <t xml:space="preserve">Syracuse </t>
  </si>
  <si>
    <t>Students not meeting English Proficiency 2009-10</t>
  </si>
  <si>
    <t>NYS</t>
  </si>
  <si>
    <t>Solvey</t>
  </si>
  <si>
    <t>Lyncourt</t>
  </si>
  <si>
    <t>Lafayette</t>
  </si>
  <si>
    <t>Jordan-Elbridge</t>
  </si>
  <si>
    <t>East Syracuse</t>
  </si>
  <si>
    <t>Baldwinsville</t>
  </si>
  <si>
    <t>Proficient Students- Grade 8 ELA 2010-12</t>
  </si>
  <si>
    <t>Proficient Students- Grade 7 ELA 2010-12</t>
  </si>
  <si>
    <t>Proficient Students- Grade 6 ELA 2010-12</t>
  </si>
  <si>
    <t>Proficient Students- Grade 5 ELA 2010-12</t>
  </si>
  <si>
    <t>Proficient Students- Grade 4 ELA 2010-12</t>
  </si>
  <si>
    <t>Proficient Students- Grade 3 ELA 2010-12</t>
  </si>
  <si>
    <t>School Tax Relief (STAR)</t>
  </si>
  <si>
    <t>State Aid</t>
  </si>
  <si>
    <t>Federal Revenue</t>
  </si>
  <si>
    <t>Local Revenue</t>
  </si>
  <si>
    <t>Total Revenue</t>
  </si>
  <si>
    <t>Syracuse City</t>
  </si>
  <si>
    <t>School District</t>
  </si>
  <si>
    <t>Count</t>
  </si>
  <si>
    <t>Racial Origin</t>
  </si>
  <si>
    <t>2010-11</t>
  </si>
  <si>
    <t>SYRACUSE CITY SD</t>
  </si>
  <si>
    <t>In Need of Improvement - Year 9</t>
  </si>
  <si>
    <t>Continuing in improvement</t>
  </si>
  <si>
    <t>CLARY MIDDLE SCHOOL</t>
  </si>
  <si>
    <t>Improvement (year 1) -  Comprehensive</t>
  </si>
  <si>
    <t>Newly identified</t>
  </si>
  <si>
    <t>BELLEVUE ELEMENTARY SCHOOL</t>
  </si>
  <si>
    <t>VAN DUYN ELEMENTARY SCHOOL</t>
  </si>
  <si>
    <t>Improvement (year 2) -  Comprehensive</t>
  </si>
  <si>
    <t>EDWARD SMITH K-8 SCHOOL</t>
  </si>
  <si>
    <t>Improvement (year 1) -  Focused</t>
  </si>
  <si>
    <t>ROBERTS K-8 SCHOOL</t>
  </si>
  <si>
    <t>MEACHEM ELEMENTARY SCHOOL</t>
  </si>
  <si>
    <t>Corrective Action (year 1) -  Comprehensive</t>
  </si>
  <si>
    <t>LEMOYNE ELEMENTARY SCHOOL</t>
  </si>
  <si>
    <t>SALEM HYDE ELEMENTARY SCHOOL</t>
  </si>
  <si>
    <t>HUNTINGTON K-8 SCHOOL</t>
  </si>
  <si>
    <t>Restructuring (advanced) -  Comprehensive</t>
  </si>
  <si>
    <t>DR KING ELEMENTARY SCHOOL</t>
  </si>
  <si>
    <t>DANFORTH MIDDLE SCHOOL</t>
  </si>
  <si>
    <t>Corrective Action (year 2) -  Comprehensive</t>
  </si>
  <si>
    <t>FRANKLIN ELEMENTARY SCHOOL</t>
  </si>
  <si>
    <t>Restructuring (year 1) -  Comprehensive</t>
  </si>
  <si>
    <t>FRAZER K-8 SCHOOL</t>
  </si>
  <si>
    <t>HUGHES ELEMENTARY SCHOOL</t>
  </si>
  <si>
    <t>PORTER ELEMENTARY SCHOOL</t>
  </si>
  <si>
    <t>SEYMOUR DUAL LANGUAGE ACADEMY</t>
  </si>
  <si>
    <t>ELMWOOD ELEMENTARY SCHOOL</t>
  </si>
  <si>
    <t>HURLBUT W SMITH K-8 SCHOOL</t>
  </si>
  <si>
    <t>Restructuring (year 2) -  Comprehensive</t>
  </si>
  <si>
    <t>CORCORAN HIGH SCHOOL</t>
  </si>
  <si>
    <t>GRANT MIDDLE SCHOOL</t>
  </si>
  <si>
    <t>NOTTINGHAM HIGH SCHOOL</t>
  </si>
  <si>
    <t>HENNINGER HIGH SCHOOL</t>
  </si>
  <si>
    <t>DELAWARE ACADEMY</t>
  </si>
  <si>
    <t>MCKINLEY-BRIGHTON ELEMENTARY</t>
  </si>
  <si>
    <t>In Good Standing</t>
  </si>
  <si>
    <t>WEBSTER ELEMENTARY SCHOOL</t>
  </si>
  <si>
    <t>INSTITUTE OF TECH AT SYRACUSE CENTRA</t>
  </si>
  <si>
    <t>LINCOLN MIDDLE SCHOOL</t>
  </si>
  <si>
    <t>FOWLER HIGH SCHOOL</t>
  </si>
  <si>
    <t>DR WEEKS ELEMENTARY SCHOOL</t>
  </si>
  <si>
    <t>EXPEDITIONARY LEARNING MIDDLE SCH</t>
  </si>
  <si>
    <t>WESTSIDE ACADEMY AT BLODGETT</t>
  </si>
  <si>
    <t>Restructuring (year 1) – Comprehensive</t>
  </si>
  <si>
    <t>Type of Action</t>
  </si>
  <si>
    <t>Source: New York State Report Cards, NCLB and New York State Accountability, 2011</t>
  </si>
  <si>
    <t>http://www.p12.nysed.gov/irs/accountability/home.html</t>
  </si>
  <si>
    <t xml:space="preserve">     </t>
  </si>
  <si>
    <t xml:space="preserve">Percent </t>
  </si>
  <si>
    <t>LaFayette</t>
  </si>
  <si>
    <t>Syracuse City School District</t>
  </si>
  <si>
    <t xml:space="preserve">Median </t>
  </si>
  <si>
    <t>2011-12</t>
  </si>
  <si>
    <t>Level 3 or Higher</t>
  </si>
  <si>
    <t>8th Graders who Scored a 3 or Higher on the English Language Arts Exam</t>
  </si>
  <si>
    <t>4th Graders who Scored a 3 or Higher on the English Language Arts Exam</t>
  </si>
  <si>
    <t>Source: New York State Report Card 2012, Grades 3-8 English Language Arts and Mathematics Assessments</t>
  </si>
  <si>
    <t>http://www.p12.nysed.gov/irs/ela-math/2012/DistrictandBuildingAggregates-StateReport.pdf</t>
  </si>
  <si>
    <t>Onondaga County</t>
  </si>
  <si>
    <t>New York State</t>
  </si>
  <si>
    <t xml:space="preserve"> Students Scoring 3 or Higher on 4th Grade English Language Arts Exam 2007-12</t>
  </si>
  <si>
    <t xml:space="preserve"> Students Scoring 3 or Higher on 8th Grade English Language Arts Exam 2007-12</t>
  </si>
  <si>
    <t>4th Graders who Scored a 3 or Higher on the English Language Arts Exam 2011-12</t>
  </si>
  <si>
    <t>8th Graders who Scored a 3 or Higher on the English Language Arts Exam 2011-12</t>
  </si>
  <si>
    <t>Accountability Status</t>
  </si>
  <si>
    <t>School</t>
  </si>
  <si>
    <t>Accountability Status for Syracuse City School District 2011-12</t>
  </si>
  <si>
    <t>Corrective Action -  Comprehensive</t>
  </si>
  <si>
    <t>Restructuring -  Comprehensive</t>
  </si>
  <si>
    <t>Improvement -  Focused</t>
  </si>
  <si>
    <t>Improvement -  Comprehensive</t>
  </si>
  <si>
    <t>In Need of Improvement</t>
  </si>
  <si>
    <t>4th Grade Students Scoring 3 or Higher on ELA Exam 2009-12</t>
  </si>
  <si>
    <t>8th Grade Students Scoring 3 or Higher on ELA Exam 2009-12</t>
  </si>
  <si>
    <t>Source: Cornell Program on Applied Demographics, 2013</t>
  </si>
  <si>
    <t xml:space="preserve"> http://pad.human.cornell.edu/schools/compare_vars.cfm?vlist=TOTREV,LREV,FEDREV, STAid,STAR&amp;geoId=421800&amp;cpi=c</t>
  </si>
  <si>
    <t>http://pad.human.cornell.edu/schools/compare_vars.cfm?vlist=TOTREV,LREV,FEDREV, STAid,STAR&amp;geoId=421800&amp;cpi=c</t>
  </si>
  <si>
    <t>http://pad.human.cornell.edu/schools/maps.cfm</t>
  </si>
  <si>
    <t>http://www.p12.nysed.gov/irs/statistics/public/2012/TABLE4.pdf</t>
  </si>
  <si>
    <t>Source: New York State Department of Education Information and Reporting Services, 2011</t>
  </si>
  <si>
    <t>Distribution of Public School Students by Racial Origin 2008-11</t>
  </si>
  <si>
    <t>Enrollment</t>
  </si>
  <si>
    <t>Dropped Out</t>
  </si>
  <si>
    <t>Graduated</t>
  </si>
  <si>
    <t xml:space="preserve">Other </t>
  </si>
  <si>
    <t>Fayettville-Manlius</t>
  </si>
  <si>
    <t>West Genessee</t>
  </si>
  <si>
    <t>http://www.p12.nysed.gov/irs/statistics/hsgrads/2011/rpt_district_Outcomes_allstudents.pdf</t>
  </si>
  <si>
    <t>Drop Out</t>
  </si>
  <si>
    <t>http://www.p12.nysed.gov/irs/statistics/hsgrads/2011/rpt_district_Outcomes_raceeth.pdf</t>
  </si>
  <si>
    <t>Drop Out Rate of SCSD High Schools 2009-10</t>
  </si>
  <si>
    <t>Graduation Rate of SCSD High Schools 2009-10</t>
  </si>
  <si>
    <t xml:space="preserve">Corcoran High School </t>
  </si>
  <si>
    <t>Fowler High School</t>
  </si>
  <si>
    <t xml:space="preserve">Nottingham High School </t>
  </si>
  <si>
    <t>Henninger High School</t>
  </si>
  <si>
    <t>http://www.p12.nysed.gov/irs/statistics/hsgrads/2011/rpt_school_Outcomes_allstudents.pdf</t>
  </si>
  <si>
    <t>Enrollement</t>
  </si>
  <si>
    <t>American Indian/Alaskan Native</t>
  </si>
  <si>
    <t>Asian/Pacific Islander</t>
  </si>
  <si>
    <t>All Students</t>
  </si>
  <si>
    <t>Source: New York State Report Cards 2011, Graduation Rate Data</t>
  </si>
  <si>
    <t>Source: New York State Report Cards, Graduation Rate Data, 2011</t>
  </si>
  <si>
    <t>Corcoran</t>
  </si>
  <si>
    <t>Nottingham</t>
  </si>
  <si>
    <t>Henninger</t>
  </si>
  <si>
    <t>Fowler</t>
  </si>
  <si>
    <t>Graduation Rate</t>
  </si>
  <si>
    <t>Mean of County Districts</t>
  </si>
  <si>
    <t>District</t>
  </si>
  <si>
    <t xml:space="preserve">City </t>
  </si>
  <si>
    <t>Race</t>
  </si>
  <si>
    <t>Economically Disadvantaged</t>
  </si>
  <si>
    <t>Not Economically Disadvantaged</t>
  </si>
  <si>
    <t>Graduation Rates by District in Onondaga County, 2004-11 Cohorts</t>
  </si>
  <si>
    <t>Graduation Rate by Economic Advantage in Syracuse,       2006-10 Cohort</t>
  </si>
  <si>
    <t>Total</t>
  </si>
  <si>
    <t>2006 Cohort Syracuse City School District High School Graduation and Dropout Rates by Race/Ethnicity, 2009-10</t>
  </si>
  <si>
    <t>Cohort</t>
  </si>
  <si>
    <t>2007 Cohort Graduation by District in Onondaga County, 2010-11</t>
  </si>
  <si>
    <t>2006 Cohort Graduation Rate by Race/Ethnic Group for Syracuse City School District, 2009-10</t>
  </si>
  <si>
    <t>Graduation Rates for 2007 Cohort in Four Upstate Cities, 2010-11</t>
  </si>
  <si>
    <t>2006 Cohort Syracuse City School District High School Graduation and Dropout Rates, 2009-10</t>
  </si>
  <si>
    <t>Onondaga County School Districts 2006 Cohort Graduation Data 2009-10</t>
  </si>
  <si>
    <t>Onondaga County 2006 Cohort Dropout Rate 2009-10</t>
  </si>
  <si>
    <t xml:space="preserve">Comment: Students are reported based on their start date of entry in grade 9 and their last enrollment status. Cohort measures students’ 9th grade entry.  </t>
  </si>
  <si>
    <t>Drop Out Rate for 2006 Cohort in Four Upstate Cities 2009-10</t>
  </si>
  <si>
    <t>http://www.p12.nysed.gov/irs/statistics/hsgrads/2011/rpt_district_Outcomes_economicstatus.pdf</t>
  </si>
  <si>
    <t xml:space="preserve">Jordan-Elbridge </t>
  </si>
  <si>
    <t>Location</t>
  </si>
  <si>
    <t>County Districts</t>
  </si>
  <si>
    <t>Mean of Syracuse City School District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</si>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</sst>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sz val="10"/>
      <name val="MS Sans Serif"/>
    </font>
    <font>
      <i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000000"/>
      <name val="Calibri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81">
    <xf numFmtId="0" fontId="0" fillId="0" borderId="0" xfId="0"/>
    <xf numFmtId="0" fontId="6" fillId="0" borderId="0" xfId="3"/>
    <xf numFmtId="0" fontId="6" fillId="0" borderId="1" xfId="3" applyBorder="1"/>
    <xf numFmtId="9" fontId="6" fillId="0" borderId="0" xfId="3" applyNumberFormat="1"/>
    <xf numFmtId="0" fontId="7" fillId="0" borderId="0" xfId="4" applyAlignment="1">
      <alignment vertical="center"/>
    </xf>
    <xf numFmtId="0" fontId="6" fillId="0" borderId="2" xfId="3" applyBorder="1"/>
    <xf numFmtId="0" fontId="6" fillId="0" borderId="1" xfId="3" applyBorder="1" applyAlignment="1">
      <alignment horizontal="center"/>
    </xf>
    <xf numFmtId="0" fontId="6" fillId="0" borderId="1" xfId="3" applyBorder="1" applyAlignment="1">
      <alignment horizontal="right"/>
    </xf>
    <xf numFmtId="9" fontId="6" fillId="0" borderId="1" xfId="2" applyFont="1" applyBorder="1"/>
    <xf numFmtId="3" fontId="6" fillId="0" borderId="1" xfId="3" applyNumberFormat="1" applyBorder="1"/>
    <xf numFmtId="164" fontId="6" fillId="0" borderId="0" xfId="3" applyNumberFormat="1"/>
    <xf numFmtId="0" fontId="6" fillId="0" borderId="0" xfId="0" applyFont="1"/>
    <xf numFmtId="165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65" fontId="6" fillId="0" borderId="0" xfId="0" applyNumberFormat="1" applyFont="1"/>
    <xf numFmtId="164" fontId="6" fillId="0" borderId="1" xfId="2" applyNumberFormat="1" applyFont="1" applyBorder="1"/>
    <xf numFmtId="0" fontId="0" fillId="0" borderId="1" xfId="0" applyBorder="1"/>
    <xf numFmtId="164" fontId="6" fillId="0" borderId="1" xfId="0" applyNumberFormat="1" applyFont="1" applyBorder="1"/>
    <xf numFmtId="165" fontId="9" fillId="0" borderId="3" xfId="0" applyNumberFormat="1" applyFont="1" applyBorder="1"/>
    <xf numFmtId="0" fontId="9" fillId="0" borderId="4" xfId="0" applyFont="1" applyBorder="1" applyAlignment="1">
      <alignment wrapText="1"/>
    </xf>
    <xf numFmtId="0" fontId="9" fillId="0" borderId="4" xfId="0" applyFont="1" applyBorder="1"/>
    <xf numFmtId="0" fontId="9" fillId="0" borderId="2" xfId="0" applyFont="1" applyBorder="1" applyAlignment="1">
      <alignment horizontal="center" wrapText="1"/>
    </xf>
    <xf numFmtId="0" fontId="9" fillId="0" borderId="1" xfId="0" applyFont="1" applyBorder="1"/>
    <xf numFmtId="0" fontId="0" fillId="0" borderId="0" xfId="0" applyAlignment="1">
      <alignment horizontal="left"/>
    </xf>
    <xf numFmtId="164" fontId="0" fillId="0" borderId="1" xfId="0" applyNumberFormat="1" applyBorder="1"/>
    <xf numFmtId="3" fontId="10" fillId="0" borderId="1" xfId="0" applyNumberFormat="1" applyFont="1" applyFill="1" applyBorder="1" applyAlignment="1">
      <alignment horizontal="left"/>
    </xf>
    <xf numFmtId="164" fontId="0" fillId="0" borderId="4" xfId="0" applyNumberFormat="1" applyBorder="1"/>
    <xf numFmtId="3" fontId="10" fillId="0" borderId="4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wrapText="1"/>
    </xf>
    <xf numFmtId="0" fontId="9" fillId="0" borderId="3" xfId="0" applyFont="1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42" fontId="0" fillId="0" borderId="0" xfId="1" applyNumberFormat="1" applyFont="1"/>
    <xf numFmtId="164" fontId="6" fillId="0" borderId="0" xfId="3" applyNumberFormat="1" applyBorder="1" applyAlignment="1">
      <alignment horizontal="center"/>
    </xf>
    <xf numFmtId="0" fontId="6" fillId="0" borderId="9" xfId="3" applyBorder="1" applyAlignment="1">
      <alignment vertical="top"/>
    </xf>
    <xf numFmtId="0" fontId="6" fillId="0" borderId="8" xfId="3" applyBorder="1" applyAlignment="1">
      <alignment vertical="top"/>
    </xf>
    <xf numFmtId="0" fontId="6" fillId="0" borderId="4" xfId="3" applyBorder="1" applyAlignment="1">
      <alignment vertical="top"/>
    </xf>
    <xf numFmtId="0" fontId="11" fillId="0" borderId="0" xfId="5" quotePrefix="1" applyNumberFormat="1" applyFont="1"/>
    <xf numFmtId="9" fontId="6" fillId="0" borderId="0" xfId="2" applyFont="1"/>
    <xf numFmtId="0" fontId="11" fillId="0" borderId="1" xfId="5" quotePrefix="1" applyNumberFormat="1" applyFont="1" applyBorder="1"/>
    <xf numFmtId="9" fontId="6" fillId="0" borderId="1" xfId="0" applyNumberFormat="1" applyFont="1" applyBorder="1"/>
    <xf numFmtId="3" fontId="6" fillId="0" borderId="1" xfId="0" applyNumberFormat="1" applyFont="1" applyBorder="1"/>
    <xf numFmtId="0" fontId="6" fillId="0" borderId="6" xfId="0" applyFont="1" applyBorder="1" applyAlignment="1"/>
    <xf numFmtId="9" fontId="6" fillId="0" borderId="0" xfId="0" applyNumberFormat="1" applyFont="1"/>
    <xf numFmtId="1" fontId="6" fillId="0" borderId="1" xfId="0" applyNumberFormat="1" applyFont="1" applyBorder="1"/>
    <xf numFmtId="0" fontId="1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9" fontId="6" fillId="0" borderId="6" xfId="0" applyNumberFormat="1" applyFont="1" applyBorder="1" applyAlignment="1"/>
    <xf numFmtId="0" fontId="6" fillId="0" borderId="1" xfId="0" applyFont="1" applyBorder="1" applyAlignment="1"/>
    <xf numFmtId="9" fontId="6" fillId="0" borderId="1" xfId="0" applyNumberFormat="1" applyFont="1" applyBorder="1" applyAlignment="1"/>
    <xf numFmtId="9" fontId="6" fillId="0" borderId="0" xfId="2" applyNumberFormat="1" applyFont="1"/>
    <xf numFmtId="9" fontId="6" fillId="0" borderId="1" xfId="2" applyNumberFormat="1" applyFont="1" applyBorder="1"/>
    <xf numFmtId="0" fontId="6" fillId="0" borderId="1" xfId="0" applyFont="1" applyBorder="1" applyAlignment="1">
      <alignment horizontal="center"/>
    </xf>
    <xf numFmtId="0" fontId="13" fillId="0" borderId="0" xfId="0" applyFont="1"/>
    <xf numFmtId="9" fontId="0" fillId="0" borderId="0" xfId="2" applyFont="1"/>
    <xf numFmtId="0" fontId="4" fillId="0" borderId="1" xfId="3" applyFont="1" applyBorder="1" applyAlignment="1">
      <alignment horizontal="center"/>
    </xf>
    <xf numFmtId="0" fontId="6" fillId="0" borderId="1" xfId="3" applyBorder="1" applyAlignment="1">
      <alignment vertical="top"/>
    </xf>
    <xf numFmtId="0" fontId="4" fillId="0" borderId="1" xfId="3" applyFont="1" applyBorder="1" applyAlignment="1">
      <alignment vertical="top"/>
    </xf>
    <xf numFmtId="9" fontId="6" fillId="0" borderId="1" xfId="3" applyNumberFormat="1" applyBorder="1"/>
    <xf numFmtId="0" fontId="7" fillId="0" borderId="0" xfId="4"/>
    <xf numFmtId="164" fontId="6" fillId="0" borderId="1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9" fontId="4" fillId="0" borderId="1" xfId="0" applyNumberFormat="1" applyFont="1" applyBorder="1"/>
    <xf numFmtId="3" fontId="4" fillId="0" borderId="1" xfId="0" applyNumberFormat="1" applyFont="1" applyBorder="1"/>
    <xf numFmtId="9" fontId="4" fillId="0" borderId="1" xfId="2" applyFont="1" applyBorder="1"/>
    <xf numFmtId="0" fontId="4" fillId="0" borderId="1" xfId="0" applyFont="1" applyBorder="1" applyAlignment="1">
      <alignment horizontal="center"/>
    </xf>
    <xf numFmtId="9" fontId="0" fillId="0" borderId="1" xfId="2" applyFont="1" applyBorder="1"/>
    <xf numFmtId="0" fontId="15" fillId="0" borderId="0" xfId="0" applyFont="1" applyBorder="1" applyAlignment="1">
      <alignment horizontal="center" wrapText="1"/>
    </xf>
    <xf numFmtId="0" fontId="4" fillId="0" borderId="0" xfId="0" applyFont="1" applyBorder="1"/>
    <xf numFmtId="9" fontId="4" fillId="0" borderId="0" xfId="2" applyFont="1" applyBorder="1"/>
    <xf numFmtId="0" fontId="3" fillId="0" borderId="1" xfId="0" applyFont="1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3" fontId="10" fillId="0" borderId="1" xfId="0" applyNumberFormat="1" applyFont="1" applyFill="1" applyBorder="1" applyAlignment="1">
      <alignment horizontal="center"/>
    </xf>
    <xf numFmtId="1" fontId="0" fillId="0" borderId="0" xfId="0" applyNumberFormat="1"/>
    <xf numFmtId="3" fontId="10" fillId="0" borderId="6" xfId="0" applyNumberFormat="1" applyFont="1" applyFill="1" applyBorder="1" applyAlignment="1">
      <alignment horizontal="center"/>
    </xf>
    <xf numFmtId="0" fontId="10" fillId="0" borderId="6" xfId="0" applyNumberFormat="1" applyFont="1" applyFill="1" applyBorder="1" applyAlignment="1">
      <alignment horizontal="center"/>
    </xf>
    <xf numFmtId="0" fontId="16" fillId="0" borderId="1" xfId="0" applyFont="1" applyBorder="1"/>
    <xf numFmtId="3" fontId="0" fillId="0" borderId="1" xfId="0" applyNumberFormat="1" applyBorder="1"/>
    <xf numFmtId="9" fontId="16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8" fillId="0" borderId="1" xfId="0" applyNumberFormat="1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3" fontId="18" fillId="0" borderId="1" xfId="0" applyNumberFormat="1" applyFont="1" applyFill="1" applyBorder="1" applyAlignment="1">
      <alignment horizontal="center"/>
    </xf>
    <xf numFmtId="9" fontId="0" fillId="0" borderId="0" xfId="0" applyNumberFormat="1"/>
    <xf numFmtId="0" fontId="3" fillId="0" borderId="0" xfId="0" applyFont="1" applyAlignment="1">
      <alignment vertical="center"/>
    </xf>
    <xf numFmtId="9" fontId="0" fillId="0" borderId="1" xfId="0" applyNumberFormat="1" applyBorder="1" applyAlignment="1">
      <alignment horizontal="right"/>
    </xf>
    <xf numFmtId="0" fontId="10" fillId="0" borderId="6" xfId="0" applyNumberFormat="1" applyFont="1" applyFill="1" applyBorder="1" applyAlignment="1">
      <alignment horizontal="left"/>
    </xf>
    <xf numFmtId="3" fontId="10" fillId="0" borderId="6" xfId="0" applyNumberFormat="1" applyFont="1" applyFill="1" applyBorder="1" applyAlignment="1">
      <alignment horizontal="left"/>
    </xf>
    <xf numFmtId="0" fontId="18" fillId="0" borderId="1" xfId="0" applyFont="1" applyBorder="1"/>
    <xf numFmtId="9" fontId="18" fillId="0" borderId="1" xfId="0" applyNumberFormat="1" applyFont="1" applyFill="1" applyBorder="1" applyAlignment="1">
      <alignment horizontal="right"/>
    </xf>
    <xf numFmtId="9" fontId="18" fillId="0" borderId="1" xfId="0" applyNumberFormat="1" applyFont="1" applyBorder="1" applyAlignment="1">
      <alignment horizontal="right"/>
    </xf>
    <xf numFmtId="0" fontId="19" fillId="0" borderId="1" xfId="0" applyFont="1" applyBorder="1"/>
    <xf numFmtId="9" fontId="19" fillId="0" borderId="1" xfId="0" applyNumberFormat="1" applyFont="1" applyBorder="1"/>
    <xf numFmtId="3" fontId="18" fillId="0" borderId="1" xfId="0" applyNumberFormat="1" applyFont="1" applyBorder="1"/>
    <xf numFmtId="9" fontId="18" fillId="0" borderId="1" xfId="0" applyNumberFormat="1" applyFont="1" applyBorder="1"/>
    <xf numFmtId="0" fontId="19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3" fillId="0" borderId="1" xfId="0" applyFont="1" applyBorder="1"/>
    <xf numFmtId="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9" fontId="6" fillId="0" borderId="1" xfId="0" applyNumberFormat="1" applyFont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9" fontId="1" fillId="0" borderId="1" xfId="2" applyFont="1" applyBorder="1" applyAlignment="1">
      <alignment horizontal="center"/>
    </xf>
    <xf numFmtId="0" fontId="6" fillId="0" borderId="0" xfId="0" applyFont="1" applyBorder="1"/>
    <xf numFmtId="0" fontId="1" fillId="0" borderId="1" xfId="0" applyFont="1" applyFill="1" applyBorder="1"/>
    <xf numFmtId="0" fontId="6" fillId="0" borderId="8" xfId="0" applyFont="1" applyBorder="1"/>
    <xf numFmtId="9" fontId="1" fillId="0" borderId="1" xfId="0" applyNumberFormat="1" applyFont="1" applyFill="1" applyBorder="1" applyAlignment="1">
      <alignment horizontal="center"/>
    </xf>
    <xf numFmtId="9" fontId="6" fillId="0" borderId="8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1" fillId="0" borderId="4" xfId="0" applyFont="1" applyBorder="1"/>
    <xf numFmtId="0" fontId="9" fillId="0" borderId="0" xfId="0" applyFont="1" applyBorder="1"/>
    <xf numFmtId="9" fontId="6" fillId="0" borderId="3" xfId="0" applyNumberFormat="1" applyFont="1" applyBorder="1"/>
    <xf numFmtId="9" fontId="9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9" fontId="6" fillId="0" borderId="1" xfId="0" applyNumberFormat="1" applyFont="1" applyBorder="1" applyAlignment="1">
      <alignment horizontal="left"/>
    </xf>
    <xf numFmtId="3" fontId="1" fillId="0" borderId="1" xfId="0" applyNumberFormat="1" applyFont="1" applyBorder="1"/>
    <xf numFmtId="0" fontId="18" fillId="0" borderId="1" xfId="0" applyFont="1" applyBorder="1" applyAlignment="1">
      <alignment horizontal="left"/>
    </xf>
    <xf numFmtId="1" fontId="18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0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" fontId="6" fillId="0" borderId="1" xfId="0" applyNumberFormat="1" applyFont="1" applyBorder="1" applyAlignment="1">
      <alignment horizontal="left"/>
    </xf>
    <xf numFmtId="165" fontId="1" fillId="0" borderId="1" xfId="0" quotePrefix="1" applyNumberFormat="1" applyFont="1" applyBorder="1"/>
    <xf numFmtId="0" fontId="1" fillId="0" borderId="1" xfId="0" quotePrefix="1" applyFont="1" applyBorder="1"/>
    <xf numFmtId="0" fontId="8" fillId="0" borderId="1" xfId="3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8" fillId="0" borderId="6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8" fillId="0" borderId="0" xfId="0" applyFont="1" applyAlignment="1">
      <alignment horizontal="center" wrapText="1"/>
    </xf>
    <xf numFmtId="9" fontId="8" fillId="0" borderId="0" xfId="0" applyNumberFormat="1" applyFont="1" applyAlignment="1">
      <alignment horizontal="center" wrapText="1"/>
    </xf>
    <xf numFmtId="3" fontId="8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8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left"/>
    </xf>
  </cellXfs>
  <cellStyles count="40">
    <cellStyle name="Currency" xfId="1" builtinId="4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4" builtinId="8"/>
    <cellStyle name="Normal" xfId="0" builtinId="0"/>
    <cellStyle name="Normal 2" xfId="3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Age</a:t>
            </a:r>
            <a:r>
              <a:rPr lang="en-US" sz="1400" b="0" baseline="0"/>
              <a:t> Distribution of Staff in Onondaga County Schools</a:t>
            </a:r>
          </a:p>
          <a:p>
            <a:pPr>
              <a:defRPr/>
            </a:pPr>
            <a:r>
              <a:rPr lang="en-US" sz="1200" b="0" baseline="0"/>
              <a:t>2011-12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'Age Distribution Staff'!$C$2:$I$2</c:f>
              <c:strCache>
                <c:ptCount val="7"/>
                <c:pt idx="0">
                  <c:v>under 26</c:v>
                </c:pt>
                <c:pt idx="1">
                  <c:v>26-32</c:v>
                </c:pt>
                <c:pt idx="2">
                  <c:v>33-40</c:v>
                </c:pt>
                <c:pt idx="3">
                  <c:v>41-48</c:v>
                </c:pt>
                <c:pt idx="4">
                  <c:v>49-56</c:v>
                </c:pt>
                <c:pt idx="5">
                  <c:v>57-64</c:v>
                </c:pt>
                <c:pt idx="6">
                  <c:v>Over 65</c:v>
                </c:pt>
              </c:strCache>
            </c:strRef>
          </c:cat>
          <c:val>
            <c:numRef>
              <c:f>'Age Distribution Staff'!$C$3:$I$3</c:f>
              <c:numCache>
                <c:formatCode>0%</c:formatCode>
                <c:ptCount val="7"/>
                <c:pt idx="0">
                  <c:v>0.00920245398773006</c:v>
                </c:pt>
                <c:pt idx="1">
                  <c:v>0.132632193981887</c:v>
                </c:pt>
                <c:pt idx="2">
                  <c:v>0.227139935728893</c:v>
                </c:pt>
                <c:pt idx="3">
                  <c:v>0.248320186970494</c:v>
                </c:pt>
                <c:pt idx="4">
                  <c:v>0.227870289219982</c:v>
                </c:pt>
                <c:pt idx="5">
                  <c:v>0.139789658194566</c:v>
                </c:pt>
                <c:pt idx="6">
                  <c:v>0.0150452819164476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6087512"/>
        <c:axId val="-2130602056"/>
      </c:barChart>
      <c:catAx>
        <c:axId val="-2126087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30602056"/>
        <c:crosses val="autoZero"/>
        <c:auto val="1"/>
        <c:lblAlgn val="ctr"/>
        <c:lblOffset val="100"/>
        <c:noMultiLvlLbl val="0"/>
      </c:catAx>
      <c:valAx>
        <c:axId val="-213060205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-2126087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 Change in Total Revenue for Syracuse City School District</a:t>
            </a:r>
          </a:p>
          <a:p>
            <a:pPr>
              <a:defRPr sz="1400" b="0"/>
            </a:pPr>
            <a:r>
              <a:rPr lang="en-US" sz="1200" b="0" baseline="0"/>
              <a:t>2000-10 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 Change'!$A$13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'Percent Change'!$B$8:$K$9</c:f>
              <c:strCache>
                <c:ptCount val="10"/>
                <c:pt idx="0">
                  <c:v>00-01</c:v>
                </c:pt>
                <c:pt idx="1">
                  <c:v>01-02</c:v>
                </c:pt>
                <c:pt idx="2">
                  <c:v>02-03</c:v>
                </c:pt>
                <c:pt idx="3">
                  <c:v>03-04</c:v>
                </c:pt>
                <c:pt idx="4">
                  <c:v>04-05</c:v>
                </c:pt>
                <c:pt idx="5">
                  <c:v>05-06</c:v>
                </c:pt>
                <c:pt idx="6">
                  <c:v>06-07</c:v>
                </c:pt>
                <c:pt idx="7">
                  <c:v>07-08</c:v>
                </c:pt>
                <c:pt idx="8">
                  <c:v>08-09</c:v>
                </c:pt>
                <c:pt idx="9">
                  <c:v>09-10</c:v>
                </c:pt>
              </c:strCache>
            </c:strRef>
          </c:cat>
          <c:val>
            <c:numRef>
              <c:f>'Percent Change'!$B$13:$K$13</c:f>
              <c:numCache>
                <c:formatCode>0.0%</c:formatCode>
                <c:ptCount val="10"/>
                <c:pt idx="0">
                  <c:v>0.040015243902439</c:v>
                </c:pt>
                <c:pt idx="1">
                  <c:v>0.0194210333455479</c:v>
                </c:pt>
                <c:pt idx="2">
                  <c:v>0.0930984902947521</c:v>
                </c:pt>
                <c:pt idx="3">
                  <c:v>0.134495231831634</c:v>
                </c:pt>
                <c:pt idx="4">
                  <c:v>-0.0321739130434783</c:v>
                </c:pt>
                <c:pt idx="5">
                  <c:v>0.0598981731057203</c:v>
                </c:pt>
                <c:pt idx="6">
                  <c:v>0.0652726758971461</c:v>
                </c:pt>
                <c:pt idx="7">
                  <c:v>0.0774535809018567</c:v>
                </c:pt>
                <c:pt idx="8">
                  <c:v>0.0322501230920729</c:v>
                </c:pt>
                <c:pt idx="9">
                  <c:v>-0.0364893870736943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5890776"/>
        <c:axId val="-2125887976"/>
      </c:barChart>
      <c:catAx>
        <c:axId val="-21258907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 baseline="0">
                <a:latin typeface="Calibri" pitchFamily="34" charset="0"/>
              </a:defRPr>
            </a:pPr>
            <a:endParaRPr lang="en-US"/>
          </a:p>
        </c:txPr>
        <c:crossAx val="-2125887976"/>
        <c:crosses val="autoZero"/>
        <c:auto val="1"/>
        <c:lblAlgn val="ctr"/>
        <c:lblOffset val="100"/>
        <c:noMultiLvlLbl val="0"/>
      </c:catAx>
      <c:valAx>
        <c:axId val="-2125887976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-2125890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</a:t>
            </a:r>
            <a:r>
              <a:rPr lang="en-US" sz="1400" b="0" baseline="0"/>
              <a:t> of Students not Proficient in English</a:t>
            </a:r>
          </a:p>
          <a:p>
            <a:pPr>
              <a:defRPr/>
            </a:pPr>
            <a:r>
              <a:rPr lang="en-US" sz="1200" b="0"/>
              <a:t>2009-10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76920567220764"/>
          <c:y val="0.131224409448819"/>
          <c:w val="0.584047098279382"/>
          <c:h val="0.79717497812773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'English Proficency'!$A$3:$A$20</c:f>
              <c:strCache>
                <c:ptCount val="18"/>
                <c:pt idx="0">
                  <c:v>Fabius-Pompey</c:v>
                </c:pt>
                <c:pt idx="1">
                  <c:v>LaFayette</c:v>
                </c:pt>
                <c:pt idx="2">
                  <c:v>Jordan-Elbridge</c:v>
                </c:pt>
                <c:pt idx="3">
                  <c:v>Marcellus</c:v>
                </c:pt>
                <c:pt idx="4">
                  <c:v>Skaneateles</c:v>
                </c:pt>
                <c:pt idx="5">
                  <c:v>Baldwinsville</c:v>
                </c:pt>
                <c:pt idx="6">
                  <c:v>North Syracuse</c:v>
                </c:pt>
                <c:pt idx="7">
                  <c:v>West Genesee</c:v>
                </c:pt>
                <c:pt idx="8">
                  <c:v>Onondaga</c:v>
                </c:pt>
                <c:pt idx="9">
                  <c:v>Fayetteville-Manlius</c:v>
                </c:pt>
                <c:pt idx="10">
                  <c:v>Lyncourt </c:v>
                </c:pt>
                <c:pt idx="11">
                  <c:v>Tully</c:v>
                </c:pt>
                <c:pt idx="12">
                  <c:v>Westhill</c:v>
                </c:pt>
                <c:pt idx="13">
                  <c:v>East Syracuse-Minoa</c:v>
                </c:pt>
                <c:pt idx="14">
                  <c:v>Liverpool</c:v>
                </c:pt>
                <c:pt idx="15">
                  <c:v>Jamesville-Dewitt</c:v>
                </c:pt>
                <c:pt idx="16">
                  <c:v>Solvay</c:v>
                </c:pt>
                <c:pt idx="17">
                  <c:v>Syracuse City School District</c:v>
                </c:pt>
              </c:strCache>
            </c:strRef>
          </c:cat>
          <c:val>
            <c:numRef>
              <c:f>'English Proficency'!$B$3:$B$20</c:f>
              <c:numCache>
                <c:formatCode>0.0%</c:formatCode>
                <c:ptCount val="18"/>
                <c:pt idx="0">
                  <c:v>1.0E-6</c:v>
                </c:pt>
                <c:pt idx="1">
                  <c:v>0.0001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0.004</c:v>
                </c:pt>
                <c:pt idx="6">
                  <c:v>0.004</c:v>
                </c:pt>
                <c:pt idx="7">
                  <c:v>0.004</c:v>
                </c:pt>
                <c:pt idx="8">
                  <c:v>0.006</c:v>
                </c:pt>
                <c:pt idx="9">
                  <c:v>0.007</c:v>
                </c:pt>
                <c:pt idx="10">
                  <c:v>0.007</c:v>
                </c:pt>
                <c:pt idx="11">
                  <c:v>0.007</c:v>
                </c:pt>
                <c:pt idx="12">
                  <c:v>0.007</c:v>
                </c:pt>
                <c:pt idx="13">
                  <c:v>0.012</c:v>
                </c:pt>
                <c:pt idx="14">
                  <c:v>0.013</c:v>
                </c:pt>
                <c:pt idx="15">
                  <c:v>0.021</c:v>
                </c:pt>
                <c:pt idx="16">
                  <c:v>0.029</c:v>
                </c:pt>
                <c:pt idx="17">
                  <c:v>0.105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5852232"/>
        <c:axId val="-2125843384"/>
      </c:barChart>
      <c:catAx>
        <c:axId val="-21258522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25843384"/>
        <c:crosses val="autoZero"/>
        <c:auto val="1"/>
        <c:lblAlgn val="ctr"/>
        <c:lblOffset val="100"/>
        <c:noMultiLvlLbl val="0"/>
      </c:catAx>
      <c:valAx>
        <c:axId val="-2125843384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-2125852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 of Students not Proficient in English</a:t>
            </a:r>
            <a:r>
              <a:rPr lang="en-US" sz="1400" b="0" baseline="0"/>
              <a:t> </a:t>
            </a:r>
            <a:r>
              <a:rPr lang="en-US" sz="1400" b="0"/>
              <a:t>for</a:t>
            </a:r>
            <a:r>
              <a:rPr lang="en-US" sz="1400" b="0" baseline="0"/>
              <a:t> Four Upstate Cities</a:t>
            </a:r>
          </a:p>
          <a:p>
            <a:pPr>
              <a:defRPr/>
            </a:pPr>
            <a:r>
              <a:rPr lang="en-US" sz="1200" b="0"/>
              <a:t>2009-10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642060367454"/>
          <c:y val="0.204769811320755"/>
          <c:w val="0.815217264508603"/>
          <c:h val="0.76202264150943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'English Proficency Compare'!$A$2:$A$5</c:f>
              <c:strCache>
                <c:ptCount val="4"/>
                <c:pt idx="0">
                  <c:v>Albany</c:v>
                </c:pt>
                <c:pt idx="1">
                  <c:v>Buffalo</c:v>
                </c:pt>
                <c:pt idx="2">
                  <c:v>Rochester</c:v>
                </c:pt>
                <c:pt idx="3">
                  <c:v>Syracuse </c:v>
                </c:pt>
              </c:strCache>
            </c:strRef>
          </c:cat>
          <c:val>
            <c:numRef>
              <c:f>'English Proficency Compare'!$B$2:$B$5</c:f>
              <c:numCache>
                <c:formatCode>0.0%</c:formatCode>
                <c:ptCount val="4"/>
                <c:pt idx="0">
                  <c:v>0.063</c:v>
                </c:pt>
                <c:pt idx="1">
                  <c:v>0.094</c:v>
                </c:pt>
                <c:pt idx="2">
                  <c:v>0.103</c:v>
                </c:pt>
                <c:pt idx="3">
                  <c:v>0.105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5803032"/>
        <c:axId val="-2125799944"/>
      </c:barChart>
      <c:catAx>
        <c:axId val="-21258030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25799944"/>
        <c:crosses val="autoZero"/>
        <c:auto val="1"/>
        <c:lblAlgn val="ctr"/>
        <c:lblOffset val="100"/>
        <c:noMultiLvlLbl val="0"/>
      </c:catAx>
      <c:valAx>
        <c:axId val="-2125799944"/>
        <c:scaling>
          <c:orientation val="minMax"/>
          <c:max val="0.11"/>
          <c:min val="0.0"/>
        </c:scaling>
        <c:delete val="1"/>
        <c:axPos val="b"/>
        <c:numFmt formatCode="0.0%" sourceLinked="1"/>
        <c:majorTickMark val="out"/>
        <c:minorTickMark val="none"/>
        <c:tickLblPos val="nextTo"/>
        <c:crossAx val="-21258030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Distribution</a:t>
            </a:r>
            <a:r>
              <a:rPr lang="en-US" sz="1400" b="0" baseline="0"/>
              <a:t> of Public School Students by Race and Ethnicity</a:t>
            </a:r>
          </a:p>
          <a:p>
            <a:pPr>
              <a:defRPr/>
            </a:pPr>
            <a:r>
              <a:rPr lang="en-US" sz="1200" b="0" baseline="0"/>
              <a:t>2010-11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- Cities'!$A$19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'Race - Cities'!$B$18:$E$18</c:f>
              <c:strCache>
                <c:ptCount val="4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  <c:pt idx="3">
                  <c:v>Other</c:v>
                </c:pt>
              </c:strCache>
            </c:strRef>
          </c:cat>
          <c:val>
            <c:numRef>
              <c:f>'Race - Cities'!$B$19:$E$19</c:f>
              <c:numCache>
                <c:formatCode>0%</c:formatCode>
                <c:ptCount val="4"/>
                <c:pt idx="0">
                  <c:v>0.633</c:v>
                </c:pt>
                <c:pt idx="1">
                  <c:v>0.226</c:v>
                </c:pt>
                <c:pt idx="2">
                  <c:v>0.105</c:v>
                </c:pt>
                <c:pt idx="3">
                  <c:v>0.037</c:v>
                </c:pt>
              </c:numCache>
            </c:numRef>
          </c:val>
        </c:ser>
        <c:ser>
          <c:idx val="1"/>
          <c:order val="1"/>
          <c:tx>
            <c:strRef>
              <c:f>'Race - Cities'!$A$20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rgbClr val="C0504D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'Race - Cities'!$B$18:$E$18</c:f>
              <c:strCache>
                <c:ptCount val="4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  <c:pt idx="3">
                  <c:v>Other</c:v>
                </c:pt>
              </c:strCache>
            </c:strRef>
          </c:cat>
          <c:val>
            <c:numRef>
              <c:f>'Race - Cities'!$B$20:$E$20</c:f>
              <c:numCache>
                <c:formatCode>0%</c:formatCode>
                <c:ptCount val="4"/>
                <c:pt idx="0">
                  <c:v>0.571</c:v>
                </c:pt>
                <c:pt idx="1">
                  <c:v>0.137</c:v>
                </c:pt>
                <c:pt idx="2">
                  <c:v>0.22</c:v>
                </c:pt>
                <c:pt idx="3">
                  <c:v>0.071</c:v>
                </c:pt>
              </c:numCache>
            </c:numRef>
          </c:val>
        </c:ser>
        <c:ser>
          <c:idx val="2"/>
          <c:order val="2"/>
          <c:tx>
            <c:strRef>
              <c:f>'Race - Cities'!$A$21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'Race - Cities'!$B$18:$E$18</c:f>
              <c:strCache>
                <c:ptCount val="4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  <c:pt idx="3">
                  <c:v>Other</c:v>
                </c:pt>
              </c:strCache>
            </c:strRef>
          </c:cat>
          <c:val>
            <c:numRef>
              <c:f>'Race - Cities'!$B$21:$E$21</c:f>
              <c:numCache>
                <c:formatCode>0%</c:formatCode>
                <c:ptCount val="4"/>
                <c:pt idx="0">
                  <c:v>0.538</c:v>
                </c:pt>
                <c:pt idx="1">
                  <c:v>0.117</c:v>
                </c:pt>
                <c:pt idx="2">
                  <c:v>0.27</c:v>
                </c:pt>
                <c:pt idx="3">
                  <c:v>0.075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5931160"/>
        <c:axId val="-2125927816"/>
      </c:barChart>
      <c:catAx>
        <c:axId val="-2125931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25927816"/>
        <c:crosses val="autoZero"/>
        <c:auto val="1"/>
        <c:lblAlgn val="ctr"/>
        <c:lblOffset val="100"/>
        <c:noMultiLvlLbl val="0"/>
      </c:catAx>
      <c:valAx>
        <c:axId val="-21259278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-21259311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School Year Accountability Status for</a:t>
            </a:r>
            <a:r>
              <a:rPr lang="en-US" sz="1400" b="0" baseline="0"/>
              <a:t> Syracuse City School District</a:t>
            </a:r>
            <a:endParaRPr lang="en-US" sz="1400" b="0"/>
          </a:p>
          <a:p>
            <a:pPr>
              <a:defRPr sz="1400" b="0"/>
            </a:pPr>
            <a:r>
              <a:rPr lang="en-US" sz="1200" b="0"/>
              <a:t>2011-12</a:t>
            </a:r>
          </a:p>
        </c:rich>
      </c:tx>
      <c:layout>
        <c:manualLayout>
          <c:xMode val="edge"/>
          <c:yMode val="edge"/>
          <c:x val="0.176770170677818"/>
          <c:y val="0.017718713333076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'School Accountability'!$A$37:$A$42</c:f>
              <c:strCache>
                <c:ptCount val="6"/>
                <c:pt idx="0">
                  <c:v>In Need of Improvement</c:v>
                </c:pt>
                <c:pt idx="1">
                  <c:v>Corrective Action -  Comprehensive</c:v>
                </c:pt>
                <c:pt idx="2">
                  <c:v>Improvement -  Focused</c:v>
                </c:pt>
                <c:pt idx="3">
                  <c:v>In Good Standing</c:v>
                </c:pt>
                <c:pt idx="4">
                  <c:v>Improvement -  Comprehensive</c:v>
                </c:pt>
                <c:pt idx="5">
                  <c:v>Restructuring -  Comprehensive</c:v>
                </c:pt>
              </c:strCache>
            </c:strRef>
          </c:cat>
          <c:val>
            <c:numRef>
              <c:f>'School Accountability'!$C$37:$C$42</c:f>
              <c:numCache>
                <c:formatCode>0%</c:formatCode>
                <c:ptCount val="6"/>
                <c:pt idx="0">
                  <c:v>0.03125</c:v>
                </c:pt>
                <c:pt idx="1">
                  <c:v>0.0625</c:v>
                </c:pt>
                <c:pt idx="2">
                  <c:v>0.0625</c:v>
                </c:pt>
                <c:pt idx="3">
                  <c:v>0.125</c:v>
                </c:pt>
                <c:pt idx="4">
                  <c:v>0.25</c:v>
                </c:pt>
                <c:pt idx="5">
                  <c:v>0.46875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2199304"/>
        <c:axId val="-2142190696"/>
      </c:barChart>
      <c:catAx>
        <c:axId val="-21421993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-2142190696"/>
        <c:crosses val="autoZero"/>
        <c:auto val="1"/>
        <c:lblAlgn val="ctr"/>
        <c:lblOffset val="100"/>
        <c:noMultiLvlLbl val="0"/>
      </c:catAx>
      <c:valAx>
        <c:axId val="-214219069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42199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 Scoring 3 or Higher on 4th Grade English Language Arts Exam</a:t>
            </a:r>
          </a:p>
          <a:p>
            <a:pPr>
              <a:defRPr/>
            </a:pPr>
            <a:r>
              <a:rPr lang="en-US" sz="1200" b="0"/>
              <a:t>2007-12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55531860600758"/>
          <c:y val="0.198650148328231"/>
          <c:w val="0.91000236949548"/>
          <c:h val="0.615925601265504"/>
        </c:manualLayout>
      </c:layout>
      <c:lineChart>
        <c:grouping val="standard"/>
        <c:varyColors val="0"/>
        <c:ser>
          <c:idx val="0"/>
          <c:order val="0"/>
          <c:tx>
            <c:strRef>
              <c:f>'ELA - 4th Grade 2007-12'!$A$28</c:f>
              <c:strCache>
                <c:ptCount val="1"/>
                <c:pt idx="0">
                  <c:v>Onondaga County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2007-12'!$B$27:$F$27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'ELA - 4th Grade 2007-12'!$B$28:$F$28</c:f>
              <c:numCache>
                <c:formatCode>0%</c:formatCode>
                <c:ptCount val="5"/>
                <c:pt idx="0">
                  <c:v>0.74</c:v>
                </c:pt>
                <c:pt idx="1">
                  <c:v>0.81</c:v>
                </c:pt>
                <c:pt idx="2">
                  <c:v>0.63</c:v>
                </c:pt>
                <c:pt idx="3">
                  <c:v>0.62</c:v>
                </c:pt>
                <c:pt idx="4">
                  <c:v>0.621027777777778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- 4th Grade 2007-12'!$A$29</c:f>
              <c:strCache>
                <c:ptCount val="1"/>
                <c:pt idx="0">
                  <c:v>New York State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2007-12'!$B$27:$F$27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'ELA - 4th Grade 2007-12'!$B$29:$F$29</c:f>
              <c:numCache>
                <c:formatCode>0%</c:formatCode>
                <c:ptCount val="5"/>
                <c:pt idx="0">
                  <c:v>0.711</c:v>
                </c:pt>
                <c:pt idx="1">
                  <c:v>0.769</c:v>
                </c:pt>
                <c:pt idx="2">
                  <c:v>0.567</c:v>
                </c:pt>
                <c:pt idx="3">
                  <c:v>0.567</c:v>
                </c:pt>
                <c:pt idx="4">
                  <c:v>0.594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5998040"/>
        <c:axId val="-2141572344"/>
      </c:lineChart>
      <c:catAx>
        <c:axId val="-2125998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41572344"/>
        <c:crosses val="autoZero"/>
        <c:auto val="1"/>
        <c:lblAlgn val="ctr"/>
        <c:lblOffset val="100"/>
        <c:noMultiLvlLbl val="0"/>
      </c:catAx>
      <c:valAx>
        <c:axId val="-21415723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-21259980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4th</a:t>
            </a:r>
            <a:r>
              <a:rPr lang="en-US" sz="1400" b="0" baseline="0"/>
              <a:t> Grade English Language Arts Scores</a:t>
            </a:r>
            <a:endParaRPr lang="en-US" sz="1400" b="0"/>
          </a:p>
          <a:p>
            <a:pPr>
              <a:defRPr/>
            </a:pPr>
            <a:r>
              <a:rPr lang="en-US" sz="1200" b="0"/>
              <a:t>2009-12</a:t>
            </a:r>
            <a:endParaRPr lang="en-US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'ELA - 4th Grade 2007-12'!$A$38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2007-12'!$B$37:$D$37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- 4th Grade 2007-12'!$B$38:$D$38</c:f>
              <c:numCache>
                <c:formatCode>0%</c:formatCode>
                <c:ptCount val="3"/>
                <c:pt idx="0">
                  <c:v>0.63</c:v>
                </c:pt>
                <c:pt idx="1">
                  <c:v>0.62</c:v>
                </c:pt>
                <c:pt idx="2">
                  <c:v>0.62</c:v>
                </c:pt>
              </c:numCache>
            </c:numRef>
          </c:val>
        </c:ser>
        <c:ser>
          <c:idx val="1"/>
          <c:order val="1"/>
          <c:tx>
            <c:strRef>
              <c:f>'ELA - 4th Grade 2007-12'!$A$39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2007-12'!$B$37:$D$37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- 4th Grade 2007-12'!$B$39:$D$39</c:f>
              <c:numCache>
                <c:formatCode>0%</c:formatCode>
                <c:ptCount val="3"/>
                <c:pt idx="0">
                  <c:v>0.57</c:v>
                </c:pt>
                <c:pt idx="1">
                  <c:v>0.57</c:v>
                </c:pt>
                <c:pt idx="2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'ELA - 4th Grade 2007-12'!$A$40</c:f>
              <c:strCache>
                <c:ptCount val="1"/>
                <c:pt idx="0">
                  <c:v>Syracuse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2007-12'!$B$37:$D$37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- 4th Grade 2007-12'!$B$40:$D$40</c:f>
              <c:numCache>
                <c:formatCode>0%</c:formatCode>
                <c:ptCount val="3"/>
                <c:pt idx="0">
                  <c:v>0.28</c:v>
                </c:pt>
                <c:pt idx="1">
                  <c:v>0.26</c:v>
                </c:pt>
                <c:pt idx="2">
                  <c:v>0.28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1466088"/>
        <c:axId val="-2142215656"/>
      </c:barChart>
      <c:catAx>
        <c:axId val="-2141466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42215656"/>
        <c:crosses val="autoZero"/>
        <c:auto val="1"/>
        <c:lblAlgn val="ctr"/>
        <c:lblOffset val="100"/>
        <c:noMultiLvlLbl val="0"/>
      </c:catAx>
      <c:valAx>
        <c:axId val="-2142215656"/>
        <c:scaling>
          <c:orientation val="minMax"/>
          <c:max val="0.7"/>
        </c:scaling>
        <c:delete val="1"/>
        <c:axPos val="l"/>
        <c:numFmt formatCode="0%" sourceLinked="1"/>
        <c:majorTickMark val="out"/>
        <c:minorTickMark val="none"/>
        <c:tickLblPos val="nextTo"/>
        <c:crossAx val="-21414660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 baseline="0"/>
              <a:t>4th Graders who Scored a 3 or Higher on the English Language Arts Exam</a:t>
            </a:r>
          </a:p>
          <a:p>
            <a:pPr algn="ctr">
              <a:defRPr sz="1400" b="0"/>
            </a:pPr>
            <a:r>
              <a:rPr lang="en-US" sz="1200" b="0" baseline="0"/>
              <a:t>2011-12</a:t>
            </a:r>
            <a:endParaRPr lang="en-US" sz="1200" b="0"/>
          </a:p>
        </c:rich>
      </c:tx>
      <c:layout>
        <c:manualLayout>
          <c:xMode val="edge"/>
          <c:yMode val="edge"/>
          <c:x val="0.132986001749781"/>
          <c:y val="0.0231481481481481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'4th-8th ELA Compare'!$A$3:$A$6</c:f>
              <c:strCache>
                <c:ptCount val="4"/>
                <c:pt idx="0">
                  <c:v>Rochester</c:v>
                </c:pt>
                <c:pt idx="1">
                  <c:v>Syracuse</c:v>
                </c:pt>
                <c:pt idx="2">
                  <c:v>Buffalo</c:v>
                </c:pt>
                <c:pt idx="3">
                  <c:v>Albany</c:v>
                </c:pt>
              </c:strCache>
            </c:strRef>
          </c:cat>
          <c:val>
            <c:numRef>
              <c:f>'4th-8th ELA Compare'!$C$3:$C$6</c:f>
              <c:numCache>
                <c:formatCode>0%</c:formatCode>
                <c:ptCount val="4"/>
                <c:pt idx="0">
                  <c:v>0.221</c:v>
                </c:pt>
                <c:pt idx="1">
                  <c:v>0.283</c:v>
                </c:pt>
                <c:pt idx="2">
                  <c:v>0.309</c:v>
                </c:pt>
                <c:pt idx="3">
                  <c:v>0.418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5950328"/>
        <c:axId val="2126077144"/>
      </c:barChart>
      <c:catAx>
        <c:axId val="-212595032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26077144"/>
        <c:crosses val="autoZero"/>
        <c:auto val="1"/>
        <c:lblAlgn val="ctr"/>
        <c:lblOffset val="100"/>
        <c:noMultiLvlLbl val="0"/>
      </c:catAx>
      <c:valAx>
        <c:axId val="212607714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25950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8th</a:t>
            </a:r>
            <a:r>
              <a:rPr lang="en-US" sz="1400" b="0" baseline="0"/>
              <a:t> Graders who Scored a 3 or Higher on the English Language Arts Exam</a:t>
            </a:r>
          </a:p>
          <a:p>
            <a:pPr>
              <a:defRPr/>
            </a:pPr>
            <a:r>
              <a:rPr lang="en-US" sz="1200" b="0" baseline="0"/>
              <a:t>2011-12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'4th-8th ELA Compare'!$A$11:$A$14</c:f>
              <c:strCache>
                <c:ptCount val="4"/>
                <c:pt idx="0">
                  <c:v>Rochester</c:v>
                </c:pt>
                <c:pt idx="1">
                  <c:v>Syracuse</c:v>
                </c:pt>
                <c:pt idx="2">
                  <c:v>Albany</c:v>
                </c:pt>
                <c:pt idx="3">
                  <c:v>Buffalo</c:v>
                </c:pt>
              </c:strCache>
            </c:strRef>
          </c:cat>
          <c:val>
            <c:numRef>
              <c:f>'4th-8th ELA Compare'!$C$11:$C$14</c:f>
              <c:numCache>
                <c:formatCode>0%</c:formatCode>
                <c:ptCount val="4"/>
                <c:pt idx="0">
                  <c:v>0.185</c:v>
                </c:pt>
                <c:pt idx="1">
                  <c:v>0.198</c:v>
                </c:pt>
                <c:pt idx="2">
                  <c:v>0.245</c:v>
                </c:pt>
                <c:pt idx="3">
                  <c:v>0.246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9957288"/>
        <c:axId val="2139561656"/>
      </c:barChart>
      <c:catAx>
        <c:axId val="-21299572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39561656"/>
        <c:crosses val="autoZero"/>
        <c:auto val="1"/>
        <c:lblAlgn val="ctr"/>
        <c:lblOffset val="100"/>
        <c:noMultiLvlLbl val="0"/>
      </c:catAx>
      <c:valAx>
        <c:axId val="21395616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29957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 Scoring 3 or Higher on 8th Grade English Language Arts Exam</a:t>
            </a:r>
          </a:p>
          <a:p>
            <a:pPr>
              <a:defRPr/>
            </a:pPr>
            <a:r>
              <a:rPr lang="en-US" sz="1200" b="0"/>
              <a:t>2007-12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24050379119277"/>
          <c:y val="0.212388440592962"/>
          <c:w val="0.933150517643628"/>
          <c:h val="0.606817014678136"/>
        </c:manualLayout>
      </c:layout>
      <c:lineChart>
        <c:grouping val="standard"/>
        <c:varyColors val="0"/>
        <c:ser>
          <c:idx val="0"/>
          <c:order val="0"/>
          <c:tx>
            <c:strRef>
              <c:f>'ELA - 8th Grade 2007-12'!$A$28</c:f>
              <c:strCache>
                <c:ptCount val="1"/>
                <c:pt idx="0">
                  <c:v>Onondaga County</c:v>
                </c:pt>
              </c:strCache>
            </c:strRef>
          </c:tx>
          <c:cat>
            <c:strRef>
              <c:f>'ELA - 8th Grade 2007-12'!$B$27:$F$27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'ELA - 8th Grade 2007-12'!$B$28:$F$28</c:f>
              <c:numCache>
                <c:formatCode>0%</c:formatCode>
                <c:ptCount val="5"/>
                <c:pt idx="0">
                  <c:v>0.675882352941177</c:v>
                </c:pt>
                <c:pt idx="1">
                  <c:v>0.768823529411765</c:v>
                </c:pt>
                <c:pt idx="2">
                  <c:v>0.626470588235294</c:v>
                </c:pt>
                <c:pt idx="3">
                  <c:v>0.582352941176471</c:v>
                </c:pt>
                <c:pt idx="4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- 8th Grade 2007-12'!$A$29</c:f>
              <c:strCache>
                <c:ptCount val="1"/>
                <c:pt idx="0">
                  <c:v>New York State</c:v>
                </c:pt>
              </c:strCache>
            </c:strRef>
          </c:tx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- 8th Grade 2007-12'!$B$27:$F$27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'ELA - 8th Grade 2007-12'!$B$29:$F$29</c:f>
              <c:numCache>
                <c:formatCode>0%</c:formatCode>
                <c:ptCount val="5"/>
                <c:pt idx="0">
                  <c:v>0.561</c:v>
                </c:pt>
                <c:pt idx="1">
                  <c:v>0.685</c:v>
                </c:pt>
                <c:pt idx="2">
                  <c:v>0.51</c:v>
                </c:pt>
                <c:pt idx="3">
                  <c:v>0.469</c:v>
                </c:pt>
                <c:pt idx="4">
                  <c:v>0.503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5729512"/>
        <c:axId val="-2141285528"/>
      </c:lineChart>
      <c:catAx>
        <c:axId val="-2125729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41285528"/>
        <c:crosses val="autoZero"/>
        <c:auto val="1"/>
        <c:lblAlgn val="ctr"/>
        <c:lblOffset val="100"/>
        <c:noMultiLvlLbl val="0"/>
      </c:catAx>
      <c:valAx>
        <c:axId val="-2141285528"/>
        <c:scaling>
          <c:orientation val="minMax"/>
          <c:max val="1.0"/>
          <c:min val="0.0"/>
        </c:scaling>
        <c:delete val="1"/>
        <c:axPos val="l"/>
        <c:numFmt formatCode="0%" sourceLinked="1"/>
        <c:majorTickMark val="out"/>
        <c:minorTickMark val="none"/>
        <c:tickLblPos val="nextTo"/>
        <c:crossAx val="-2125729512"/>
        <c:crosses val="autoZero"/>
        <c:crossBetween val="between"/>
        <c:majorUnit val="0.1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3 ELA</a:t>
            </a:r>
          </a:p>
          <a:p>
            <a:pPr>
              <a:defRPr sz="1400" b="0"/>
            </a:pPr>
            <a:r>
              <a:rPr lang="en-US" sz="1200" b="0"/>
              <a:t>2012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96715333396"/>
          <c:y val="0.115819209039548"/>
          <c:w val="0.73364298159128"/>
          <c:h val="0.8125801859513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Text" lastClr="000000"/>
              </a:solidFill>
              <a:ln>
                <a:solidFill>
                  <a:srgbClr val="000000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ysClr val="windowText" lastClr="000000"/>
                </a:solidFill>
              </a:ln>
              <a:effectLst/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3-8'!$F$5:$F$23</c:f>
              <c:strCache>
                <c:ptCount val="19"/>
                <c:pt idx="0">
                  <c:v>Syracuse</c:v>
                </c:pt>
                <c:pt idx="1">
                  <c:v>Lyncourt</c:v>
                </c:pt>
                <c:pt idx="2">
                  <c:v>Solvey</c:v>
                </c:pt>
                <c:pt idx="3">
                  <c:v>Jordan-Elbridge</c:v>
                </c:pt>
                <c:pt idx="4">
                  <c:v>Fabius-Pompey</c:v>
                </c:pt>
                <c:pt idx="5">
                  <c:v>East Syracuse</c:v>
                </c:pt>
                <c:pt idx="6">
                  <c:v>NYS</c:v>
                </c:pt>
                <c:pt idx="7">
                  <c:v>Lafayette</c:v>
                </c:pt>
                <c:pt idx="8">
                  <c:v>Liverpool</c:v>
                </c:pt>
                <c:pt idx="9">
                  <c:v>North Syracuse</c:v>
                </c:pt>
                <c:pt idx="10">
                  <c:v>Tully</c:v>
                </c:pt>
                <c:pt idx="11">
                  <c:v>Baldwinsville</c:v>
                </c:pt>
                <c:pt idx="12">
                  <c:v>Onondaga</c:v>
                </c:pt>
                <c:pt idx="13">
                  <c:v>Marcellus</c:v>
                </c:pt>
                <c:pt idx="14">
                  <c:v>West Genesee</c:v>
                </c:pt>
                <c:pt idx="15">
                  <c:v>Jamesville-Dewitt</c:v>
                </c:pt>
                <c:pt idx="16">
                  <c:v>Skaneateles</c:v>
                </c:pt>
                <c:pt idx="17">
                  <c:v>Fayetteville-Manlius</c:v>
                </c:pt>
                <c:pt idx="18">
                  <c:v>Westhill</c:v>
                </c:pt>
              </c:strCache>
            </c:strRef>
          </c:cat>
          <c:val>
            <c:numRef>
              <c:f>'ELA 3-8'!$G$5:$G$23</c:f>
              <c:numCache>
                <c:formatCode>0%</c:formatCode>
                <c:ptCount val="19"/>
                <c:pt idx="0">
                  <c:v>0.27</c:v>
                </c:pt>
                <c:pt idx="1">
                  <c:v>0.37</c:v>
                </c:pt>
                <c:pt idx="2">
                  <c:v>0.451</c:v>
                </c:pt>
                <c:pt idx="3">
                  <c:v>0.53</c:v>
                </c:pt>
                <c:pt idx="4">
                  <c:v>0.548</c:v>
                </c:pt>
                <c:pt idx="5">
                  <c:v>0.549</c:v>
                </c:pt>
                <c:pt idx="6">
                  <c:v>0.555</c:v>
                </c:pt>
                <c:pt idx="7">
                  <c:v>0.562</c:v>
                </c:pt>
                <c:pt idx="8">
                  <c:v>0.587</c:v>
                </c:pt>
                <c:pt idx="9">
                  <c:v>0.592</c:v>
                </c:pt>
                <c:pt idx="10">
                  <c:v>0.606</c:v>
                </c:pt>
                <c:pt idx="11">
                  <c:v>0.622</c:v>
                </c:pt>
                <c:pt idx="12">
                  <c:v>0.64</c:v>
                </c:pt>
                <c:pt idx="13">
                  <c:v>0.664</c:v>
                </c:pt>
                <c:pt idx="14">
                  <c:v>0.664</c:v>
                </c:pt>
                <c:pt idx="15">
                  <c:v>0.708</c:v>
                </c:pt>
                <c:pt idx="16">
                  <c:v>0.73</c:v>
                </c:pt>
                <c:pt idx="17">
                  <c:v>0.762</c:v>
                </c:pt>
                <c:pt idx="18">
                  <c:v>0.767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1902376"/>
        <c:axId val="-2130273496"/>
      </c:barChart>
      <c:catAx>
        <c:axId val="-214190237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0273496"/>
        <c:crosses val="autoZero"/>
        <c:auto val="1"/>
        <c:lblAlgn val="ctr"/>
        <c:lblOffset val="100"/>
        <c:noMultiLvlLbl val="0"/>
      </c:catAx>
      <c:valAx>
        <c:axId val="-213027349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41902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 baseline="0">
                <a:latin typeface="Calibri" pitchFamily="34" charset="0"/>
              </a:rPr>
              <a:t>8th Grade English Language Arts Scores </a:t>
            </a:r>
          </a:p>
          <a:p>
            <a:pPr>
              <a:defRPr/>
            </a:pPr>
            <a:r>
              <a:rPr lang="en-US" sz="1200" b="0" baseline="0"/>
              <a:t>2009-12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'ELA - 8th Grade 2007-12'!$A$37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- 8th Grade 2007-12'!$B$36:$D$36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- 8th Grade 2007-12'!$B$37:$D$37</c:f>
              <c:numCache>
                <c:formatCode>0%</c:formatCode>
                <c:ptCount val="3"/>
                <c:pt idx="0">
                  <c:v>0.62</c:v>
                </c:pt>
                <c:pt idx="1">
                  <c:v>0.57</c:v>
                </c:pt>
                <c:pt idx="2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'ELA - 8th Grade 2007-12'!$A$38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- 8th Grade 2007-12'!$B$36:$D$36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- 8th Grade 2007-12'!$B$38:$D$38</c:f>
              <c:numCache>
                <c:formatCode>0%</c:formatCode>
                <c:ptCount val="3"/>
                <c:pt idx="0">
                  <c:v>0.51</c:v>
                </c:pt>
                <c:pt idx="1">
                  <c:v>0.469</c:v>
                </c:pt>
                <c:pt idx="2">
                  <c:v>0.503</c:v>
                </c:pt>
              </c:numCache>
            </c:numRef>
          </c:val>
        </c:ser>
        <c:ser>
          <c:idx val="2"/>
          <c:order val="2"/>
          <c:tx>
            <c:strRef>
              <c:f>'ELA - 8th Grade 2007-12'!$A$39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- 8th Grade 2007-12'!$B$36:$D$36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- 8th Grade 2007-12'!$B$39:$D$39</c:f>
              <c:numCache>
                <c:formatCode>0%</c:formatCode>
                <c:ptCount val="3"/>
                <c:pt idx="0">
                  <c:v>0.24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1693528"/>
        <c:axId val="-2141690184"/>
      </c:barChart>
      <c:catAx>
        <c:axId val="-2141693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41690184"/>
        <c:crosses val="autoZero"/>
        <c:auto val="1"/>
        <c:lblAlgn val="ctr"/>
        <c:lblOffset val="100"/>
        <c:noMultiLvlLbl val="0"/>
      </c:catAx>
      <c:valAx>
        <c:axId val="-2141690184"/>
        <c:scaling>
          <c:orientation val="minMax"/>
          <c:max val="0.7"/>
        </c:scaling>
        <c:delete val="1"/>
        <c:axPos val="l"/>
        <c:numFmt formatCode="0%" sourceLinked="1"/>
        <c:majorTickMark val="out"/>
        <c:minorTickMark val="none"/>
        <c:tickLblPos val="nextTo"/>
        <c:crossAx val="-21416935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Dropout</a:t>
            </a:r>
            <a:r>
              <a:rPr lang="en-US" sz="1400" b="0" baseline="0"/>
              <a:t> Rate for 2006 Cohort in </a:t>
            </a:r>
            <a:r>
              <a:rPr lang="en-US" sz="1400" b="0"/>
              <a:t>Onondaga</a:t>
            </a:r>
            <a:r>
              <a:rPr lang="en-US" sz="1400" b="0" baseline="0"/>
              <a:t> County Suburban School </a:t>
            </a:r>
          </a:p>
          <a:p>
            <a:pPr>
              <a:defRPr/>
            </a:pPr>
            <a:r>
              <a:rPr lang="en-US" sz="1200" b="0" baseline="0"/>
              <a:t>2009-10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District'!$H$3:$H$18</c:f>
              <c:strCache>
                <c:ptCount val="16"/>
                <c:pt idx="0">
                  <c:v>Skaneateles</c:v>
                </c:pt>
                <c:pt idx="1">
                  <c:v>Baldwinsville</c:v>
                </c:pt>
                <c:pt idx="2">
                  <c:v>Jamesville-Dewitt</c:v>
                </c:pt>
                <c:pt idx="3">
                  <c:v>LaFayette</c:v>
                </c:pt>
                <c:pt idx="4">
                  <c:v>Solvay</c:v>
                </c:pt>
                <c:pt idx="5">
                  <c:v>Westhill</c:v>
                </c:pt>
                <c:pt idx="6">
                  <c:v>Fayettville-Manlius</c:v>
                </c:pt>
                <c:pt idx="7">
                  <c:v>West Genesee</c:v>
                </c:pt>
                <c:pt idx="8">
                  <c:v>East Syracuse-Minoa</c:v>
                </c:pt>
                <c:pt idx="9">
                  <c:v>Liverpool</c:v>
                </c:pt>
                <c:pt idx="10">
                  <c:v>Marcellus</c:v>
                </c:pt>
                <c:pt idx="11">
                  <c:v>Tully</c:v>
                </c:pt>
                <c:pt idx="12">
                  <c:v>Jordan-Elbridge</c:v>
                </c:pt>
                <c:pt idx="13">
                  <c:v>Fabius-Pompey</c:v>
                </c:pt>
                <c:pt idx="14">
                  <c:v>North Syracuse</c:v>
                </c:pt>
                <c:pt idx="15">
                  <c:v>Onondaga</c:v>
                </c:pt>
              </c:strCache>
            </c:strRef>
          </c:cat>
          <c:val>
            <c:numRef>
              <c:f>'DO - District'!$J$3:$J$18</c:f>
              <c:numCache>
                <c:formatCode>0%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0.07</c:v>
                </c:pt>
                <c:pt idx="14">
                  <c:v>0.08</c:v>
                </c:pt>
                <c:pt idx="15">
                  <c:v>0.1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6246104"/>
        <c:axId val="-2125720760"/>
      </c:barChart>
      <c:catAx>
        <c:axId val="21262461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25720760"/>
        <c:crosses val="autoZero"/>
        <c:auto val="1"/>
        <c:lblAlgn val="ctr"/>
        <c:lblOffset val="100"/>
        <c:noMultiLvlLbl val="0"/>
      </c:catAx>
      <c:valAx>
        <c:axId val="-212572076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6246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Dropout Rate for 2006 Cohort in Four Upstate Cities</a:t>
            </a:r>
          </a:p>
          <a:p>
            <a:pPr>
              <a:defRPr/>
            </a:pPr>
            <a:r>
              <a:rPr lang="en-US" sz="1200" b="0"/>
              <a:t>2009-10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Cities'!$A$3:$A$6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'DO - Cities'!$D$3:$D$6</c:f>
              <c:numCache>
                <c:formatCode>0%</c:formatCode>
                <c:ptCount val="4"/>
                <c:pt idx="0">
                  <c:v>0.24</c:v>
                </c:pt>
                <c:pt idx="1">
                  <c:v>0.27</c:v>
                </c:pt>
                <c:pt idx="2">
                  <c:v>0.27</c:v>
                </c:pt>
                <c:pt idx="3">
                  <c:v>0.32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6143896"/>
        <c:axId val="-2141331016"/>
      </c:barChart>
      <c:catAx>
        <c:axId val="-21261438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41331016"/>
        <c:crosses val="autoZero"/>
        <c:auto val="1"/>
        <c:lblAlgn val="ctr"/>
        <c:lblOffset val="100"/>
        <c:noMultiLvlLbl val="0"/>
      </c:catAx>
      <c:valAx>
        <c:axId val="-214133101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261438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Dropout</a:t>
            </a:r>
            <a:r>
              <a:rPr lang="en-US" sz="1400" b="0" baseline="0"/>
              <a:t> Rate for 2006 Cohort in </a:t>
            </a:r>
            <a:r>
              <a:rPr lang="en-US" sz="1400" b="0"/>
              <a:t>Syracuse City School District</a:t>
            </a:r>
            <a:r>
              <a:rPr lang="en-US" sz="1400" b="0" baseline="0"/>
              <a:t> High Schools</a:t>
            </a:r>
          </a:p>
          <a:p>
            <a:pPr>
              <a:defRPr/>
            </a:pPr>
            <a:r>
              <a:rPr lang="en-US" sz="1200" b="0" baseline="0"/>
              <a:t>2009-10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SCSD'!$G$3:$G$6</c:f>
              <c:strCache>
                <c:ptCount val="4"/>
                <c:pt idx="0">
                  <c:v>Corcoran</c:v>
                </c:pt>
                <c:pt idx="1">
                  <c:v>Nottingham</c:v>
                </c:pt>
                <c:pt idx="2">
                  <c:v>Henninger</c:v>
                </c:pt>
                <c:pt idx="3">
                  <c:v>Fowler</c:v>
                </c:pt>
              </c:strCache>
            </c:strRef>
          </c:cat>
          <c:val>
            <c:numRef>
              <c:f>'DO - SCSD'!$I$3:$I$6</c:f>
              <c:numCache>
                <c:formatCode>0%</c:formatCode>
                <c:ptCount val="4"/>
                <c:pt idx="0">
                  <c:v>0.17</c:v>
                </c:pt>
                <c:pt idx="1">
                  <c:v>0.22</c:v>
                </c:pt>
                <c:pt idx="2">
                  <c:v>0.27</c:v>
                </c:pt>
                <c:pt idx="3">
                  <c:v>0.39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1277816"/>
        <c:axId val="2126126632"/>
      </c:barChart>
      <c:catAx>
        <c:axId val="-21412778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26126632"/>
        <c:crosses val="autoZero"/>
        <c:auto val="1"/>
        <c:lblAlgn val="ctr"/>
        <c:lblOffset val="100"/>
        <c:noMultiLvlLbl val="0"/>
      </c:catAx>
      <c:valAx>
        <c:axId val="212612663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41277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Graduation Rate of 2006 Cohort</a:t>
            </a:r>
            <a:r>
              <a:rPr lang="en-US" sz="1400" b="0" baseline="0"/>
              <a:t> in</a:t>
            </a:r>
            <a:r>
              <a:rPr lang="en-US" sz="1400" b="0"/>
              <a:t> Syracuse City School</a:t>
            </a:r>
            <a:r>
              <a:rPr lang="en-US" sz="1400" b="0" baseline="0"/>
              <a:t> </a:t>
            </a:r>
            <a:r>
              <a:rPr lang="en-US" sz="1400" b="0"/>
              <a:t>District High Schools </a:t>
            </a:r>
          </a:p>
          <a:p>
            <a:pPr>
              <a:defRPr/>
            </a:pPr>
            <a:r>
              <a:rPr lang="en-US" sz="1200" b="0"/>
              <a:t>2009-10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SCSD'!$K$3:$K$6</c:f>
              <c:strCache>
                <c:ptCount val="4"/>
                <c:pt idx="0">
                  <c:v>Fowler</c:v>
                </c:pt>
                <c:pt idx="1">
                  <c:v>Nottingham</c:v>
                </c:pt>
                <c:pt idx="2">
                  <c:v>Henninger</c:v>
                </c:pt>
                <c:pt idx="3">
                  <c:v>Corcoran</c:v>
                </c:pt>
              </c:strCache>
            </c:strRef>
          </c:cat>
          <c:val>
            <c:numRef>
              <c:f>'DO - SCSD'!$M$3:$M$6</c:f>
              <c:numCache>
                <c:formatCode>0%</c:formatCode>
                <c:ptCount val="4"/>
                <c:pt idx="0">
                  <c:v>0.39</c:v>
                </c:pt>
                <c:pt idx="1">
                  <c:v>0.51</c:v>
                </c:pt>
                <c:pt idx="2">
                  <c:v>0.54</c:v>
                </c:pt>
                <c:pt idx="3">
                  <c:v>0.61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6241608"/>
        <c:axId val="-2125681256"/>
      </c:barChart>
      <c:catAx>
        <c:axId val="212624160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25681256"/>
        <c:crosses val="autoZero"/>
        <c:auto val="1"/>
        <c:lblAlgn val="ctr"/>
        <c:lblOffset val="100"/>
        <c:noMultiLvlLbl val="0"/>
      </c:catAx>
      <c:valAx>
        <c:axId val="-21256812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6241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2006 Cohort Dropout Rate by Race/Ethnicity in Syracuse City School District</a:t>
            </a:r>
          </a:p>
          <a:p>
            <a:pPr>
              <a:defRPr/>
            </a:pPr>
            <a:r>
              <a:rPr lang="en-US" sz="1200" b="0"/>
              <a:t>2009-10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Race'!$H$3:$H$7</c:f>
              <c:strCache>
                <c:ptCount val="5"/>
                <c:pt idx="0">
                  <c:v>Asian/Pacific Islander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Indian/Alaskan Native</c:v>
                </c:pt>
                <c:pt idx="4">
                  <c:v>Hispanic</c:v>
                </c:pt>
              </c:strCache>
            </c:strRef>
          </c:cat>
          <c:val>
            <c:numRef>
              <c:f>'DO - Race'!$J$3:$J$7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0.26</c:v>
                </c:pt>
                <c:pt idx="3">
                  <c:v>0.35</c:v>
                </c:pt>
                <c:pt idx="4">
                  <c:v>0.4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5638552"/>
        <c:axId val="-2125630104"/>
      </c:barChart>
      <c:catAx>
        <c:axId val="-21256385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25630104"/>
        <c:crosses val="autoZero"/>
        <c:auto val="1"/>
        <c:lblAlgn val="ctr"/>
        <c:lblOffset val="100"/>
        <c:noMultiLvlLbl val="0"/>
      </c:catAx>
      <c:valAx>
        <c:axId val="-212563010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25638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Graduation Rates of 2004-07 Cohorts in Onondaga County </a:t>
            </a:r>
          </a:p>
          <a:p>
            <a:pPr>
              <a:defRPr/>
            </a:pPr>
            <a:r>
              <a:rPr lang="en-US" sz="1200" b="0"/>
              <a:t>2007-11</a:t>
            </a:r>
            <a:endParaRPr lang="en-US" sz="11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'Grad Rates by District'!$A$29</c:f>
              <c:strCache>
                <c:ptCount val="1"/>
                <c:pt idx="0">
                  <c:v>Mean of County Districts</c:v>
                </c:pt>
              </c:strCache>
            </c:strRef>
          </c:tx>
          <c:spPr>
            <a:ln w="28575"/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'Grad Rates by District'!$B$28:$E$28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'Grad Rates by District'!$B$29:$E$29</c:f>
              <c:numCache>
                <c:formatCode>0%</c:formatCode>
                <c:ptCount val="4"/>
                <c:pt idx="0">
                  <c:v>0.84</c:v>
                </c:pt>
                <c:pt idx="1">
                  <c:v>0.84</c:v>
                </c:pt>
                <c:pt idx="2">
                  <c:v>0.86</c:v>
                </c:pt>
                <c:pt idx="3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'Grad Rates by District'!$A$30</c:f>
              <c:strCache>
                <c:ptCount val="1"/>
                <c:pt idx="0">
                  <c:v>Syracuse City School District</c:v>
                </c:pt>
              </c:strCache>
            </c:strRef>
          </c:tx>
          <c:spPr>
            <a:ln w="28575"/>
          </c:spPr>
          <c:marker>
            <c:symbol val="square"/>
            <c:size val="5"/>
            <c:spPr>
              <a:solidFill>
                <a:schemeClr val="accent2"/>
              </a:solidFill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'Grad Rates by District'!$B$28:$E$28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'Grad Rates by District'!$B$30:$E$30</c:f>
              <c:numCache>
                <c:formatCode>0%</c:formatCode>
                <c:ptCount val="4"/>
                <c:pt idx="0">
                  <c:v>0.51</c:v>
                </c:pt>
                <c:pt idx="1">
                  <c:v>0.52</c:v>
                </c:pt>
                <c:pt idx="2">
                  <c:v>0.5</c:v>
                </c:pt>
                <c:pt idx="3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740664"/>
        <c:axId val="-2141737384"/>
      </c:lineChart>
      <c:catAx>
        <c:axId val="-2141740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41737384"/>
        <c:crosses val="autoZero"/>
        <c:auto val="1"/>
        <c:lblAlgn val="ctr"/>
        <c:lblOffset val="100"/>
        <c:noMultiLvlLbl val="0"/>
      </c:catAx>
      <c:valAx>
        <c:axId val="-214173738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-21417406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2007 Cohort</a:t>
            </a:r>
            <a:r>
              <a:rPr lang="en-US" sz="1400" b="0" baseline="0"/>
              <a:t> </a:t>
            </a:r>
            <a:r>
              <a:rPr lang="en-US" sz="1400" b="0"/>
              <a:t>Graduation</a:t>
            </a:r>
            <a:r>
              <a:rPr lang="en-US" sz="1400" b="0" baseline="0"/>
              <a:t> by District in Onondaga County</a:t>
            </a:r>
          </a:p>
          <a:p>
            <a:pPr>
              <a:defRPr sz="1400" b="0"/>
            </a:pPr>
            <a:r>
              <a:rPr lang="en-US" sz="1200" b="0" baseline="0"/>
              <a:t>2010-11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'2010-11 Grad Rates'!$A$3:$A$19</c:f>
              <c:strCache>
                <c:ptCount val="17"/>
                <c:pt idx="0">
                  <c:v>Syracuse</c:v>
                </c:pt>
                <c:pt idx="1">
                  <c:v>Onondaga</c:v>
                </c:pt>
                <c:pt idx="2">
                  <c:v>Liverpool</c:v>
                </c:pt>
                <c:pt idx="3">
                  <c:v>Jordan-Elbridge</c:v>
                </c:pt>
                <c:pt idx="4">
                  <c:v>North Syracuse</c:v>
                </c:pt>
                <c:pt idx="5">
                  <c:v>East Syracuse-Minoa</c:v>
                </c:pt>
                <c:pt idx="6">
                  <c:v>LaFayette</c:v>
                </c:pt>
                <c:pt idx="7">
                  <c:v>Jamesville-Dewitt</c:v>
                </c:pt>
                <c:pt idx="8">
                  <c:v>Marcellus</c:v>
                </c:pt>
                <c:pt idx="9">
                  <c:v>Tully</c:v>
                </c:pt>
                <c:pt idx="10">
                  <c:v>West Genesee</c:v>
                </c:pt>
                <c:pt idx="11">
                  <c:v>Baldwinsville</c:v>
                </c:pt>
                <c:pt idx="12">
                  <c:v>Fabius-Pompey</c:v>
                </c:pt>
                <c:pt idx="13">
                  <c:v>Fayetteville-Manlius</c:v>
                </c:pt>
                <c:pt idx="14">
                  <c:v>Skaneateles</c:v>
                </c:pt>
                <c:pt idx="15">
                  <c:v>Solvay</c:v>
                </c:pt>
                <c:pt idx="16">
                  <c:v>Westhill</c:v>
                </c:pt>
              </c:strCache>
            </c:strRef>
          </c:cat>
          <c:val>
            <c:numRef>
              <c:f>'2010-11 Grad Rates'!$B$3:$B$19</c:f>
              <c:numCache>
                <c:formatCode>0%</c:formatCode>
                <c:ptCount val="17"/>
                <c:pt idx="0">
                  <c:v>0.52</c:v>
                </c:pt>
                <c:pt idx="1">
                  <c:v>0.76</c:v>
                </c:pt>
                <c:pt idx="2">
                  <c:v>0.81</c:v>
                </c:pt>
                <c:pt idx="3">
                  <c:v>0.83</c:v>
                </c:pt>
                <c:pt idx="4">
                  <c:v>0.83</c:v>
                </c:pt>
                <c:pt idx="5">
                  <c:v>0.86</c:v>
                </c:pt>
                <c:pt idx="6">
                  <c:v>0.86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5112904"/>
        <c:axId val="2139467304"/>
      </c:barChart>
      <c:catAx>
        <c:axId val="21251129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39467304"/>
        <c:crosses val="autoZero"/>
        <c:auto val="1"/>
        <c:lblAlgn val="ctr"/>
        <c:lblOffset val="100"/>
        <c:noMultiLvlLbl val="0"/>
      </c:catAx>
      <c:valAx>
        <c:axId val="213946730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5112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2006 Cohort Graduation</a:t>
            </a:r>
            <a:r>
              <a:rPr lang="en-US" sz="1400" b="0" baseline="0"/>
              <a:t> Rates for Four Upstate Cities</a:t>
            </a:r>
          </a:p>
          <a:p>
            <a:pPr>
              <a:defRPr sz="1400" b="0"/>
            </a:pPr>
            <a:r>
              <a:rPr lang="en-US" sz="1200" b="0" baseline="0"/>
              <a:t>2009-10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'Grad Rate-SCSD 2010-11'!$A$2:$A$5</c:f>
              <c:strCache>
                <c:ptCount val="4"/>
                <c:pt idx="0">
                  <c:v>Buffalo</c:v>
                </c:pt>
                <c:pt idx="1">
                  <c:v>Syracuse</c:v>
                </c:pt>
                <c:pt idx="2">
                  <c:v>Rochester</c:v>
                </c:pt>
                <c:pt idx="3">
                  <c:v>Albany</c:v>
                </c:pt>
              </c:strCache>
            </c:strRef>
          </c:cat>
          <c:val>
            <c:numRef>
              <c:f>'Grad Rate-SCSD 2010-11'!$B$2:$B$5</c:f>
              <c:numCache>
                <c:formatCode>0%</c:formatCode>
                <c:ptCount val="4"/>
                <c:pt idx="0">
                  <c:v>0.5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5607704"/>
        <c:axId val="-2125599128"/>
      </c:barChart>
      <c:catAx>
        <c:axId val="-21256077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25599128"/>
        <c:crosses val="autoZero"/>
        <c:auto val="1"/>
        <c:lblAlgn val="ctr"/>
        <c:lblOffset val="100"/>
        <c:noMultiLvlLbl val="0"/>
      </c:catAx>
      <c:valAx>
        <c:axId val="-2125599128"/>
        <c:scaling>
          <c:orientation val="minMax"/>
          <c:max val="0.6"/>
          <c:min val="0.0"/>
        </c:scaling>
        <c:delete val="1"/>
        <c:axPos val="b"/>
        <c:numFmt formatCode="0%" sourceLinked="1"/>
        <c:majorTickMark val="out"/>
        <c:minorTickMark val="none"/>
        <c:tickLblPos val="nextTo"/>
        <c:crossAx val="-2125607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 b="0"/>
              <a:t>2006 Cohort Syracuse Graduation Rate by Race/Ethnic</a:t>
            </a:r>
            <a:r>
              <a:rPr lang="en-US" sz="1400" b="0" baseline="0"/>
              <a:t> Group</a:t>
            </a:r>
          </a:p>
          <a:p>
            <a:pPr>
              <a:defRPr sz="1200"/>
            </a:pPr>
            <a:r>
              <a:rPr lang="en-US" sz="1200" b="0" baseline="0"/>
              <a:t>2009-10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'Race-grad rate scsd'!$B$1</c:f>
              <c:strCache>
                <c:ptCount val="1"/>
                <c:pt idx="0">
                  <c:v>Graduation Rate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'Race-grad rate scsd'!$A$2:$A$6</c:f>
              <c:strCache>
                <c:ptCount val="5"/>
                <c:pt idx="0">
                  <c:v>Hispanic</c:v>
                </c:pt>
                <c:pt idx="1">
                  <c:v>American Indian/Alaskan Native</c:v>
                </c:pt>
                <c:pt idx="2">
                  <c:v>Black</c:v>
                </c:pt>
                <c:pt idx="3">
                  <c:v>White</c:v>
                </c:pt>
                <c:pt idx="4">
                  <c:v>Asian/Pacific Islander</c:v>
                </c:pt>
              </c:strCache>
            </c:strRef>
          </c:cat>
          <c:val>
            <c:numRef>
              <c:f>'Race-grad rate scsd'!$B$2:$B$6</c:f>
              <c:numCache>
                <c:formatCode>0%</c:formatCode>
                <c:ptCount val="5"/>
                <c:pt idx="0">
                  <c:v>0.36</c:v>
                </c:pt>
                <c:pt idx="1">
                  <c:v>0.48</c:v>
                </c:pt>
                <c:pt idx="2">
                  <c:v>0.5</c:v>
                </c:pt>
                <c:pt idx="3">
                  <c:v>0.55</c:v>
                </c:pt>
                <c:pt idx="4">
                  <c:v>0.66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6043672"/>
        <c:axId val="2125726312"/>
      </c:barChart>
      <c:catAx>
        <c:axId val="21260436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25726312"/>
        <c:crosses val="autoZero"/>
        <c:auto val="1"/>
        <c:lblAlgn val="ctr"/>
        <c:lblOffset val="100"/>
        <c:noMultiLvlLbl val="0"/>
      </c:catAx>
      <c:valAx>
        <c:axId val="212572631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6043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Proficent Students</a:t>
            </a:r>
            <a:r>
              <a:rPr lang="en-US" sz="1400" b="0" baseline="0"/>
              <a:t> - Grade 4 ELA</a:t>
            </a:r>
          </a:p>
          <a:p>
            <a:pPr>
              <a:defRPr/>
            </a:pPr>
            <a:r>
              <a:rPr lang="en-US" sz="1200" b="0" baseline="0"/>
              <a:t>2012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4378592853069"/>
          <c:y val="0.115819209039548"/>
          <c:w val="0.704461066910669"/>
          <c:h val="0.8125801859513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ysClr val="windowText" lastClr="000000"/>
              </a:solidFill>
              <a:ln>
                <a:solidFill>
                  <a:srgbClr val="00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ysClr val="windowText" lastClr="000000"/>
                </a:solidFill>
              </a:ln>
              <a:effectLst/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3-8'!$F$36:$F$54</c:f>
              <c:strCache>
                <c:ptCount val="19"/>
                <c:pt idx="0">
                  <c:v>Syracuse</c:v>
                </c:pt>
                <c:pt idx="1">
                  <c:v>Lafayette</c:v>
                </c:pt>
                <c:pt idx="2">
                  <c:v>Solvey</c:v>
                </c:pt>
                <c:pt idx="3">
                  <c:v>Jordan-Elbridge</c:v>
                </c:pt>
                <c:pt idx="4">
                  <c:v>Tully</c:v>
                </c:pt>
                <c:pt idx="5">
                  <c:v>NYS</c:v>
                </c:pt>
                <c:pt idx="6">
                  <c:v>East Syracuse</c:v>
                </c:pt>
                <c:pt idx="7">
                  <c:v>Onondaga</c:v>
                </c:pt>
                <c:pt idx="8">
                  <c:v>Liverpool</c:v>
                </c:pt>
                <c:pt idx="9">
                  <c:v>Lyncourt</c:v>
                </c:pt>
                <c:pt idx="10">
                  <c:v>North Syracuse</c:v>
                </c:pt>
                <c:pt idx="11">
                  <c:v>West Genesee</c:v>
                </c:pt>
                <c:pt idx="12">
                  <c:v>Baldwinsville</c:v>
                </c:pt>
                <c:pt idx="13">
                  <c:v>Jamesville-Dewitt</c:v>
                </c:pt>
                <c:pt idx="14">
                  <c:v>Fabius-Pompey</c:v>
                </c:pt>
                <c:pt idx="15">
                  <c:v>Skaneateles</c:v>
                </c:pt>
                <c:pt idx="16">
                  <c:v>Fayetteville-Manlius</c:v>
                </c:pt>
                <c:pt idx="17">
                  <c:v>Westhill</c:v>
                </c:pt>
                <c:pt idx="18">
                  <c:v>Marcellus</c:v>
                </c:pt>
              </c:strCache>
            </c:strRef>
          </c:cat>
          <c:val>
            <c:numRef>
              <c:f>'ELA 3-8'!$G$36:$G$54</c:f>
              <c:numCache>
                <c:formatCode>0%</c:formatCode>
                <c:ptCount val="19"/>
                <c:pt idx="0">
                  <c:v>0.283</c:v>
                </c:pt>
                <c:pt idx="1">
                  <c:v>0.406</c:v>
                </c:pt>
                <c:pt idx="2">
                  <c:v>0.476</c:v>
                </c:pt>
                <c:pt idx="3">
                  <c:v>0.487</c:v>
                </c:pt>
                <c:pt idx="4">
                  <c:v>0.554</c:v>
                </c:pt>
                <c:pt idx="5">
                  <c:v>0.594</c:v>
                </c:pt>
                <c:pt idx="6">
                  <c:v>0.604</c:v>
                </c:pt>
                <c:pt idx="7">
                  <c:v>0.604</c:v>
                </c:pt>
                <c:pt idx="8">
                  <c:v>0.607</c:v>
                </c:pt>
                <c:pt idx="9">
                  <c:v>0.607</c:v>
                </c:pt>
                <c:pt idx="10">
                  <c:v>0.65</c:v>
                </c:pt>
                <c:pt idx="11">
                  <c:v>0.684</c:v>
                </c:pt>
                <c:pt idx="12">
                  <c:v>0.743</c:v>
                </c:pt>
                <c:pt idx="13">
                  <c:v>0.78</c:v>
                </c:pt>
                <c:pt idx="14">
                  <c:v>0.784</c:v>
                </c:pt>
                <c:pt idx="15">
                  <c:v>0.79</c:v>
                </c:pt>
                <c:pt idx="16">
                  <c:v>0.796</c:v>
                </c:pt>
                <c:pt idx="17">
                  <c:v>0.861</c:v>
                </c:pt>
                <c:pt idx="18">
                  <c:v>0.877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2899224"/>
        <c:axId val="-2141444840"/>
      </c:barChart>
      <c:catAx>
        <c:axId val="2122899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41444840"/>
        <c:crosses val="autoZero"/>
        <c:auto val="1"/>
        <c:lblAlgn val="ctr"/>
        <c:lblOffset val="100"/>
        <c:noMultiLvlLbl val="0"/>
      </c:catAx>
      <c:valAx>
        <c:axId val="-21414448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2899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 baseline="0"/>
              <a:t>Economic Population Split in Syracuse City School District</a:t>
            </a:r>
          </a:p>
          <a:p>
            <a:pPr>
              <a:defRPr sz="1400" b="0"/>
            </a:pPr>
            <a:r>
              <a:rPr lang="en-US" sz="1200" b="0" baseline="0"/>
              <a:t>2009-10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504D"/>
            </a:solidFill>
          </c:spPr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'economic - grad rate scsd'!$A$3:$A$4</c:f>
              <c:strCache>
                <c:ptCount val="2"/>
                <c:pt idx="0">
                  <c:v>Economically Disadvantaged</c:v>
                </c:pt>
                <c:pt idx="1">
                  <c:v>Not Economically Disadvantaged</c:v>
                </c:pt>
              </c:strCache>
            </c:strRef>
          </c:cat>
          <c:val>
            <c:numRef>
              <c:f>'economic - grad rate scsd'!$B$3:$B$4</c:f>
              <c:numCache>
                <c:formatCode>0%</c:formatCode>
                <c:ptCount val="2"/>
                <c:pt idx="0">
                  <c:v>0.55</c:v>
                </c:pt>
                <c:pt idx="1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5 ELA</a:t>
            </a:r>
          </a:p>
          <a:p>
            <a:pPr>
              <a:defRPr sz="1400" b="0"/>
            </a:pPr>
            <a:r>
              <a:rPr lang="en-US" sz="1200" b="0"/>
              <a:t>2012</a:t>
            </a:r>
            <a:endParaRPr lang="en-US" sz="11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96715333396"/>
          <c:y val="0.115819209039548"/>
          <c:w val="0.73364298159128"/>
          <c:h val="0.8125801859513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ysClr val="windowText" lastClr="000000"/>
                </a:solidFill>
              </a:ln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3-8'!$F$64:$F$82</c:f>
              <c:strCache>
                <c:ptCount val="19"/>
                <c:pt idx="0">
                  <c:v>Syracuse</c:v>
                </c:pt>
                <c:pt idx="1">
                  <c:v>Solvey</c:v>
                </c:pt>
                <c:pt idx="2">
                  <c:v>Lyncourt</c:v>
                </c:pt>
                <c:pt idx="3">
                  <c:v>Jordan-Elbridge</c:v>
                </c:pt>
                <c:pt idx="4">
                  <c:v>Fabius-Pompey</c:v>
                </c:pt>
                <c:pt idx="5">
                  <c:v>NYS</c:v>
                </c:pt>
                <c:pt idx="6">
                  <c:v>North Syracuse</c:v>
                </c:pt>
                <c:pt idx="7">
                  <c:v>East Syracuse</c:v>
                </c:pt>
                <c:pt idx="8">
                  <c:v>Onondaga</c:v>
                </c:pt>
                <c:pt idx="9">
                  <c:v>Liverpool</c:v>
                </c:pt>
                <c:pt idx="10">
                  <c:v>Lafayette</c:v>
                </c:pt>
                <c:pt idx="11">
                  <c:v>Tully</c:v>
                </c:pt>
                <c:pt idx="12">
                  <c:v>Baldwinsville</c:v>
                </c:pt>
                <c:pt idx="13">
                  <c:v>West Genesee</c:v>
                </c:pt>
                <c:pt idx="14">
                  <c:v>Marcellus</c:v>
                </c:pt>
                <c:pt idx="15">
                  <c:v>Westhill</c:v>
                </c:pt>
                <c:pt idx="16">
                  <c:v>Skaneateles</c:v>
                </c:pt>
                <c:pt idx="17">
                  <c:v>Jamesville-Dewitt</c:v>
                </c:pt>
                <c:pt idx="18">
                  <c:v>Fayetteville-Manlius</c:v>
                </c:pt>
              </c:strCache>
            </c:strRef>
          </c:cat>
          <c:val>
            <c:numRef>
              <c:f>'ELA 3-8'!$G$64:$G$82</c:f>
              <c:numCache>
                <c:formatCode>0%</c:formatCode>
                <c:ptCount val="19"/>
                <c:pt idx="0">
                  <c:v>0.236</c:v>
                </c:pt>
                <c:pt idx="1">
                  <c:v>0.427</c:v>
                </c:pt>
                <c:pt idx="2">
                  <c:v>0.475</c:v>
                </c:pt>
                <c:pt idx="3">
                  <c:v>0.52</c:v>
                </c:pt>
                <c:pt idx="4">
                  <c:v>0.552</c:v>
                </c:pt>
                <c:pt idx="5">
                  <c:v>0.576</c:v>
                </c:pt>
                <c:pt idx="6">
                  <c:v>0.585</c:v>
                </c:pt>
                <c:pt idx="7">
                  <c:v>0.611</c:v>
                </c:pt>
                <c:pt idx="8">
                  <c:v>0.613</c:v>
                </c:pt>
                <c:pt idx="9">
                  <c:v>0.626</c:v>
                </c:pt>
                <c:pt idx="10">
                  <c:v>0.643</c:v>
                </c:pt>
                <c:pt idx="11">
                  <c:v>0.652</c:v>
                </c:pt>
                <c:pt idx="12">
                  <c:v>0.67</c:v>
                </c:pt>
                <c:pt idx="13">
                  <c:v>0.705</c:v>
                </c:pt>
                <c:pt idx="14">
                  <c:v>0.716</c:v>
                </c:pt>
                <c:pt idx="15">
                  <c:v>0.723</c:v>
                </c:pt>
                <c:pt idx="16">
                  <c:v>0.77</c:v>
                </c:pt>
                <c:pt idx="17">
                  <c:v>0.8</c:v>
                </c:pt>
                <c:pt idx="18">
                  <c:v>0.816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7628824"/>
        <c:axId val="-2129906488"/>
      </c:barChart>
      <c:catAx>
        <c:axId val="21276288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29906488"/>
        <c:crosses val="autoZero"/>
        <c:auto val="1"/>
        <c:lblAlgn val="ctr"/>
        <c:lblOffset val="100"/>
        <c:noMultiLvlLbl val="0"/>
      </c:catAx>
      <c:valAx>
        <c:axId val="-212990648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7628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6 ELA</a:t>
            </a:r>
          </a:p>
          <a:p>
            <a:pPr>
              <a:defRPr sz="1400" b="0"/>
            </a:pPr>
            <a:r>
              <a:rPr lang="en-US" sz="1200" b="0"/>
              <a:t>2012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96715333396"/>
          <c:y val="0.115819209039548"/>
          <c:w val="0.73364298159128"/>
          <c:h val="0.8125801859513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3-8'!$F$93:$F$111</c:f>
              <c:strCache>
                <c:ptCount val="19"/>
                <c:pt idx="0">
                  <c:v>Syracuse</c:v>
                </c:pt>
                <c:pt idx="1">
                  <c:v>Solvey</c:v>
                </c:pt>
                <c:pt idx="2">
                  <c:v>Lyncourt</c:v>
                </c:pt>
                <c:pt idx="3">
                  <c:v>East Syracuse</c:v>
                </c:pt>
                <c:pt idx="4">
                  <c:v>Lafayette</c:v>
                </c:pt>
                <c:pt idx="5">
                  <c:v>NYS</c:v>
                </c:pt>
                <c:pt idx="6">
                  <c:v>Jordan-Elbridge</c:v>
                </c:pt>
                <c:pt idx="7">
                  <c:v>Onondaga</c:v>
                </c:pt>
                <c:pt idx="8">
                  <c:v>Liverpool</c:v>
                </c:pt>
                <c:pt idx="9">
                  <c:v>North Syracuse</c:v>
                </c:pt>
                <c:pt idx="10">
                  <c:v>Tully</c:v>
                </c:pt>
                <c:pt idx="11">
                  <c:v>Fabius-Pompey</c:v>
                </c:pt>
                <c:pt idx="12">
                  <c:v>Marcellus</c:v>
                </c:pt>
                <c:pt idx="13">
                  <c:v>Baldwinsville</c:v>
                </c:pt>
                <c:pt idx="14">
                  <c:v>West Genesee</c:v>
                </c:pt>
                <c:pt idx="15">
                  <c:v>Westhill</c:v>
                </c:pt>
                <c:pt idx="16">
                  <c:v>Jamesville-Dewitt</c:v>
                </c:pt>
                <c:pt idx="17">
                  <c:v>Skaneateles</c:v>
                </c:pt>
                <c:pt idx="18">
                  <c:v>Fayetteville-Manlius</c:v>
                </c:pt>
              </c:strCache>
            </c:strRef>
          </c:cat>
          <c:val>
            <c:numRef>
              <c:f>'ELA 3-8'!$G$93:$G$111</c:f>
              <c:numCache>
                <c:formatCode>0%</c:formatCode>
                <c:ptCount val="19"/>
                <c:pt idx="0">
                  <c:v>0.25</c:v>
                </c:pt>
                <c:pt idx="1">
                  <c:v>0.379</c:v>
                </c:pt>
                <c:pt idx="2">
                  <c:v>0.387</c:v>
                </c:pt>
                <c:pt idx="3">
                  <c:v>0.51</c:v>
                </c:pt>
                <c:pt idx="4">
                  <c:v>0.541</c:v>
                </c:pt>
                <c:pt idx="5">
                  <c:v>0.557</c:v>
                </c:pt>
                <c:pt idx="6">
                  <c:v>0.58</c:v>
                </c:pt>
                <c:pt idx="7">
                  <c:v>0.584</c:v>
                </c:pt>
                <c:pt idx="8">
                  <c:v>0.613</c:v>
                </c:pt>
                <c:pt idx="9">
                  <c:v>0.634</c:v>
                </c:pt>
                <c:pt idx="10">
                  <c:v>0.684</c:v>
                </c:pt>
                <c:pt idx="11">
                  <c:v>0.691</c:v>
                </c:pt>
                <c:pt idx="12">
                  <c:v>0.709</c:v>
                </c:pt>
                <c:pt idx="13">
                  <c:v>0.719</c:v>
                </c:pt>
                <c:pt idx="14">
                  <c:v>0.729</c:v>
                </c:pt>
                <c:pt idx="15">
                  <c:v>0.779</c:v>
                </c:pt>
                <c:pt idx="16">
                  <c:v>0.795</c:v>
                </c:pt>
                <c:pt idx="17">
                  <c:v>0.81</c:v>
                </c:pt>
                <c:pt idx="18">
                  <c:v>0.839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1776888"/>
        <c:axId val="-2141342456"/>
      </c:barChart>
      <c:catAx>
        <c:axId val="-21417768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1342456"/>
        <c:crosses val="autoZero"/>
        <c:auto val="1"/>
        <c:lblAlgn val="ctr"/>
        <c:lblOffset val="100"/>
        <c:noMultiLvlLbl val="0"/>
      </c:catAx>
      <c:valAx>
        <c:axId val="-21413424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41776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7 ELA</a:t>
            </a:r>
          </a:p>
          <a:p>
            <a:pPr>
              <a:defRPr sz="1400" b="0"/>
            </a:pPr>
            <a:r>
              <a:rPr lang="en-US" sz="1200" b="0"/>
              <a:t>2012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96715333396"/>
          <c:y val="0.115819209039548"/>
          <c:w val="0.73364298159128"/>
          <c:h val="0.8125801859513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3-8'!$F$121:$F$139</c:f>
              <c:strCache>
                <c:ptCount val="19"/>
                <c:pt idx="0">
                  <c:v>Syracuse</c:v>
                </c:pt>
                <c:pt idx="1">
                  <c:v>Lafayette</c:v>
                </c:pt>
                <c:pt idx="2">
                  <c:v>North Syracuse</c:v>
                </c:pt>
                <c:pt idx="3">
                  <c:v>Solvey</c:v>
                </c:pt>
                <c:pt idx="4">
                  <c:v>NYS</c:v>
                </c:pt>
                <c:pt idx="5">
                  <c:v>Lyncourt</c:v>
                </c:pt>
                <c:pt idx="6">
                  <c:v>Onondaga</c:v>
                </c:pt>
                <c:pt idx="7">
                  <c:v>Liverpool</c:v>
                </c:pt>
                <c:pt idx="8">
                  <c:v>Marcellus</c:v>
                </c:pt>
                <c:pt idx="9">
                  <c:v>East Syracuse</c:v>
                </c:pt>
                <c:pt idx="10">
                  <c:v>Jordan-Elbridge</c:v>
                </c:pt>
                <c:pt idx="11">
                  <c:v>Baldwinsville</c:v>
                </c:pt>
                <c:pt idx="12">
                  <c:v>West Genesee</c:v>
                </c:pt>
                <c:pt idx="13">
                  <c:v>Westhill</c:v>
                </c:pt>
                <c:pt idx="14">
                  <c:v>Fabius-Pompey</c:v>
                </c:pt>
                <c:pt idx="15">
                  <c:v>Jamesville-Dewitt</c:v>
                </c:pt>
                <c:pt idx="16">
                  <c:v>Tully</c:v>
                </c:pt>
                <c:pt idx="17">
                  <c:v>Skaneateles</c:v>
                </c:pt>
                <c:pt idx="18">
                  <c:v>Fayetteville-Manlius</c:v>
                </c:pt>
              </c:strCache>
            </c:strRef>
          </c:cat>
          <c:val>
            <c:numRef>
              <c:f>'ELA 3-8'!$G$121:$G$139</c:f>
              <c:numCache>
                <c:formatCode>0%</c:formatCode>
                <c:ptCount val="19"/>
                <c:pt idx="0">
                  <c:v>0.206</c:v>
                </c:pt>
                <c:pt idx="1">
                  <c:v>0.463</c:v>
                </c:pt>
                <c:pt idx="2">
                  <c:v>0.517</c:v>
                </c:pt>
                <c:pt idx="3">
                  <c:v>0.522</c:v>
                </c:pt>
                <c:pt idx="4">
                  <c:v>0.523</c:v>
                </c:pt>
                <c:pt idx="5">
                  <c:v>0.546</c:v>
                </c:pt>
                <c:pt idx="6">
                  <c:v>0.546</c:v>
                </c:pt>
                <c:pt idx="7">
                  <c:v>0.554</c:v>
                </c:pt>
                <c:pt idx="8">
                  <c:v>0.562</c:v>
                </c:pt>
                <c:pt idx="9">
                  <c:v>0.576</c:v>
                </c:pt>
                <c:pt idx="10">
                  <c:v>0.58</c:v>
                </c:pt>
                <c:pt idx="11">
                  <c:v>0.639</c:v>
                </c:pt>
                <c:pt idx="12">
                  <c:v>0.667</c:v>
                </c:pt>
                <c:pt idx="13">
                  <c:v>0.667</c:v>
                </c:pt>
                <c:pt idx="14">
                  <c:v>0.697</c:v>
                </c:pt>
                <c:pt idx="15">
                  <c:v>0.781</c:v>
                </c:pt>
                <c:pt idx="16">
                  <c:v>0.808</c:v>
                </c:pt>
                <c:pt idx="17">
                  <c:v>0.81</c:v>
                </c:pt>
                <c:pt idx="18">
                  <c:v>0.832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0269464"/>
        <c:axId val="2139507528"/>
      </c:barChart>
      <c:catAx>
        <c:axId val="-21302694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39507528"/>
        <c:crosses val="autoZero"/>
        <c:auto val="1"/>
        <c:lblAlgn val="ctr"/>
        <c:lblOffset val="100"/>
        <c:noMultiLvlLbl val="0"/>
      </c:catAx>
      <c:valAx>
        <c:axId val="21395075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30269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8 ELA</a:t>
            </a:r>
          </a:p>
          <a:p>
            <a:pPr>
              <a:defRPr sz="1400" b="0"/>
            </a:pPr>
            <a:r>
              <a:rPr lang="en-US" sz="1200" b="0"/>
              <a:t>2012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6122594050744"/>
          <c:y val="0.118471772593413"/>
          <c:w val="0.68271708223972"/>
          <c:h val="0.8099277344973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ysClr val="windowText" lastClr="000000"/>
              </a:solidFill>
              <a:ln>
                <a:solidFill>
                  <a:srgbClr val="000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solidFill>
                  <a:sysClr val="windowText" lastClr="000000"/>
                </a:solidFill>
              </a:ln>
              <a:effectLst/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3-8'!$F$148:$F$166</c:f>
              <c:strCache>
                <c:ptCount val="19"/>
                <c:pt idx="0">
                  <c:v>Syracuse</c:v>
                </c:pt>
                <c:pt idx="1">
                  <c:v>Lafayette</c:v>
                </c:pt>
                <c:pt idx="2">
                  <c:v>Onondaga</c:v>
                </c:pt>
                <c:pt idx="3">
                  <c:v>Jordan-Elbridge</c:v>
                </c:pt>
                <c:pt idx="4">
                  <c:v>East Syracuse</c:v>
                </c:pt>
                <c:pt idx="5">
                  <c:v>Fabius-Pompey</c:v>
                </c:pt>
                <c:pt idx="6">
                  <c:v>Solvey</c:v>
                </c:pt>
                <c:pt idx="7">
                  <c:v>NYS</c:v>
                </c:pt>
                <c:pt idx="8">
                  <c:v>Lyncourt</c:v>
                </c:pt>
                <c:pt idx="9">
                  <c:v>North Syracuse</c:v>
                </c:pt>
                <c:pt idx="10">
                  <c:v>Baldwinsville</c:v>
                </c:pt>
                <c:pt idx="11">
                  <c:v>Liverpool</c:v>
                </c:pt>
                <c:pt idx="12">
                  <c:v>Tully</c:v>
                </c:pt>
                <c:pt idx="13">
                  <c:v>West Genesee</c:v>
                </c:pt>
                <c:pt idx="14">
                  <c:v>Westhill</c:v>
                </c:pt>
                <c:pt idx="15">
                  <c:v>Marcellus</c:v>
                </c:pt>
                <c:pt idx="16">
                  <c:v>Jamesville-Dewitt</c:v>
                </c:pt>
                <c:pt idx="17">
                  <c:v>Fayetteville-Manlius</c:v>
                </c:pt>
                <c:pt idx="18">
                  <c:v>Skaneateles</c:v>
                </c:pt>
              </c:strCache>
            </c:strRef>
          </c:cat>
          <c:val>
            <c:numRef>
              <c:f>'ELA 3-8'!$G$148:$G$166</c:f>
              <c:numCache>
                <c:formatCode>0%</c:formatCode>
                <c:ptCount val="19"/>
                <c:pt idx="0">
                  <c:v>0.198</c:v>
                </c:pt>
                <c:pt idx="1">
                  <c:v>0.439</c:v>
                </c:pt>
                <c:pt idx="2">
                  <c:v>0.455</c:v>
                </c:pt>
                <c:pt idx="3">
                  <c:v>0.47</c:v>
                </c:pt>
                <c:pt idx="4">
                  <c:v>0.486</c:v>
                </c:pt>
                <c:pt idx="5">
                  <c:v>0.486</c:v>
                </c:pt>
                <c:pt idx="6">
                  <c:v>0.5</c:v>
                </c:pt>
                <c:pt idx="7">
                  <c:v>0.503</c:v>
                </c:pt>
                <c:pt idx="8">
                  <c:v>0.541</c:v>
                </c:pt>
                <c:pt idx="9">
                  <c:v>0.548</c:v>
                </c:pt>
                <c:pt idx="10">
                  <c:v>0.579</c:v>
                </c:pt>
                <c:pt idx="11">
                  <c:v>0.65</c:v>
                </c:pt>
                <c:pt idx="12">
                  <c:v>0.667</c:v>
                </c:pt>
                <c:pt idx="13">
                  <c:v>0.715</c:v>
                </c:pt>
                <c:pt idx="14">
                  <c:v>0.733</c:v>
                </c:pt>
                <c:pt idx="15">
                  <c:v>0.748</c:v>
                </c:pt>
                <c:pt idx="16">
                  <c:v>0.749</c:v>
                </c:pt>
                <c:pt idx="17">
                  <c:v>0.806</c:v>
                </c:pt>
                <c:pt idx="18">
                  <c:v>0.83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6142824"/>
        <c:axId val="2139623416"/>
      </c:barChart>
      <c:catAx>
        <c:axId val="-21261428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39623416"/>
        <c:crosses val="autoZero"/>
        <c:auto val="1"/>
        <c:lblAlgn val="ctr"/>
        <c:lblOffset val="100"/>
        <c:noMultiLvlLbl val="0"/>
      </c:catAx>
      <c:valAx>
        <c:axId val="213962341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26142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Revenue(in $mil) for Syracuse City School District</a:t>
            </a:r>
          </a:p>
          <a:p>
            <a:pPr>
              <a:defRPr sz="1400" b="0"/>
            </a:pPr>
            <a:r>
              <a:rPr lang="en-US" sz="1200" b="0" baseline="0"/>
              <a:t>2000-10</a:t>
            </a:r>
          </a:p>
          <a:p>
            <a:pPr>
              <a:defRPr sz="1400" b="0"/>
            </a:pPr>
            <a:endParaRPr lang="en-US" sz="14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14625255176436"/>
          <c:y val="0.110354969673735"/>
          <c:w val="0.867825532225139"/>
          <c:h val="0.666495054764001"/>
        </c:manualLayout>
      </c:layout>
      <c:lineChart>
        <c:grouping val="standard"/>
        <c:varyColors val="0"/>
        <c:ser>
          <c:idx val="0"/>
          <c:order val="0"/>
          <c:tx>
            <c:strRef>
              <c:f>'Total Revenue'!$A$16</c:f>
              <c:strCache>
                <c:ptCount val="1"/>
                <c:pt idx="0">
                  <c:v>Total Revenue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'Total Revenue'!$B$16:$L$16</c:f>
              <c:numCache>
                <c:formatCode>0</c:formatCode>
                <c:ptCount val="11"/>
                <c:pt idx="0">
                  <c:v>262.385027</c:v>
                </c:pt>
                <c:pt idx="1">
                  <c:v>272.885321</c:v>
                </c:pt>
                <c:pt idx="2">
                  <c:v>278.151978</c:v>
                </c:pt>
                <c:pt idx="3">
                  <c:v>304.068061</c:v>
                </c:pt>
                <c:pt idx="4">
                  <c:v>344.998281</c:v>
                </c:pt>
                <c:pt idx="5">
                  <c:v>333.878201</c:v>
                </c:pt>
                <c:pt idx="6">
                  <c:v>353.901287</c:v>
                </c:pt>
                <c:pt idx="7">
                  <c:v>377.010075</c:v>
                </c:pt>
                <c:pt idx="8">
                  <c:v>406.177923</c:v>
                </c:pt>
                <c:pt idx="9">
                  <c:v>419.291717</c:v>
                </c:pt>
                <c:pt idx="10">
                  <c:v>403.954657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Revenue'!$A$12</c:f>
              <c:strCache>
                <c:ptCount val="1"/>
                <c:pt idx="0">
                  <c:v>Local Revenue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'Total Revenue'!$B$12:$L$12</c:f>
              <c:numCache>
                <c:formatCode>0</c:formatCode>
                <c:ptCount val="11"/>
                <c:pt idx="0">
                  <c:v>56.537959</c:v>
                </c:pt>
                <c:pt idx="1">
                  <c:v>63.511928</c:v>
                </c:pt>
                <c:pt idx="2">
                  <c:v>62.401279</c:v>
                </c:pt>
                <c:pt idx="3">
                  <c:v>67.730725</c:v>
                </c:pt>
                <c:pt idx="4">
                  <c:v>70.729563</c:v>
                </c:pt>
                <c:pt idx="5">
                  <c:v>73.298542</c:v>
                </c:pt>
                <c:pt idx="6">
                  <c:v>71.591734</c:v>
                </c:pt>
                <c:pt idx="7">
                  <c:v>69.544476</c:v>
                </c:pt>
                <c:pt idx="8">
                  <c:v>82.30567499999999</c:v>
                </c:pt>
                <c:pt idx="9">
                  <c:v>78.782625</c:v>
                </c:pt>
                <c:pt idx="10">
                  <c:v>80.04171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Revenue'!$A$13</c:f>
              <c:strCache>
                <c:ptCount val="1"/>
                <c:pt idx="0">
                  <c:v>Federal Revenue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x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52083333333333"/>
                  <c:y val="-0.01773413154816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'Total Revenue'!$B$13:$L$13</c:f>
              <c:numCache>
                <c:formatCode>0</c:formatCode>
                <c:ptCount val="11"/>
                <c:pt idx="0">
                  <c:v>29.078125</c:v>
                </c:pt>
                <c:pt idx="1">
                  <c:v>28.839577</c:v>
                </c:pt>
                <c:pt idx="2">
                  <c:v>29.50652</c:v>
                </c:pt>
                <c:pt idx="3">
                  <c:v>37.692416</c:v>
                </c:pt>
                <c:pt idx="4">
                  <c:v>40.026283</c:v>
                </c:pt>
                <c:pt idx="5">
                  <c:v>37.641068</c:v>
                </c:pt>
                <c:pt idx="6">
                  <c:v>43.76976</c:v>
                </c:pt>
                <c:pt idx="7">
                  <c:v>38.572643</c:v>
                </c:pt>
                <c:pt idx="8">
                  <c:v>34.238845</c:v>
                </c:pt>
                <c:pt idx="9">
                  <c:v>66.048891</c:v>
                </c:pt>
                <c:pt idx="10">
                  <c:v>56.447832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Revenue'!$A$14</c:f>
              <c:strCache>
                <c:ptCount val="1"/>
                <c:pt idx="0">
                  <c:v>State Aid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squar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'Total Revenue'!$B$14:$L$14</c:f>
              <c:numCache>
                <c:formatCode>0</c:formatCode>
                <c:ptCount val="11"/>
                <c:pt idx="0">
                  <c:v>171.703659</c:v>
                </c:pt>
                <c:pt idx="1">
                  <c:v>173.512656</c:v>
                </c:pt>
                <c:pt idx="2">
                  <c:v>178.77967</c:v>
                </c:pt>
                <c:pt idx="3">
                  <c:v>191.043945</c:v>
                </c:pt>
                <c:pt idx="4">
                  <c:v>225.929195</c:v>
                </c:pt>
                <c:pt idx="5">
                  <c:v>214.651573</c:v>
                </c:pt>
                <c:pt idx="6">
                  <c:v>230.073864</c:v>
                </c:pt>
                <c:pt idx="7">
                  <c:v>260.716961</c:v>
                </c:pt>
                <c:pt idx="8">
                  <c:v>281.647921</c:v>
                </c:pt>
                <c:pt idx="9">
                  <c:v>266.607644</c:v>
                </c:pt>
                <c:pt idx="10">
                  <c:v>260.248262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Revenue'!$A$15</c:f>
              <c:strCache>
                <c:ptCount val="1"/>
                <c:pt idx="0">
                  <c:v>School Tax Relief (STAR)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-0.0273900918635171"/>
                  <c:y val="-0.02023101044953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887157334499854"/>
                  <c:y val="-0.01523725264678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04456474190726"/>
                  <c:y val="-0.01773413154816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04456474190726"/>
                  <c:y val="-0.0252247682522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04456474190726"/>
                  <c:y val="-0.01773413154816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81308326042578"/>
                  <c:y val="-0.01773413154816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50752770487023"/>
                  <c:y val="-0.02272788935090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204456474190727"/>
                  <c:y val="-0.0227278893509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204456474190726"/>
                  <c:y val="-0.0227278893509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'Total Revenue'!$B$15:$L$15</c:f>
              <c:numCache>
                <c:formatCode>0</c:formatCode>
                <c:ptCount val="11"/>
                <c:pt idx="0">
                  <c:v>5.065284</c:v>
                </c:pt>
                <c:pt idx="1">
                  <c:v>7.02116</c:v>
                </c:pt>
                <c:pt idx="2">
                  <c:v>7.464509</c:v>
                </c:pt>
                <c:pt idx="3">
                  <c:v>7.600975</c:v>
                </c:pt>
                <c:pt idx="4">
                  <c:v>8.31324</c:v>
                </c:pt>
                <c:pt idx="5">
                  <c:v>8.287018</c:v>
                </c:pt>
                <c:pt idx="6">
                  <c:v>8.465929</c:v>
                </c:pt>
                <c:pt idx="7">
                  <c:v>8.175995</c:v>
                </c:pt>
                <c:pt idx="8">
                  <c:v>7.985482</c:v>
                </c:pt>
                <c:pt idx="9">
                  <c:v>7.852557</c:v>
                </c:pt>
                <c:pt idx="10">
                  <c:v>7.216853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49176"/>
        <c:axId val="2126179464"/>
      </c:lineChart>
      <c:catAx>
        <c:axId val="212614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26179464"/>
        <c:crosses val="autoZero"/>
        <c:auto val="1"/>
        <c:lblAlgn val="ctr"/>
        <c:lblOffset val="100"/>
        <c:noMultiLvlLbl val="0"/>
      </c:catAx>
      <c:valAx>
        <c:axId val="2126179464"/>
        <c:scaling>
          <c:orientation val="minMax"/>
          <c:max val="450.0"/>
          <c:min val="0.0"/>
        </c:scaling>
        <c:delete val="1"/>
        <c:axPos val="l"/>
        <c:numFmt formatCode="&quot;$&quot;#,##0" sourceLinked="0"/>
        <c:majorTickMark val="out"/>
        <c:minorTickMark val="none"/>
        <c:tickLblPos val="nextTo"/>
        <c:crossAx val="2126149176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73656131525226"/>
          <c:y val="0.835179450883246"/>
          <c:w val="0.761484033245844"/>
          <c:h val="0.14983927570851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Total Revenue in Million</a:t>
            </a:r>
            <a:r>
              <a:rPr lang="en-US" sz="1400" b="0" baseline="0"/>
              <a:t> $ for Four Upstate City School Districts</a:t>
            </a:r>
          </a:p>
          <a:p>
            <a:pPr>
              <a:defRPr b="0"/>
            </a:pPr>
            <a:r>
              <a:rPr lang="en-US" sz="1200" b="0"/>
              <a:t>2000-10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3577938174395"/>
          <c:y val="0.162416815068286"/>
          <c:w val="0.830475453846396"/>
          <c:h val="0.703075397095731"/>
        </c:manualLayout>
      </c:layout>
      <c:lineChart>
        <c:grouping val="standard"/>
        <c:varyColors val="0"/>
        <c:ser>
          <c:idx val="0"/>
          <c:order val="0"/>
          <c:tx>
            <c:strRef>
              <c:f>'Total Revenue Compare'!$A$3</c:f>
              <c:strCache>
                <c:ptCount val="1"/>
                <c:pt idx="0">
                  <c:v>Albany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x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 Compare'!$B$2:$L$2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'Total Revenue Compare'!$B$3:$L$3</c:f>
              <c:numCache>
                <c:formatCode>0</c:formatCode>
                <c:ptCount val="11"/>
                <c:pt idx="0">
                  <c:v>133.4</c:v>
                </c:pt>
                <c:pt idx="1">
                  <c:v>137.2</c:v>
                </c:pt>
                <c:pt idx="2">
                  <c:v>149.5</c:v>
                </c:pt>
                <c:pt idx="3">
                  <c:v>157.6</c:v>
                </c:pt>
                <c:pt idx="4">
                  <c:v>178.1</c:v>
                </c:pt>
                <c:pt idx="5">
                  <c:v>179.7</c:v>
                </c:pt>
                <c:pt idx="6">
                  <c:v>187.1</c:v>
                </c:pt>
                <c:pt idx="7">
                  <c:v>204.3</c:v>
                </c:pt>
                <c:pt idx="8">
                  <c:v>219.4</c:v>
                </c:pt>
                <c:pt idx="9">
                  <c:v>224.7</c:v>
                </c:pt>
                <c:pt idx="10">
                  <c:v>219.6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Revenue Compare'!$A$4</c:f>
              <c:strCache>
                <c:ptCount val="1"/>
                <c:pt idx="0">
                  <c:v>Buffalo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 Compare'!$B$2:$L$2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'Total Revenue Compare'!$B$4:$L$4</c:f>
              <c:numCache>
                <c:formatCode>0</c:formatCode>
                <c:ptCount val="11"/>
                <c:pt idx="0">
                  <c:v>569.9</c:v>
                </c:pt>
                <c:pt idx="1">
                  <c:v>560.6</c:v>
                </c:pt>
                <c:pt idx="2">
                  <c:v>564.4</c:v>
                </c:pt>
                <c:pt idx="3">
                  <c:v>640.001</c:v>
                </c:pt>
                <c:pt idx="4">
                  <c:v>644.3</c:v>
                </c:pt>
                <c:pt idx="5">
                  <c:v>676.2</c:v>
                </c:pt>
                <c:pt idx="6">
                  <c:v>724.2</c:v>
                </c:pt>
                <c:pt idx="7">
                  <c:v>792.6</c:v>
                </c:pt>
                <c:pt idx="8">
                  <c:v>823.2</c:v>
                </c:pt>
                <c:pt idx="9">
                  <c:v>821.7</c:v>
                </c:pt>
                <c:pt idx="10">
                  <c:v>843.6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Revenue Compare'!$A$5</c:f>
              <c:strCache>
                <c:ptCount val="1"/>
                <c:pt idx="0">
                  <c:v>Rochester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squar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 Compare'!$B$2:$L$2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'Total Revenue Compare'!$B$5:$L$5</c:f>
              <c:numCache>
                <c:formatCode>0</c:formatCode>
                <c:ptCount val="11"/>
                <c:pt idx="0">
                  <c:v>471.1</c:v>
                </c:pt>
                <c:pt idx="1">
                  <c:v>500.5</c:v>
                </c:pt>
                <c:pt idx="2">
                  <c:v>542.8</c:v>
                </c:pt>
                <c:pt idx="3">
                  <c:v>544.7</c:v>
                </c:pt>
                <c:pt idx="4">
                  <c:v>562.2</c:v>
                </c:pt>
                <c:pt idx="5">
                  <c:v>566.1</c:v>
                </c:pt>
                <c:pt idx="6">
                  <c:v>589.1</c:v>
                </c:pt>
                <c:pt idx="7">
                  <c:v>618.2</c:v>
                </c:pt>
                <c:pt idx="8">
                  <c:v>666.0</c:v>
                </c:pt>
                <c:pt idx="9">
                  <c:v>686.3</c:v>
                </c:pt>
                <c:pt idx="10">
                  <c:v>665.5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Revenue Compare'!$A$6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 Compare'!$B$2:$L$2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'Total Revenue Compare'!$B$6:$L$6</c:f>
              <c:numCache>
                <c:formatCode>0</c:formatCode>
                <c:ptCount val="11"/>
                <c:pt idx="0">
                  <c:v>262.4</c:v>
                </c:pt>
                <c:pt idx="1">
                  <c:v>272.9</c:v>
                </c:pt>
                <c:pt idx="2">
                  <c:v>278.2</c:v>
                </c:pt>
                <c:pt idx="3">
                  <c:v>304.1</c:v>
                </c:pt>
                <c:pt idx="4">
                  <c:v>345.0</c:v>
                </c:pt>
                <c:pt idx="5">
                  <c:v>333.9</c:v>
                </c:pt>
                <c:pt idx="6">
                  <c:v>353.9</c:v>
                </c:pt>
                <c:pt idx="7">
                  <c:v>377.0</c:v>
                </c:pt>
                <c:pt idx="8">
                  <c:v>406.2</c:v>
                </c:pt>
                <c:pt idx="9">
                  <c:v>419.3</c:v>
                </c:pt>
                <c:pt idx="10">
                  <c:v>404.0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76792"/>
        <c:axId val="-2125745944"/>
      </c:lineChart>
      <c:catAx>
        <c:axId val="-214167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-2125745944"/>
        <c:crosses val="autoZero"/>
        <c:auto val="1"/>
        <c:lblAlgn val="ctr"/>
        <c:lblOffset val="100"/>
        <c:noMultiLvlLbl val="0"/>
      </c:catAx>
      <c:valAx>
        <c:axId val="-2125745944"/>
        <c:scaling>
          <c:orientation val="minMax"/>
        </c:scaling>
        <c:delete val="1"/>
        <c:axPos val="l"/>
        <c:numFmt formatCode="&quot;$&quot;#,##0" sourceLinked="0"/>
        <c:majorTickMark val="out"/>
        <c:minorTickMark val="none"/>
        <c:tickLblPos val="nextTo"/>
        <c:crossAx val="-21416767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6</xdr:row>
      <xdr:rowOff>60325</xdr:rowOff>
    </xdr:from>
    <xdr:to>
      <xdr:col>10</xdr:col>
      <xdr:colOff>698500</xdr:colOff>
      <xdr:row>23</xdr:row>
      <xdr:rowOff>155575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455083</xdr:colOff>
      <xdr:row>6</xdr:row>
      <xdr:rowOff>116417</xdr:rowOff>
    </xdr:from>
    <xdr:to>
      <xdr:col>20</xdr:col>
      <xdr:colOff>583670</xdr:colOff>
      <xdr:row>23</xdr:row>
      <xdr:rowOff>149225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321467</xdr:colOff>
      <xdr:row>27</xdr:row>
      <xdr:rowOff>110725</xdr:rowOff>
    </xdr:from>
    <xdr:to>
      <xdr:col>20</xdr:col>
      <xdr:colOff>450054</xdr:colOff>
      <xdr:row>45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0</xdr:row>
      <xdr:rowOff>0</xdr:rowOff>
    </xdr:from>
    <xdr:to>
      <xdr:col>19</xdr:col>
      <xdr:colOff>161925</xdr:colOff>
      <xdr:row>11</xdr:row>
      <xdr:rowOff>100013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15</xdr:row>
      <xdr:rowOff>109537</xdr:rowOff>
    </xdr:from>
    <xdr:to>
      <xdr:col>8</xdr:col>
      <xdr:colOff>28575</xdr:colOff>
      <xdr:row>29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6</xdr:row>
      <xdr:rowOff>4762</xdr:rowOff>
    </xdr:from>
    <xdr:to>
      <xdr:col>23</xdr:col>
      <xdr:colOff>13607</xdr:colOff>
      <xdr:row>22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204107</xdr:colOff>
      <xdr:row>23</xdr:row>
      <xdr:rowOff>131987</xdr:rowOff>
    </xdr:from>
    <xdr:to>
      <xdr:col>20</xdr:col>
      <xdr:colOff>424543</xdr:colOff>
      <xdr:row>45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20</xdr:row>
      <xdr:rowOff>71436</xdr:rowOff>
    </xdr:from>
    <xdr:to>
      <xdr:col>13</xdr:col>
      <xdr:colOff>209550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6</xdr:row>
      <xdr:rowOff>90487</xdr:rowOff>
    </xdr:from>
    <xdr:to>
      <xdr:col>14</xdr:col>
      <xdr:colOff>187324</xdr:colOff>
      <xdr:row>20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11</xdr:row>
      <xdr:rowOff>80962</xdr:rowOff>
    </xdr:from>
    <xdr:to>
      <xdr:col>6</xdr:col>
      <xdr:colOff>876301</xdr:colOff>
      <xdr:row>32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685799</xdr:colOff>
      <xdr:row>11</xdr:row>
      <xdr:rowOff>138111</xdr:rowOff>
    </xdr:from>
    <xdr:to>
      <xdr:col>14</xdr:col>
      <xdr:colOff>476249</xdr:colOff>
      <xdr:row>32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10</xdr:row>
      <xdr:rowOff>90486</xdr:rowOff>
    </xdr:from>
    <xdr:to>
      <xdr:col>12</xdr:col>
      <xdr:colOff>276224</xdr:colOff>
      <xdr:row>26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139700</xdr:rowOff>
    </xdr:from>
    <xdr:to>
      <xdr:col>17</xdr:col>
      <xdr:colOff>304800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66676</xdr:rowOff>
    </xdr:from>
    <xdr:to>
      <xdr:col>15</xdr:col>
      <xdr:colOff>476250</xdr:colOff>
      <xdr:row>30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4</xdr:row>
      <xdr:rowOff>119062</xdr:rowOff>
    </xdr:from>
    <xdr:to>
      <xdr:col>13</xdr:col>
      <xdr:colOff>339725</xdr:colOff>
      <xdr:row>17</xdr:row>
      <xdr:rowOff>55562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165100</xdr:rowOff>
    </xdr:from>
    <xdr:to>
      <xdr:col>14</xdr:col>
      <xdr:colOff>812800</xdr:colOff>
      <xdr:row>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241299</xdr:colOff>
      <xdr:row>29</xdr:row>
      <xdr:rowOff>12700</xdr:rowOff>
    </xdr:from>
    <xdr:to>
      <xdr:col>15</xdr:col>
      <xdr:colOff>542924</xdr:colOff>
      <xdr:row>53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59</xdr:row>
      <xdr:rowOff>114300</xdr:rowOff>
    </xdr:from>
    <xdr:to>
      <xdr:col>15</xdr:col>
      <xdr:colOff>647700</xdr:colOff>
      <xdr:row>82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139700</xdr:colOff>
      <xdr:row>85</xdr:row>
      <xdr:rowOff>50800</xdr:rowOff>
    </xdr:from>
    <xdr:to>
      <xdr:col>15</xdr:col>
      <xdr:colOff>127000</xdr:colOff>
      <xdr:row>110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203200</xdr:colOff>
      <xdr:row>116</xdr:row>
      <xdr:rowOff>38100</xdr:rowOff>
    </xdr:from>
    <xdr:to>
      <xdr:col>15</xdr:col>
      <xdr:colOff>152400</xdr:colOff>
      <xdr:row>140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215900</xdr:colOff>
      <xdr:row>144</xdr:row>
      <xdr:rowOff>76200</xdr:rowOff>
    </xdr:from>
    <xdr:to>
      <xdr:col>14</xdr:col>
      <xdr:colOff>635000</xdr:colOff>
      <xdr:row>168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158749</xdr:colOff>
      <xdr:row>5</xdr:row>
      <xdr:rowOff>111125</xdr:rowOff>
    </xdr:from>
    <xdr:to>
      <xdr:col>13</xdr:col>
      <xdr:colOff>330199</xdr:colOff>
      <xdr:row>21</xdr:row>
      <xdr:rowOff>122237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250823</xdr:colOff>
      <xdr:row>6</xdr:row>
      <xdr:rowOff>55561</xdr:rowOff>
    </xdr:from>
    <xdr:to>
      <xdr:col>6</xdr:col>
      <xdr:colOff>212723</xdr:colOff>
      <xdr:row>25</xdr:row>
      <xdr:rowOff>15874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488950</xdr:colOff>
      <xdr:row>0</xdr:row>
      <xdr:rowOff>85725</xdr:rowOff>
    </xdr:from>
    <xdr:to>
      <xdr:col>23</xdr:col>
      <xdr:colOff>422275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13</xdr:row>
      <xdr:rowOff>28575</xdr:rowOff>
    </xdr:from>
    <xdr:to>
      <xdr:col>18</xdr:col>
      <xdr:colOff>593725</xdr:colOff>
      <xdr:row>38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9</xdr:row>
      <xdr:rowOff>50800</xdr:rowOff>
    </xdr:from>
    <xdr:to>
      <xdr:col>19</xdr:col>
      <xdr:colOff>431800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6</xdr:row>
      <xdr:rowOff>25400</xdr:rowOff>
    </xdr:from>
    <xdr:to>
      <xdr:col>12</xdr:col>
      <xdr:colOff>19050</xdr:colOff>
      <xdr:row>28</xdr:row>
      <xdr:rowOff>53975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6</xdr:row>
      <xdr:rowOff>123825</xdr:rowOff>
    </xdr:from>
    <xdr:to>
      <xdr:col>15</xdr:col>
      <xdr:colOff>457200</xdr:colOff>
      <xdr:row>25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177800</xdr:rowOff>
    </xdr:from>
    <xdr:to>
      <xdr:col>12</xdr:col>
      <xdr:colOff>752475</xdr:colOff>
      <xdr:row>18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159884</xdr:rowOff>
    </xdr:from>
    <xdr:to>
      <xdr:col>14</xdr:col>
      <xdr:colOff>205468</xdr:colOff>
      <xdr:row>29</xdr:row>
      <xdr:rowOff>55790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12.nysed.gov/irs/pmf/2011-12/2012-Stat-01.pdf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12.nysed.gov/irs/statistics/public/2012/TABLE4.pdf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F33" sqref="F33"/>
    </sheetView>
  </sheetViews>
  <sheetFormatPr baseColWidth="10" defaultColWidth="12.5" defaultRowHeight="15" x14ac:dyDescent="0"/>
  <cols>
    <col min="1" max="1" width="12.5" style="1"/>
    <col min="2" max="2" width="16.33203125" style="1" customWidth="1"/>
    <col min="3" max="16384" width="12.5" style="1"/>
  </cols>
  <sheetData>
    <row r="2" spans="1:9">
      <c r="B2" s="1" t="s">
        <v>10</v>
      </c>
      <c r="C2" s="1" t="s">
        <v>9</v>
      </c>
      <c r="D2" s="1" t="s">
        <v>8</v>
      </c>
      <c r="E2" s="1" t="s">
        <v>7</v>
      </c>
      <c r="F2" s="1" t="s">
        <v>0</v>
      </c>
      <c r="G2" s="1" t="s">
        <v>6</v>
      </c>
      <c r="H2" s="1" t="s">
        <v>5</v>
      </c>
      <c r="I2" s="1" t="s">
        <v>4</v>
      </c>
    </row>
    <row r="3" spans="1:9">
      <c r="C3" s="3">
        <f t="shared" ref="C3:I3" si="0">C4/6846</f>
        <v>9.202453987730062E-3</v>
      </c>
      <c r="D3" s="3">
        <f t="shared" si="0"/>
        <v>0.13263219398188722</v>
      </c>
      <c r="E3" s="3">
        <f t="shared" si="0"/>
        <v>0.22713993572889279</v>
      </c>
      <c r="F3" s="3">
        <f t="shared" si="0"/>
        <v>0.24832018697049371</v>
      </c>
      <c r="G3" s="3">
        <f t="shared" si="0"/>
        <v>0.22787028921998248</v>
      </c>
      <c r="H3" s="3">
        <f t="shared" si="0"/>
        <v>0.13978965819456618</v>
      </c>
      <c r="I3" s="3">
        <f t="shared" si="0"/>
        <v>1.5045281916447561E-2</v>
      </c>
    </row>
    <row r="4" spans="1:9">
      <c r="A4" s="1" t="s">
        <v>3</v>
      </c>
      <c r="B4" s="1">
        <v>6846</v>
      </c>
      <c r="C4" s="1">
        <v>63</v>
      </c>
      <c r="D4" s="1">
        <v>908</v>
      </c>
      <c r="E4" s="1">
        <v>1555</v>
      </c>
      <c r="F4" s="1">
        <v>1700</v>
      </c>
      <c r="G4" s="1">
        <v>1560</v>
      </c>
      <c r="H4" s="1">
        <v>957</v>
      </c>
      <c r="I4" s="1">
        <v>103</v>
      </c>
    </row>
    <row r="5" spans="1:9" ht="40.5" customHeight="1">
      <c r="A5" s="153" t="s">
        <v>17</v>
      </c>
      <c r="B5" s="153"/>
      <c r="C5" s="153"/>
    </row>
    <row r="6" spans="1:9">
      <c r="A6" s="2"/>
      <c r="B6" s="2" t="s">
        <v>14</v>
      </c>
      <c r="C6" s="2" t="s">
        <v>15</v>
      </c>
    </row>
    <row r="7" spans="1:9">
      <c r="A7" s="2" t="s">
        <v>16</v>
      </c>
      <c r="B7" s="2">
        <v>63</v>
      </c>
      <c r="C7" s="8">
        <f>B7/6846</f>
        <v>9.202453987730062E-3</v>
      </c>
    </row>
    <row r="8" spans="1:9">
      <c r="A8" s="2" t="s">
        <v>8</v>
      </c>
      <c r="B8" s="2">
        <v>908</v>
      </c>
      <c r="C8" s="8">
        <f t="shared" ref="C8:C13" si="1">B8/6846</f>
        <v>0.13263219398188722</v>
      </c>
      <c r="D8" s="1">
        <f>(25+(13*26)+(23*33)+(41*25)+(49*23)+(14*57)+(65*2))</f>
        <v>4202</v>
      </c>
    </row>
    <row r="9" spans="1:9">
      <c r="A9" s="2" t="s">
        <v>7</v>
      </c>
      <c r="B9" s="9">
        <v>1555</v>
      </c>
      <c r="C9" s="8">
        <f t="shared" si="1"/>
        <v>0.22713993572889279</v>
      </c>
    </row>
    <row r="10" spans="1:9">
      <c r="A10" s="2" t="s">
        <v>0</v>
      </c>
      <c r="B10" s="9">
        <v>1700</v>
      </c>
      <c r="C10" s="8">
        <f t="shared" si="1"/>
        <v>0.24832018697049371</v>
      </c>
    </row>
    <row r="11" spans="1:9">
      <c r="A11" s="2" t="s">
        <v>6</v>
      </c>
      <c r="B11" s="9">
        <v>1560</v>
      </c>
      <c r="C11" s="8">
        <f t="shared" si="1"/>
        <v>0.22787028921998248</v>
      </c>
    </row>
    <row r="12" spans="1:9">
      <c r="A12" s="2" t="s">
        <v>5</v>
      </c>
      <c r="B12" s="2">
        <v>957</v>
      </c>
      <c r="C12" s="8">
        <f t="shared" si="1"/>
        <v>0.13978965819456618</v>
      </c>
    </row>
    <row r="13" spans="1:9">
      <c r="A13" s="2" t="s">
        <v>4</v>
      </c>
      <c r="B13" s="2">
        <v>103</v>
      </c>
      <c r="C13" s="8">
        <f t="shared" si="1"/>
        <v>1.5045281916447561E-2</v>
      </c>
    </row>
    <row r="17" spans="1:6">
      <c r="A17" s="6" t="s">
        <v>13</v>
      </c>
      <c r="B17" s="6" t="s">
        <v>1</v>
      </c>
      <c r="C17" s="5" t="s">
        <v>2</v>
      </c>
      <c r="D17" s="2" t="s">
        <v>0</v>
      </c>
      <c r="E17" s="2" t="s">
        <v>1</v>
      </c>
      <c r="F17" s="2" t="s">
        <v>0</v>
      </c>
    </row>
    <row r="18" spans="1:6">
      <c r="A18" s="7" t="s">
        <v>0</v>
      </c>
      <c r="B18" s="7" t="s">
        <v>0</v>
      </c>
    </row>
    <row r="27" spans="1:6">
      <c r="A27" s="1" t="s">
        <v>12</v>
      </c>
    </row>
    <row r="28" spans="1:6">
      <c r="A28" s="4" t="s">
        <v>11</v>
      </c>
    </row>
  </sheetData>
  <mergeCells count="1">
    <mergeCell ref="A5:C5"/>
  </mergeCells>
  <hyperlinks>
    <hyperlink ref="A28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19" zoomScale="80" zoomScaleNormal="80" zoomScalePageLayoutView="80" workbookViewId="0">
      <selection activeCell="Z37" sqref="Z37"/>
    </sheetView>
  </sheetViews>
  <sheetFormatPr baseColWidth="10" defaultColWidth="8.83203125" defaultRowHeight="15" x14ac:dyDescent="0"/>
  <cols>
    <col min="1" max="1" width="26.1640625" style="11" bestFit="1" customWidth="1"/>
    <col min="2" max="6" width="9.5" style="11" bestFit="1" customWidth="1"/>
    <col min="7" max="7" width="8.5" style="11" bestFit="1" customWidth="1"/>
    <col min="8" max="8" width="8.83203125" style="11" bestFit="1" customWidth="1"/>
    <col min="9" max="9" width="9.1640625" style="11" bestFit="1" customWidth="1"/>
    <col min="10" max="10" width="8.83203125" style="11" customWidth="1"/>
    <col min="11" max="11" width="8.5" style="11" bestFit="1" customWidth="1"/>
    <col min="12" max="16384" width="8.83203125" style="11"/>
  </cols>
  <sheetData>
    <row r="2" spans="1:11" ht="18">
      <c r="A2" s="158" t="s">
        <v>137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11">
      <c r="A3" s="127" t="s">
        <v>206</v>
      </c>
      <c r="B3" s="167" t="s">
        <v>30</v>
      </c>
      <c r="C3" s="168"/>
      <c r="D3" s="167" t="s">
        <v>29</v>
      </c>
      <c r="E3" s="168"/>
      <c r="F3" s="167" t="s">
        <v>28</v>
      </c>
      <c r="G3" s="168"/>
      <c r="H3" s="167" t="s">
        <v>75</v>
      </c>
      <c r="I3" s="168"/>
      <c r="J3" s="166" t="s">
        <v>129</v>
      </c>
      <c r="K3" s="166"/>
    </row>
    <row r="4" spans="1:11">
      <c r="A4" s="13"/>
      <c r="B4" s="141" t="s">
        <v>10</v>
      </c>
      <c r="C4" s="141" t="s">
        <v>15</v>
      </c>
      <c r="D4" s="141" t="s">
        <v>10</v>
      </c>
      <c r="E4" s="141" t="s">
        <v>15</v>
      </c>
      <c r="F4" s="141" t="s">
        <v>10</v>
      </c>
      <c r="G4" s="141" t="s">
        <v>15</v>
      </c>
      <c r="H4" s="141" t="s">
        <v>10</v>
      </c>
      <c r="I4" s="141" t="s">
        <v>125</v>
      </c>
      <c r="J4" s="141" t="s">
        <v>10</v>
      </c>
      <c r="K4" s="141" t="s">
        <v>15</v>
      </c>
    </row>
    <row r="5" spans="1:11">
      <c r="A5" s="13" t="s">
        <v>59</v>
      </c>
      <c r="B5" s="13">
        <v>434</v>
      </c>
      <c r="C5" s="45">
        <v>0.82</v>
      </c>
      <c r="D5" s="13">
        <v>479</v>
      </c>
      <c r="E5" s="45">
        <v>0.86</v>
      </c>
      <c r="F5" s="13">
        <v>434</v>
      </c>
      <c r="G5" s="45">
        <v>0.69</v>
      </c>
      <c r="H5" s="13">
        <v>428</v>
      </c>
      <c r="I5" s="45">
        <v>0.64</v>
      </c>
      <c r="J5" s="13">
        <v>416</v>
      </c>
      <c r="K5" s="8">
        <v>0.74299999999999999</v>
      </c>
    </row>
    <row r="6" spans="1:11">
      <c r="A6" s="13" t="s">
        <v>47</v>
      </c>
      <c r="B6" s="13">
        <v>233</v>
      </c>
      <c r="C6" s="45">
        <v>0.7</v>
      </c>
      <c r="D6" s="13">
        <v>232</v>
      </c>
      <c r="E6" s="45">
        <v>0.79</v>
      </c>
      <c r="F6" s="13">
        <v>234</v>
      </c>
      <c r="G6" s="45">
        <v>0.53</v>
      </c>
      <c r="H6" s="13">
        <v>248</v>
      </c>
      <c r="I6" s="45">
        <v>0.63</v>
      </c>
      <c r="J6" s="13">
        <v>222</v>
      </c>
      <c r="K6" s="8">
        <v>0.60399999999999998</v>
      </c>
    </row>
    <row r="7" spans="1:11">
      <c r="A7" s="13" t="s">
        <v>46</v>
      </c>
      <c r="B7" s="13">
        <v>65</v>
      </c>
      <c r="C7" s="45">
        <v>0.75</v>
      </c>
      <c r="D7" s="13">
        <v>69</v>
      </c>
      <c r="E7" s="45">
        <v>0.84</v>
      </c>
      <c r="F7" s="13">
        <v>50</v>
      </c>
      <c r="G7" s="45">
        <v>0.82</v>
      </c>
      <c r="H7" s="13">
        <v>58</v>
      </c>
      <c r="I7" s="45">
        <v>0.69</v>
      </c>
      <c r="J7" s="13">
        <v>51</v>
      </c>
      <c r="K7" s="8">
        <v>0.78400000000000003</v>
      </c>
    </row>
    <row r="8" spans="1:11">
      <c r="A8" s="13" t="s">
        <v>45</v>
      </c>
      <c r="B8" s="13">
        <v>342</v>
      </c>
      <c r="C8" s="45">
        <v>0.89</v>
      </c>
      <c r="D8" s="13">
        <v>338</v>
      </c>
      <c r="E8" s="45">
        <v>0.92</v>
      </c>
      <c r="F8" s="13">
        <v>358</v>
      </c>
      <c r="G8" s="45">
        <v>0.77</v>
      </c>
      <c r="H8" s="13">
        <v>300</v>
      </c>
      <c r="I8" s="45">
        <v>0.84</v>
      </c>
      <c r="J8" s="13">
        <v>339</v>
      </c>
      <c r="K8" s="8">
        <v>0.79600000000000004</v>
      </c>
    </row>
    <row r="9" spans="1:11">
      <c r="A9" s="13" t="s">
        <v>44</v>
      </c>
      <c r="B9" s="13">
        <v>191</v>
      </c>
      <c r="C9" s="45">
        <v>0.87</v>
      </c>
      <c r="D9" s="13">
        <v>216</v>
      </c>
      <c r="E9" s="45">
        <v>0.89</v>
      </c>
      <c r="F9" s="13">
        <v>211</v>
      </c>
      <c r="G9" s="45">
        <v>0.79</v>
      </c>
      <c r="H9" s="13">
        <v>219</v>
      </c>
      <c r="I9" s="45">
        <v>0.74</v>
      </c>
      <c r="J9" s="13">
        <v>218</v>
      </c>
      <c r="K9" s="8">
        <v>0.78</v>
      </c>
    </row>
    <row r="10" spans="1:11">
      <c r="A10" s="13" t="s">
        <v>57</v>
      </c>
      <c r="B10" s="13">
        <v>115</v>
      </c>
      <c r="C10" s="45">
        <v>0.65</v>
      </c>
      <c r="D10" s="13">
        <v>106</v>
      </c>
      <c r="E10" s="45">
        <v>0.75</v>
      </c>
      <c r="F10" s="13">
        <v>100</v>
      </c>
      <c r="G10" s="45">
        <v>0.49</v>
      </c>
      <c r="H10" s="13">
        <v>122</v>
      </c>
      <c r="I10" s="45">
        <v>0.43</v>
      </c>
      <c r="J10" s="13">
        <v>113</v>
      </c>
      <c r="K10" s="8">
        <v>0.48699999999999999</v>
      </c>
    </row>
    <row r="11" spans="1:11">
      <c r="A11" s="13" t="s">
        <v>126</v>
      </c>
      <c r="B11" s="13">
        <v>62</v>
      </c>
      <c r="C11" s="45">
        <v>0.73</v>
      </c>
      <c r="D11" s="13">
        <v>72</v>
      </c>
      <c r="E11" s="45">
        <v>0.74</v>
      </c>
      <c r="F11" s="13">
        <v>67</v>
      </c>
      <c r="G11" s="45">
        <v>0.64</v>
      </c>
      <c r="H11" s="13">
        <v>65</v>
      </c>
      <c r="I11" s="45">
        <v>0.46</v>
      </c>
      <c r="J11" s="13">
        <v>64</v>
      </c>
      <c r="K11" s="8">
        <v>0.40600000000000003</v>
      </c>
    </row>
    <row r="12" spans="1:11">
      <c r="A12" s="13" t="s">
        <v>41</v>
      </c>
      <c r="B12" s="13">
        <v>563</v>
      </c>
      <c r="C12" s="45">
        <v>0.72</v>
      </c>
      <c r="D12" s="13">
        <v>588</v>
      </c>
      <c r="E12" s="45">
        <v>0.78</v>
      </c>
      <c r="F12" s="13">
        <v>562</v>
      </c>
      <c r="G12" s="45">
        <v>0.64</v>
      </c>
      <c r="H12" s="13">
        <v>528</v>
      </c>
      <c r="I12" s="45">
        <v>0.59</v>
      </c>
      <c r="J12" s="13">
        <v>564</v>
      </c>
      <c r="K12" s="8">
        <v>0.60699999999999998</v>
      </c>
    </row>
    <row r="13" spans="1:11">
      <c r="A13" s="13" t="s">
        <v>40</v>
      </c>
      <c r="B13" s="13">
        <v>31</v>
      </c>
      <c r="C13" s="45">
        <v>0.45</v>
      </c>
      <c r="D13" s="13">
        <v>30</v>
      </c>
      <c r="E13" s="45">
        <v>0.7</v>
      </c>
      <c r="F13" s="13">
        <v>29</v>
      </c>
      <c r="G13" s="45">
        <v>0.34</v>
      </c>
      <c r="H13" s="13">
        <v>40</v>
      </c>
      <c r="I13" s="45">
        <v>0.55000000000000004</v>
      </c>
      <c r="J13" s="13">
        <v>28</v>
      </c>
      <c r="K13" s="8">
        <v>0.60699999999999998</v>
      </c>
    </row>
    <row r="14" spans="1:11">
      <c r="A14" s="13" t="s">
        <v>39</v>
      </c>
      <c r="B14" s="13">
        <v>154</v>
      </c>
      <c r="C14" s="45">
        <v>0.9</v>
      </c>
      <c r="D14" s="13">
        <v>150</v>
      </c>
      <c r="E14" s="45">
        <v>0.91</v>
      </c>
      <c r="F14" s="13">
        <v>149</v>
      </c>
      <c r="G14" s="45">
        <v>0.74</v>
      </c>
      <c r="H14" s="13">
        <v>133</v>
      </c>
      <c r="I14" s="45">
        <v>0.8</v>
      </c>
      <c r="J14" s="13">
        <v>138</v>
      </c>
      <c r="K14" s="8">
        <v>0.877</v>
      </c>
    </row>
    <row r="15" spans="1:11">
      <c r="A15" s="13" t="s">
        <v>38</v>
      </c>
      <c r="B15" s="13">
        <v>672</v>
      </c>
      <c r="C15" s="45">
        <v>0.74</v>
      </c>
      <c r="D15" s="13">
        <v>716</v>
      </c>
      <c r="E15" s="45">
        <v>0.8</v>
      </c>
      <c r="F15" s="13">
        <v>737</v>
      </c>
      <c r="G15" s="45">
        <v>0.62</v>
      </c>
      <c r="H15" s="13">
        <v>750</v>
      </c>
      <c r="I15" s="45">
        <v>0.56999999999999995</v>
      </c>
      <c r="J15" s="13">
        <v>654</v>
      </c>
      <c r="K15" s="8">
        <v>0.65</v>
      </c>
    </row>
    <row r="16" spans="1:11">
      <c r="A16" s="13" t="s">
        <v>37</v>
      </c>
      <c r="B16" s="13">
        <v>134</v>
      </c>
      <c r="C16" s="45">
        <v>0.92</v>
      </c>
      <c r="D16" s="13">
        <v>123</v>
      </c>
      <c r="E16" s="45">
        <v>0.9</v>
      </c>
      <c r="F16" s="13">
        <v>123</v>
      </c>
      <c r="G16" s="45">
        <v>0.78</v>
      </c>
      <c r="H16" s="13">
        <v>117</v>
      </c>
      <c r="I16" s="45">
        <v>0.85</v>
      </c>
      <c r="J16" s="13">
        <v>96</v>
      </c>
      <c r="K16" s="8">
        <v>0.79200000000000004</v>
      </c>
    </row>
    <row r="17" spans="1:11">
      <c r="A17" s="13" t="s">
        <v>36</v>
      </c>
      <c r="B17" s="13">
        <v>104</v>
      </c>
      <c r="C17" s="45">
        <v>0.63</v>
      </c>
      <c r="D17" s="13">
        <v>114</v>
      </c>
      <c r="E17" s="45">
        <v>0.82</v>
      </c>
      <c r="F17" s="13">
        <v>96</v>
      </c>
      <c r="G17" s="45">
        <v>0.47</v>
      </c>
      <c r="H17" s="13">
        <v>87</v>
      </c>
      <c r="I17" s="45">
        <v>0.46</v>
      </c>
      <c r="J17" s="13">
        <v>105</v>
      </c>
      <c r="K17" s="8">
        <v>0.47599999999999998</v>
      </c>
    </row>
    <row r="18" spans="1:11">
      <c r="A18" s="13" t="s">
        <v>127</v>
      </c>
      <c r="B18" s="46">
        <v>1435</v>
      </c>
      <c r="C18" s="45">
        <v>0.45</v>
      </c>
      <c r="D18" s="46">
        <v>1525</v>
      </c>
      <c r="E18" s="45">
        <v>0.5</v>
      </c>
      <c r="F18" s="46">
        <v>1584</v>
      </c>
      <c r="G18" s="45">
        <v>0.28000000000000003</v>
      </c>
      <c r="H18" s="46">
        <v>1597</v>
      </c>
      <c r="I18" s="45">
        <v>0.26</v>
      </c>
      <c r="J18" s="13">
        <v>1501</v>
      </c>
      <c r="K18" s="8">
        <v>0.28299999999999997</v>
      </c>
    </row>
    <row r="19" spans="1:11">
      <c r="A19" s="13" t="s">
        <v>34</v>
      </c>
      <c r="B19" s="13">
        <v>94</v>
      </c>
      <c r="C19" s="45">
        <v>0.79</v>
      </c>
      <c r="D19" s="13">
        <v>73</v>
      </c>
      <c r="E19" s="45">
        <v>0.89</v>
      </c>
      <c r="F19" s="13">
        <v>82</v>
      </c>
      <c r="G19" s="45">
        <v>0.6</v>
      </c>
      <c r="H19" s="13">
        <v>92</v>
      </c>
      <c r="I19" s="45">
        <v>0.53</v>
      </c>
      <c r="J19" s="13">
        <v>56</v>
      </c>
      <c r="K19" s="8">
        <v>0.55400000000000005</v>
      </c>
    </row>
    <row r="20" spans="1:11">
      <c r="A20" s="13" t="s">
        <v>33</v>
      </c>
      <c r="B20" s="46">
        <v>3736</v>
      </c>
      <c r="C20" s="45">
        <v>0.81</v>
      </c>
      <c r="D20" s="13">
        <v>369</v>
      </c>
      <c r="E20" s="45">
        <v>0.88</v>
      </c>
      <c r="F20" s="13">
        <v>377</v>
      </c>
      <c r="G20" s="45">
        <v>0.69</v>
      </c>
      <c r="H20" s="13">
        <v>368</v>
      </c>
      <c r="I20" s="45">
        <v>0.71</v>
      </c>
      <c r="J20" s="13">
        <v>393</v>
      </c>
      <c r="K20" s="8">
        <v>0.68400000000000005</v>
      </c>
    </row>
    <row r="21" spans="1:11">
      <c r="A21" s="13" t="s">
        <v>32</v>
      </c>
      <c r="B21" s="13">
        <v>151</v>
      </c>
      <c r="C21" s="45">
        <v>0.81</v>
      </c>
      <c r="D21" s="13">
        <v>132</v>
      </c>
      <c r="E21" s="45">
        <v>0.89</v>
      </c>
      <c r="F21" s="13">
        <v>154</v>
      </c>
      <c r="G21" s="45">
        <v>0.84</v>
      </c>
      <c r="H21" s="13">
        <v>132</v>
      </c>
      <c r="I21" s="45">
        <v>0.75</v>
      </c>
      <c r="J21" s="13">
        <v>144</v>
      </c>
      <c r="K21" s="8">
        <v>0.86099999999999999</v>
      </c>
    </row>
    <row r="22" spans="1:11">
      <c r="A22" s="13" t="s">
        <v>3</v>
      </c>
      <c r="B22" s="13">
        <v>68</v>
      </c>
      <c r="C22" s="45">
        <v>0.69</v>
      </c>
      <c r="D22" s="13">
        <v>66</v>
      </c>
      <c r="E22" s="45">
        <v>0.74</v>
      </c>
      <c r="F22" s="13">
        <v>66</v>
      </c>
      <c r="G22" s="45">
        <v>0.65</v>
      </c>
      <c r="H22" s="13">
        <v>67</v>
      </c>
      <c r="I22" s="45">
        <v>0.7</v>
      </c>
      <c r="J22" s="13">
        <v>63</v>
      </c>
      <c r="K22" s="8">
        <v>0.6</v>
      </c>
    </row>
    <row r="23" spans="1:11">
      <c r="A23" s="13"/>
      <c r="B23" s="13"/>
      <c r="C23" s="45"/>
      <c r="D23" s="13"/>
      <c r="E23" s="45"/>
      <c r="F23" s="13"/>
      <c r="G23" s="45"/>
      <c r="H23" s="13"/>
      <c r="I23" s="45"/>
      <c r="J23" s="13"/>
      <c r="K23" s="8"/>
    </row>
    <row r="24" spans="1:11">
      <c r="A24" s="13" t="s">
        <v>13</v>
      </c>
      <c r="B24" s="13">
        <v>477</v>
      </c>
      <c r="C24" s="45">
        <v>0.74</v>
      </c>
      <c r="D24" s="13">
        <v>300</v>
      </c>
      <c r="E24" s="45">
        <v>0.81</v>
      </c>
      <c r="F24" s="13">
        <v>301</v>
      </c>
      <c r="G24" s="45">
        <v>0.63</v>
      </c>
      <c r="H24" s="13">
        <v>297</v>
      </c>
      <c r="I24" s="45">
        <v>0.62</v>
      </c>
      <c r="J24" s="49">
        <f>AVERAGE(J5:J22)</f>
        <v>286.94444444444446</v>
      </c>
      <c r="K24" s="45">
        <f>AVERAGE(K5:K22)</f>
        <v>0.64394444444444454</v>
      </c>
    </row>
    <row r="25" spans="1:11">
      <c r="A25" s="13" t="s">
        <v>128</v>
      </c>
      <c r="B25" s="13">
        <v>153</v>
      </c>
      <c r="C25" s="45">
        <v>0.74</v>
      </c>
      <c r="D25" s="13">
        <v>141</v>
      </c>
      <c r="E25" s="45">
        <v>0.82</v>
      </c>
      <c r="F25" s="13">
        <v>152</v>
      </c>
      <c r="G25" s="45">
        <v>0.64</v>
      </c>
      <c r="H25" s="13">
        <v>133</v>
      </c>
      <c r="I25" s="45">
        <v>0.63</v>
      </c>
      <c r="J25" s="13">
        <f>MEDIAN(J5:J22)</f>
        <v>141</v>
      </c>
      <c r="K25" s="8">
        <f>MEDIAN(K5:K22)</f>
        <v>0.62850000000000006</v>
      </c>
    </row>
    <row r="27" spans="1:11">
      <c r="B27" s="47" t="s">
        <v>30</v>
      </c>
      <c r="C27" s="47" t="s">
        <v>29</v>
      </c>
      <c r="D27" s="47" t="s">
        <v>28</v>
      </c>
      <c r="E27" s="47" t="s">
        <v>75</v>
      </c>
      <c r="F27" s="53" t="s">
        <v>129</v>
      </c>
    </row>
    <row r="28" spans="1:11">
      <c r="A28" s="11" t="s">
        <v>135</v>
      </c>
      <c r="B28" s="52">
        <v>0.74</v>
      </c>
      <c r="C28" s="52">
        <v>0.81</v>
      </c>
      <c r="D28" s="52">
        <v>0.63</v>
      </c>
      <c r="E28" s="52">
        <v>0.62</v>
      </c>
      <c r="F28" s="54">
        <f>AVERAGE(K9:K26)</f>
        <v>0.62102777777777796</v>
      </c>
    </row>
    <row r="29" spans="1:11">
      <c r="A29" s="11" t="s">
        <v>136</v>
      </c>
      <c r="B29" s="43">
        <v>0.71099999999999997</v>
      </c>
      <c r="C29" s="43">
        <v>0.76900000000000002</v>
      </c>
      <c r="D29" s="43">
        <v>0.56699999999999995</v>
      </c>
      <c r="E29" s="43">
        <v>0.56699999999999995</v>
      </c>
      <c r="F29" s="43">
        <v>0.59399999999999997</v>
      </c>
    </row>
    <row r="33" spans="1:4">
      <c r="A33" s="50" t="s">
        <v>133</v>
      </c>
    </row>
    <row r="34" spans="1:4">
      <c r="A34" s="51" t="s">
        <v>134</v>
      </c>
    </row>
    <row r="36" spans="1:4" ht="36" customHeight="1">
      <c r="A36" s="160" t="s">
        <v>149</v>
      </c>
      <c r="B36" s="160"/>
      <c r="C36" s="160"/>
      <c r="D36" s="160"/>
    </row>
    <row r="37" spans="1:4">
      <c r="A37" s="13"/>
      <c r="B37" s="13" t="s">
        <v>28</v>
      </c>
      <c r="C37" s="13" t="s">
        <v>75</v>
      </c>
      <c r="D37" s="13" t="s">
        <v>129</v>
      </c>
    </row>
    <row r="38" spans="1:4">
      <c r="A38" s="13" t="s">
        <v>135</v>
      </c>
      <c r="B38" s="45">
        <v>0.63</v>
      </c>
      <c r="C38" s="45">
        <v>0.62</v>
      </c>
      <c r="D38" s="45">
        <v>0.62</v>
      </c>
    </row>
    <row r="39" spans="1:4">
      <c r="A39" s="13" t="s">
        <v>136</v>
      </c>
      <c r="B39" s="45">
        <v>0.56999999999999995</v>
      </c>
      <c r="C39" s="45">
        <v>0.56999999999999995</v>
      </c>
      <c r="D39" s="45">
        <v>0.59</v>
      </c>
    </row>
    <row r="40" spans="1:4">
      <c r="A40" s="13" t="s">
        <v>51</v>
      </c>
      <c r="B40" s="45">
        <v>0.28000000000000003</v>
      </c>
      <c r="C40" s="45">
        <v>0.26</v>
      </c>
      <c r="D40" s="45">
        <v>0.28000000000000003</v>
      </c>
    </row>
  </sheetData>
  <mergeCells count="7">
    <mergeCell ref="J3:K3"/>
    <mergeCell ref="A2:K2"/>
    <mergeCell ref="A36:D36"/>
    <mergeCell ref="B3:C3"/>
    <mergeCell ref="D3:E3"/>
    <mergeCell ref="F3:G3"/>
    <mergeCell ref="H3:I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B4" workbookViewId="0">
      <selection activeCell="N19" sqref="N19"/>
    </sheetView>
  </sheetViews>
  <sheetFormatPr baseColWidth="10" defaultColWidth="8.83203125" defaultRowHeight="15" x14ac:dyDescent="0"/>
  <cols>
    <col min="1" max="1" width="11.83203125" style="11" customWidth="1"/>
    <col min="2" max="2" width="9.33203125" style="11" customWidth="1"/>
    <col min="3" max="3" width="21.5" style="43" customWidth="1"/>
    <col min="4" max="4" width="8.83203125" style="11"/>
    <col min="5" max="5" width="12.5" style="11" customWidth="1"/>
    <col min="6" max="6" width="10.5" style="11" customWidth="1"/>
    <col min="7" max="7" width="23.5" style="11" customWidth="1"/>
    <col min="8" max="16384" width="8.83203125" style="11"/>
  </cols>
  <sheetData>
    <row r="1" spans="1:7" ht="37.5" customHeight="1">
      <c r="A1" s="169" t="s">
        <v>132</v>
      </c>
      <c r="B1" s="169"/>
      <c r="C1" s="169"/>
      <c r="E1" s="160" t="s">
        <v>139</v>
      </c>
      <c r="F1" s="160"/>
      <c r="G1" s="160"/>
    </row>
    <row r="2" spans="1:7">
      <c r="A2" s="11" t="s">
        <v>25</v>
      </c>
      <c r="B2" s="11" t="s">
        <v>73</v>
      </c>
      <c r="C2" s="43" t="s">
        <v>130</v>
      </c>
      <c r="E2" s="66" t="s">
        <v>25</v>
      </c>
      <c r="F2" s="66" t="s">
        <v>73</v>
      </c>
      <c r="G2" s="67" t="s">
        <v>130</v>
      </c>
    </row>
    <row r="3" spans="1:7">
      <c r="A3" s="11" t="s">
        <v>20</v>
      </c>
      <c r="B3" s="11">
        <v>2337</v>
      </c>
      <c r="C3" s="55">
        <v>0.221</v>
      </c>
      <c r="E3" s="13" t="s">
        <v>26</v>
      </c>
      <c r="F3" s="13">
        <v>646</v>
      </c>
      <c r="G3" s="56">
        <v>0.41799999999999998</v>
      </c>
    </row>
    <row r="4" spans="1:7">
      <c r="A4" s="11" t="s">
        <v>18</v>
      </c>
      <c r="B4" s="11">
        <v>1501</v>
      </c>
      <c r="C4" s="55">
        <v>0.28299999999999997</v>
      </c>
      <c r="E4" s="13" t="s">
        <v>19</v>
      </c>
      <c r="F4" s="13">
        <v>2387</v>
      </c>
      <c r="G4" s="56">
        <v>0.309</v>
      </c>
    </row>
    <row r="5" spans="1:7">
      <c r="A5" s="11" t="s">
        <v>19</v>
      </c>
      <c r="B5" s="11">
        <v>2387</v>
      </c>
      <c r="C5" s="55">
        <v>0.309</v>
      </c>
      <c r="E5" s="13" t="s">
        <v>20</v>
      </c>
      <c r="F5" s="13">
        <v>2337</v>
      </c>
      <c r="G5" s="56">
        <v>0.221</v>
      </c>
    </row>
    <row r="6" spans="1:7">
      <c r="A6" s="11" t="s">
        <v>26</v>
      </c>
      <c r="B6" s="11">
        <v>646</v>
      </c>
      <c r="C6" s="55">
        <v>0.41799999999999998</v>
      </c>
      <c r="E6" s="13" t="s">
        <v>18</v>
      </c>
      <c r="F6" s="13">
        <v>1501</v>
      </c>
      <c r="G6" s="56">
        <v>0.28299999999999997</v>
      </c>
    </row>
    <row r="7" spans="1:7">
      <c r="C7" s="55"/>
    </row>
    <row r="8" spans="1:7" ht="16.5" customHeight="1">
      <c r="C8" s="55"/>
    </row>
    <row r="9" spans="1:7" ht="38.25" customHeight="1">
      <c r="A9" s="169" t="s">
        <v>131</v>
      </c>
      <c r="B9" s="169"/>
      <c r="C9" s="170"/>
      <c r="E9" s="160" t="s">
        <v>140</v>
      </c>
      <c r="F9" s="160"/>
      <c r="G9" s="160"/>
    </row>
    <row r="10" spans="1:7">
      <c r="A10" s="11" t="s">
        <v>25</v>
      </c>
      <c r="B10" s="11" t="s">
        <v>73</v>
      </c>
      <c r="C10" s="55" t="s">
        <v>130</v>
      </c>
      <c r="E10" s="57" t="s">
        <v>25</v>
      </c>
      <c r="F10" s="57" t="s">
        <v>73</v>
      </c>
      <c r="G10" s="65" t="s">
        <v>130</v>
      </c>
    </row>
    <row r="11" spans="1:7">
      <c r="A11" s="11" t="s">
        <v>20</v>
      </c>
      <c r="B11" s="11">
        <v>2042</v>
      </c>
      <c r="C11" s="55">
        <v>0.185</v>
      </c>
      <c r="E11" s="13" t="s">
        <v>26</v>
      </c>
      <c r="F11" s="13">
        <v>564</v>
      </c>
      <c r="G11" s="56">
        <v>0.245</v>
      </c>
    </row>
    <row r="12" spans="1:7">
      <c r="A12" s="11" t="s">
        <v>18</v>
      </c>
      <c r="B12" s="11">
        <v>1358</v>
      </c>
      <c r="C12" s="55">
        <v>0.19800000000000001</v>
      </c>
      <c r="E12" s="13" t="s">
        <v>19</v>
      </c>
      <c r="F12" s="13">
        <v>2262</v>
      </c>
      <c r="G12" s="56">
        <v>0.246</v>
      </c>
    </row>
    <row r="13" spans="1:7">
      <c r="A13" s="11" t="s">
        <v>26</v>
      </c>
      <c r="B13" s="11">
        <v>564</v>
      </c>
      <c r="C13" s="55">
        <v>0.245</v>
      </c>
      <c r="E13" s="13" t="s">
        <v>20</v>
      </c>
      <c r="F13" s="13">
        <v>2042</v>
      </c>
      <c r="G13" s="56">
        <v>0.185</v>
      </c>
    </row>
    <row r="14" spans="1:7">
      <c r="A14" s="11" t="s">
        <v>19</v>
      </c>
      <c r="B14" s="11">
        <v>2262</v>
      </c>
      <c r="C14" s="55">
        <v>0.246</v>
      </c>
      <c r="E14" s="13" t="s">
        <v>18</v>
      </c>
      <c r="F14" s="13">
        <v>1358</v>
      </c>
      <c r="G14" s="56">
        <v>0.19800000000000001</v>
      </c>
    </row>
    <row r="32" spans="1:1">
      <c r="A32" s="50" t="s">
        <v>133</v>
      </c>
    </row>
    <row r="33" spans="1:1">
      <c r="A33" s="51" t="s">
        <v>134</v>
      </c>
    </row>
  </sheetData>
  <sortState ref="A3:C6">
    <sortCondition ref="C6"/>
  </sortState>
  <mergeCells count="4">
    <mergeCell ref="A1:C1"/>
    <mergeCell ref="A9:C9"/>
    <mergeCell ref="E1:G1"/>
    <mergeCell ref="E9:G9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6" zoomScale="88" zoomScaleNormal="88" zoomScalePageLayoutView="88" workbookViewId="0">
      <selection activeCell="K32" sqref="K32"/>
    </sheetView>
  </sheetViews>
  <sheetFormatPr baseColWidth="10" defaultColWidth="8.83203125" defaultRowHeight="15" x14ac:dyDescent="0"/>
  <cols>
    <col min="1" max="1" width="26.1640625" style="11" bestFit="1" customWidth="1"/>
    <col min="2" max="6" width="9.33203125" style="11" bestFit="1" customWidth="1"/>
    <col min="7" max="7" width="8.83203125" style="11" customWidth="1"/>
    <col min="8" max="8" width="9.1640625" style="11" bestFit="1" customWidth="1"/>
    <col min="9" max="9" width="8.83203125" style="11" customWidth="1"/>
    <col min="10" max="10" width="9.1640625" style="11" bestFit="1" customWidth="1"/>
    <col min="11" max="11" width="8.83203125" style="11" customWidth="1"/>
    <col min="12" max="16384" width="8.83203125" style="11"/>
  </cols>
  <sheetData>
    <row r="2" spans="1:11" ht="18">
      <c r="A2" s="171" t="s">
        <v>138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</row>
    <row r="3" spans="1:11">
      <c r="A3" s="144" t="s">
        <v>206</v>
      </c>
      <c r="B3" s="172" t="s">
        <v>30</v>
      </c>
      <c r="C3" s="172"/>
      <c r="D3" s="172" t="s">
        <v>29</v>
      </c>
      <c r="E3" s="172"/>
      <c r="F3" s="172" t="s">
        <v>28</v>
      </c>
      <c r="G3" s="172"/>
      <c r="H3" s="172" t="s">
        <v>75</v>
      </c>
      <c r="I3" s="172"/>
      <c r="J3" s="166" t="s">
        <v>129</v>
      </c>
      <c r="K3" s="166"/>
    </row>
    <row r="4" spans="1:11">
      <c r="A4" s="46"/>
      <c r="B4" s="142" t="s">
        <v>10</v>
      </c>
      <c r="C4" s="143" t="s">
        <v>15</v>
      </c>
      <c r="D4" s="142" t="s">
        <v>10</v>
      </c>
      <c r="E4" s="142" t="s">
        <v>15</v>
      </c>
      <c r="F4" s="142" t="s">
        <v>10</v>
      </c>
      <c r="G4" s="142" t="s">
        <v>15</v>
      </c>
      <c r="H4" s="142" t="s">
        <v>10</v>
      </c>
      <c r="I4" s="142" t="s">
        <v>15</v>
      </c>
      <c r="J4" s="142" t="s">
        <v>10</v>
      </c>
      <c r="K4" s="142" t="s">
        <v>15</v>
      </c>
    </row>
    <row r="5" spans="1:11">
      <c r="A5" s="46" t="s">
        <v>59</v>
      </c>
      <c r="B5" s="46">
        <v>516</v>
      </c>
      <c r="C5" s="45">
        <v>0.67</v>
      </c>
      <c r="D5" s="46">
        <v>483</v>
      </c>
      <c r="E5" s="45">
        <v>0.8</v>
      </c>
      <c r="F5" s="46">
        <v>463</v>
      </c>
      <c r="G5" s="45">
        <v>0.62</v>
      </c>
      <c r="H5" s="46">
        <v>489</v>
      </c>
      <c r="I5" s="45">
        <v>0.56999999999999995</v>
      </c>
      <c r="J5" s="13">
        <v>468</v>
      </c>
      <c r="K5" s="8">
        <v>0.57899999999999996</v>
      </c>
    </row>
    <row r="6" spans="1:11">
      <c r="A6" s="46" t="s">
        <v>47</v>
      </c>
      <c r="B6" s="46">
        <v>305</v>
      </c>
      <c r="C6" s="45">
        <v>0.66</v>
      </c>
      <c r="D6" s="46">
        <v>244</v>
      </c>
      <c r="E6" s="45">
        <v>0.75</v>
      </c>
      <c r="F6" s="46">
        <v>293</v>
      </c>
      <c r="G6" s="45">
        <v>0.56999999999999995</v>
      </c>
      <c r="H6" s="46">
        <v>262</v>
      </c>
      <c r="I6" s="45">
        <v>0.44</v>
      </c>
      <c r="J6" s="13">
        <v>249</v>
      </c>
      <c r="K6" s="8">
        <v>0.48599999999999999</v>
      </c>
    </row>
    <row r="7" spans="1:11">
      <c r="A7" s="46" t="s">
        <v>46</v>
      </c>
      <c r="B7" s="46">
        <v>78</v>
      </c>
      <c r="C7" s="45">
        <v>0.67</v>
      </c>
      <c r="D7" s="46">
        <v>66</v>
      </c>
      <c r="E7" s="45">
        <v>0.85</v>
      </c>
      <c r="F7" s="46">
        <v>78</v>
      </c>
      <c r="G7" s="45">
        <v>0.74</v>
      </c>
      <c r="H7" s="46">
        <v>62</v>
      </c>
      <c r="I7" s="45">
        <v>0.61</v>
      </c>
      <c r="J7" s="13">
        <v>70</v>
      </c>
      <c r="K7" s="8">
        <v>0.7</v>
      </c>
    </row>
    <row r="8" spans="1:11">
      <c r="A8" s="46" t="s">
        <v>45</v>
      </c>
      <c r="B8" s="46">
        <v>416</v>
      </c>
      <c r="C8" s="45">
        <v>0.9</v>
      </c>
      <c r="D8" s="46">
        <v>370</v>
      </c>
      <c r="E8" s="45">
        <v>0.91</v>
      </c>
      <c r="F8" s="46">
        <v>420</v>
      </c>
      <c r="G8" s="45">
        <v>0.8</v>
      </c>
      <c r="H8" s="46">
        <v>341</v>
      </c>
      <c r="I8" s="45">
        <v>0.83</v>
      </c>
      <c r="J8" s="13">
        <v>357</v>
      </c>
      <c r="K8" s="8">
        <v>0.80600000000000005</v>
      </c>
    </row>
    <row r="9" spans="1:11">
      <c r="A9" s="46" t="s">
        <v>44</v>
      </c>
      <c r="B9" s="46">
        <v>229</v>
      </c>
      <c r="C9" s="45">
        <v>0.76</v>
      </c>
      <c r="D9" s="46">
        <v>221</v>
      </c>
      <c r="E9" s="45">
        <v>0.86</v>
      </c>
      <c r="F9" s="46">
        <v>216</v>
      </c>
      <c r="G9" s="45">
        <v>0.72</v>
      </c>
      <c r="H9" s="46">
        <v>219</v>
      </c>
      <c r="I9" s="45">
        <v>0.72</v>
      </c>
      <c r="J9" s="13">
        <v>231</v>
      </c>
      <c r="K9" s="8">
        <v>0.749</v>
      </c>
    </row>
    <row r="10" spans="1:11">
      <c r="A10" s="46" t="s">
        <v>43</v>
      </c>
      <c r="B10" s="46">
        <v>139</v>
      </c>
      <c r="C10" s="45">
        <v>0.66</v>
      </c>
      <c r="D10" s="46">
        <v>109</v>
      </c>
      <c r="E10" s="45">
        <v>0.76</v>
      </c>
      <c r="F10" s="46">
        <v>116</v>
      </c>
      <c r="G10" s="45">
        <v>0.59</v>
      </c>
      <c r="H10" s="46">
        <v>102</v>
      </c>
      <c r="I10" s="45">
        <v>0.46</v>
      </c>
      <c r="J10" s="13">
        <v>118</v>
      </c>
      <c r="K10" s="8">
        <v>0.46600000000000003</v>
      </c>
    </row>
    <row r="11" spans="1:11">
      <c r="A11" s="46" t="s">
        <v>126</v>
      </c>
      <c r="B11" s="46">
        <v>77</v>
      </c>
      <c r="C11" s="45">
        <v>0.62</v>
      </c>
      <c r="D11" s="46">
        <v>74</v>
      </c>
      <c r="E11" s="45">
        <v>0.72</v>
      </c>
      <c r="F11" s="46">
        <v>62</v>
      </c>
      <c r="G11" s="45">
        <v>0.56000000000000005</v>
      </c>
      <c r="H11" s="46">
        <v>59</v>
      </c>
      <c r="I11" s="45">
        <v>0.36</v>
      </c>
      <c r="J11" s="13">
        <v>57</v>
      </c>
      <c r="K11" s="8">
        <v>0.439</v>
      </c>
    </row>
    <row r="12" spans="1:11">
      <c r="A12" s="46" t="s">
        <v>41</v>
      </c>
      <c r="B12" s="46">
        <v>603</v>
      </c>
      <c r="C12" s="45">
        <v>0.66</v>
      </c>
      <c r="D12" s="46">
        <v>618</v>
      </c>
      <c r="E12" s="45">
        <v>0.72</v>
      </c>
      <c r="F12" s="46">
        <v>567</v>
      </c>
      <c r="G12" s="45">
        <v>0.65</v>
      </c>
      <c r="H12" s="46">
        <v>590</v>
      </c>
      <c r="I12" s="45">
        <v>0.62</v>
      </c>
      <c r="J12" s="13">
        <v>552</v>
      </c>
      <c r="K12" s="8">
        <v>0.65</v>
      </c>
    </row>
    <row r="13" spans="1:11">
      <c r="A13" s="46" t="s">
        <v>40</v>
      </c>
      <c r="B13" s="46">
        <v>38</v>
      </c>
      <c r="C13" s="45">
        <v>0.53</v>
      </c>
      <c r="D13" s="46">
        <v>43</v>
      </c>
      <c r="E13" s="45">
        <v>0.63</v>
      </c>
      <c r="F13" s="46">
        <v>37</v>
      </c>
      <c r="G13" s="45">
        <v>0.56999999999999995</v>
      </c>
      <c r="H13" s="46">
        <v>44</v>
      </c>
      <c r="I13" s="45">
        <v>0.52</v>
      </c>
      <c r="J13" s="13">
        <v>37</v>
      </c>
      <c r="K13" s="8">
        <v>0.54100000000000004</v>
      </c>
    </row>
    <row r="14" spans="1:11">
      <c r="A14" s="46" t="s">
        <v>39</v>
      </c>
      <c r="B14" s="46">
        <v>159</v>
      </c>
      <c r="C14" s="45">
        <v>0.75</v>
      </c>
      <c r="D14" s="46">
        <v>177</v>
      </c>
      <c r="E14" s="45">
        <v>0.84</v>
      </c>
      <c r="F14" s="46">
        <v>138</v>
      </c>
      <c r="G14" s="45">
        <v>0.7</v>
      </c>
      <c r="H14" s="46">
        <v>169</v>
      </c>
      <c r="I14" s="45">
        <v>0.54</v>
      </c>
      <c r="J14" s="13">
        <v>159</v>
      </c>
      <c r="K14" s="8">
        <v>0.748</v>
      </c>
    </row>
    <row r="15" spans="1:11">
      <c r="A15" s="46" t="s">
        <v>38</v>
      </c>
      <c r="B15" s="46">
        <v>822</v>
      </c>
      <c r="C15" s="45">
        <v>0.62</v>
      </c>
      <c r="D15" s="46">
        <v>800</v>
      </c>
      <c r="E15" s="45">
        <v>0.76</v>
      </c>
      <c r="F15" s="46">
        <v>791</v>
      </c>
      <c r="G15" s="45">
        <v>0.6</v>
      </c>
      <c r="H15" s="46">
        <v>721</v>
      </c>
      <c r="I15" s="45">
        <v>0.5</v>
      </c>
      <c r="J15" s="13">
        <v>712</v>
      </c>
      <c r="K15" s="8">
        <v>0.54800000000000004</v>
      </c>
    </row>
    <row r="16" spans="1:11">
      <c r="A16" s="46" t="s">
        <v>37</v>
      </c>
      <c r="B16" s="46">
        <v>135</v>
      </c>
      <c r="C16" s="45">
        <v>0.84</v>
      </c>
      <c r="D16" s="46">
        <v>149</v>
      </c>
      <c r="E16" s="45">
        <v>0.89</v>
      </c>
      <c r="F16" s="46">
        <v>117</v>
      </c>
      <c r="G16" s="45">
        <v>0.86</v>
      </c>
      <c r="H16" s="46">
        <v>128</v>
      </c>
      <c r="I16" s="45">
        <v>0.79</v>
      </c>
      <c r="J16" s="13">
        <v>145</v>
      </c>
      <c r="K16" s="8">
        <v>0.83399999999999996</v>
      </c>
    </row>
    <row r="17" spans="1:11">
      <c r="A17" s="46" t="s">
        <v>36</v>
      </c>
      <c r="B17" s="46">
        <v>116</v>
      </c>
      <c r="C17" s="45">
        <v>0.63</v>
      </c>
      <c r="D17" s="46">
        <v>123</v>
      </c>
      <c r="E17" s="45">
        <v>0.8</v>
      </c>
      <c r="F17" s="46">
        <v>114</v>
      </c>
      <c r="G17" s="45">
        <v>0.52</v>
      </c>
      <c r="H17" s="46">
        <v>117</v>
      </c>
      <c r="I17" s="45">
        <v>0.52</v>
      </c>
      <c r="J17" s="13">
        <v>108</v>
      </c>
      <c r="K17" s="8">
        <v>0.5</v>
      </c>
    </row>
    <row r="18" spans="1:11">
      <c r="A18" s="46" t="s">
        <v>127</v>
      </c>
      <c r="B18" s="46">
        <v>1479</v>
      </c>
      <c r="C18" s="45">
        <v>0.31</v>
      </c>
      <c r="D18" s="46">
        <v>1483</v>
      </c>
      <c r="E18" s="45">
        <v>0.41</v>
      </c>
      <c r="F18" s="46">
        <v>1462</v>
      </c>
      <c r="G18" s="45">
        <v>0.24</v>
      </c>
      <c r="H18" s="46">
        <v>1375</v>
      </c>
      <c r="I18" s="45">
        <v>0.2</v>
      </c>
      <c r="J18" s="13">
        <v>1358</v>
      </c>
      <c r="K18" s="8">
        <v>0.19800000000000001</v>
      </c>
    </row>
    <row r="19" spans="1:11">
      <c r="A19" s="46" t="s">
        <v>34</v>
      </c>
      <c r="B19" s="46">
        <v>106</v>
      </c>
      <c r="C19" s="45">
        <v>0.75</v>
      </c>
      <c r="D19" s="46">
        <v>106</v>
      </c>
      <c r="E19" s="45">
        <v>0.72</v>
      </c>
      <c r="F19" s="46">
        <v>92</v>
      </c>
      <c r="G19" s="45">
        <v>0.65</v>
      </c>
      <c r="H19" s="46">
        <v>88</v>
      </c>
      <c r="I19" s="45">
        <v>0.68</v>
      </c>
      <c r="J19" s="13">
        <v>93</v>
      </c>
      <c r="K19" s="8">
        <v>0.66700000000000004</v>
      </c>
    </row>
    <row r="20" spans="1:11">
      <c r="A20" s="46" t="s">
        <v>33</v>
      </c>
      <c r="B20" s="46">
        <v>411</v>
      </c>
      <c r="C20" s="45">
        <v>0.73</v>
      </c>
      <c r="D20" s="46">
        <v>412</v>
      </c>
      <c r="E20" s="45">
        <v>0.81</v>
      </c>
      <c r="F20" s="46">
        <v>427</v>
      </c>
      <c r="G20" s="45">
        <v>0.67</v>
      </c>
      <c r="H20" s="46">
        <v>422</v>
      </c>
      <c r="I20" s="45">
        <v>0.89</v>
      </c>
      <c r="J20" s="13">
        <v>376</v>
      </c>
      <c r="K20" s="8">
        <v>0.71499999999999997</v>
      </c>
    </row>
    <row r="21" spans="1:11">
      <c r="A21" s="46" t="s">
        <v>32</v>
      </c>
      <c r="B21" s="46">
        <v>155</v>
      </c>
      <c r="C21" s="45">
        <v>0.73</v>
      </c>
      <c r="D21" s="46">
        <v>166</v>
      </c>
      <c r="E21" s="45">
        <v>0.84</v>
      </c>
      <c r="F21" s="46">
        <v>142</v>
      </c>
      <c r="G21" s="45">
        <v>0.59</v>
      </c>
      <c r="H21" s="46">
        <v>150</v>
      </c>
      <c r="I21" s="45">
        <v>0.65</v>
      </c>
      <c r="J21" s="13">
        <v>157</v>
      </c>
      <c r="K21" s="8">
        <v>0.73299999999999998</v>
      </c>
    </row>
    <row r="22" spans="1:11">
      <c r="A22" s="46" t="s">
        <v>3</v>
      </c>
      <c r="B22" s="46">
        <v>74</v>
      </c>
      <c r="C22" s="45">
        <v>0.65</v>
      </c>
      <c r="D22" s="46">
        <v>84</v>
      </c>
      <c r="E22" s="45">
        <v>0.67</v>
      </c>
      <c r="F22" s="46">
        <v>79</v>
      </c>
      <c r="G22" s="45">
        <v>0.52</v>
      </c>
      <c r="H22" s="46">
        <v>77</v>
      </c>
      <c r="I22" s="45">
        <v>0.44</v>
      </c>
      <c r="J22" s="13">
        <v>66</v>
      </c>
      <c r="K22" s="8">
        <v>0.45500000000000002</v>
      </c>
    </row>
    <row r="23" spans="1:11">
      <c r="A23" s="46"/>
      <c r="B23" s="46"/>
      <c r="C23" s="45"/>
      <c r="D23" s="46"/>
      <c r="E23" s="45"/>
      <c r="F23" s="46"/>
      <c r="G23" s="45"/>
      <c r="H23" s="46"/>
      <c r="I23" s="45"/>
      <c r="J23" s="13"/>
      <c r="K23" s="8"/>
    </row>
    <row r="24" spans="1:11">
      <c r="A24" s="46" t="s">
        <v>13</v>
      </c>
      <c r="B24" s="46">
        <v>325.44444444444446</v>
      </c>
      <c r="C24" s="45">
        <v>0.67444444444444462</v>
      </c>
      <c r="D24" s="46">
        <v>318.22222222222223</v>
      </c>
      <c r="E24" s="45">
        <v>0.76333333333333342</v>
      </c>
      <c r="F24" s="46">
        <v>311.88888888888891</v>
      </c>
      <c r="G24" s="45">
        <v>0.62055555555555553</v>
      </c>
      <c r="H24" s="46">
        <v>300.83333333333331</v>
      </c>
      <c r="I24" s="45">
        <v>0.57444444444444442</v>
      </c>
      <c r="J24" s="49">
        <f>AVERAGE(J5:J22)</f>
        <v>295.16666666666669</v>
      </c>
      <c r="K24" s="8">
        <f>AVERAGE(K5:K22)</f>
        <v>0.60077777777777774</v>
      </c>
    </row>
    <row r="25" spans="1:11">
      <c r="A25" s="46" t="s">
        <v>128</v>
      </c>
      <c r="B25" s="46">
        <v>157</v>
      </c>
      <c r="C25" s="45">
        <v>0.66500000000000004</v>
      </c>
      <c r="D25" s="46">
        <v>171.5</v>
      </c>
      <c r="E25" s="45">
        <v>0.76166666666666671</v>
      </c>
      <c r="F25" s="46">
        <v>140</v>
      </c>
      <c r="G25" s="45">
        <v>0.6102777777777777</v>
      </c>
      <c r="H25" s="46">
        <v>159.5</v>
      </c>
      <c r="I25" s="45">
        <v>0.55722222222222229</v>
      </c>
      <c r="J25" s="13">
        <f>MEDIAN(J5:J22)</f>
        <v>158</v>
      </c>
      <c r="K25" s="8">
        <f>MEDIAN(K5:K22)</f>
        <v>0.61450000000000005</v>
      </c>
    </row>
    <row r="27" spans="1:11">
      <c r="B27" s="11" t="s">
        <v>30</v>
      </c>
      <c r="C27" s="11" t="s">
        <v>29</v>
      </c>
      <c r="D27" s="11" t="s">
        <v>28</v>
      </c>
      <c r="E27" s="11" t="s">
        <v>75</v>
      </c>
      <c r="F27" s="11" t="s">
        <v>129</v>
      </c>
    </row>
    <row r="28" spans="1:11">
      <c r="A28" s="11" t="s">
        <v>135</v>
      </c>
      <c r="B28" s="55">
        <f>AVERAGE(C5:C21)</f>
        <v>0.67588235294117671</v>
      </c>
      <c r="C28" s="55">
        <f>AVERAGE(E5:E21)</f>
        <v>0.76882352941176479</v>
      </c>
      <c r="D28" s="55">
        <f>AVERAGE(G5:G21)</f>
        <v>0.62647058823529411</v>
      </c>
      <c r="E28" s="55">
        <f>AVERAGE(I5:I21)</f>
        <v>0.58235294117647063</v>
      </c>
      <c r="F28" s="55">
        <v>0.6</v>
      </c>
    </row>
    <row r="29" spans="1:11">
      <c r="A29" s="11" t="s">
        <v>136</v>
      </c>
      <c r="B29" s="55">
        <v>0.56100000000000005</v>
      </c>
      <c r="C29" s="55">
        <v>0.68500000000000005</v>
      </c>
      <c r="D29" s="55">
        <v>0.51</v>
      </c>
      <c r="E29" s="55">
        <v>0.46899999999999997</v>
      </c>
      <c r="F29" s="55">
        <v>0.503</v>
      </c>
    </row>
    <row r="31" spans="1:11">
      <c r="A31" s="50" t="s">
        <v>133</v>
      </c>
    </row>
    <row r="32" spans="1:11">
      <c r="A32" s="51" t="s">
        <v>134</v>
      </c>
    </row>
    <row r="35" spans="1:4" ht="40.5" customHeight="1">
      <c r="A35" s="160" t="s">
        <v>150</v>
      </c>
      <c r="B35" s="160"/>
      <c r="C35" s="160"/>
      <c r="D35" s="160"/>
    </row>
    <row r="36" spans="1:4">
      <c r="A36" s="13"/>
      <c r="B36" s="13" t="s">
        <v>28</v>
      </c>
      <c r="C36" s="13" t="s">
        <v>75</v>
      </c>
      <c r="D36" s="13" t="s">
        <v>129</v>
      </c>
    </row>
    <row r="37" spans="1:4">
      <c r="A37" s="13" t="s">
        <v>135</v>
      </c>
      <c r="B37" s="56">
        <v>0.62</v>
      </c>
      <c r="C37" s="56">
        <v>0.56999999999999995</v>
      </c>
      <c r="D37" s="56">
        <v>0.6</v>
      </c>
    </row>
    <row r="38" spans="1:4">
      <c r="A38" s="13" t="s">
        <v>136</v>
      </c>
      <c r="B38" s="56">
        <v>0.51</v>
      </c>
      <c r="C38" s="56">
        <v>0.46899999999999997</v>
      </c>
      <c r="D38" s="56">
        <v>0.503</v>
      </c>
    </row>
    <row r="39" spans="1:4">
      <c r="A39" s="13" t="s">
        <v>18</v>
      </c>
      <c r="B39" s="45">
        <v>0.24</v>
      </c>
      <c r="C39" s="45">
        <v>0.2</v>
      </c>
      <c r="D39" s="45">
        <v>0.2</v>
      </c>
    </row>
  </sheetData>
  <mergeCells count="7">
    <mergeCell ref="A2:K2"/>
    <mergeCell ref="J3:K3"/>
    <mergeCell ref="A35:D35"/>
    <mergeCell ref="B3:C3"/>
    <mergeCell ref="D3:E3"/>
    <mergeCell ref="F3:G3"/>
    <mergeCell ref="H3:I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9" workbookViewId="0">
      <selection activeCell="G36" sqref="G36"/>
    </sheetView>
  </sheetViews>
  <sheetFormatPr baseColWidth="10" defaultColWidth="8.83203125" defaultRowHeight="15" x14ac:dyDescent="0"/>
  <cols>
    <col min="1" max="1" width="21.83203125" style="68" bestFit="1" customWidth="1"/>
    <col min="2" max="2" width="11" style="68" bestFit="1" customWidth="1"/>
    <col min="3" max="3" width="12.83203125" style="68" bestFit="1" customWidth="1"/>
    <col min="4" max="4" width="10.6640625" style="68" bestFit="1" customWidth="1"/>
    <col min="5" max="5" width="6.83203125" style="68" bestFit="1" customWidth="1"/>
    <col min="6" max="7" width="8.83203125" style="68"/>
    <col min="8" max="8" width="21.83203125" style="68" bestFit="1" customWidth="1"/>
    <col min="9" max="9" width="11" style="68" bestFit="1" customWidth="1"/>
    <col min="10" max="10" width="12.83203125" style="68" bestFit="1" customWidth="1"/>
    <col min="11" max="11" width="8" style="68" customWidth="1"/>
    <col min="12" max="12" width="23.5" style="68" customWidth="1"/>
    <col min="13" max="13" width="11" style="68" bestFit="1" customWidth="1"/>
    <col min="14" max="14" width="12.83203125" style="68" bestFit="1" customWidth="1"/>
    <col min="15" max="16384" width="8.83203125" style="68"/>
  </cols>
  <sheetData>
    <row r="1" spans="1:14" ht="34.5" customHeight="1">
      <c r="A1" s="173" t="s">
        <v>200</v>
      </c>
      <c r="B1" s="174"/>
      <c r="C1" s="174"/>
      <c r="D1" s="174"/>
      <c r="E1" s="174"/>
      <c r="L1" s="161" t="s">
        <v>201</v>
      </c>
      <c r="M1" s="175"/>
      <c r="N1" s="176"/>
    </row>
    <row r="2" spans="1:14">
      <c r="A2" s="69" t="s">
        <v>72</v>
      </c>
      <c r="B2" s="127" t="s">
        <v>195</v>
      </c>
      <c r="C2" s="69" t="s">
        <v>159</v>
      </c>
      <c r="D2" s="69" t="s">
        <v>160</v>
      </c>
      <c r="E2" s="69" t="s">
        <v>161</v>
      </c>
      <c r="H2" s="69" t="s">
        <v>72</v>
      </c>
      <c r="I2" s="69" t="s">
        <v>158</v>
      </c>
      <c r="J2" s="69" t="s">
        <v>159</v>
      </c>
      <c r="L2" s="69" t="s">
        <v>72</v>
      </c>
      <c r="M2" s="127" t="s">
        <v>195</v>
      </c>
      <c r="N2" s="69" t="s">
        <v>159</v>
      </c>
    </row>
    <row r="3" spans="1:14">
      <c r="A3" s="69" t="s">
        <v>59</v>
      </c>
      <c r="B3" s="69">
        <v>506</v>
      </c>
      <c r="C3" s="70">
        <v>0.02</v>
      </c>
      <c r="D3" s="70">
        <v>0.91</v>
      </c>
      <c r="E3" s="70">
        <v>7.0000000000000007E-2</v>
      </c>
      <c r="H3" s="69" t="s">
        <v>37</v>
      </c>
      <c r="I3" s="69">
        <v>159</v>
      </c>
      <c r="J3" s="70">
        <v>0.01</v>
      </c>
      <c r="L3" s="69" t="s">
        <v>59</v>
      </c>
      <c r="M3" s="69">
        <v>506</v>
      </c>
      <c r="N3" s="70">
        <v>0.02</v>
      </c>
    </row>
    <row r="4" spans="1:14">
      <c r="A4" s="69" t="s">
        <v>47</v>
      </c>
      <c r="B4" s="69">
        <v>310</v>
      </c>
      <c r="C4" s="70">
        <v>0.04</v>
      </c>
      <c r="D4" s="70">
        <v>0.86</v>
      </c>
      <c r="E4" s="70">
        <v>0.11</v>
      </c>
      <c r="H4" s="69" t="s">
        <v>59</v>
      </c>
      <c r="I4" s="69">
        <v>506</v>
      </c>
      <c r="J4" s="70">
        <v>0.02</v>
      </c>
      <c r="L4" s="69" t="s">
        <v>47</v>
      </c>
      <c r="M4" s="69">
        <v>310</v>
      </c>
      <c r="N4" s="70">
        <v>0.04</v>
      </c>
    </row>
    <row r="5" spans="1:14">
      <c r="A5" s="69" t="s">
        <v>46</v>
      </c>
      <c r="B5" s="69">
        <v>90</v>
      </c>
      <c r="C5" s="70">
        <v>7.0000000000000007E-2</v>
      </c>
      <c r="D5" s="70">
        <v>0.88</v>
      </c>
      <c r="E5" s="70">
        <v>0.05</v>
      </c>
      <c r="H5" s="69" t="s">
        <v>44</v>
      </c>
      <c r="I5" s="69">
        <v>236</v>
      </c>
      <c r="J5" s="70">
        <v>0.02</v>
      </c>
      <c r="L5" s="69" t="s">
        <v>46</v>
      </c>
      <c r="M5" s="69">
        <v>90</v>
      </c>
      <c r="N5" s="70">
        <v>7.0000000000000007E-2</v>
      </c>
    </row>
    <row r="6" spans="1:14">
      <c r="A6" s="69" t="s">
        <v>162</v>
      </c>
      <c r="B6" s="69">
        <v>391</v>
      </c>
      <c r="C6" s="70">
        <v>0.03</v>
      </c>
      <c r="D6" s="70">
        <v>0.93</v>
      </c>
      <c r="E6" s="70">
        <v>0.05</v>
      </c>
      <c r="H6" s="69" t="s">
        <v>126</v>
      </c>
      <c r="I6" s="69">
        <v>65</v>
      </c>
      <c r="J6" s="70">
        <v>0.02</v>
      </c>
      <c r="L6" s="69" t="s">
        <v>162</v>
      </c>
      <c r="M6" s="69">
        <v>391</v>
      </c>
      <c r="N6" s="70">
        <v>0.03</v>
      </c>
    </row>
    <row r="7" spans="1:14">
      <c r="A7" s="69" t="s">
        <v>44</v>
      </c>
      <c r="B7" s="69">
        <v>236</v>
      </c>
      <c r="C7" s="70">
        <v>0.02</v>
      </c>
      <c r="D7" s="70">
        <v>0.89</v>
      </c>
      <c r="E7" s="70">
        <v>0.09</v>
      </c>
      <c r="H7" s="69" t="s">
        <v>36</v>
      </c>
      <c r="I7" s="69">
        <v>182</v>
      </c>
      <c r="J7" s="70">
        <v>0.02</v>
      </c>
      <c r="L7" s="69" t="s">
        <v>44</v>
      </c>
      <c r="M7" s="69">
        <v>236</v>
      </c>
      <c r="N7" s="70">
        <v>0.02</v>
      </c>
    </row>
    <row r="8" spans="1:14">
      <c r="A8" s="69" t="s">
        <v>57</v>
      </c>
      <c r="B8" s="69">
        <v>136</v>
      </c>
      <c r="C8" s="70">
        <v>0.06</v>
      </c>
      <c r="D8" s="70">
        <v>0.83</v>
      </c>
      <c r="E8" s="70">
        <v>0.11</v>
      </c>
      <c r="H8" s="69" t="s">
        <v>32</v>
      </c>
      <c r="I8" s="69">
        <v>151</v>
      </c>
      <c r="J8" s="70">
        <v>0.02</v>
      </c>
      <c r="L8" s="69" t="s">
        <v>57</v>
      </c>
      <c r="M8" s="69">
        <v>136</v>
      </c>
      <c r="N8" s="70">
        <v>0.06</v>
      </c>
    </row>
    <row r="9" spans="1:14">
      <c r="A9" s="69" t="s">
        <v>126</v>
      </c>
      <c r="B9" s="69">
        <v>65</v>
      </c>
      <c r="C9" s="70">
        <v>0.02</v>
      </c>
      <c r="D9" s="70">
        <v>0.86</v>
      </c>
      <c r="E9" s="70">
        <v>0.12</v>
      </c>
      <c r="H9" s="69" t="s">
        <v>162</v>
      </c>
      <c r="I9" s="69">
        <v>391</v>
      </c>
      <c r="J9" s="70">
        <v>0.03</v>
      </c>
      <c r="L9" s="69" t="s">
        <v>126</v>
      </c>
      <c r="M9" s="69">
        <v>65</v>
      </c>
      <c r="N9" s="70">
        <v>0.02</v>
      </c>
    </row>
    <row r="10" spans="1:14">
      <c r="A10" s="69" t="s">
        <v>41</v>
      </c>
      <c r="B10" s="69">
        <v>668</v>
      </c>
      <c r="C10" s="70">
        <v>0.04</v>
      </c>
      <c r="D10" s="70">
        <v>0.81</v>
      </c>
      <c r="E10" s="70">
        <v>0.15</v>
      </c>
      <c r="H10" s="69" t="s">
        <v>33</v>
      </c>
      <c r="I10" s="69">
        <v>403</v>
      </c>
      <c r="J10" s="70">
        <v>0.03</v>
      </c>
      <c r="L10" s="69" t="s">
        <v>41</v>
      </c>
      <c r="M10" s="69">
        <v>668</v>
      </c>
      <c r="N10" s="70">
        <v>0.04</v>
      </c>
    </row>
    <row r="11" spans="1:14">
      <c r="A11" s="69" t="s">
        <v>39</v>
      </c>
      <c r="B11" s="69">
        <v>179</v>
      </c>
      <c r="C11" s="70">
        <v>0.04</v>
      </c>
      <c r="D11" s="70">
        <v>0.89</v>
      </c>
      <c r="E11" s="70">
        <v>0.08</v>
      </c>
      <c r="H11" s="69" t="s">
        <v>47</v>
      </c>
      <c r="I11" s="69">
        <v>310</v>
      </c>
      <c r="J11" s="70">
        <v>0.04</v>
      </c>
      <c r="L11" s="69" t="s">
        <v>39</v>
      </c>
      <c r="M11" s="69">
        <v>179</v>
      </c>
      <c r="N11" s="70">
        <v>0.04</v>
      </c>
    </row>
    <row r="12" spans="1:14">
      <c r="A12" s="69" t="s">
        <v>38</v>
      </c>
      <c r="B12" s="69">
        <v>822</v>
      </c>
      <c r="C12" s="70">
        <v>0.08</v>
      </c>
      <c r="D12" s="70">
        <v>0.83</v>
      </c>
      <c r="E12" s="70">
        <v>0.08</v>
      </c>
      <c r="H12" s="69" t="s">
        <v>41</v>
      </c>
      <c r="I12" s="69">
        <v>668</v>
      </c>
      <c r="J12" s="70">
        <v>0.04</v>
      </c>
      <c r="L12" s="69" t="s">
        <v>38</v>
      </c>
      <c r="M12" s="69">
        <v>822</v>
      </c>
      <c r="N12" s="70">
        <v>0.08</v>
      </c>
    </row>
    <row r="13" spans="1:14">
      <c r="A13" s="69" t="s">
        <v>3</v>
      </c>
      <c r="B13" s="69">
        <v>89</v>
      </c>
      <c r="C13" s="70">
        <v>0.1</v>
      </c>
      <c r="D13" s="70">
        <v>0.76</v>
      </c>
      <c r="E13" s="70">
        <v>0.13</v>
      </c>
      <c r="H13" s="69" t="s">
        <v>39</v>
      </c>
      <c r="I13" s="69">
        <v>179</v>
      </c>
      <c r="J13" s="70">
        <v>0.04</v>
      </c>
      <c r="L13" s="69" t="s">
        <v>3</v>
      </c>
      <c r="M13" s="69">
        <v>89</v>
      </c>
      <c r="N13" s="70">
        <v>0.1</v>
      </c>
    </row>
    <row r="14" spans="1:14">
      <c r="A14" s="69" t="s">
        <v>37</v>
      </c>
      <c r="B14" s="69">
        <v>159</v>
      </c>
      <c r="C14" s="70">
        <v>0.01</v>
      </c>
      <c r="D14" s="70">
        <v>0.94</v>
      </c>
      <c r="E14" s="70">
        <v>0.06</v>
      </c>
      <c r="H14" s="69" t="s">
        <v>34</v>
      </c>
      <c r="I14" s="69">
        <v>103</v>
      </c>
      <c r="J14" s="70">
        <v>0.04</v>
      </c>
      <c r="L14" s="69" t="s">
        <v>37</v>
      </c>
      <c r="M14" s="69">
        <v>159</v>
      </c>
      <c r="N14" s="70">
        <v>0.01</v>
      </c>
    </row>
    <row r="15" spans="1:14">
      <c r="A15" s="69" t="s">
        <v>36</v>
      </c>
      <c r="B15" s="69">
        <v>182</v>
      </c>
      <c r="C15" s="70">
        <v>0.02</v>
      </c>
      <c r="D15" s="70">
        <v>0.84</v>
      </c>
      <c r="E15" s="70">
        <v>0.14000000000000001</v>
      </c>
      <c r="H15" s="69" t="s">
        <v>57</v>
      </c>
      <c r="I15" s="69">
        <v>136</v>
      </c>
      <c r="J15" s="70">
        <v>0.06</v>
      </c>
      <c r="L15" s="69" t="s">
        <v>36</v>
      </c>
      <c r="M15" s="69">
        <v>182</v>
      </c>
      <c r="N15" s="70">
        <v>0.02</v>
      </c>
    </row>
    <row r="16" spans="1:14">
      <c r="A16" s="69" t="s">
        <v>18</v>
      </c>
      <c r="B16" s="69">
        <v>1571</v>
      </c>
      <c r="C16" s="70">
        <v>0.27</v>
      </c>
      <c r="D16" s="70">
        <v>0.51</v>
      </c>
      <c r="E16" s="70">
        <v>0.23</v>
      </c>
      <c r="H16" s="69" t="s">
        <v>46</v>
      </c>
      <c r="I16" s="69">
        <v>90</v>
      </c>
      <c r="J16" s="70">
        <v>7.0000000000000007E-2</v>
      </c>
      <c r="L16" s="69" t="s">
        <v>34</v>
      </c>
      <c r="M16" s="69">
        <v>103</v>
      </c>
      <c r="N16" s="70">
        <v>0.04</v>
      </c>
    </row>
    <row r="17" spans="1:14">
      <c r="A17" s="69" t="s">
        <v>34</v>
      </c>
      <c r="B17" s="69">
        <v>103</v>
      </c>
      <c r="C17" s="70">
        <v>0.04</v>
      </c>
      <c r="D17" s="70">
        <v>0.88</v>
      </c>
      <c r="E17" s="70">
        <v>0.08</v>
      </c>
      <c r="H17" s="69" t="s">
        <v>38</v>
      </c>
      <c r="I17" s="69">
        <v>822</v>
      </c>
      <c r="J17" s="70">
        <v>0.08</v>
      </c>
      <c r="L17" s="69" t="s">
        <v>33</v>
      </c>
      <c r="M17" s="69">
        <v>403</v>
      </c>
      <c r="N17" s="70">
        <v>0.03</v>
      </c>
    </row>
    <row r="18" spans="1:14">
      <c r="A18" s="69" t="s">
        <v>163</v>
      </c>
      <c r="B18" s="69">
        <v>403</v>
      </c>
      <c r="C18" s="70">
        <v>0.03</v>
      </c>
      <c r="D18" s="70">
        <v>0.9</v>
      </c>
      <c r="E18" s="70">
        <v>7.0000000000000007E-2</v>
      </c>
      <c r="H18" s="69" t="s">
        <v>3</v>
      </c>
      <c r="I18" s="69">
        <v>89</v>
      </c>
      <c r="J18" s="70">
        <v>0.1</v>
      </c>
      <c r="L18" s="69" t="s">
        <v>32</v>
      </c>
      <c r="M18" s="69">
        <v>151</v>
      </c>
      <c r="N18" s="70">
        <v>0.02</v>
      </c>
    </row>
    <row r="19" spans="1:14">
      <c r="A19" s="69" t="s">
        <v>32</v>
      </c>
      <c r="B19" s="69">
        <v>151</v>
      </c>
      <c r="C19" s="70">
        <v>0.02</v>
      </c>
      <c r="D19" s="70">
        <v>0.94</v>
      </c>
      <c r="E19" s="70">
        <v>0.04</v>
      </c>
      <c r="H19" s="69" t="s">
        <v>71</v>
      </c>
      <c r="I19" s="69">
        <v>1571</v>
      </c>
      <c r="J19" s="70">
        <v>0.27</v>
      </c>
    </row>
    <row r="21" spans="1:14" ht="45.75" customHeight="1">
      <c r="A21" s="177" t="s">
        <v>202</v>
      </c>
      <c r="B21" s="177"/>
      <c r="C21" s="177"/>
    </row>
    <row r="22" spans="1:14">
      <c r="A22" s="177"/>
      <c r="B22" s="177"/>
      <c r="C22" s="177"/>
    </row>
    <row r="23" spans="1:14">
      <c r="A23" s="177"/>
      <c r="B23" s="177"/>
      <c r="C23" s="177"/>
    </row>
    <row r="24" spans="1:14">
      <c r="A24" s="33"/>
      <c r="B24" s="33"/>
      <c r="C24" s="33"/>
    </row>
    <row r="25" spans="1:14">
      <c r="A25" s="58" t="s">
        <v>178</v>
      </c>
    </row>
    <row r="26" spans="1:14">
      <c r="A26" s="68" t="s">
        <v>164</v>
      </c>
    </row>
  </sheetData>
  <sortState ref="L3:N19">
    <sortCondition ref="L19"/>
  </sortState>
  <mergeCells count="3">
    <mergeCell ref="A1:E1"/>
    <mergeCell ref="L1:N1"/>
    <mergeCell ref="A21:C2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U11" sqref="U11"/>
    </sheetView>
  </sheetViews>
  <sheetFormatPr baseColWidth="10" defaultColWidth="8.83203125" defaultRowHeight="15" x14ac:dyDescent="0"/>
  <cols>
    <col min="1" max="1" width="10.33203125" style="68" bestFit="1" customWidth="1"/>
    <col min="2" max="2" width="11" style="68" bestFit="1" customWidth="1"/>
    <col min="3" max="3" width="10.6640625" style="68" bestFit="1" customWidth="1"/>
    <col min="4" max="4" width="9.5" style="68" bestFit="1" customWidth="1"/>
    <col min="5" max="5" width="6.33203125" style="68" customWidth="1"/>
    <col min="6" max="12" width="8.83203125" style="68"/>
    <col min="13" max="13" width="10.33203125" style="68" bestFit="1" customWidth="1"/>
    <col min="14" max="14" width="11" style="68" bestFit="1" customWidth="1"/>
    <col min="15" max="15" width="9.5" style="68" bestFit="1" customWidth="1"/>
    <col min="16" max="16384" width="8.83203125" style="68"/>
  </cols>
  <sheetData>
    <row r="1" spans="1:15" ht="39" customHeight="1">
      <c r="M1" s="161" t="s">
        <v>203</v>
      </c>
      <c r="N1" s="175"/>
      <c r="O1" s="176"/>
    </row>
    <row r="2" spans="1:15">
      <c r="A2" s="69"/>
      <c r="B2" s="69" t="s">
        <v>158</v>
      </c>
      <c r="C2" s="69" t="s">
        <v>160</v>
      </c>
      <c r="D2" s="69" t="s">
        <v>165</v>
      </c>
      <c r="E2" s="69" t="s">
        <v>21</v>
      </c>
      <c r="M2" s="69"/>
      <c r="N2" s="128" t="s">
        <v>195</v>
      </c>
      <c r="O2" s="125" t="s">
        <v>165</v>
      </c>
    </row>
    <row r="3" spans="1:15">
      <c r="A3" s="69" t="s">
        <v>26</v>
      </c>
      <c r="B3" s="71">
        <v>703</v>
      </c>
      <c r="C3" s="72">
        <v>0.47</v>
      </c>
      <c r="D3" s="72">
        <v>0.24</v>
      </c>
      <c r="E3" s="72">
        <v>0.28000000000000003</v>
      </c>
      <c r="M3" s="69" t="s">
        <v>26</v>
      </c>
      <c r="N3" s="71">
        <v>703</v>
      </c>
      <c r="O3" s="72">
        <v>0.24</v>
      </c>
    </row>
    <row r="4" spans="1:15">
      <c r="A4" s="69" t="s">
        <v>20</v>
      </c>
      <c r="B4" s="71">
        <v>2670</v>
      </c>
      <c r="C4" s="72">
        <v>0.51</v>
      </c>
      <c r="D4" s="72">
        <v>0.27</v>
      </c>
      <c r="E4" s="72">
        <v>0.22</v>
      </c>
      <c r="M4" s="69" t="s">
        <v>19</v>
      </c>
      <c r="N4" s="71">
        <v>3479</v>
      </c>
      <c r="O4" s="72">
        <v>0.32</v>
      </c>
    </row>
    <row r="5" spans="1:15">
      <c r="A5" s="69" t="s">
        <v>18</v>
      </c>
      <c r="B5" s="71">
        <v>1571</v>
      </c>
      <c r="C5" s="72">
        <v>0.51</v>
      </c>
      <c r="D5" s="72">
        <v>0.27</v>
      </c>
      <c r="E5" s="72">
        <v>0.23</v>
      </c>
      <c r="M5" s="69" t="s">
        <v>20</v>
      </c>
      <c r="N5" s="71">
        <v>2670</v>
      </c>
      <c r="O5" s="72">
        <v>0.27</v>
      </c>
    </row>
    <row r="6" spans="1:15">
      <c r="A6" s="69" t="s">
        <v>19</v>
      </c>
      <c r="B6" s="71">
        <v>3479</v>
      </c>
      <c r="C6" s="72">
        <v>0.5</v>
      </c>
      <c r="D6" s="72">
        <v>0.32</v>
      </c>
      <c r="E6" s="72">
        <v>0.18</v>
      </c>
      <c r="M6" s="69" t="s">
        <v>18</v>
      </c>
      <c r="N6" s="71">
        <v>1571</v>
      </c>
      <c r="O6" s="72">
        <v>0.27</v>
      </c>
    </row>
    <row r="21" spans="1:1">
      <c r="A21" s="58" t="s">
        <v>179</v>
      </c>
    </row>
    <row r="22" spans="1:1">
      <c r="A22" s="68" t="s">
        <v>166</v>
      </c>
    </row>
  </sheetData>
  <mergeCells count="1">
    <mergeCell ref="M1:O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A10" workbookViewId="0">
      <selection activeCell="H25" sqref="H25"/>
    </sheetView>
  </sheetViews>
  <sheetFormatPr baseColWidth="10" defaultColWidth="8.83203125" defaultRowHeight="14" x14ac:dyDescent="0"/>
  <cols>
    <col min="1" max="1" width="23.1640625" bestFit="1" customWidth="1"/>
    <col min="2" max="2" width="10.83203125" bestFit="1" customWidth="1"/>
    <col min="3" max="3" width="10.33203125" bestFit="1" customWidth="1"/>
    <col min="4" max="4" width="12.5" bestFit="1" customWidth="1"/>
    <col min="5" max="5" width="6.1640625" bestFit="1" customWidth="1"/>
    <col min="6" max="6" width="6.83203125" customWidth="1"/>
    <col min="7" max="7" width="25" customWidth="1"/>
    <col min="8" max="8" width="12.83203125" customWidth="1"/>
    <col min="9" max="9" width="13.5" customWidth="1"/>
    <col min="11" max="11" width="29.33203125" customWidth="1"/>
    <col min="12" max="12" width="12.33203125" customWidth="1"/>
    <col min="13" max="13" width="12.6640625" customWidth="1"/>
  </cols>
  <sheetData>
    <row r="1" spans="1:13" ht="40" customHeight="1">
      <c r="A1" s="161" t="s">
        <v>199</v>
      </c>
      <c r="B1" s="175"/>
      <c r="C1" s="175"/>
      <c r="D1" s="175"/>
      <c r="E1" s="176"/>
      <c r="G1" s="178" t="s">
        <v>167</v>
      </c>
      <c r="H1" s="159"/>
      <c r="I1" s="159"/>
      <c r="K1" s="178" t="s">
        <v>168</v>
      </c>
      <c r="L1" s="159"/>
      <c r="M1" s="159"/>
    </row>
    <row r="2" spans="1:13" ht="15">
      <c r="A2" s="69"/>
      <c r="B2" s="127" t="s">
        <v>195</v>
      </c>
      <c r="C2" s="69" t="s">
        <v>160</v>
      </c>
      <c r="D2" s="69" t="s">
        <v>159</v>
      </c>
      <c r="E2" s="69" t="s">
        <v>21</v>
      </c>
      <c r="G2" s="19"/>
      <c r="H2" s="19" t="s">
        <v>158</v>
      </c>
      <c r="I2" s="19" t="s">
        <v>159</v>
      </c>
      <c r="K2" s="69"/>
      <c r="L2" s="73" t="s">
        <v>158</v>
      </c>
      <c r="M2" s="73" t="s">
        <v>160</v>
      </c>
    </row>
    <row r="3" spans="1:13" ht="15">
      <c r="A3" s="69" t="s">
        <v>169</v>
      </c>
      <c r="B3" s="69">
        <v>435</v>
      </c>
      <c r="C3" s="72">
        <v>0.61</v>
      </c>
      <c r="D3" s="72">
        <v>0.17</v>
      </c>
      <c r="E3" s="72">
        <v>0.22</v>
      </c>
      <c r="G3" s="19" t="s">
        <v>180</v>
      </c>
      <c r="H3" s="19">
        <v>435</v>
      </c>
      <c r="I3" s="74">
        <v>0.17</v>
      </c>
      <c r="K3" s="69" t="s">
        <v>183</v>
      </c>
      <c r="L3" s="69">
        <v>303</v>
      </c>
      <c r="M3" s="72">
        <v>0.39</v>
      </c>
    </row>
    <row r="4" spans="1:13" ht="15">
      <c r="A4" s="69" t="s">
        <v>170</v>
      </c>
      <c r="B4" s="69">
        <v>303</v>
      </c>
      <c r="C4" s="72">
        <v>0.39</v>
      </c>
      <c r="D4" s="72">
        <v>0.39</v>
      </c>
      <c r="E4" s="72">
        <v>0.23</v>
      </c>
      <c r="G4" s="19" t="s">
        <v>181</v>
      </c>
      <c r="H4" s="19">
        <v>332</v>
      </c>
      <c r="I4" s="74">
        <v>0.22</v>
      </c>
      <c r="K4" s="69" t="s">
        <v>181</v>
      </c>
      <c r="L4" s="69">
        <v>332</v>
      </c>
      <c r="M4" s="72">
        <v>0.51</v>
      </c>
    </row>
    <row r="5" spans="1:13" ht="15">
      <c r="A5" s="69" t="s">
        <v>172</v>
      </c>
      <c r="B5" s="69">
        <v>443</v>
      </c>
      <c r="C5" s="72">
        <v>0.54</v>
      </c>
      <c r="D5" s="72">
        <v>0.27</v>
      </c>
      <c r="E5" s="72">
        <v>0.19</v>
      </c>
      <c r="G5" s="19" t="s">
        <v>182</v>
      </c>
      <c r="H5" s="19">
        <v>443</v>
      </c>
      <c r="I5" s="74">
        <v>0.27</v>
      </c>
      <c r="K5" s="69" t="s">
        <v>182</v>
      </c>
      <c r="L5" s="69">
        <v>443</v>
      </c>
      <c r="M5" s="72">
        <v>0.54</v>
      </c>
    </row>
    <row r="6" spans="1:13" ht="15">
      <c r="A6" s="69" t="s">
        <v>171</v>
      </c>
      <c r="B6" s="69">
        <v>332</v>
      </c>
      <c r="C6" s="72">
        <v>0.51</v>
      </c>
      <c r="D6" s="72">
        <v>0.22</v>
      </c>
      <c r="E6" s="72">
        <v>0.27</v>
      </c>
      <c r="G6" s="19" t="s">
        <v>183</v>
      </c>
      <c r="H6" s="19">
        <v>303</v>
      </c>
      <c r="I6" s="74">
        <v>0.39</v>
      </c>
      <c r="K6" s="69" t="s">
        <v>180</v>
      </c>
      <c r="L6" s="69">
        <v>435</v>
      </c>
      <c r="M6" s="72">
        <v>0.61</v>
      </c>
    </row>
    <row r="9" spans="1:13" ht="15">
      <c r="A9" s="58" t="s">
        <v>179</v>
      </c>
    </row>
    <row r="10" spans="1:13">
      <c r="A10" t="s">
        <v>173</v>
      </c>
    </row>
  </sheetData>
  <mergeCells count="3">
    <mergeCell ref="A1:E1"/>
    <mergeCell ref="G1:I1"/>
    <mergeCell ref="K1:M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4" workbookViewId="0">
      <selection activeCell="D22" sqref="D22"/>
    </sheetView>
  </sheetViews>
  <sheetFormatPr baseColWidth="10" defaultColWidth="8.83203125" defaultRowHeight="15" x14ac:dyDescent="0"/>
  <cols>
    <col min="1" max="1" width="29.1640625" style="68" bestFit="1" customWidth="1"/>
    <col min="2" max="2" width="12.1640625" style="68" bestFit="1" customWidth="1"/>
    <col min="3" max="3" width="10.6640625" style="68" bestFit="1" customWidth="1"/>
    <col min="4" max="4" width="12.83203125" style="68" bestFit="1" customWidth="1"/>
    <col min="5" max="5" width="6.33203125" style="68" bestFit="1" customWidth="1"/>
    <col min="6" max="6" width="6.33203125" style="68" customWidth="1"/>
    <col min="7" max="7" width="8.83203125" style="68"/>
    <col min="8" max="8" width="30.5" style="68" customWidth="1"/>
    <col min="9" max="9" width="12.1640625" style="68" bestFit="1" customWidth="1"/>
    <col min="10" max="10" width="12.83203125" style="68" bestFit="1" customWidth="1"/>
    <col min="11" max="16384" width="8.83203125" style="68"/>
  </cols>
  <sheetData>
    <row r="1" spans="1:10" ht="45" customHeight="1">
      <c r="A1" s="179" t="s">
        <v>194</v>
      </c>
      <c r="B1" s="179"/>
      <c r="C1" s="179"/>
      <c r="D1" s="179"/>
      <c r="E1" s="179"/>
      <c r="F1" s="75"/>
    </row>
    <row r="2" spans="1:10">
      <c r="A2" s="69"/>
      <c r="B2" s="126" t="s">
        <v>195</v>
      </c>
      <c r="C2" s="121" t="s">
        <v>160</v>
      </c>
      <c r="D2" s="121" t="s">
        <v>159</v>
      </c>
      <c r="E2" s="121" t="s">
        <v>21</v>
      </c>
      <c r="F2" s="76"/>
      <c r="H2" s="69"/>
      <c r="I2" s="69" t="s">
        <v>174</v>
      </c>
      <c r="J2" s="69" t="s">
        <v>159</v>
      </c>
    </row>
    <row r="3" spans="1:10">
      <c r="A3" s="69" t="s">
        <v>175</v>
      </c>
      <c r="B3" s="71">
        <v>23</v>
      </c>
      <c r="C3" s="72">
        <v>0.48</v>
      </c>
      <c r="D3" s="72">
        <v>0.35</v>
      </c>
      <c r="E3" s="72">
        <v>0.17</v>
      </c>
      <c r="F3" s="77"/>
      <c r="H3" s="69" t="s">
        <v>176</v>
      </c>
      <c r="I3" s="71">
        <v>41</v>
      </c>
      <c r="J3" s="72">
        <v>0.1</v>
      </c>
    </row>
    <row r="4" spans="1:10">
      <c r="A4" s="69" t="s">
        <v>176</v>
      </c>
      <c r="B4" s="71">
        <v>41</v>
      </c>
      <c r="C4" s="72">
        <v>0.66</v>
      </c>
      <c r="D4" s="72">
        <v>0.1</v>
      </c>
      <c r="E4" s="72">
        <v>0.24</v>
      </c>
      <c r="F4" s="77"/>
      <c r="H4" s="69" t="s">
        <v>22</v>
      </c>
      <c r="I4" s="71">
        <v>486</v>
      </c>
      <c r="J4" s="72">
        <v>0.25</v>
      </c>
    </row>
    <row r="5" spans="1:10">
      <c r="A5" s="69" t="s">
        <v>24</v>
      </c>
      <c r="B5" s="71">
        <v>866</v>
      </c>
      <c r="C5" s="72">
        <v>0.5</v>
      </c>
      <c r="D5" s="72">
        <v>0.26</v>
      </c>
      <c r="E5" s="72">
        <v>0.23</v>
      </c>
      <c r="F5" s="77"/>
      <c r="H5" s="69" t="s">
        <v>24</v>
      </c>
      <c r="I5" s="71">
        <v>866</v>
      </c>
      <c r="J5" s="72">
        <v>0.26</v>
      </c>
    </row>
    <row r="6" spans="1:10">
      <c r="A6" s="69" t="s">
        <v>23</v>
      </c>
      <c r="B6" s="71">
        <v>155</v>
      </c>
      <c r="C6" s="72">
        <v>0.36</v>
      </c>
      <c r="D6" s="72">
        <v>0.4</v>
      </c>
      <c r="E6" s="72">
        <v>0.24</v>
      </c>
      <c r="F6" s="77"/>
      <c r="H6" s="69" t="s">
        <v>175</v>
      </c>
      <c r="I6" s="71">
        <v>23</v>
      </c>
      <c r="J6" s="72">
        <v>0.35</v>
      </c>
    </row>
    <row r="7" spans="1:10">
      <c r="A7" s="69" t="s">
        <v>22</v>
      </c>
      <c r="B7" s="71">
        <v>486</v>
      </c>
      <c r="C7" s="72">
        <v>0.55000000000000004</v>
      </c>
      <c r="D7" s="72">
        <v>0.25</v>
      </c>
      <c r="E7" s="72">
        <v>0.2</v>
      </c>
      <c r="F7" s="77"/>
      <c r="H7" s="69" t="s">
        <v>23</v>
      </c>
      <c r="I7" s="71">
        <v>155</v>
      </c>
      <c r="J7" s="72">
        <v>0.4</v>
      </c>
    </row>
    <row r="8" spans="1:10">
      <c r="A8" s="69" t="s">
        <v>177</v>
      </c>
      <c r="B8" s="71">
        <v>1571</v>
      </c>
      <c r="C8" s="72">
        <v>0.51</v>
      </c>
      <c r="D8" s="72">
        <v>0.27</v>
      </c>
      <c r="E8" s="72">
        <v>0.23</v>
      </c>
      <c r="F8" s="77"/>
    </row>
    <row r="11" spans="1:10">
      <c r="A11" s="58" t="s">
        <v>179</v>
      </c>
    </row>
    <row r="12" spans="1:10">
      <c r="A12" s="68" t="s">
        <v>166</v>
      </c>
    </row>
  </sheetData>
  <mergeCells count="1">
    <mergeCell ref="A1:E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F1" workbookViewId="0">
      <selection activeCell="M5" sqref="M5"/>
    </sheetView>
  </sheetViews>
  <sheetFormatPr baseColWidth="10" defaultColWidth="8.83203125" defaultRowHeight="14" x14ac:dyDescent="0"/>
  <cols>
    <col min="1" max="1" width="36" customWidth="1"/>
    <col min="2" max="2" width="7.6640625" bestFit="1" customWidth="1"/>
    <col min="3" max="3" width="16.33203125" bestFit="1" customWidth="1"/>
    <col min="4" max="4" width="7.6640625" style="86" bestFit="1" customWidth="1"/>
    <col min="5" max="5" width="16.33203125" bestFit="1" customWidth="1"/>
    <col min="6" max="6" width="7.1640625" style="86" bestFit="1" customWidth="1"/>
    <col min="7" max="7" width="16.33203125" bestFit="1" customWidth="1"/>
    <col min="8" max="8" width="7.1640625" style="86" bestFit="1" customWidth="1"/>
    <col min="9" max="9" width="16.33203125" bestFit="1" customWidth="1"/>
    <col min="11" max="11" width="26.1640625" bestFit="1" customWidth="1"/>
    <col min="12" max="12" width="6.5" bestFit="1" customWidth="1"/>
    <col min="13" max="13" width="7.6640625" bestFit="1" customWidth="1"/>
  </cols>
  <sheetData>
    <row r="1" spans="1:9" ht="18">
      <c r="A1" s="158" t="s">
        <v>191</v>
      </c>
      <c r="B1" s="158"/>
      <c r="C1" s="158"/>
      <c r="D1" s="158"/>
      <c r="E1" s="158"/>
      <c r="F1" s="158"/>
      <c r="G1" s="158"/>
      <c r="H1" s="158"/>
      <c r="I1" s="158"/>
    </row>
    <row r="2" spans="1:9" ht="15">
      <c r="A2" s="147" t="s">
        <v>206</v>
      </c>
      <c r="B2" s="180" t="s">
        <v>30</v>
      </c>
      <c r="C2" s="180"/>
      <c r="D2" s="180" t="s">
        <v>29</v>
      </c>
      <c r="E2" s="180"/>
      <c r="F2" s="180" t="s">
        <v>28</v>
      </c>
      <c r="G2" s="180"/>
      <c r="H2" s="180" t="s">
        <v>75</v>
      </c>
      <c r="I2" s="180"/>
    </row>
    <row r="3" spans="1:9" ht="15">
      <c r="A3" s="145"/>
      <c r="B3" s="145" t="s">
        <v>195</v>
      </c>
      <c r="C3" s="145" t="s">
        <v>184</v>
      </c>
      <c r="D3" s="146" t="s">
        <v>195</v>
      </c>
      <c r="E3" s="145" t="s">
        <v>184</v>
      </c>
      <c r="F3" s="146" t="s">
        <v>195</v>
      </c>
      <c r="G3" s="145" t="s">
        <v>184</v>
      </c>
      <c r="H3" s="146" t="s">
        <v>195</v>
      </c>
      <c r="I3" s="145" t="s">
        <v>184</v>
      </c>
    </row>
    <row r="4" spans="1:9" ht="15">
      <c r="A4" s="148" t="s">
        <v>59</v>
      </c>
      <c r="B4" s="81">
        <v>478</v>
      </c>
      <c r="C4" s="95">
        <v>0.82</v>
      </c>
      <c r="D4" s="96">
        <v>497</v>
      </c>
      <c r="E4" s="95">
        <v>0.88</v>
      </c>
      <c r="F4" s="96">
        <v>510</v>
      </c>
      <c r="G4" s="95">
        <v>0.85</v>
      </c>
      <c r="H4" s="96">
        <v>506</v>
      </c>
      <c r="I4" s="95">
        <v>0.91</v>
      </c>
    </row>
    <row r="5" spans="1:9" ht="15">
      <c r="A5" s="148" t="s">
        <v>47</v>
      </c>
      <c r="B5" s="81">
        <v>337</v>
      </c>
      <c r="C5" s="95">
        <v>0.84</v>
      </c>
      <c r="D5" s="96">
        <v>303</v>
      </c>
      <c r="E5" s="95">
        <v>0.85</v>
      </c>
      <c r="F5" s="96">
        <v>310</v>
      </c>
      <c r="G5" s="95">
        <v>0.86</v>
      </c>
      <c r="H5" s="96">
        <v>310</v>
      </c>
      <c r="I5" s="95">
        <v>0.86</v>
      </c>
    </row>
    <row r="6" spans="1:9" ht="15">
      <c r="A6" s="148" t="s">
        <v>46</v>
      </c>
      <c r="B6" s="81">
        <v>81</v>
      </c>
      <c r="C6" s="95">
        <v>0.9</v>
      </c>
      <c r="D6" s="96">
        <v>78</v>
      </c>
      <c r="E6" s="95">
        <v>0.86</v>
      </c>
      <c r="F6" s="96">
        <v>75</v>
      </c>
      <c r="G6" s="95">
        <v>0.92</v>
      </c>
      <c r="H6" s="96">
        <v>75</v>
      </c>
      <c r="I6" s="95">
        <v>0.92</v>
      </c>
    </row>
    <row r="7" spans="1:9" ht="15">
      <c r="A7" s="148" t="s">
        <v>45</v>
      </c>
      <c r="B7" s="81">
        <v>373</v>
      </c>
      <c r="C7" s="95">
        <v>0.92</v>
      </c>
      <c r="D7" s="96">
        <v>391</v>
      </c>
      <c r="E7" s="95">
        <v>0.95</v>
      </c>
      <c r="F7" s="96">
        <v>394</v>
      </c>
      <c r="G7" s="95">
        <v>0.95</v>
      </c>
      <c r="H7" s="96">
        <v>390</v>
      </c>
      <c r="I7" s="95">
        <v>0.93</v>
      </c>
    </row>
    <row r="8" spans="1:9" ht="15">
      <c r="A8" s="148" t="s">
        <v>44</v>
      </c>
      <c r="B8" s="81">
        <v>219</v>
      </c>
      <c r="C8" s="95">
        <v>0.93</v>
      </c>
      <c r="D8" s="96">
        <v>253</v>
      </c>
      <c r="E8" s="95">
        <v>0.92</v>
      </c>
      <c r="F8" s="96">
        <v>209</v>
      </c>
      <c r="G8" s="95">
        <v>0.94</v>
      </c>
      <c r="H8" s="96">
        <v>236</v>
      </c>
      <c r="I8" s="95">
        <v>0.89</v>
      </c>
    </row>
    <row r="9" spans="1:9" ht="15">
      <c r="A9" s="148" t="s">
        <v>57</v>
      </c>
      <c r="B9" s="81">
        <v>145</v>
      </c>
      <c r="C9" s="95">
        <v>0.66</v>
      </c>
      <c r="D9" s="96">
        <v>142</v>
      </c>
      <c r="E9" s="95">
        <v>0.74</v>
      </c>
      <c r="F9" s="96">
        <v>146</v>
      </c>
      <c r="G9" s="95">
        <v>0.82</v>
      </c>
      <c r="H9" s="96">
        <v>136</v>
      </c>
      <c r="I9" s="95">
        <v>0.83</v>
      </c>
    </row>
    <row r="10" spans="1:9" ht="15">
      <c r="A10" s="148" t="s">
        <v>126</v>
      </c>
      <c r="B10" s="81">
        <v>86</v>
      </c>
      <c r="C10" s="95">
        <v>0.69</v>
      </c>
      <c r="D10" s="96">
        <v>80</v>
      </c>
      <c r="E10" s="95">
        <v>0.68</v>
      </c>
      <c r="F10" s="96">
        <v>78</v>
      </c>
      <c r="G10" s="95">
        <v>0.76</v>
      </c>
      <c r="H10" s="96">
        <v>65</v>
      </c>
      <c r="I10" s="95">
        <v>0.86</v>
      </c>
    </row>
    <row r="11" spans="1:9" ht="15">
      <c r="A11" s="148" t="s">
        <v>41</v>
      </c>
      <c r="B11" s="81">
        <v>700</v>
      </c>
      <c r="C11" s="95">
        <v>0.81</v>
      </c>
      <c r="D11" s="96">
        <v>699</v>
      </c>
      <c r="E11" s="95">
        <v>0.8</v>
      </c>
      <c r="F11" s="96">
        <v>637</v>
      </c>
      <c r="G11" s="95">
        <v>0.81</v>
      </c>
      <c r="H11" s="96">
        <v>666</v>
      </c>
      <c r="I11" s="95">
        <v>0.81</v>
      </c>
    </row>
    <row r="12" spans="1:9" ht="15">
      <c r="A12" s="148" t="s">
        <v>39</v>
      </c>
      <c r="B12" s="81">
        <v>169</v>
      </c>
      <c r="C12" s="95">
        <v>0.88</v>
      </c>
      <c r="D12" s="96">
        <v>188</v>
      </c>
      <c r="E12" s="95">
        <v>0.87</v>
      </c>
      <c r="F12" s="96">
        <v>180</v>
      </c>
      <c r="G12" s="95">
        <v>0.9</v>
      </c>
      <c r="H12" s="96">
        <v>179</v>
      </c>
      <c r="I12" s="95">
        <v>0.89</v>
      </c>
    </row>
    <row r="13" spans="1:9" ht="15">
      <c r="A13" s="148" t="s">
        <v>38</v>
      </c>
      <c r="B13" s="81">
        <v>796</v>
      </c>
      <c r="C13" s="95">
        <v>0.76</v>
      </c>
      <c r="D13" s="96">
        <v>857</v>
      </c>
      <c r="E13" s="95">
        <v>0.79</v>
      </c>
      <c r="F13" s="96">
        <v>889</v>
      </c>
      <c r="G13" s="95">
        <v>0.8</v>
      </c>
      <c r="H13" s="96">
        <v>823</v>
      </c>
      <c r="I13" s="95">
        <v>0.83</v>
      </c>
    </row>
    <row r="14" spans="1:9" ht="15">
      <c r="A14" s="148" t="s">
        <v>3</v>
      </c>
      <c r="B14" s="81">
        <v>79</v>
      </c>
      <c r="C14" s="95">
        <v>0.8</v>
      </c>
      <c r="D14" s="96">
        <v>79</v>
      </c>
      <c r="E14" s="95">
        <v>0.78</v>
      </c>
      <c r="F14" s="96">
        <v>88</v>
      </c>
      <c r="G14" s="95">
        <v>0.82</v>
      </c>
      <c r="H14" s="96">
        <v>89</v>
      </c>
      <c r="I14" s="95">
        <v>0.76</v>
      </c>
    </row>
    <row r="15" spans="1:9" ht="15">
      <c r="A15" s="148" t="s">
        <v>37</v>
      </c>
      <c r="B15" s="81">
        <v>140</v>
      </c>
      <c r="C15" s="95">
        <v>0.91</v>
      </c>
      <c r="D15" s="96">
        <v>156</v>
      </c>
      <c r="E15" s="95">
        <v>0.93</v>
      </c>
      <c r="F15" s="96">
        <v>138</v>
      </c>
      <c r="G15" s="95">
        <v>0.93</v>
      </c>
      <c r="H15" s="96">
        <v>154</v>
      </c>
      <c r="I15" s="95">
        <v>0.94</v>
      </c>
    </row>
    <row r="16" spans="1:9" ht="15">
      <c r="A16" s="148" t="s">
        <v>36</v>
      </c>
      <c r="B16" s="81">
        <v>158</v>
      </c>
      <c r="C16" s="95">
        <v>0.75</v>
      </c>
      <c r="D16" s="96">
        <v>181</v>
      </c>
      <c r="E16" s="95">
        <v>0.75</v>
      </c>
      <c r="F16" s="96">
        <v>150</v>
      </c>
      <c r="G16" s="95">
        <v>0.71</v>
      </c>
      <c r="H16" s="96">
        <v>181</v>
      </c>
      <c r="I16" s="95">
        <v>0.94</v>
      </c>
    </row>
    <row r="17" spans="1:9" ht="15">
      <c r="A17" s="148" t="s">
        <v>34</v>
      </c>
      <c r="B17" s="81">
        <v>99</v>
      </c>
      <c r="C17" s="95">
        <v>0.89</v>
      </c>
      <c r="D17" s="96">
        <v>95</v>
      </c>
      <c r="E17" s="95">
        <v>0.88</v>
      </c>
      <c r="F17" s="96">
        <v>107</v>
      </c>
      <c r="G17" s="95">
        <v>0.82</v>
      </c>
      <c r="H17" s="96">
        <v>103</v>
      </c>
      <c r="I17" s="95">
        <v>0.9</v>
      </c>
    </row>
    <row r="18" spans="1:9" ht="15">
      <c r="A18" s="148" t="s">
        <v>33</v>
      </c>
      <c r="B18" s="81">
        <v>441</v>
      </c>
      <c r="C18" s="95">
        <v>0.92</v>
      </c>
      <c r="D18" s="96">
        <v>415</v>
      </c>
      <c r="E18" s="95">
        <v>0.88</v>
      </c>
      <c r="F18" s="96">
        <v>497</v>
      </c>
      <c r="G18" s="95">
        <v>0.87</v>
      </c>
      <c r="H18" s="96">
        <v>403</v>
      </c>
      <c r="I18" s="95">
        <v>0.9</v>
      </c>
    </row>
    <row r="19" spans="1:9" ht="15">
      <c r="A19" s="148" t="s">
        <v>32</v>
      </c>
      <c r="B19" s="81">
        <v>177</v>
      </c>
      <c r="C19" s="95">
        <v>0.88</v>
      </c>
      <c r="D19" s="96">
        <v>17</v>
      </c>
      <c r="E19" s="95">
        <v>0.91</v>
      </c>
      <c r="F19" s="96">
        <v>177</v>
      </c>
      <c r="G19" s="95">
        <v>0.93</v>
      </c>
      <c r="H19" s="96">
        <v>151</v>
      </c>
      <c r="I19" s="95">
        <v>0.94</v>
      </c>
    </row>
    <row r="20" spans="1:9" ht="15">
      <c r="A20" s="148" t="s">
        <v>185</v>
      </c>
      <c r="B20" s="83">
        <f>AVERAGE(B4:B19)</f>
        <v>279.875</v>
      </c>
      <c r="C20" s="97">
        <f>AVERAGE(C4:C19)</f>
        <v>0.83500000000000019</v>
      </c>
      <c r="D20" s="94">
        <f>AVERAGE(D4:D19)</f>
        <v>276.9375</v>
      </c>
      <c r="E20" s="97">
        <f t="shared" ref="E20:I20" si="0">AVERAGE(E4:E19)</f>
        <v>0.84187500000000004</v>
      </c>
      <c r="F20" s="94">
        <f>AVERAGE(F4:F19)</f>
        <v>286.5625</v>
      </c>
      <c r="G20" s="97">
        <f t="shared" si="0"/>
        <v>0.85562499999999997</v>
      </c>
      <c r="H20" s="94">
        <f>AVERAGE(H4:H19)</f>
        <v>279.1875</v>
      </c>
      <c r="I20" s="97">
        <f t="shared" si="0"/>
        <v>0.88187499999999985</v>
      </c>
    </row>
    <row r="21" spans="1:9" ht="15">
      <c r="A21" s="28" t="s">
        <v>208</v>
      </c>
      <c r="B21" s="85">
        <v>1417</v>
      </c>
      <c r="C21" s="95">
        <v>0.51</v>
      </c>
      <c r="D21" s="98">
        <v>1507</v>
      </c>
      <c r="E21" s="95">
        <v>0.52</v>
      </c>
      <c r="F21" s="98">
        <v>1507</v>
      </c>
      <c r="G21" s="95">
        <v>0.5</v>
      </c>
      <c r="H21" s="98">
        <v>1567</v>
      </c>
      <c r="I21" s="95">
        <v>0.52</v>
      </c>
    </row>
    <row r="22" spans="1:9" ht="15">
      <c r="A22" s="28"/>
      <c r="B22" s="85"/>
      <c r="C22" s="95"/>
      <c r="D22" s="98"/>
      <c r="E22" s="95"/>
      <c r="F22" s="98"/>
      <c r="G22" s="95"/>
      <c r="H22" s="98"/>
      <c r="I22" s="95"/>
    </row>
    <row r="23" spans="1:9" ht="15">
      <c r="A23" s="147" t="s">
        <v>186</v>
      </c>
      <c r="B23" s="180" t="s">
        <v>30</v>
      </c>
      <c r="C23" s="180"/>
      <c r="D23" s="180" t="s">
        <v>29</v>
      </c>
      <c r="E23" s="180"/>
      <c r="F23" s="180" t="s">
        <v>28</v>
      </c>
      <c r="G23" s="180"/>
      <c r="H23" s="180" t="s">
        <v>75</v>
      </c>
      <c r="I23" s="180"/>
    </row>
    <row r="24" spans="1:9" ht="15">
      <c r="A24" s="148" t="s">
        <v>207</v>
      </c>
      <c r="B24" s="83">
        <f t="shared" ref="B24:I24" si="1">B20</f>
        <v>279.875</v>
      </c>
      <c r="C24" s="97">
        <f t="shared" si="1"/>
        <v>0.83500000000000019</v>
      </c>
      <c r="D24" s="94">
        <f t="shared" si="1"/>
        <v>276.9375</v>
      </c>
      <c r="E24" s="97">
        <f t="shared" si="1"/>
        <v>0.84187500000000004</v>
      </c>
      <c r="F24" s="94">
        <f t="shared" si="1"/>
        <v>286.5625</v>
      </c>
      <c r="G24" s="97">
        <f t="shared" si="1"/>
        <v>0.85562499999999997</v>
      </c>
      <c r="H24" s="94">
        <f t="shared" si="1"/>
        <v>279.1875</v>
      </c>
      <c r="I24" s="97">
        <f t="shared" si="1"/>
        <v>0.88187499999999985</v>
      </c>
    </row>
    <row r="25" spans="1:9" ht="15">
      <c r="A25" s="28" t="s">
        <v>127</v>
      </c>
      <c r="B25" s="85">
        <v>1417</v>
      </c>
      <c r="C25" s="95">
        <v>0.51</v>
      </c>
      <c r="D25" s="98">
        <v>1507</v>
      </c>
      <c r="E25" s="95">
        <v>0.52</v>
      </c>
      <c r="F25" s="98">
        <v>1507</v>
      </c>
      <c r="G25" s="95">
        <v>0.5</v>
      </c>
      <c r="H25" s="98">
        <v>1567</v>
      </c>
      <c r="I25" s="95">
        <v>0.52</v>
      </c>
    </row>
    <row r="28" spans="1:9">
      <c r="B28" t="s">
        <v>30</v>
      </c>
      <c r="C28" t="s">
        <v>29</v>
      </c>
      <c r="D28" s="86" t="s">
        <v>28</v>
      </c>
      <c r="E28" t="s">
        <v>75</v>
      </c>
    </row>
    <row r="29" spans="1:9">
      <c r="A29" t="s">
        <v>185</v>
      </c>
      <c r="B29" s="99">
        <v>0.84</v>
      </c>
      <c r="C29" s="99">
        <v>0.84</v>
      </c>
      <c r="D29" s="99">
        <v>0.86</v>
      </c>
      <c r="E29" s="99">
        <v>0.88</v>
      </c>
    </row>
    <row r="30" spans="1:9">
      <c r="A30" t="s">
        <v>127</v>
      </c>
      <c r="B30" s="99">
        <v>0.51</v>
      </c>
      <c r="C30" s="99">
        <v>0.52</v>
      </c>
      <c r="D30" s="99">
        <v>0.5</v>
      </c>
      <c r="E30" s="99">
        <v>0.52</v>
      </c>
    </row>
    <row r="32" spans="1:9" ht="15">
      <c r="A32" s="100" t="s">
        <v>179</v>
      </c>
    </row>
    <row r="33" spans="1:1" ht="15">
      <c r="A33" s="100" t="s">
        <v>166</v>
      </c>
    </row>
  </sheetData>
  <mergeCells count="9">
    <mergeCell ref="B23:C23"/>
    <mergeCell ref="D23:E23"/>
    <mergeCell ref="F23:G23"/>
    <mergeCell ref="H23:I23"/>
    <mergeCell ref="A1:I1"/>
    <mergeCell ref="B2:C2"/>
    <mergeCell ref="D2:E2"/>
    <mergeCell ref="F2:G2"/>
    <mergeCell ref="H2:I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workbookViewId="0">
      <selection activeCell="D14" sqref="D14"/>
    </sheetView>
  </sheetViews>
  <sheetFormatPr baseColWidth="10" defaultColWidth="8.83203125" defaultRowHeight="14" x14ac:dyDescent="0"/>
  <cols>
    <col min="1" max="1" width="27.6640625" bestFit="1" customWidth="1"/>
    <col min="2" max="2" width="16.5" customWidth="1"/>
  </cols>
  <sheetData>
    <row r="2" spans="1:7">
      <c r="B2" s="19" t="s">
        <v>184</v>
      </c>
    </row>
    <row r="3" spans="1:7" ht="15">
      <c r="A3" s="87" t="s">
        <v>18</v>
      </c>
      <c r="B3" s="82">
        <v>0.52</v>
      </c>
      <c r="D3" s="80" t="s">
        <v>13</v>
      </c>
      <c r="E3" s="84">
        <f>AVERAGE(B3:B19)</f>
        <v>0.86058823529411754</v>
      </c>
      <c r="F3" s="80" t="s">
        <v>1</v>
      </c>
      <c r="G3" s="84">
        <f>MEDIAN(B3:B19)</f>
        <v>0.89</v>
      </c>
    </row>
    <row r="4" spans="1:7" ht="15">
      <c r="A4" s="88" t="s">
        <v>3</v>
      </c>
      <c r="B4" s="82">
        <v>0.76</v>
      </c>
    </row>
    <row r="5" spans="1:7" ht="15">
      <c r="A5" s="88" t="s">
        <v>41</v>
      </c>
      <c r="B5" s="82">
        <v>0.81</v>
      </c>
    </row>
    <row r="6" spans="1:7" ht="15">
      <c r="A6" s="88" t="s">
        <v>57</v>
      </c>
      <c r="B6" s="82">
        <v>0.83</v>
      </c>
    </row>
    <row r="7" spans="1:7" ht="15">
      <c r="A7" s="88" t="s">
        <v>38</v>
      </c>
      <c r="B7" s="82">
        <v>0.83</v>
      </c>
    </row>
    <row r="8" spans="1:7" ht="15">
      <c r="A8" s="88" t="s">
        <v>47</v>
      </c>
      <c r="B8" s="82">
        <v>0.86</v>
      </c>
    </row>
    <row r="9" spans="1:7" ht="15">
      <c r="A9" s="88" t="s">
        <v>126</v>
      </c>
      <c r="B9" s="82">
        <v>0.86</v>
      </c>
    </row>
    <row r="10" spans="1:7" ht="15">
      <c r="A10" s="88" t="s">
        <v>44</v>
      </c>
      <c r="B10" s="82">
        <v>0.89</v>
      </c>
    </row>
    <row r="11" spans="1:7" ht="15">
      <c r="A11" s="88" t="s">
        <v>39</v>
      </c>
      <c r="B11" s="82">
        <v>0.89</v>
      </c>
    </row>
    <row r="12" spans="1:7" ht="15">
      <c r="A12" s="88" t="s">
        <v>34</v>
      </c>
      <c r="B12" s="82">
        <v>0.9</v>
      </c>
    </row>
    <row r="13" spans="1:7" ht="15">
      <c r="A13" s="88" t="s">
        <v>33</v>
      </c>
      <c r="B13" s="82">
        <v>0.9</v>
      </c>
    </row>
    <row r="14" spans="1:7" ht="15">
      <c r="A14" s="88" t="s">
        <v>59</v>
      </c>
      <c r="B14" s="82">
        <v>0.91</v>
      </c>
    </row>
    <row r="15" spans="1:7" ht="15">
      <c r="A15" s="88" t="s">
        <v>46</v>
      </c>
      <c r="B15" s="82">
        <v>0.92</v>
      </c>
    </row>
    <row r="16" spans="1:7" ht="15">
      <c r="A16" s="88" t="s">
        <v>45</v>
      </c>
      <c r="B16" s="82">
        <v>0.93</v>
      </c>
    </row>
    <row r="17" spans="1:2" ht="15">
      <c r="A17" s="88" t="s">
        <v>37</v>
      </c>
      <c r="B17" s="82">
        <v>0.94</v>
      </c>
    </row>
    <row r="18" spans="1:2" ht="15">
      <c r="A18" s="88" t="s">
        <v>36</v>
      </c>
      <c r="B18" s="82">
        <v>0.94</v>
      </c>
    </row>
    <row r="19" spans="1:2" ht="15">
      <c r="A19" s="88" t="s">
        <v>32</v>
      </c>
      <c r="B19" s="84">
        <v>0.94</v>
      </c>
    </row>
    <row r="21" spans="1:2" ht="42" customHeight="1">
      <c r="A21" s="161" t="s">
        <v>196</v>
      </c>
      <c r="B21" s="176"/>
    </row>
    <row r="22" spans="1:2" ht="15">
      <c r="A22" s="93" t="s">
        <v>186</v>
      </c>
      <c r="B22" s="104" t="s">
        <v>184</v>
      </c>
    </row>
    <row r="23" spans="1:2" ht="15">
      <c r="A23" s="102" t="s">
        <v>59</v>
      </c>
      <c r="B23" s="105">
        <v>0.91</v>
      </c>
    </row>
    <row r="24" spans="1:2" ht="15">
      <c r="A24" s="102" t="s">
        <v>47</v>
      </c>
      <c r="B24" s="105">
        <v>0.86</v>
      </c>
    </row>
    <row r="25" spans="1:2" ht="15">
      <c r="A25" s="102" t="s">
        <v>46</v>
      </c>
      <c r="B25" s="105">
        <v>0.92</v>
      </c>
    </row>
    <row r="26" spans="1:2" ht="15">
      <c r="A26" s="102" t="s">
        <v>45</v>
      </c>
      <c r="B26" s="105">
        <v>0.93</v>
      </c>
    </row>
    <row r="27" spans="1:2" ht="15">
      <c r="A27" s="102" t="s">
        <v>44</v>
      </c>
      <c r="B27" s="105">
        <v>0.89</v>
      </c>
    </row>
    <row r="28" spans="1:2" ht="15">
      <c r="A28" s="102" t="s">
        <v>57</v>
      </c>
      <c r="B28" s="105">
        <v>0.83</v>
      </c>
    </row>
    <row r="29" spans="1:2" ht="15">
      <c r="A29" s="102" t="s">
        <v>126</v>
      </c>
      <c r="B29" s="105">
        <v>0.86</v>
      </c>
    </row>
    <row r="30" spans="1:2" ht="15">
      <c r="A30" s="102" t="s">
        <v>41</v>
      </c>
      <c r="B30" s="105">
        <v>0.81</v>
      </c>
    </row>
    <row r="31" spans="1:2" ht="15">
      <c r="A31" s="102" t="s">
        <v>39</v>
      </c>
      <c r="B31" s="105">
        <v>0.89</v>
      </c>
    </row>
    <row r="32" spans="1:2" ht="15">
      <c r="A32" s="102" t="s">
        <v>38</v>
      </c>
      <c r="B32" s="105">
        <v>0.83</v>
      </c>
    </row>
    <row r="33" spans="1:2" ht="15">
      <c r="A33" s="102" t="s">
        <v>3</v>
      </c>
      <c r="B33" s="105">
        <v>0.76</v>
      </c>
    </row>
    <row r="34" spans="1:2" ht="15">
      <c r="A34" s="102" t="s">
        <v>37</v>
      </c>
      <c r="B34" s="105">
        <v>0.94</v>
      </c>
    </row>
    <row r="35" spans="1:2" ht="15">
      <c r="A35" s="102" t="s">
        <v>36</v>
      </c>
      <c r="B35" s="105">
        <v>0.94</v>
      </c>
    </row>
    <row r="36" spans="1:2" ht="15">
      <c r="A36" s="103" t="s">
        <v>18</v>
      </c>
      <c r="B36" s="105">
        <v>0.52</v>
      </c>
    </row>
    <row r="37" spans="1:2" ht="15">
      <c r="A37" s="102" t="s">
        <v>34</v>
      </c>
      <c r="B37" s="105">
        <v>0.9</v>
      </c>
    </row>
    <row r="38" spans="1:2" ht="15">
      <c r="A38" s="102" t="s">
        <v>33</v>
      </c>
      <c r="B38" s="105">
        <v>0.9</v>
      </c>
    </row>
    <row r="39" spans="1:2" ht="15">
      <c r="A39" s="102" t="s">
        <v>32</v>
      </c>
      <c r="B39" s="106">
        <v>0.94</v>
      </c>
    </row>
  </sheetData>
  <mergeCells count="1">
    <mergeCell ref="A21:B2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N38" sqref="N38"/>
    </sheetView>
  </sheetViews>
  <sheetFormatPr baseColWidth="10" defaultColWidth="8.83203125" defaultRowHeight="14" x14ac:dyDescent="0"/>
  <cols>
    <col min="1" max="1" width="10.5" bestFit="1" customWidth="1"/>
    <col min="2" max="2" width="16.33203125" bestFit="1" customWidth="1"/>
    <col min="3" max="3" width="10.83203125" customWidth="1"/>
  </cols>
  <sheetData>
    <row r="1" spans="1:8">
      <c r="A1" s="89" t="s">
        <v>187</v>
      </c>
      <c r="B1" s="89" t="s">
        <v>184</v>
      </c>
      <c r="C1" s="19" t="s">
        <v>10</v>
      </c>
      <c r="E1" s="19" t="s">
        <v>13</v>
      </c>
      <c r="F1" s="79">
        <f>AVERAGE(B2:B5)</f>
        <v>0.50750000000000006</v>
      </c>
      <c r="G1" s="19" t="s">
        <v>1</v>
      </c>
      <c r="H1" s="79">
        <f>AVERAGE(B2:B5)</f>
        <v>0.50750000000000006</v>
      </c>
    </row>
    <row r="2" spans="1:8">
      <c r="A2" s="89" t="s">
        <v>19</v>
      </c>
      <c r="B2" s="91">
        <v>0.5</v>
      </c>
      <c r="C2" s="90">
        <v>3475</v>
      </c>
    </row>
    <row r="3" spans="1:8">
      <c r="A3" s="89" t="s">
        <v>18</v>
      </c>
      <c r="B3" s="79">
        <v>0.51</v>
      </c>
      <c r="C3" s="90">
        <v>1567</v>
      </c>
    </row>
    <row r="4" spans="1:8">
      <c r="A4" s="89" t="s">
        <v>20</v>
      </c>
      <c r="B4" s="79">
        <v>0.51</v>
      </c>
      <c r="C4" s="90">
        <v>2673</v>
      </c>
    </row>
    <row r="5" spans="1:8">
      <c r="A5" s="89" t="s">
        <v>26</v>
      </c>
      <c r="B5" s="91">
        <v>0.51</v>
      </c>
      <c r="C5" s="90">
        <v>697</v>
      </c>
    </row>
    <row r="8" spans="1:8" ht="35" customHeight="1">
      <c r="A8" s="161" t="s">
        <v>198</v>
      </c>
      <c r="B8" s="175"/>
      <c r="C8" s="176"/>
    </row>
    <row r="9" spans="1:8" ht="15">
      <c r="A9" s="111" t="s">
        <v>187</v>
      </c>
      <c r="B9" s="111" t="s">
        <v>184</v>
      </c>
      <c r="C9" s="93" t="s">
        <v>195</v>
      </c>
    </row>
    <row r="10" spans="1:8" ht="15">
      <c r="A10" s="107" t="s">
        <v>19</v>
      </c>
      <c r="B10" s="108">
        <v>0.5</v>
      </c>
      <c r="C10" s="109">
        <v>3475</v>
      </c>
    </row>
    <row r="11" spans="1:8" ht="15">
      <c r="A11" s="107" t="s">
        <v>18</v>
      </c>
      <c r="B11" s="110">
        <v>0.51</v>
      </c>
      <c r="C11" s="109">
        <v>1567</v>
      </c>
    </row>
    <row r="12" spans="1:8" ht="15">
      <c r="A12" s="107" t="s">
        <v>20</v>
      </c>
      <c r="B12" s="110">
        <v>0.51</v>
      </c>
      <c r="C12" s="109">
        <v>2673</v>
      </c>
    </row>
    <row r="13" spans="1:8" ht="15">
      <c r="A13" s="107" t="s">
        <v>26</v>
      </c>
      <c r="B13" s="108">
        <v>0.51</v>
      </c>
      <c r="C13" s="109">
        <v>697</v>
      </c>
    </row>
  </sheetData>
  <sortState ref="A2:C5">
    <sortCondition ref="B2"/>
  </sortState>
  <mergeCells count="1">
    <mergeCell ref="A8:C8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4"/>
  <sheetViews>
    <sheetView workbookViewId="0">
      <selection activeCell="A154" sqref="A154:D174"/>
    </sheetView>
  </sheetViews>
  <sheetFormatPr baseColWidth="10" defaultColWidth="10.83203125" defaultRowHeight="15" x14ac:dyDescent="0"/>
  <cols>
    <col min="1" max="1" width="17.6640625" style="11" bestFit="1" customWidth="1"/>
    <col min="2" max="6" width="10.83203125" style="11"/>
    <col min="7" max="7" width="10.83203125" style="48"/>
    <col min="8" max="16384" width="10.83203125" style="11"/>
  </cols>
  <sheetData>
    <row r="3" spans="1:7">
      <c r="A3" s="157" t="s">
        <v>65</v>
      </c>
      <c r="B3" s="157"/>
      <c r="C3" s="157"/>
      <c r="D3" s="157"/>
    </row>
    <row r="4" spans="1:7">
      <c r="A4" s="13"/>
      <c r="B4" s="15">
        <v>2010</v>
      </c>
      <c r="C4" s="15">
        <v>2011</v>
      </c>
      <c r="D4" s="15">
        <v>2012</v>
      </c>
    </row>
    <row r="5" spans="1:7">
      <c r="A5" s="13" t="s">
        <v>59</v>
      </c>
      <c r="B5" s="123">
        <v>0.60499999999999998</v>
      </c>
      <c r="C5" s="123">
        <v>0.67500000000000004</v>
      </c>
      <c r="D5" s="123">
        <v>0.622</v>
      </c>
      <c r="F5" s="13" t="s">
        <v>18</v>
      </c>
      <c r="G5" s="123">
        <v>0.27</v>
      </c>
    </row>
    <row r="6" spans="1:7">
      <c r="A6" s="13" t="s">
        <v>58</v>
      </c>
      <c r="B6" s="123">
        <v>0.63200000000000001</v>
      </c>
      <c r="C6" s="123">
        <v>0.60299999999999998</v>
      </c>
      <c r="D6" s="123">
        <v>0.54900000000000004</v>
      </c>
      <c r="F6" s="13" t="s">
        <v>55</v>
      </c>
      <c r="G6" s="123">
        <v>0.37</v>
      </c>
    </row>
    <row r="7" spans="1:7">
      <c r="A7" s="13" t="s">
        <v>46</v>
      </c>
      <c r="B7" s="123">
        <v>0.60299999999999998</v>
      </c>
      <c r="C7" s="123">
        <v>0.72899999999999998</v>
      </c>
      <c r="D7" s="123">
        <v>0.54800000000000004</v>
      </c>
      <c r="F7" s="13" t="s">
        <v>54</v>
      </c>
      <c r="G7" s="123">
        <v>0.45100000000000001</v>
      </c>
    </row>
    <row r="8" spans="1:7">
      <c r="A8" s="13" t="s">
        <v>45</v>
      </c>
      <c r="B8" s="123">
        <v>0.754</v>
      </c>
      <c r="C8" s="123">
        <v>0.82499999999999996</v>
      </c>
      <c r="D8" s="123">
        <v>0.76200000000000001</v>
      </c>
      <c r="F8" s="132" t="s">
        <v>57</v>
      </c>
      <c r="G8" s="134">
        <v>0.53</v>
      </c>
    </row>
    <row r="9" spans="1:7">
      <c r="A9" s="13" t="s">
        <v>44</v>
      </c>
      <c r="B9" s="123">
        <v>0.751</v>
      </c>
      <c r="C9" s="123">
        <v>0.73499999999999999</v>
      </c>
      <c r="D9" s="123">
        <v>0.70799999999999996</v>
      </c>
      <c r="F9" s="13" t="s">
        <v>46</v>
      </c>
      <c r="G9" s="123">
        <v>0.54800000000000004</v>
      </c>
    </row>
    <row r="10" spans="1:7" customFormat="1">
      <c r="A10" s="127" t="s">
        <v>205</v>
      </c>
      <c r="B10" s="130">
        <v>0.41</v>
      </c>
      <c r="C10" s="130">
        <v>0.54</v>
      </c>
      <c r="D10" s="130">
        <v>0.53</v>
      </c>
      <c r="F10" s="133" t="s">
        <v>58</v>
      </c>
      <c r="G10" s="135">
        <v>0.54900000000000004</v>
      </c>
    </row>
    <row r="11" spans="1:7">
      <c r="A11" s="13" t="s">
        <v>56</v>
      </c>
      <c r="B11" s="123">
        <v>0.56699999999999995</v>
      </c>
      <c r="C11" s="123">
        <v>0.437</v>
      </c>
      <c r="D11" s="123">
        <v>0.56200000000000006</v>
      </c>
      <c r="F11" s="13" t="s">
        <v>53</v>
      </c>
      <c r="G11" s="123">
        <v>0.55500000000000005</v>
      </c>
    </row>
    <row r="12" spans="1:7">
      <c r="A12" s="13" t="s">
        <v>41</v>
      </c>
      <c r="B12" s="123">
        <v>0.56599999999999995</v>
      </c>
      <c r="C12" s="123">
        <v>0.52800000000000002</v>
      </c>
      <c r="D12" s="123">
        <v>0.58699999999999997</v>
      </c>
      <c r="F12" s="13" t="s">
        <v>56</v>
      </c>
      <c r="G12" s="123">
        <v>0.56200000000000006</v>
      </c>
    </row>
    <row r="13" spans="1:7">
      <c r="A13" s="13" t="s">
        <v>55</v>
      </c>
      <c r="B13" s="123">
        <v>0.436</v>
      </c>
      <c r="C13" s="123">
        <v>0.438</v>
      </c>
      <c r="D13" s="123">
        <v>0.37</v>
      </c>
      <c r="F13" s="13" t="s">
        <v>41</v>
      </c>
      <c r="G13" s="123">
        <v>0.58699999999999997</v>
      </c>
    </row>
    <row r="14" spans="1:7">
      <c r="A14" s="13" t="s">
        <v>39</v>
      </c>
      <c r="B14" s="123">
        <v>0.77500000000000002</v>
      </c>
      <c r="C14" s="123">
        <v>0.86499999999999999</v>
      </c>
      <c r="D14" s="123">
        <v>0.66400000000000003</v>
      </c>
      <c r="F14" s="13" t="s">
        <v>38</v>
      </c>
      <c r="G14" s="123">
        <v>0.59199999999999997</v>
      </c>
    </row>
    <row r="15" spans="1:7">
      <c r="A15" s="13" t="s">
        <v>38</v>
      </c>
      <c r="B15" s="123">
        <v>0.59399999999999997</v>
      </c>
      <c r="C15" s="123">
        <v>0.59299999999999997</v>
      </c>
      <c r="D15" s="123">
        <v>0.59199999999999997</v>
      </c>
      <c r="F15" s="13" t="s">
        <v>34</v>
      </c>
      <c r="G15" s="123">
        <v>0.60599999999999998</v>
      </c>
    </row>
    <row r="16" spans="1:7">
      <c r="A16" s="13" t="s">
        <v>3</v>
      </c>
      <c r="B16" s="123">
        <v>0.68700000000000006</v>
      </c>
      <c r="C16" s="123">
        <v>0.72799999999999998</v>
      </c>
      <c r="D16" s="123">
        <v>0.64</v>
      </c>
      <c r="F16" s="13" t="s">
        <v>59</v>
      </c>
      <c r="G16" s="123">
        <v>0.622</v>
      </c>
    </row>
    <row r="17" spans="1:7">
      <c r="A17" s="127" t="s">
        <v>37</v>
      </c>
      <c r="B17" s="130">
        <v>0.71</v>
      </c>
      <c r="C17" s="130">
        <v>0.83</v>
      </c>
      <c r="D17" s="130">
        <v>0.73</v>
      </c>
      <c r="F17" s="13" t="s">
        <v>3</v>
      </c>
      <c r="G17" s="123">
        <v>0.64</v>
      </c>
    </row>
    <row r="18" spans="1:7">
      <c r="A18" s="13" t="s">
        <v>54</v>
      </c>
      <c r="B18" s="123">
        <v>0.495</v>
      </c>
      <c r="C18" s="123">
        <v>0.53800000000000003</v>
      </c>
      <c r="D18" s="123">
        <v>0.45100000000000001</v>
      </c>
      <c r="F18" s="13" t="s">
        <v>39</v>
      </c>
      <c r="G18" s="123">
        <v>0.66400000000000003</v>
      </c>
    </row>
    <row r="19" spans="1:7">
      <c r="A19" s="13" t="s">
        <v>18</v>
      </c>
      <c r="B19" s="123">
        <v>0.30099999999999999</v>
      </c>
      <c r="C19" s="123">
        <v>0.254</v>
      </c>
      <c r="D19" s="123">
        <v>0.27</v>
      </c>
      <c r="F19" s="13" t="s">
        <v>33</v>
      </c>
      <c r="G19" s="123">
        <v>0.66400000000000003</v>
      </c>
    </row>
    <row r="20" spans="1:7">
      <c r="A20" s="13" t="s">
        <v>34</v>
      </c>
      <c r="B20" s="123">
        <v>0.57699999999999996</v>
      </c>
      <c r="C20" s="123">
        <v>0.50900000000000001</v>
      </c>
      <c r="D20" s="123">
        <v>0.60599999999999998</v>
      </c>
      <c r="F20" s="13" t="s">
        <v>44</v>
      </c>
      <c r="G20" s="123">
        <v>0.70799999999999996</v>
      </c>
    </row>
    <row r="21" spans="1:7">
      <c r="A21" s="13" t="s">
        <v>33</v>
      </c>
      <c r="B21" s="123">
        <v>0.64700000000000002</v>
      </c>
      <c r="C21" s="123">
        <v>0.67600000000000005</v>
      </c>
      <c r="D21" s="123">
        <v>0.66400000000000003</v>
      </c>
      <c r="F21" s="127" t="s">
        <v>37</v>
      </c>
      <c r="G21" s="45">
        <v>0.73</v>
      </c>
    </row>
    <row r="22" spans="1:7">
      <c r="A22" s="13" t="s">
        <v>32</v>
      </c>
      <c r="B22" s="123">
        <v>0.72</v>
      </c>
      <c r="C22" s="123">
        <v>0.79200000000000004</v>
      </c>
      <c r="D22" s="123">
        <v>0.76700000000000002</v>
      </c>
      <c r="F22" s="13" t="s">
        <v>45</v>
      </c>
      <c r="G22" s="123">
        <v>0.76200000000000001</v>
      </c>
    </row>
    <row r="23" spans="1:7">
      <c r="A23" s="13" t="s">
        <v>53</v>
      </c>
      <c r="B23" s="123">
        <v>0.54700000000000004</v>
      </c>
      <c r="C23" s="123">
        <v>0.55900000000000005</v>
      </c>
      <c r="D23" s="123">
        <v>0.55500000000000005</v>
      </c>
      <c r="F23" s="131" t="s">
        <v>32</v>
      </c>
      <c r="G23" s="136">
        <v>0.76700000000000002</v>
      </c>
    </row>
    <row r="35" spans="1:7">
      <c r="A35" s="157" t="s">
        <v>64</v>
      </c>
      <c r="B35" s="157"/>
      <c r="C35" s="157"/>
      <c r="D35" s="157"/>
    </row>
    <row r="36" spans="1:7">
      <c r="A36" s="13"/>
      <c r="B36" s="15">
        <v>2010</v>
      </c>
      <c r="C36" s="15">
        <v>2011</v>
      </c>
      <c r="D36" s="15">
        <v>2012</v>
      </c>
      <c r="F36" s="13" t="s">
        <v>18</v>
      </c>
      <c r="G36" s="123">
        <v>0.28299999999999997</v>
      </c>
    </row>
    <row r="37" spans="1:7">
      <c r="A37" s="13" t="s">
        <v>59</v>
      </c>
      <c r="B37" s="123">
        <v>0.68899999999999995</v>
      </c>
      <c r="C37" s="123">
        <v>0.64300000000000002</v>
      </c>
      <c r="D37" s="123">
        <v>0.74299999999999999</v>
      </c>
      <c r="F37" s="13" t="s">
        <v>56</v>
      </c>
      <c r="G37" s="123">
        <v>0.40600000000000003</v>
      </c>
    </row>
    <row r="38" spans="1:7">
      <c r="A38" s="13" t="s">
        <v>58</v>
      </c>
      <c r="B38" s="123">
        <v>0.53700000000000003</v>
      </c>
      <c r="C38" s="123">
        <v>0.627</v>
      </c>
      <c r="D38" s="123">
        <v>0.60399999999999998</v>
      </c>
      <c r="F38" s="13" t="s">
        <v>54</v>
      </c>
      <c r="G38" s="123">
        <v>0.47599999999999998</v>
      </c>
    </row>
    <row r="39" spans="1:7">
      <c r="A39" s="13" t="s">
        <v>46</v>
      </c>
      <c r="B39" s="123">
        <v>0.80400000000000005</v>
      </c>
      <c r="C39" s="123">
        <v>0.68899999999999995</v>
      </c>
      <c r="D39" s="123">
        <v>0.78400000000000003</v>
      </c>
      <c r="F39" s="127" t="s">
        <v>57</v>
      </c>
      <c r="G39" s="123">
        <v>0.48699999999999999</v>
      </c>
    </row>
    <row r="40" spans="1:7">
      <c r="A40" s="13" t="s">
        <v>45</v>
      </c>
      <c r="B40" s="123">
        <v>0.77</v>
      </c>
      <c r="C40" s="123">
        <v>0.84</v>
      </c>
      <c r="D40" s="123">
        <v>0.79600000000000004</v>
      </c>
      <c r="F40" s="13" t="s">
        <v>34</v>
      </c>
      <c r="G40" s="123">
        <v>0.55400000000000005</v>
      </c>
    </row>
    <row r="41" spans="1:7">
      <c r="A41" s="13" t="s">
        <v>44</v>
      </c>
      <c r="B41" s="123">
        <v>0.79100000000000004</v>
      </c>
      <c r="C41" s="123">
        <v>0.747</v>
      </c>
      <c r="D41" s="123">
        <v>0.78</v>
      </c>
      <c r="F41" s="13" t="s">
        <v>53</v>
      </c>
      <c r="G41" s="123">
        <v>0.59399999999999997</v>
      </c>
    </row>
    <row r="42" spans="1:7">
      <c r="A42" s="127" t="s">
        <v>205</v>
      </c>
      <c r="B42" s="130">
        <v>0.49</v>
      </c>
      <c r="C42" s="130">
        <v>0.44</v>
      </c>
      <c r="D42" s="130">
        <v>0.49</v>
      </c>
      <c r="F42" s="13" t="s">
        <v>58</v>
      </c>
      <c r="G42" s="123">
        <v>0.60399999999999998</v>
      </c>
    </row>
    <row r="43" spans="1:7">
      <c r="A43" s="13" t="s">
        <v>56</v>
      </c>
      <c r="B43" s="123">
        <v>0.65100000000000002</v>
      </c>
      <c r="C43" s="123">
        <v>0.46899999999999997</v>
      </c>
      <c r="D43" s="123">
        <v>0.40600000000000003</v>
      </c>
      <c r="F43" s="13" t="s">
        <v>3</v>
      </c>
      <c r="G43" s="123">
        <v>0.60399999999999998</v>
      </c>
    </row>
    <row r="44" spans="1:7">
      <c r="A44" s="13" t="s">
        <v>41</v>
      </c>
      <c r="B44" s="123">
        <v>0.64800000000000002</v>
      </c>
      <c r="C44" s="123">
        <v>0.58599999999999997</v>
      </c>
      <c r="D44" s="123">
        <v>0.60699999999999998</v>
      </c>
      <c r="F44" s="13" t="s">
        <v>41</v>
      </c>
      <c r="G44" s="123">
        <v>0.60699999999999998</v>
      </c>
    </row>
    <row r="45" spans="1:7">
      <c r="A45" s="13" t="s">
        <v>55</v>
      </c>
      <c r="B45" s="123">
        <v>0.35699999999999998</v>
      </c>
      <c r="C45" s="123">
        <v>0.55000000000000004</v>
      </c>
      <c r="D45" s="123">
        <v>0.60699999999999998</v>
      </c>
      <c r="F45" s="13" t="s">
        <v>55</v>
      </c>
      <c r="G45" s="123">
        <v>0.60699999999999998</v>
      </c>
    </row>
    <row r="46" spans="1:7">
      <c r="A46" s="13" t="s">
        <v>39</v>
      </c>
      <c r="B46" s="123">
        <v>0.75</v>
      </c>
      <c r="C46" s="123">
        <v>0.79900000000000004</v>
      </c>
      <c r="D46" s="123">
        <v>0.877</v>
      </c>
      <c r="F46" s="13" t="s">
        <v>38</v>
      </c>
      <c r="G46" s="123">
        <v>0.65</v>
      </c>
    </row>
    <row r="47" spans="1:7">
      <c r="A47" s="13" t="s">
        <v>38</v>
      </c>
      <c r="B47" s="123">
        <v>0.621</v>
      </c>
      <c r="C47" s="123">
        <v>0.56899999999999995</v>
      </c>
      <c r="D47" s="123">
        <v>0.65</v>
      </c>
      <c r="F47" s="13" t="s">
        <v>33</v>
      </c>
      <c r="G47" s="123">
        <v>0.68400000000000005</v>
      </c>
    </row>
    <row r="48" spans="1:7">
      <c r="A48" s="13" t="s">
        <v>3</v>
      </c>
      <c r="B48" s="123">
        <v>0.66200000000000003</v>
      </c>
      <c r="C48" s="123">
        <v>0.72299999999999998</v>
      </c>
      <c r="D48" s="123">
        <v>0.60399999999999998</v>
      </c>
      <c r="F48" s="13" t="s">
        <v>59</v>
      </c>
      <c r="G48" s="123">
        <v>0.74299999999999999</v>
      </c>
    </row>
    <row r="49" spans="1:7">
      <c r="A49" s="127" t="s">
        <v>37</v>
      </c>
      <c r="B49" s="130">
        <v>0.78</v>
      </c>
      <c r="C49" s="130">
        <v>0.85</v>
      </c>
      <c r="D49" s="130">
        <v>0.79</v>
      </c>
      <c r="F49" s="13" t="s">
        <v>44</v>
      </c>
      <c r="G49" s="123">
        <v>0.78</v>
      </c>
    </row>
    <row r="50" spans="1:7">
      <c r="A50" s="13" t="s">
        <v>54</v>
      </c>
      <c r="B50" s="123">
        <v>0.46800000000000003</v>
      </c>
      <c r="C50" s="123">
        <v>0.47099999999999997</v>
      </c>
      <c r="D50" s="123">
        <v>0.47599999999999998</v>
      </c>
      <c r="F50" s="13" t="s">
        <v>46</v>
      </c>
      <c r="G50" s="123">
        <v>0.78400000000000003</v>
      </c>
    </row>
    <row r="51" spans="1:7">
      <c r="A51" s="13" t="s">
        <v>18</v>
      </c>
      <c r="B51" s="123">
        <v>0.27600000000000002</v>
      </c>
      <c r="C51" s="123">
        <v>0.25600000000000001</v>
      </c>
      <c r="D51" s="123">
        <v>0.28299999999999997</v>
      </c>
      <c r="F51" s="127" t="s">
        <v>37</v>
      </c>
      <c r="G51" s="45">
        <v>0.79</v>
      </c>
    </row>
    <row r="52" spans="1:7">
      <c r="A52" s="13" t="s">
        <v>34</v>
      </c>
      <c r="B52" s="123">
        <v>0.628</v>
      </c>
      <c r="C52" s="123">
        <v>0.53300000000000003</v>
      </c>
      <c r="D52" s="123">
        <v>0.55400000000000005</v>
      </c>
      <c r="F52" s="13" t="s">
        <v>45</v>
      </c>
      <c r="G52" s="123">
        <v>0.79600000000000004</v>
      </c>
    </row>
    <row r="53" spans="1:7">
      <c r="A53" s="13" t="s">
        <v>33</v>
      </c>
      <c r="B53" s="123">
        <v>0.68600000000000005</v>
      </c>
      <c r="C53" s="123">
        <v>0.70899999999999996</v>
      </c>
      <c r="D53" s="123">
        <v>0.68400000000000005</v>
      </c>
      <c r="F53" s="13" t="s">
        <v>32</v>
      </c>
      <c r="G53" s="123">
        <v>0.86099999999999999</v>
      </c>
    </row>
    <row r="54" spans="1:7">
      <c r="A54" s="13" t="s">
        <v>32</v>
      </c>
      <c r="B54" s="123">
        <v>0.84899999999999998</v>
      </c>
      <c r="C54" s="123">
        <v>0.75</v>
      </c>
      <c r="D54" s="123">
        <v>0.86099999999999999</v>
      </c>
      <c r="F54" s="131" t="s">
        <v>39</v>
      </c>
      <c r="G54" s="136">
        <v>0.877</v>
      </c>
    </row>
    <row r="55" spans="1:7">
      <c r="A55" s="13" t="s">
        <v>53</v>
      </c>
      <c r="B55" s="123">
        <v>0.56699999999999995</v>
      </c>
      <c r="C55" s="123">
        <v>0.56699999999999995</v>
      </c>
      <c r="D55" s="123">
        <v>0.59399999999999997</v>
      </c>
    </row>
    <row r="64" spans="1:7">
      <c r="A64" s="154" t="s">
        <v>63</v>
      </c>
      <c r="B64" s="155"/>
      <c r="C64" s="155"/>
      <c r="D64" s="156"/>
      <c r="F64" s="23" t="s">
        <v>18</v>
      </c>
      <c r="G64" s="124">
        <v>0.23599999999999999</v>
      </c>
    </row>
    <row r="65" spans="1:7">
      <c r="A65" s="23"/>
      <c r="B65" s="34">
        <v>2010</v>
      </c>
      <c r="C65" s="34">
        <v>2011</v>
      </c>
      <c r="D65" s="34">
        <v>2012</v>
      </c>
      <c r="F65" s="23" t="s">
        <v>54</v>
      </c>
      <c r="G65" s="124">
        <v>0.42699999999999999</v>
      </c>
    </row>
    <row r="66" spans="1:7">
      <c r="A66" s="23" t="s">
        <v>59</v>
      </c>
      <c r="B66" s="124">
        <v>0.69199999999999995</v>
      </c>
      <c r="C66" s="124">
        <v>0.66800000000000004</v>
      </c>
      <c r="D66" s="124">
        <v>0.67</v>
      </c>
      <c r="F66" s="23" t="s">
        <v>55</v>
      </c>
      <c r="G66" s="124">
        <v>0.47499999999999998</v>
      </c>
    </row>
    <row r="67" spans="1:7">
      <c r="A67" s="23" t="s">
        <v>58</v>
      </c>
      <c r="B67" s="124">
        <v>0.56299999999999994</v>
      </c>
      <c r="C67" s="124">
        <v>0.48499999999999999</v>
      </c>
      <c r="D67" s="124">
        <v>0.61099999999999999</v>
      </c>
      <c r="F67" s="137" t="s">
        <v>57</v>
      </c>
      <c r="G67" s="139">
        <v>0.52</v>
      </c>
    </row>
    <row r="68" spans="1:7">
      <c r="A68" s="23" t="s">
        <v>46</v>
      </c>
      <c r="B68" s="124">
        <v>0.58399999999999996</v>
      </c>
      <c r="C68" s="124">
        <v>0.63400000000000001</v>
      </c>
      <c r="D68" s="124">
        <v>0.55200000000000005</v>
      </c>
      <c r="F68" s="23" t="s">
        <v>46</v>
      </c>
      <c r="G68" s="124">
        <v>0.55200000000000005</v>
      </c>
    </row>
    <row r="69" spans="1:7">
      <c r="A69" s="23" t="s">
        <v>45</v>
      </c>
      <c r="B69" s="124">
        <v>0.73099999999999998</v>
      </c>
      <c r="C69" s="124">
        <v>0.72199999999999998</v>
      </c>
      <c r="D69" s="124">
        <v>0.81599999999999995</v>
      </c>
      <c r="F69" s="23" t="s">
        <v>53</v>
      </c>
      <c r="G69" s="124">
        <v>0.57599999999999996</v>
      </c>
    </row>
    <row r="70" spans="1:7">
      <c r="A70" s="23" t="s">
        <v>44</v>
      </c>
      <c r="B70" s="124">
        <v>0.81100000000000005</v>
      </c>
      <c r="C70" s="124">
        <v>0.76900000000000002</v>
      </c>
      <c r="D70" s="124">
        <v>0.8</v>
      </c>
      <c r="F70" s="23" t="s">
        <v>38</v>
      </c>
      <c r="G70" s="124">
        <v>0.58499999999999996</v>
      </c>
    </row>
    <row r="71" spans="1:7">
      <c r="A71" s="127" t="s">
        <v>205</v>
      </c>
      <c r="B71" s="130">
        <v>0.55000000000000004</v>
      </c>
      <c r="C71" s="130">
        <v>0.53</v>
      </c>
      <c r="D71" s="130">
        <v>0.52</v>
      </c>
      <c r="F71" s="23" t="s">
        <v>58</v>
      </c>
      <c r="G71" s="124">
        <v>0.61099999999999999</v>
      </c>
    </row>
    <row r="72" spans="1:7">
      <c r="A72" s="23" t="s">
        <v>56</v>
      </c>
      <c r="B72" s="124">
        <v>0.50800000000000001</v>
      </c>
      <c r="C72" s="124">
        <v>0.46200000000000002</v>
      </c>
      <c r="D72" s="124">
        <v>0.64300000000000002</v>
      </c>
      <c r="F72" s="23" t="s">
        <v>3</v>
      </c>
      <c r="G72" s="124">
        <v>0.61299999999999999</v>
      </c>
    </row>
    <row r="73" spans="1:7">
      <c r="A73" s="23" t="s">
        <v>41</v>
      </c>
      <c r="B73" s="124">
        <v>0.51300000000000001</v>
      </c>
      <c r="C73" s="124">
        <v>0.53800000000000003</v>
      </c>
      <c r="D73" s="124">
        <v>0.626</v>
      </c>
      <c r="F73" s="23" t="s">
        <v>41</v>
      </c>
      <c r="G73" s="124">
        <v>0.626</v>
      </c>
    </row>
    <row r="74" spans="1:7">
      <c r="A74" s="23" t="s">
        <v>55</v>
      </c>
      <c r="B74" s="124">
        <v>0.5</v>
      </c>
      <c r="C74" s="124">
        <v>0.33300000000000002</v>
      </c>
      <c r="D74" s="124">
        <v>0.47499999999999998</v>
      </c>
      <c r="F74" s="23" t="s">
        <v>56</v>
      </c>
      <c r="G74" s="124">
        <v>0.64300000000000002</v>
      </c>
    </row>
    <row r="75" spans="1:7">
      <c r="A75" s="23" t="s">
        <v>39</v>
      </c>
      <c r="B75" s="124">
        <v>0.70699999999999996</v>
      </c>
      <c r="C75" s="124">
        <v>0.69899999999999995</v>
      </c>
      <c r="D75" s="124">
        <v>0.71599999999999997</v>
      </c>
      <c r="F75" s="23" t="s">
        <v>34</v>
      </c>
      <c r="G75" s="124">
        <v>0.65200000000000002</v>
      </c>
    </row>
    <row r="76" spans="1:7">
      <c r="A76" s="23" t="s">
        <v>38</v>
      </c>
      <c r="B76" s="124">
        <v>0.55100000000000005</v>
      </c>
      <c r="C76" s="124">
        <v>0.51</v>
      </c>
      <c r="D76" s="124">
        <v>0.58499999999999996</v>
      </c>
      <c r="F76" s="23" t="s">
        <v>59</v>
      </c>
      <c r="G76" s="124">
        <v>0.67</v>
      </c>
    </row>
    <row r="77" spans="1:7">
      <c r="A77" s="23" t="s">
        <v>3</v>
      </c>
      <c r="B77" s="124">
        <v>0.46300000000000002</v>
      </c>
      <c r="C77" s="124">
        <v>0.61</v>
      </c>
      <c r="D77" s="124">
        <v>0.61299999999999999</v>
      </c>
      <c r="F77" s="23" t="s">
        <v>33</v>
      </c>
      <c r="G77" s="124">
        <v>0.70499999999999996</v>
      </c>
    </row>
    <row r="78" spans="1:7">
      <c r="A78" s="127" t="s">
        <v>37</v>
      </c>
      <c r="B78" s="130">
        <v>0.73</v>
      </c>
      <c r="C78" s="130">
        <v>0.78</v>
      </c>
      <c r="D78" s="130">
        <v>0.77</v>
      </c>
      <c r="F78" s="23" t="s">
        <v>39</v>
      </c>
      <c r="G78" s="124">
        <v>0.71599999999999997</v>
      </c>
    </row>
    <row r="79" spans="1:7">
      <c r="A79" s="23" t="s">
        <v>54</v>
      </c>
      <c r="B79" s="124">
        <v>0.47299999999999998</v>
      </c>
      <c r="C79" s="124">
        <v>0.34300000000000003</v>
      </c>
      <c r="D79" s="124">
        <v>0.42699999999999999</v>
      </c>
      <c r="F79" s="23" t="s">
        <v>32</v>
      </c>
      <c r="G79" s="124">
        <v>0.72299999999999998</v>
      </c>
    </row>
    <row r="80" spans="1:7">
      <c r="A80" s="23" t="s">
        <v>18</v>
      </c>
      <c r="B80" s="124">
        <v>0.21</v>
      </c>
      <c r="C80" s="124">
        <v>0.22500000000000001</v>
      </c>
      <c r="D80" s="124">
        <v>0.23599999999999999</v>
      </c>
      <c r="F80" s="137" t="s">
        <v>37</v>
      </c>
      <c r="G80" s="139">
        <v>0.77</v>
      </c>
    </row>
    <row r="81" spans="1:7">
      <c r="A81" s="23" t="s">
        <v>34</v>
      </c>
      <c r="B81" s="124">
        <v>0.60299999999999998</v>
      </c>
      <c r="C81" s="124">
        <v>0.52700000000000002</v>
      </c>
      <c r="D81" s="124">
        <v>0.65200000000000002</v>
      </c>
      <c r="F81" s="138" t="s">
        <v>44</v>
      </c>
      <c r="G81" s="140">
        <v>0.8</v>
      </c>
    </row>
    <row r="82" spans="1:7">
      <c r="A82" s="23" t="s">
        <v>33</v>
      </c>
      <c r="B82" s="124">
        <v>0.65200000000000002</v>
      </c>
      <c r="C82" s="124">
        <v>0.69099999999999995</v>
      </c>
      <c r="D82" s="124">
        <v>0.70499999999999996</v>
      </c>
      <c r="F82" s="138" t="s">
        <v>45</v>
      </c>
      <c r="G82" s="140">
        <v>0.81599999999999995</v>
      </c>
    </row>
    <row r="83" spans="1:7">
      <c r="A83" s="23" t="s">
        <v>32</v>
      </c>
      <c r="B83" s="124">
        <v>0.67700000000000005</v>
      </c>
      <c r="C83" s="124">
        <v>0.754</v>
      </c>
      <c r="D83" s="124">
        <v>0.72299999999999998</v>
      </c>
    </row>
    <row r="84" spans="1:7">
      <c r="A84" s="23" t="s">
        <v>53</v>
      </c>
      <c r="B84" s="124">
        <v>0.52500000000000002</v>
      </c>
      <c r="C84" s="124">
        <v>0.53800000000000003</v>
      </c>
      <c r="D84" s="124">
        <v>0.57599999999999996</v>
      </c>
    </row>
    <row r="93" spans="1:7">
      <c r="F93" s="23" t="s">
        <v>18</v>
      </c>
      <c r="G93" s="124">
        <v>0.25</v>
      </c>
    </row>
    <row r="94" spans="1:7">
      <c r="F94" s="23" t="s">
        <v>54</v>
      </c>
      <c r="G94" s="124">
        <v>0.379</v>
      </c>
    </row>
    <row r="95" spans="1:7">
      <c r="A95" s="154" t="s">
        <v>62</v>
      </c>
      <c r="B95" s="155"/>
      <c r="C95" s="155"/>
      <c r="D95" s="156"/>
      <c r="F95" s="23" t="s">
        <v>55</v>
      </c>
      <c r="G95" s="124">
        <v>0.38700000000000001</v>
      </c>
    </row>
    <row r="96" spans="1:7">
      <c r="A96" s="23"/>
      <c r="B96" s="34">
        <v>2010</v>
      </c>
      <c r="C96" s="34">
        <v>2011</v>
      </c>
      <c r="D96" s="34">
        <v>2012</v>
      </c>
      <c r="F96" s="23" t="s">
        <v>58</v>
      </c>
      <c r="G96" s="124">
        <v>0.51</v>
      </c>
    </row>
    <row r="97" spans="1:7">
      <c r="A97" s="23" t="s">
        <v>59</v>
      </c>
      <c r="B97" s="124">
        <v>0.65800000000000003</v>
      </c>
      <c r="C97" s="124">
        <v>0.72499999999999998</v>
      </c>
      <c r="D97" s="124">
        <v>0.71899999999999997</v>
      </c>
      <c r="F97" s="23" t="s">
        <v>56</v>
      </c>
      <c r="G97" s="124">
        <v>0.54100000000000004</v>
      </c>
    </row>
    <row r="98" spans="1:7">
      <c r="A98" s="23" t="s">
        <v>58</v>
      </c>
      <c r="B98" s="124">
        <v>0.50800000000000001</v>
      </c>
      <c r="C98" s="124">
        <v>0.53</v>
      </c>
      <c r="D98" s="124">
        <v>0.51</v>
      </c>
      <c r="F98" s="23" t="s">
        <v>53</v>
      </c>
      <c r="G98" s="124">
        <v>0.55700000000000005</v>
      </c>
    </row>
    <row r="99" spans="1:7">
      <c r="A99" s="23" t="s">
        <v>46</v>
      </c>
      <c r="B99" s="124">
        <v>0.67700000000000005</v>
      </c>
      <c r="C99" s="124">
        <v>0.67600000000000005</v>
      </c>
      <c r="D99" s="124">
        <v>0.69099999999999995</v>
      </c>
      <c r="F99" s="137" t="s">
        <v>57</v>
      </c>
      <c r="G99" s="139">
        <v>0.57999999999999996</v>
      </c>
    </row>
    <row r="100" spans="1:7">
      <c r="A100" s="23" t="s">
        <v>45</v>
      </c>
      <c r="B100" s="124">
        <v>0.78300000000000003</v>
      </c>
      <c r="C100" s="124">
        <v>0.84299999999999997</v>
      </c>
      <c r="D100" s="124">
        <v>0.83899999999999997</v>
      </c>
      <c r="F100" s="23" t="s">
        <v>3</v>
      </c>
      <c r="G100" s="124">
        <v>0.58399999999999996</v>
      </c>
    </row>
    <row r="101" spans="1:7">
      <c r="A101" s="23" t="s">
        <v>44</v>
      </c>
      <c r="B101" s="124">
        <v>0.76100000000000001</v>
      </c>
      <c r="C101" s="124">
        <v>0.82499999999999996</v>
      </c>
      <c r="D101" s="124">
        <v>0.79500000000000004</v>
      </c>
      <c r="F101" s="23" t="s">
        <v>41</v>
      </c>
      <c r="G101" s="124">
        <v>0.61299999999999999</v>
      </c>
    </row>
    <row r="102" spans="1:7">
      <c r="A102" s="127" t="s">
        <v>205</v>
      </c>
      <c r="B102" s="130">
        <v>0.52</v>
      </c>
      <c r="C102" s="130">
        <v>0.68</v>
      </c>
      <c r="D102" s="130">
        <v>0.57999999999999996</v>
      </c>
      <c r="F102" s="23" t="s">
        <v>38</v>
      </c>
      <c r="G102" s="124">
        <v>0.63400000000000001</v>
      </c>
    </row>
    <row r="103" spans="1:7">
      <c r="A103" s="23" t="s">
        <v>56</v>
      </c>
      <c r="B103" s="124">
        <v>0.57199999999999995</v>
      </c>
      <c r="C103" s="124">
        <v>0.61799999999999999</v>
      </c>
      <c r="D103" s="124">
        <v>0.54100000000000004</v>
      </c>
      <c r="F103" s="23" t="s">
        <v>34</v>
      </c>
      <c r="G103" s="124">
        <v>0.68400000000000005</v>
      </c>
    </row>
    <row r="104" spans="1:7">
      <c r="A104" s="23" t="s">
        <v>41</v>
      </c>
      <c r="B104" s="124">
        <v>0.63</v>
      </c>
      <c r="C104" s="124">
        <v>0.56100000000000005</v>
      </c>
      <c r="D104" s="124">
        <v>0.61299999999999999</v>
      </c>
      <c r="F104" s="23" t="s">
        <v>46</v>
      </c>
      <c r="G104" s="124">
        <v>0.69099999999999995</v>
      </c>
    </row>
    <row r="105" spans="1:7">
      <c r="A105" s="23" t="s">
        <v>55</v>
      </c>
      <c r="B105" s="124">
        <v>0.6</v>
      </c>
      <c r="C105" s="124">
        <v>0.78600000000000003</v>
      </c>
      <c r="D105" s="124">
        <v>0.38700000000000001</v>
      </c>
      <c r="F105" s="23" t="s">
        <v>39</v>
      </c>
      <c r="G105" s="124">
        <v>0.70899999999999996</v>
      </c>
    </row>
    <row r="106" spans="1:7">
      <c r="A106" s="23" t="s">
        <v>39</v>
      </c>
      <c r="B106" s="124">
        <v>0.82799999999999996</v>
      </c>
      <c r="C106" s="124">
        <v>0.76700000000000002</v>
      </c>
      <c r="D106" s="124">
        <v>0.70899999999999996</v>
      </c>
      <c r="F106" s="23" t="s">
        <v>59</v>
      </c>
      <c r="G106" s="124">
        <v>0.71899999999999997</v>
      </c>
    </row>
    <row r="107" spans="1:7">
      <c r="A107" s="23" t="s">
        <v>38</v>
      </c>
      <c r="B107" s="124">
        <v>0.56699999999999995</v>
      </c>
      <c r="C107" s="124">
        <v>0.58699999999999997</v>
      </c>
      <c r="D107" s="124">
        <v>0.63400000000000001</v>
      </c>
      <c r="F107" s="23" t="s">
        <v>33</v>
      </c>
      <c r="G107" s="124">
        <v>0.72899999999999998</v>
      </c>
    </row>
    <row r="108" spans="1:7">
      <c r="A108" s="23" t="s">
        <v>3</v>
      </c>
      <c r="B108" s="124">
        <v>0.50700000000000001</v>
      </c>
      <c r="C108" s="124">
        <v>0.61799999999999999</v>
      </c>
      <c r="D108" s="124">
        <v>0.58399999999999996</v>
      </c>
      <c r="F108" s="23" t="s">
        <v>32</v>
      </c>
      <c r="G108" s="124">
        <v>0.77900000000000003</v>
      </c>
    </row>
    <row r="109" spans="1:7">
      <c r="A109" s="127" t="s">
        <v>37</v>
      </c>
      <c r="B109" s="130">
        <v>0.83</v>
      </c>
      <c r="C109" s="130">
        <v>0.8</v>
      </c>
      <c r="D109" s="130">
        <v>0.81</v>
      </c>
      <c r="F109" s="23" t="s">
        <v>44</v>
      </c>
      <c r="G109" s="124">
        <v>0.79500000000000004</v>
      </c>
    </row>
    <row r="110" spans="1:7">
      <c r="A110" s="23" t="s">
        <v>54</v>
      </c>
      <c r="B110" s="124">
        <v>0.35199999999999998</v>
      </c>
      <c r="C110" s="124">
        <v>0.439</v>
      </c>
      <c r="D110" s="124">
        <v>0.379</v>
      </c>
      <c r="F110" s="129" t="s">
        <v>37</v>
      </c>
      <c r="G110" s="48">
        <v>0.81</v>
      </c>
    </row>
    <row r="111" spans="1:7">
      <c r="A111" s="23" t="s">
        <v>18</v>
      </c>
      <c r="B111" s="124">
        <v>0.28999999999999998</v>
      </c>
      <c r="C111" s="124">
        <v>0.23699999999999999</v>
      </c>
      <c r="D111" s="124">
        <v>0.25</v>
      </c>
      <c r="F111" s="138" t="s">
        <v>45</v>
      </c>
      <c r="G111" s="140">
        <v>0.83899999999999997</v>
      </c>
    </row>
    <row r="112" spans="1:7">
      <c r="A112" s="23" t="s">
        <v>34</v>
      </c>
      <c r="B112" s="124">
        <v>0.68899999999999995</v>
      </c>
      <c r="C112" s="124">
        <v>0.63</v>
      </c>
      <c r="D112" s="124">
        <v>0.68400000000000005</v>
      </c>
    </row>
    <row r="113" spans="1:7">
      <c r="A113" s="23" t="s">
        <v>33</v>
      </c>
      <c r="B113" s="124">
        <v>0.64300000000000002</v>
      </c>
      <c r="C113" s="124">
        <v>0.749</v>
      </c>
      <c r="D113" s="124">
        <v>0.72899999999999998</v>
      </c>
    </row>
    <row r="114" spans="1:7">
      <c r="A114" s="23" t="s">
        <v>32</v>
      </c>
      <c r="B114" s="124">
        <v>0.78300000000000003</v>
      </c>
      <c r="C114" s="124">
        <v>0.73399999999999999</v>
      </c>
      <c r="D114" s="124">
        <v>0.77900000000000003</v>
      </c>
    </row>
    <row r="115" spans="1:7">
      <c r="A115" s="23" t="s">
        <v>53</v>
      </c>
      <c r="B115" s="124">
        <v>0.54200000000000004</v>
      </c>
      <c r="C115" s="124">
        <v>0.55800000000000005</v>
      </c>
      <c r="D115" s="124">
        <v>0.55700000000000005</v>
      </c>
    </row>
    <row r="121" spans="1:7">
      <c r="F121" s="23" t="s">
        <v>18</v>
      </c>
      <c r="G121" s="124">
        <v>0.20599999999999999</v>
      </c>
    </row>
    <row r="122" spans="1:7">
      <c r="F122" s="23" t="s">
        <v>56</v>
      </c>
      <c r="G122" s="124">
        <v>0.46300000000000002</v>
      </c>
    </row>
    <row r="123" spans="1:7">
      <c r="F123" s="23" t="s">
        <v>38</v>
      </c>
      <c r="G123" s="124">
        <v>0.51700000000000002</v>
      </c>
    </row>
    <row r="124" spans="1:7">
      <c r="F124" s="23" t="s">
        <v>54</v>
      </c>
      <c r="G124" s="124">
        <v>0.52200000000000002</v>
      </c>
    </row>
    <row r="125" spans="1:7">
      <c r="A125" s="154" t="s">
        <v>61</v>
      </c>
      <c r="B125" s="155"/>
      <c r="C125" s="155"/>
      <c r="D125" s="156"/>
      <c r="F125" s="23" t="s">
        <v>53</v>
      </c>
      <c r="G125" s="124">
        <v>0.52300000000000002</v>
      </c>
    </row>
    <row r="126" spans="1:7">
      <c r="A126" s="23"/>
      <c r="B126" s="34">
        <v>2010</v>
      </c>
      <c r="C126" s="34">
        <v>2011</v>
      </c>
      <c r="D126" s="34">
        <v>2012</v>
      </c>
      <c r="F126" s="23" t="s">
        <v>55</v>
      </c>
      <c r="G126" s="124">
        <v>0.54600000000000004</v>
      </c>
    </row>
    <row r="127" spans="1:7">
      <c r="A127" s="23" t="s">
        <v>59</v>
      </c>
      <c r="B127" s="124">
        <v>0.63</v>
      </c>
      <c r="C127" s="124">
        <v>0.64</v>
      </c>
      <c r="D127" s="124">
        <v>0.63900000000000001</v>
      </c>
      <c r="F127" s="23" t="s">
        <v>3</v>
      </c>
      <c r="G127" s="124">
        <v>0.54600000000000004</v>
      </c>
    </row>
    <row r="128" spans="1:7">
      <c r="A128" s="23" t="s">
        <v>58</v>
      </c>
      <c r="B128" s="124">
        <v>0.54800000000000004</v>
      </c>
      <c r="C128" s="124">
        <v>0.50800000000000001</v>
      </c>
      <c r="D128" s="124">
        <v>0.57599999999999996</v>
      </c>
      <c r="F128" s="23" t="s">
        <v>41</v>
      </c>
      <c r="G128" s="124">
        <v>0.55400000000000005</v>
      </c>
    </row>
    <row r="129" spans="1:7">
      <c r="A129" s="23" t="s">
        <v>46</v>
      </c>
      <c r="B129" s="124">
        <v>0.63300000000000001</v>
      </c>
      <c r="C129" s="124">
        <v>0.71699999999999997</v>
      </c>
      <c r="D129" s="124">
        <v>0.69699999999999995</v>
      </c>
      <c r="F129" s="23" t="s">
        <v>39</v>
      </c>
      <c r="G129" s="124">
        <v>0.56200000000000006</v>
      </c>
    </row>
    <row r="130" spans="1:7">
      <c r="A130" s="23" t="s">
        <v>45</v>
      </c>
      <c r="B130" s="124">
        <v>0.82499999999999996</v>
      </c>
      <c r="C130" s="124">
        <v>0.79700000000000004</v>
      </c>
      <c r="D130" s="124">
        <v>0.83199999999999996</v>
      </c>
      <c r="F130" s="23" t="s">
        <v>58</v>
      </c>
      <c r="G130" s="124">
        <v>0.57599999999999996</v>
      </c>
    </row>
    <row r="131" spans="1:7">
      <c r="A131" s="23" t="s">
        <v>44</v>
      </c>
      <c r="B131" s="124">
        <v>0.73199999999999998</v>
      </c>
      <c r="C131" s="124">
        <v>0.72699999999999998</v>
      </c>
      <c r="D131" s="124">
        <v>0.78100000000000003</v>
      </c>
      <c r="F131" s="137" t="s">
        <v>57</v>
      </c>
      <c r="G131" s="139">
        <v>0.57999999999999996</v>
      </c>
    </row>
    <row r="132" spans="1:7">
      <c r="A132" s="127" t="s">
        <v>205</v>
      </c>
      <c r="B132" s="130">
        <v>0.54</v>
      </c>
      <c r="C132" s="130">
        <v>0.6</v>
      </c>
      <c r="D132" s="130">
        <v>0.57999999999999996</v>
      </c>
      <c r="F132" s="23" t="s">
        <v>59</v>
      </c>
      <c r="G132" s="124">
        <v>0.63900000000000001</v>
      </c>
    </row>
    <row r="133" spans="1:7">
      <c r="A133" s="23" t="s">
        <v>56</v>
      </c>
      <c r="B133" s="124">
        <v>0.40600000000000003</v>
      </c>
      <c r="C133" s="124">
        <v>0.443</v>
      </c>
      <c r="D133" s="124">
        <v>0.46300000000000002</v>
      </c>
      <c r="F133" s="23" t="s">
        <v>33</v>
      </c>
      <c r="G133" s="124">
        <v>0.66700000000000004</v>
      </c>
    </row>
    <row r="134" spans="1:7">
      <c r="A134" s="23" t="s">
        <v>41</v>
      </c>
      <c r="B134" s="124">
        <v>0.61099999999999999</v>
      </c>
      <c r="C134" s="124">
        <v>0.59299999999999997</v>
      </c>
      <c r="D134" s="124">
        <v>0.55400000000000005</v>
      </c>
      <c r="F134" s="23" t="s">
        <v>32</v>
      </c>
      <c r="G134" s="124">
        <v>0.66700000000000004</v>
      </c>
    </row>
    <row r="135" spans="1:7">
      <c r="A135" s="23" t="s">
        <v>55</v>
      </c>
      <c r="B135" s="124">
        <v>0.52200000000000002</v>
      </c>
      <c r="C135" s="124">
        <v>0.4</v>
      </c>
      <c r="D135" s="124">
        <v>0.54600000000000004</v>
      </c>
      <c r="F135" s="23" t="s">
        <v>46</v>
      </c>
      <c r="G135" s="124">
        <v>0.69699999999999995</v>
      </c>
    </row>
    <row r="136" spans="1:7">
      <c r="A136" s="23" t="s">
        <v>39</v>
      </c>
      <c r="B136" s="124">
        <v>0.71499999999999997</v>
      </c>
      <c r="C136" s="124">
        <v>0.67500000000000004</v>
      </c>
      <c r="D136" s="124">
        <v>0.56200000000000006</v>
      </c>
      <c r="F136" s="23" t="s">
        <v>44</v>
      </c>
      <c r="G136" s="124">
        <v>0.78100000000000003</v>
      </c>
    </row>
    <row r="137" spans="1:7">
      <c r="A137" s="23" t="s">
        <v>38</v>
      </c>
      <c r="B137" s="124">
        <v>0.51300000000000001</v>
      </c>
      <c r="C137" s="124">
        <v>0.53900000000000003</v>
      </c>
      <c r="D137" s="124">
        <v>0.51700000000000002</v>
      </c>
      <c r="F137" s="23" t="s">
        <v>34</v>
      </c>
      <c r="G137" s="124">
        <v>0.80800000000000005</v>
      </c>
    </row>
    <row r="138" spans="1:7">
      <c r="A138" s="23" t="s">
        <v>3</v>
      </c>
      <c r="B138" s="124">
        <v>0.46800000000000003</v>
      </c>
      <c r="C138" s="124">
        <v>0.59099999999999997</v>
      </c>
      <c r="D138" s="124">
        <v>0.54600000000000004</v>
      </c>
      <c r="F138" s="129" t="s">
        <v>37</v>
      </c>
      <c r="G138" s="48">
        <v>0.81</v>
      </c>
    </row>
    <row r="139" spans="1:7">
      <c r="A139" s="127" t="s">
        <v>37</v>
      </c>
      <c r="B139" s="130">
        <v>0.8</v>
      </c>
      <c r="C139" s="130">
        <v>0.87</v>
      </c>
      <c r="D139" s="130">
        <v>0.81</v>
      </c>
      <c r="F139" s="138" t="s">
        <v>45</v>
      </c>
      <c r="G139" s="140">
        <v>0.83199999999999996</v>
      </c>
    </row>
    <row r="140" spans="1:7">
      <c r="A140" s="23" t="s">
        <v>54</v>
      </c>
      <c r="B140" s="124">
        <v>0.51900000000000002</v>
      </c>
      <c r="C140" s="124">
        <v>0.40699999999999997</v>
      </c>
      <c r="D140" s="124">
        <v>0.52200000000000002</v>
      </c>
    </row>
    <row r="141" spans="1:7">
      <c r="A141" s="23" t="s">
        <v>18</v>
      </c>
      <c r="B141" s="124">
        <v>0.20200000000000001</v>
      </c>
      <c r="C141" s="124">
        <v>0.17399999999999999</v>
      </c>
      <c r="D141" s="124">
        <v>0.20599999999999999</v>
      </c>
    </row>
    <row r="142" spans="1:7">
      <c r="A142" s="23" t="s">
        <v>34</v>
      </c>
      <c r="B142" s="124">
        <v>0.61699999999999999</v>
      </c>
      <c r="C142" s="124">
        <v>0.65200000000000002</v>
      </c>
      <c r="D142" s="124">
        <v>0.80800000000000005</v>
      </c>
    </row>
    <row r="143" spans="1:7">
      <c r="A143" s="23" t="s">
        <v>33</v>
      </c>
      <c r="B143" s="124">
        <v>0.71099999999999997</v>
      </c>
      <c r="C143" s="124">
        <v>0.68799999999999994</v>
      </c>
      <c r="D143" s="124">
        <v>0.66700000000000004</v>
      </c>
    </row>
    <row r="144" spans="1:7">
      <c r="A144" s="23" t="s">
        <v>32</v>
      </c>
      <c r="B144" s="124">
        <v>0.68700000000000006</v>
      </c>
      <c r="C144" s="124">
        <v>0.70899999999999996</v>
      </c>
      <c r="D144" s="124">
        <v>0.66700000000000004</v>
      </c>
    </row>
    <row r="145" spans="1:7">
      <c r="A145" s="23" t="s">
        <v>53</v>
      </c>
      <c r="B145" s="124">
        <v>0.5</v>
      </c>
      <c r="C145" s="124">
        <v>0.47799999999999998</v>
      </c>
      <c r="D145" s="124">
        <v>0.52300000000000002</v>
      </c>
    </row>
    <row r="148" spans="1:7">
      <c r="F148" s="23" t="s">
        <v>18</v>
      </c>
      <c r="G148" s="124">
        <v>0.19800000000000001</v>
      </c>
    </row>
    <row r="149" spans="1:7">
      <c r="F149" s="23" t="s">
        <v>56</v>
      </c>
      <c r="G149" s="124">
        <v>0.439</v>
      </c>
    </row>
    <row r="150" spans="1:7">
      <c r="F150" s="23" t="s">
        <v>3</v>
      </c>
      <c r="G150" s="124">
        <v>0.45500000000000002</v>
      </c>
    </row>
    <row r="151" spans="1:7">
      <c r="F151" s="137" t="s">
        <v>57</v>
      </c>
      <c r="G151" s="139">
        <v>0.47</v>
      </c>
    </row>
    <row r="152" spans="1:7">
      <c r="F152" s="23" t="s">
        <v>58</v>
      </c>
      <c r="G152" s="124">
        <v>0.48599999999999999</v>
      </c>
    </row>
    <row r="153" spans="1:7">
      <c r="F153" s="23" t="s">
        <v>46</v>
      </c>
      <c r="G153" s="124">
        <v>0.48599999999999999</v>
      </c>
    </row>
    <row r="154" spans="1:7">
      <c r="A154" s="154" t="s">
        <v>60</v>
      </c>
      <c r="B154" s="155"/>
      <c r="C154" s="155"/>
      <c r="D154" s="156"/>
      <c r="F154" s="23" t="s">
        <v>54</v>
      </c>
      <c r="G154" s="124">
        <v>0.5</v>
      </c>
    </row>
    <row r="155" spans="1:7">
      <c r="A155" s="23"/>
      <c r="B155" s="34">
        <v>2010</v>
      </c>
      <c r="C155" s="34">
        <v>2011</v>
      </c>
      <c r="D155" s="34">
        <v>2012</v>
      </c>
      <c r="F155" s="23" t="s">
        <v>53</v>
      </c>
      <c r="G155" s="124">
        <v>0.503</v>
      </c>
    </row>
    <row r="156" spans="1:7">
      <c r="A156" s="23" t="s">
        <v>59</v>
      </c>
      <c r="B156" s="124">
        <v>0.61599999999999999</v>
      </c>
      <c r="C156" s="124">
        <v>0.57599999999999996</v>
      </c>
      <c r="D156" s="124">
        <v>0.57899999999999996</v>
      </c>
      <c r="F156" s="23" t="s">
        <v>55</v>
      </c>
      <c r="G156" s="124">
        <v>0.54100000000000004</v>
      </c>
    </row>
    <row r="157" spans="1:7">
      <c r="A157" s="23" t="s">
        <v>58</v>
      </c>
      <c r="B157" s="124">
        <v>0.56799999999999995</v>
      </c>
      <c r="C157" s="124">
        <v>0.434</v>
      </c>
      <c r="D157" s="124">
        <v>0.48599999999999999</v>
      </c>
      <c r="F157" s="23" t="s">
        <v>38</v>
      </c>
      <c r="G157" s="124">
        <v>0.54800000000000004</v>
      </c>
    </row>
    <row r="158" spans="1:7">
      <c r="A158" s="23" t="s">
        <v>46</v>
      </c>
      <c r="B158" s="124">
        <v>0.753</v>
      </c>
      <c r="C158" s="124">
        <v>0.64400000000000002</v>
      </c>
      <c r="D158" s="124">
        <v>0.48599999999999999</v>
      </c>
      <c r="F158" s="23" t="s">
        <v>59</v>
      </c>
      <c r="G158" s="124">
        <v>0.57899999999999996</v>
      </c>
    </row>
    <row r="159" spans="1:7">
      <c r="A159" s="23" t="s">
        <v>45</v>
      </c>
      <c r="B159" s="124">
        <v>0.8</v>
      </c>
      <c r="C159" s="124">
        <v>0.83099999999999996</v>
      </c>
      <c r="D159" s="124">
        <v>0.80600000000000005</v>
      </c>
      <c r="F159" s="23" t="s">
        <v>41</v>
      </c>
      <c r="G159" s="124">
        <v>0.65</v>
      </c>
    </row>
    <row r="160" spans="1:7">
      <c r="A160" s="23" t="s">
        <v>44</v>
      </c>
      <c r="B160" s="124">
        <v>0.71799999999999997</v>
      </c>
      <c r="C160" s="124">
        <v>0.72</v>
      </c>
      <c r="D160" s="124">
        <v>0.749</v>
      </c>
      <c r="F160" s="23" t="s">
        <v>34</v>
      </c>
      <c r="G160" s="124">
        <v>0.66700000000000004</v>
      </c>
    </row>
    <row r="161" spans="1:7">
      <c r="A161" s="127" t="s">
        <v>205</v>
      </c>
      <c r="B161" s="130">
        <v>0.59</v>
      </c>
      <c r="C161" s="130">
        <v>0.47</v>
      </c>
      <c r="D161" s="130">
        <v>0.47</v>
      </c>
      <c r="F161" s="23" t="s">
        <v>33</v>
      </c>
      <c r="G161" s="124">
        <v>0.71499999999999997</v>
      </c>
    </row>
    <row r="162" spans="1:7">
      <c r="A162" s="23" t="s">
        <v>56</v>
      </c>
      <c r="B162" s="124">
        <v>0.56399999999999995</v>
      </c>
      <c r="C162" s="124">
        <v>0.36799999999999999</v>
      </c>
      <c r="D162" s="124">
        <v>0.439</v>
      </c>
      <c r="F162" s="23" t="s">
        <v>32</v>
      </c>
      <c r="G162" s="124">
        <v>0.73299999999999998</v>
      </c>
    </row>
    <row r="163" spans="1:7">
      <c r="A163" s="23" t="s">
        <v>41</v>
      </c>
      <c r="B163" s="124">
        <v>0.64800000000000002</v>
      </c>
      <c r="C163" s="124">
        <v>0.61799999999999999</v>
      </c>
      <c r="D163" s="124">
        <v>0.65</v>
      </c>
      <c r="F163" s="23" t="s">
        <v>39</v>
      </c>
      <c r="G163" s="124">
        <v>0.748</v>
      </c>
    </row>
    <row r="164" spans="1:7">
      <c r="A164" s="23" t="s">
        <v>55</v>
      </c>
      <c r="B164" s="124">
        <v>0.56799999999999995</v>
      </c>
      <c r="C164" s="124">
        <v>0.53500000000000003</v>
      </c>
      <c r="D164" s="124">
        <v>0.54100000000000004</v>
      </c>
      <c r="F164" s="23" t="s">
        <v>44</v>
      </c>
      <c r="G164" s="124">
        <v>0.749</v>
      </c>
    </row>
    <row r="165" spans="1:7">
      <c r="A165" s="23" t="s">
        <v>39</v>
      </c>
      <c r="B165" s="124">
        <v>0.70599999999999996</v>
      </c>
      <c r="C165" s="124">
        <v>0.54200000000000004</v>
      </c>
      <c r="D165" s="124">
        <v>0.748</v>
      </c>
      <c r="F165" s="138" t="s">
        <v>45</v>
      </c>
      <c r="G165" s="140">
        <v>0.80600000000000005</v>
      </c>
    </row>
    <row r="166" spans="1:7">
      <c r="A166" s="23" t="s">
        <v>38</v>
      </c>
      <c r="B166" s="124">
        <v>0.59799999999999998</v>
      </c>
      <c r="C166" s="124">
        <v>0.502</v>
      </c>
      <c r="D166" s="124">
        <v>0.54800000000000004</v>
      </c>
      <c r="F166" s="129" t="s">
        <v>37</v>
      </c>
      <c r="G166" s="48">
        <v>0.83</v>
      </c>
    </row>
    <row r="167" spans="1:7">
      <c r="A167" s="23" t="s">
        <v>3</v>
      </c>
      <c r="B167" s="124">
        <v>0.54600000000000004</v>
      </c>
      <c r="C167" s="124">
        <v>0.44700000000000001</v>
      </c>
      <c r="D167" s="124">
        <v>0.45500000000000002</v>
      </c>
    </row>
    <row r="168" spans="1:7">
      <c r="A168" s="127" t="s">
        <v>37</v>
      </c>
      <c r="B168" s="130">
        <v>0.86</v>
      </c>
      <c r="C168" s="130">
        <v>0.79</v>
      </c>
      <c r="D168" s="130">
        <v>0.83</v>
      </c>
    </row>
    <row r="169" spans="1:7">
      <c r="A169" s="23" t="s">
        <v>54</v>
      </c>
      <c r="B169" s="124">
        <v>0.53100000000000003</v>
      </c>
      <c r="C169" s="124">
        <v>0.53100000000000003</v>
      </c>
      <c r="D169" s="124">
        <v>0.5</v>
      </c>
    </row>
    <row r="170" spans="1:7">
      <c r="A170" s="23" t="s">
        <v>18</v>
      </c>
      <c r="B170" s="124">
        <v>0.246</v>
      </c>
      <c r="C170" s="124">
        <v>0.19700000000000001</v>
      </c>
      <c r="D170" s="124">
        <v>0.19800000000000001</v>
      </c>
    </row>
    <row r="171" spans="1:7">
      <c r="A171" s="23" t="s">
        <v>34</v>
      </c>
      <c r="B171" s="124">
        <v>0.65200000000000002</v>
      </c>
      <c r="C171" s="124">
        <v>0.68899999999999995</v>
      </c>
      <c r="D171" s="124">
        <v>0.66700000000000004</v>
      </c>
    </row>
    <row r="172" spans="1:7">
      <c r="A172" s="23" t="s">
        <v>33</v>
      </c>
      <c r="B172" s="124">
        <v>0.66800000000000004</v>
      </c>
      <c r="C172" s="124">
        <v>0.58599999999999997</v>
      </c>
      <c r="D172" s="124">
        <v>0.71499999999999997</v>
      </c>
    </row>
    <row r="173" spans="1:7">
      <c r="A173" s="23" t="s">
        <v>32</v>
      </c>
      <c r="B173" s="124">
        <v>0.59699999999999998</v>
      </c>
      <c r="C173" s="124">
        <v>0.66</v>
      </c>
      <c r="D173" s="124">
        <v>0.73299999999999998</v>
      </c>
    </row>
    <row r="174" spans="1:7">
      <c r="A174" s="23" t="s">
        <v>53</v>
      </c>
      <c r="B174" s="124">
        <v>0.51</v>
      </c>
      <c r="C174" s="124">
        <v>0.46899999999999997</v>
      </c>
      <c r="D174" s="124">
        <v>0.503</v>
      </c>
    </row>
  </sheetData>
  <sortState ref="F148:G166">
    <sortCondition ref="G148"/>
  </sortState>
  <mergeCells count="6">
    <mergeCell ref="A154:D154"/>
    <mergeCell ref="A3:D3"/>
    <mergeCell ref="A35:D35"/>
    <mergeCell ref="A64:D64"/>
    <mergeCell ref="A95:D95"/>
    <mergeCell ref="A125:D12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26" sqref="H26"/>
    </sheetView>
  </sheetViews>
  <sheetFormatPr baseColWidth="10" defaultColWidth="8.83203125" defaultRowHeight="14" x14ac:dyDescent="0"/>
  <cols>
    <col min="1" max="1" width="30.1640625" bestFit="1" customWidth="1"/>
    <col min="2" max="2" width="15.5" bestFit="1" customWidth="1"/>
    <col min="3" max="3" width="10.33203125" customWidth="1"/>
  </cols>
  <sheetData>
    <row r="1" spans="1:8">
      <c r="A1" s="92" t="s">
        <v>188</v>
      </c>
      <c r="B1" s="92" t="s">
        <v>184</v>
      </c>
      <c r="C1" s="92" t="s">
        <v>10</v>
      </c>
    </row>
    <row r="2" spans="1:8">
      <c r="A2" s="80" t="s">
        <v>23</v>
      </c>
      <c r="B2" s="84">
        <v>0.36</v>
      </c>
      <c r="C2" s="80">
        <v>155</v>
      </c>
      <c r="E2" s="80" t="s">
        <v>13</v>
      </c>
      <c r="F2" s="84">
        <f>AVERAGE(B2:B6)</f>
        <v>0.51</v>
      </c>
      <c r="G2" s="80" t="s">
        <v>1</v>
      </c>
      <c r="H2" s="84">
        <f>MEDIAN(B2:B6)</f>
        <v>0.5</v>
      </c>
    </row>
    <row r="3" spans="1:8">
      <c r="A3" s="80" t="s">
        <v>175</v>
      </c>
      <c r="B3" s="84">
        <v>0.48</v>
      </c>
      <c r="C3" s="80">
        <v>23</v>
      </c>
    </row>
    <row r="4" spans="1:8">
      <c r="A4" s="80" t="s">
        <v>24</v>
      </c>
      <c r="B4" s="84">
        <v>0.5</v>
      </c>
      <c r="C4" s="80">
        <v>866</v>
      </c>
    </row>
    <row r="5" spans="1:8">
      <c r="A5" s="80" t="s">
        <v>22</v>
      </c>
      <c r="B5" s="84">
        <v>0.55000000000000004</v>
      </c>
      <c r="C5" s="80">
        <v>486</v>
      </c>
    </row>
    <row r="6" spans="1:8">
      <c r="A6" s="80" t="s">
        <v>176</v>
      </c>
      <c r="B6" s="84">
        <v>0.66</v>
      </c>
      <c r="C6" s="80">
        <v>41</v>
      </c>
    </row>
    <row r="7" spans="1:8">
      <c r="A7" s="112"/>
      <c r="B7" s="113"/>
      <c r="C7" s="112"/>
    </row>
    <row r="8" spans="1:8" ht="34" customHeight="1">
      <c r="A8" s="161" t="s">
        <v>197</v>
      </c>
      <c r="B8" s="175"/>
      <c r="C8" s="176"/>
    </row>
    <row r="9" spans="1:8">
      <c r="A9" s="114" t="s">
        <v>188</v>
      </c>
      <c r="B9" s="114" t="s">
        <v>184</v>
      </c>
      <c r="C9" s="114" t="s">
        <v>195</v>
      </c>
    </row>
    <row r="10" spans="1:8">
      <c r="A10" s="116" t="s">
        <v>22</v>
      </c>
      <c r="B10" s="101">
        <v>0.55000000000000004</v>
      </c>
      <c r="C10" s="115">
        <v>486</v>
      </c>
    </row>
    <row r="11" spans="1:8">
      <c r="A11" s="116" t="s">
        <v>23</v>
      </c>
      <c r="B11" s="101">
        <v>0.36</v>
      </c>
      <c r="C11" s="115">
        <v>155</v>
      </c>
    </row>
    <row r="12" spans="1:8">
      <c r="A12" s="116" t="s">
        <v>24</v>
      </c>
      <c r="B12" s="101">
        <v>0.5</v>
      </c>
      <c r="C12" s="115">
        <v>866</v>
      </c>
    </row>
    <row r="13" spans="1:8">
      <c r="A13" s="116" t="s">
        <v>176</v>
      </c>
      <c r="B13" s="101">
        <v>0.66</v>
      </c>
      <c r="C13" s="115">
        <v>41</v>
      </c>
    </row>
    <row r="14" spans="1:8">
      <c r="A14" s="116" t="s">
        <v>175</v>
      </c>
      <c r="B14" s="101">
        <v>0.48</v>
      </c>
      <c r="C14" s="115">
        <v>23</v>
      </c>
    </row>
  </sheetData>
  <sortState ref="A2:C6">
    <sortCondition ref="B6"/>
  </sortState>
  <mergeCells count="1">
    <mergeCell ref="A8:C8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L15" sqref="L15"/>
    </sheetView>
  </sheetViews>
  <sheetFormatPr baseColWidth="10" defaultColWidth="8.83203125" defaultRowHeight="14" x14ac:dyDescent="0"/>
  <cols>
    <col min="1" max="1" width="30.5" bestFit="1" customWidth="1"/>
    <col min="2" max="2" width="15.5" bestFit="1" customWidth="1"/>
    <col min="3" max="3" width="10.5" customWidth="1"/>
  </cols>
  <sheetData>
    <row r="1" spans="1:8" ht="38" customHeight="1">
      <c r="A1" s="161" t="s">
        <v>192</v>
      </c>
      <c r="B1" s="175"/>
      <c r="C1" s="176"/>
    </row>
    <row r="2" spans="1:8" ht="13" customHeight="1">
      <c r="A2" s="78"/>
      <c r="B2" s="78" t="s">
        <v>184</v>
      </c>
      <c r="C2" s="128" t="s">
        <v>195</v>
      </c>
    </row>
    <row r="3" spans="1:8" ht="15">
      <c r="A3" s="120" t="s">
        <v>189</v>
      </c>
      <c r="B3" s="118">
        <v>0.55000000000000004</v>
      </c>
      <c r="C3" s="119">
        <v>857</v>
      </c>
      <c r="E3" s="80" t="s">
        <v>13</v>
      </c>
      <c r="F3" s="84">
        <f>AVERAGE(B3:B4)</f>
        <v>0.5</v>
      </c>
      <c r="G3" s="80" t="s">
        <v>1</v>
      </c>
      <c r="H3" s="84">
        <f>MEDIAN(B3:B4)</f>
        <v>0.5</v>
      </c>
    </row>
    <row r="4" spans="1:8" ht="15">
      <c r="A4" s="120" t="s">
        <v>190</v>
      </c>
      <c r="B4" s="118">
        <v>0.45</v>
      </c>
      <c r="C4" s="119">
        <v>714</v>
      </c>
    </row>
    <row r="5" spans="1:8" ht="15">
      <c r="A5" s="117" t="s">
        <v>193</v>
      </c>
      <c r="B5" s="118">
        <v>1</v>
      </c>
      <c r="C5" s="119">
        <f>SUM(C3:C4)</f>
        <v>1571</v>
      </c>
    </row>
    <row r="6" spans="1:8">
      <c r="A6" t="s">
        <v>204</v>
      </c>
    </row>
  </sheetData>
  <mergeCells count="1">
    <mergeCell ref="A1:C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zoomScalePageLayoutView="70" workbookViewId="0">
      <selection activeCell="M21" sqref="M21"/>
    </sheetView>
  </sheetViews>
  <sheetFormatPr baseColWidth="10" defaultColWidth="8.83203125" defaultRowHeight="14" x14ac:dyDescent="0"/>
  <cols>
    <col min="1" max="1" width="14.5" customWidth="1"/>
    <col min="2" max="2" width="7.83203125" customWidth="1"/>
    <col min="3" max="3" width="7.6640625" customWidth="1"/>
    <col min="4" max="4" width="8.6640625" customWidth="1"/>
    <col min="5" max="5" width="8.5" customWidth="1"/>
    <col min="6" max="6" width="8.1640625" customWidth="1"/>
    <col min="7" max="7" width="8" customWidth="1"/>
    <col min="8" max="8" width="6.1640625" customWidth="1"/>
    <col min="9" max="9" width="7.5" customWidth="1"/>
    <col min="10" max="10" width="6.6640625" customWidth="1"/>
    <col min="11" max="12" width="7.5" customWidth="1"/>
    <col min="15" max="15" width="5.5" bestFit="1" customWidth="1"/>
    <col min="16" max="16" width="7" bestFit="1" customWidth="1"/>
  </cols>
  <sheetData>
    <row r="1" spans="1:16">
      <c r="C1" s="37"/>
      <c r="D1" s="37"/>
      <c r="E1" s="37"/>
      <c r="F1" s="37"/>
      <c r="G1" s="37"/>
      <c r="H1" s="37"/>
    </row>
    <row r="2" spans="1:16">
      <c r="O2" s="19" t="s">
        <v>13</v>
      </c>
      <c r="P2" s="36" t="s">
        <v>1</v>
      </c>
    </row>
    <row r="3" spans="1:16">
      <c r="A3" s="19"/>
      <c r="B3" s="35">
        <v>2000</v>
      </c>
      <c r="C3" s="35">
        <v>2001</v>
      </c>
      <c r="D3" s="35">
        <v>2002</v>
      </c>
      <c r="E3" s="35">
        <v>2003</v>
      </c>
      <c r="F3" s="35">
        <v>2004</v>
      </c>
      <c r="G3" s="35">
        <v>2005</v>
      </c>
      <c r="H3" s="35">
        <v>2006</v>
      </c>
      <c r="I3" s="35">
        <v>2007</v>
      </c>
      <c r="J3" s="35">
        <v>2008</v>
      </c>
      <c r="K3" s="35">
        <v>2009</v>
      </c>
      <c r="L3" s="35">
        <v>2010</v>
      </c>
      <c r="O3" s="36">
        <f>AVERAGE(B16:L16)</f>
        <v>341.51841163636368</v>
      </c>
      <c r="P3" s="36">
        <f>MEDIAN(B16:L16)</f>
        <v>344.99828100000002</v>
      </c>
    </row>
    <row r="4" spans="1:16">
      <c r="A4" s="35" t="s">
        <v>70</v>
      </c>
      <c r="B4" s="35">
        <v>262385027</v>
      </c>
      <c r="C4" s="35">
        <v>272885321</v>
      </c>
      <c r="D4" s="35">
        <v>278151978</v>
      </c>
      <c r="E4" s="35">
        <v>304068061</v>
      </c>
      <c r="F4" s="35">
        <v>344998281</v>
      </c>
      <c r="G4" s="35">
        <v>333878201</v>
      </c>
      <c r="H4" s="35">
        <v>353901287</v>
      </c>
      <c r="I4" s="35">
        <v>377010075</v>
      </c>
      <c r="J4" s="35">
        <v>406177923</v>
      </c>
      <c r="K4" s="35">
        <v>419291717</v>
      </c>
      <c r="L4" s="35">
        <v>403954657</v>
      </c>
    </row>
    <row r="5" spans="1:16">
      <c r="A5" s="35" t="s">
        <v>69</v>
      </c>
      <c r="B5" s="35">
        <v>56537959</v>
      </c>
      <c r="C5" s="35">
        <v>63511928</v>
      </c>
      <c r="D5" s="35">
        <v>62401279</v>
      </c>
      <c r="E5" s="35">
        <v>67730725</v>
      </c>
      <c r="F5" s="35">
        <v>70729563</v>
      </c>
      <c r="G5" s="35">
        <v>73298542</v>
      </c>
      <c r="H5" s="35">
        <v>71591734</v>
      </c>
      <c r="I5" s="35">
        <v>69544476</v>
      </c>
      <c r="J5" s="35">
        <v>82305675</v>
      </c>
      <c r="K5" s="35">
        <v>78782625</v>
      </c>
      <c r="L5" s="35">
        <v>80041710</v>
      </c>
    </row>
    <row r="6" spans="1:16">
      <c r="A6" s="35" t="s">
        <v>68</v>
      </c>
      <c r="B6" s="35">
        <v>29078125</v>
      </c>
      <c r="C6" s="35">
        <v>28839577</v>
      </c>
      <c r="D6" s="35">
        <v>29506520</v>
      </c>
      <c r="E6" s="35">
        <v>37692416</v>
      </c>
      <c r="F6" s="35">
        <v>40026283</v>
      </c>
      <c r="G6" s="35">
        <v>37641068</v>
      </c>
      <c r="H6" s="35">
        <v>43769760</v>
      </c>
      <c r="I6" s="35">
        <v>38572643</v>
      </c>
      <c r="J6" s="35">
        <v>34238845</v>
      </c>
      <c r="K6" s="35">
        <v>66048891</v>
      </c>
      <c r="L6" s="35">
        <v>56447832</v>
      </c>
    </row>
    <row r="7" spans="1:16">
      <c r="A7" s="35" t="s">
        <v>67</v>
      </c>
      <c r="B7" s="35">
        <v>171703659</v>
      </c>
      <c r="C7" s="35">
        <v>173512656</v>
      </c>
      <c r="D7" s="35">
        <v>178779670</v>
      </c>
      <c r="E7" s="35">
        <v>191043945</v>
      </c>
      <c r="F7" s="35">
        <v>225929195</v>
      </c>
      <c r="G7" s="35">
        <v>214651573</v>
      </c>
      <c r="H7" s="35">
        <v>230073864</v>
      </c>
      <c r="I7" s="35">
        <v>260716961</v>
      </c>
      <c r="J7" s="35">
        <v>281647921</v>
      </c>
      <c r="K7" s="35">
        <v>266607644</v>
      </c>
      <c r="L7" s="35">
        <v>260248262</v>
      </c>
    </row>
    <row r="8" spans="1:16" ht="28">
      <c r="A8" s="35" t="s">
        <v>66</v>
      </c>
      <c r="B8" s="35">
        <v>5065284</v>
      </c>
      <c r="C8" s="35">
        <v>7021160</v>
      </c>
      <c r="D8" s="35">
        <v>7464509</v>
      </c>
      <c r="E8" s="35">
        <v>7600975</v>
      </c>
      <c r="F8" s="35">
        <v>8313240</v>
      </c>
      <c r="G8" s="35">
        <v>8287018</v>
      </c>
      <c r="H8" s="35">
        <v>8465929</v>
      </c>
      <c r="I8" s="35">
        <v>8175995</v>
      </c>
      <c r="J8" s="35">
        <v>7985482</v>
      </c>
      <c r="K8" s="35">
        <v>7852557</v>
      </c>
      <c r="L8" s="35">
        <v>7216853</v>
      </c>
    </row>
    <row r="10" spans="1:16" ht="18">
      <c r="A10" s="158" t="s">
        <v>27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</row>
    <row r="11" spans="1:16" ht="15">
      <c r="A11" s="141"/>
      <c r="B11" s="149">
        <v>2000</v>
      </c>
      <c r="C11" s="149">
        <v>2001</v>
      </c>
      <c r="D11" s="149">
        <v>2002</v>
      </c>
      <c r="E11" s="149">
        <v>2003</v>
      </c>
      <c r="F11" s="149">
        <v>2004</v>
      </c>
      <c r="G11" s="149">
        <v>2005</v>
      </c>
      <c r="H11" s="149">
        <v>2006</v>
      </c>
      <c r="I11" s="149">
        <v>2007</v>
      </c>
      <c r="J11" s="149">
        <v>2008</v>
      </c>
      <c r="K11" s="149">
        <v>2009</v>
      </c>
      <c r="L11" s="149">
        <v>2010</v>
      </c>
    </row>
    <row r="12" spans="1:16" ht="15">
      <c r="A12" s="14" t="s">
        <v>69</v>
      </c>
      <c r="B12" s="49">
        <f t="shared" ref="B12:L12" si="0">B5/1000000</f>
        <v>56.537959000000001</v>
      </c>
      <c r="C12" s="49">
        <f t="shared" si="0"/>
        <v>63.511927999999997</v>
      </c>
      <c r="D12" s="49">
        <f t="shared" si="0"/>
        <v>62.401279000000002</v>
      </c>
      <c r="E12" s="49">
        <f t="shared" si="0"/>
        <v>67.730725000000007</v>
      </c>
      <c r="F12" s="49">
        <f t="shared" si="0"/>
        <v>70.729562999999999</v>
      </c>
      <c r="G12" s="49">
        <f t="shared" si="0"/>
        <v>73.298541999999998</v>
      </c>
      <c r="H12" s="49">
        <f t="shared" si="0"/>
        <v>71.591734000000002</v>
      </c>
      <c r="I12" s="49">
        <f t="shared" si="0"/>
        <v>69.544476000000003</v>
      </c>
      <c r="J12" s="49">
        <f t="shared" si="0"/>
        <v>82.305674999999994</v>
      </c>
      <c r="K12" s="49">
        <f t="shared" si="0"/>
        <v>78.782624999999996</v>
      </c>
      <c r="L12" s="49">
        <f t="shared" si="0"/>
        <v>80.041709999999995</v>
      </c>
    </row>
    <row r="13" spans="1:16" ht="30">
      <c r="A13" s="14" t="s">
        <v>68</v>
      </c>
      <c r="B13" s="49">
        <f t="shared" ref="B13:L13" si="1">B6/1000000</f>
        <v>29.078125</v>
      </c>
      <c r="C13" s="49">
        <f t="shared" si="1"/>
        <v>28.839576999999998</v>
      </c>
      <c r="D13" s="49">
        <f t="shared" si="1"/>
        <v>29.506519999999998</v>
      </c>
      <c r="E13" s="49">
        <f t="shared" si="1"/>
        <v>37.692416000000001</v>
      </c>
      <c r="F13" s="49">
        <f t="shared" si="1"/>
        <v>40.026282999999999</v>
      </c>
      <c r="G13" s="49">
        <f t="shared" si="1"/>
        <v>37.641067999999997</v>
      </c>
      <c r="H13" s="49">
        <f t="shared" si="1"/>
        <v>43.769759999999998</v>
      </c>
      <c r="I13" s="49">
        <f t="shared" si="1"/>
        <v>38.572642999999999</v>
      </c>
      <c r="J13" s="49">
        <f t="shared" si="1"/>
        <v>34.238844999999998</v>
      </c>
      <c r="K13" s="49">
        <f t="shared" si="1"/>
        <v>66.048890999999998</v>
      </c>
      <c r="L13" s="49">
        <f t="shared" si="1"/>
        <v>56.447831999999998</v>
      </c>
    </row>
    <row r="14" spans="1:16" ht="15">
      <c r="A14" s="14" t="s">
        <v>67</v>
      </c>
      <c r="B14" s="49">
        <f t="shared" ref="B14:L14" si="2">B7/1000000</f>
        <v>171.70365899999999</v>
      </c>
      <c r="C14" s="49">
        <f t="shared" si="2"/>
        <v>173.51265599999999</v>
      </c>
      <c r="D14" s="49">
        <f t="shared" si="2"/>
        <v>178.77967000000001</v>
      </c>
      <c r="E14" s="49">
        <f t="shared" si="2"/>
        <v>191.04394500000001</v>
      </c>
      <c r="F14" s="49">
        <f t="shared" si="2"/>
        <v>225.92919499999999</v>
      </c>
      <c r="G14" s="49">
        <f t="shared" si="2"/>
        <v>214.65157300000001</v>
      </c>
      <c r="H14" s="49">
        <f t="shared" si="2"/>
        <v>230.07386399999999</v>
      </c>
      <c r="I14" s="49">
        <f t="shared" si="2"/>
        <v>260.71696100000003</v>
      </c>
      <c r="J14" s="49">
        <f t="shared" si="2"/>
        <v>281.647921</v>
      </c>
      <c r="K14" s="49">
        <f t="shared" si="2"/>
        <v>266.60764399999999</v>
      </c>
      <c r="L14" s="49">
        <f t="shared" si="2"/>
        <v>260.24826200000001</v>
      </c>
    </row>
    <row r="15" spans="1:16" ht="30">
      <c r="A15" s="14" t="s">
        <v>66</v>
      </c>
      <c r="B15" s="49">
        <f t="shared" ref="B15:L15" si="3">B8/1000000</f>
        <v>5.0652840000000001</v>
      </c>
      <c r="C15" s="49">
        <f t="shared" si="3"/>
        <v>7.0211600000000001</v>
      </c>
      <c r="D15" s="49">
        <f t="shared" si="3"/>
        <v>7.4645089999999996</v>
      </c>
      <c r="E15" s="49">
        <f t="shared" si="3"/>
        <v>7.600975</v>
      </c>
      <c r="F15" s="49">
        <f t="shared" si="3"/>
        <v>8.3132400000000004</v>
      </c>
      <c r="G15" s="49">
        <f t="shared" si="3"/>
        <v>8.2870179999999998</v>
      </c>
      <c r="H15" s="49">
        <f t="shared" si="3"/>
        <v>8.4659289999999991</v>
      </c>
      <c r="I15" s="49">
        <f t="shared" si="3"/>
        <v>8.1759950000000003</v>
      </c>
      <c r="J15" s="49">
        <f t="shared" si="3"/>
        <v>7.9854820000000002</v>
      </c>
      <c r="K15" s="49">
        <f t="shared" si="3"/>
        <v>7.852557</v>
      </c>
      <c r="L15" s="49">
        <f t="shared" si="3"/>
        <v>7.2168530000000004</v>
      </c>
    </row>
    <row r="16" spans="1:16" ht="15">
      <c r="A16" s="14" t="s">
        <v>70</v>
      </c>
      <c r="B16" s="150">
        <f t="shared" ref="B16:L16" si="4">B4/1000000</f>
        <v>262.38502699999998</v>
      </c>
      <c r="C16" s="150">
        <f t="shared" si="4"/>
        <v>272.88532099999998</v>
      </c>
      <c r="D16" s="150">
        <f t="shared" si="4"/>
        <v>278.15197799999999</v>
      </c>
      <c r="E16" s="150">
        <f t="shared" si="4"/>
        <v>304.068061</v>
      </c>
      <c r="F16" s="150">
        <f t="shared" si="4"/>
        <v>344.99828100000002</v>
      </c>
      <c r="G16" s="150">
        <f t="shared" si="4"/>
        <v>333.87820099999999</v>
      </c>
      <c r="H16" s="150">
        <f t="shared" si="4"/>
        <v>353.90128700000002</v>
      </c>
      <c r="I16" s="150">
        <f t="shared" si="4"/>
        <v>377.01007499999997</v>
      </c>
      <c r="J16" s="150">
        <f t="shared" si="4"/>
        <v>406.17792300000002</v>
      </c>
      <c r="K16" s="150">
        <f t="shared" si="4"/>
        <v>419.29171700000001</v>
      </c>
      <c r="L16" s="150">
        <f t="shared" si="4"/>
        <v>403.954657</v>
      </c>
    </row>
    <row r="17" spans="1:1" ht="15">
      <c r="A17" s="58" t="s">
        <v>151</v>
      </c>
    </row>
    <row r="19" spans="1:1" ht="15">
      <c r="A19" s="58" t="s">
        <v>152</v>
      </c>
    </row>
  </sheetData>
  <mergeCells count="1">
    <mergeCell ref="A10:L1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U15" sqref="U15"/>
    </sheetView>
  </sheetViews>
  <sheetFormatPr baseColWidth="10" defaultColWidth="11.5" defaultRowHeight="14" x14ac:dyDescent="0"/>
  <cols>
    <col min="1" max="1" width="8.83203125" customWidth="1"/>
    <col min="2" max="12" width="6.83203125" customWidth="1"/>
    <col min="16" max="16" width="8.83203125" customWidth="1"/>
    <col min="17" max="17" width="9.33203125" customWidth="1"/>
  </cols>
  <sheetData>
    <row r="1" spans="1:18" ht="18">
      <c r="A1" s="158" t="s">
        <v>27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2" spans="1:18" ht="15">
      <c r="A2" s="13"/>
      <c r="B2" s="16">
        <v>2000</v>
      </c>
      <c r="C2" s="16">
        <v>2001</v>
      </c>
      <c r="D2" s="16">
        <v>2002</v>
      </c>
      <c r="E2" s="16">
        <v>2003</v>
      </c>
      <c r="F2" s="16">
        <v>2004</v>
      </c>
      <c r="G2" s="16">
        <v>2005</v>
      </c>
      <c r="H2" s="16">
        <v>2006</v>
      </c>
      <c r="I2" s="16">
        <v>2007</v>
      </c>
      <c r="J2" s="16">
        <v>2008</v>
      </c>
      <c r="K2" s="16">
        <v>2009</v>
      </c>
      <c r="L2" s="16">
        <v>2010</v>
      </c>
      <c r="O2" s="13"/>
      <c r="P2" s="15" t="s">
        <v>13</v>
      </c>
      <c r="Q2" s="15" t="s">
        <v>1</v>
      </c>
      <c r="R2" s="11"/>
    </row>
    <row r="3" spans="1:18" ht="15">
      <c r="A3" s="13" t="s">
        <v>26</v>
      </c>
      <c r="B3" s="49">
        <v>133.4</v>
      </c>
      <c r="C3" s="49">
        <v>137.19999999999999</v>
      </c>
      <c r="D3" s="49">
        <v>149.5</v>
      </c>
      <c r="E3" s="49">
        <v>157.6</v>
      </c>
      <c r="F3" s="49">
        <v>178.1</v>
      </c>
      <c r="G3" s="49">
        <v>179.7</v>
      </c>
      <c r="H3" s="49">
        <v>187.1</v>
      </c>
      <c r="I3" s="49">
        <v>204.3</v>
      </c>
      <c r="J3" s="49">
        <v>219.4</v>
      </c>
      <c r="K3" s="49">
        <v>224.7</v>
      </c>
      <c r="L3" s="49">
        <v>219.6</v>
      </c>
      <c r="O3" s="13" t="s">
        <v>26</v>
      </c>
      <c r="P3" s="12">
        <f>AVERAGE(B3:L3)</f>
        <v>180.96363636363637</v>
      </c>
      <c r="Q3" s="12">
        <f>MEDIAN(B3:L3)</f>
        <v>179.7</v>
      </c>
      <c r="R3" s="11"/>
    </row>
    <row r="4" spans="1:18" ht="15">
      <c r="A4" s="13" t="s">
        <v>19</v>
      </c>
      <c r="B4" s="49">
        <v>569.9</v>
      </c>
      <c r="C4" s="49">
        <v>560.6</v>
      </c>
      <c r="D4" s="49">
        <v>564.4</v>
      </c>
      <c r="E4" s="49">
        <v>640.00099999999998</v>
      </c>
      <c r="F4" s="49">
        <v>644.29999999999995</v>
      </c>
      <c r="G4" s="49">
        <v>676.2</v>
      </c>
      <c r="H4" s="49">
        <v>724.2</v>
      </c>
      <c r="I4" s="49">
        <v>792.6</v>
      </c>
      <c r="J4" s="49">
        <v>823.2</v>
      </c>
      <c r="K4" s="49">
        <v>821.7</v>
      </c>
      <c r="L4" s="49">
        <v>843.6</v>
      </c>
      <c r="O4" s="13" t="s">
        <v>19</v>
      </c>
      <c r="P4" s="12">
        <f>AVERAGE(B4:L4)</f>
        <v>696.42736363636368</v>
      </c>
      <c r="Q4" s="12">
        <f>MEDIAN(B4:L4)</f>
        <v>676.2</v>
      </c>
      <c r="R4" s="11"/>
    </row>
    <row r="5" spans="1:18" ht="15">
      <c r="A5" s="13" t="s">
        <v>20</v>
      </c>
      <c r="B5" s="49">
        <v>471.1</v>
      </c>
      <c r="C5" s="49">
        <v>500.5</v>
      </c>
      <c r="D5" s="49">
        <v>542.79999999999995</v>
      </c>
      <c r="E5" s="49">
        <v>544.70000000000005</v>
      </c>
      <c r="F5" s="49">
        <v>562.20000000000005</v>
      </c>
      <c r="G5" s="49">
        <v>566.1</v>
      </c>
      <c r="H5" s="49">
        <v>589.1</v>
      </c>
      <c r="I5" s="49">
        <v>618.20000000000005</v>
      </c>
      <c r="J5" s="49">
        <v>666</v>
      </c>
      <c r="K5" s="49">
        <v>686.3</v>
      </c>
      <c r="L5" s="49">
        <v>665.5</v>
      </c>
      <c r="O5" s="13" t="s">
        <v>20</v>
      </c>
      <c r="P5" s="12">
        <f>AVERAGE(B5:L5)</f>
        <v>582.9545454545455</v>
      </c>
      <c r="Q5" s="12">
        <f>MEDIAN(B5:L5)</f>
        <v>566.1</v>
      </c>
      <c r="R5" s="11"/>
    </row>
    <row r="6" spans="1:18" ht="15">
      <c r="A6" s="14" t="s">
        <v>18</v>
      </c>
      <c r="B6" s="49">
        <v>262.39999999999998</v>
      </c>
      <c r="C6" s="49">
        <v>272.89999999999998</v>
      </c>
      <c r="D6" s="49">
        <v>278.2</v>
      </c>
      <c r="E6" s="49">
        <v>304.10000000000002</v>
      </c>
      <c r="F6" s="49">
        <v>345</v>
      </c>
      <c r="G6" s="49">
        <v>333.9</v>
      </c>
      <c r="H6" s="49">
        <v>353.9</v>
      </c>
      <c r="I6" s="49">
        <v>377</v>
      </c>
      <c r="J6" s="49">
        <v>406.2</v>
      </c>
      <c r="K6" s="49">
        <v>419.3</v>
      </c>
      <c r="L6" s="49">
        <v>404</v>
      </c>
      <c r="O6" s="13" t="s">
        <v>18</v>
      </c>
      <c r="P6" s="12">
        <f>AVERAGE(B6:L6)</f>
        <v>341.53636363636366</v>
      </c>
      <c r="Q6" s="12">
        <f>MEDIAN(B6:L6)</f>
        <v>345</v>
      </c>
      <c r="R6" s="11"/>
    </row>
    <row r="9" spans="1:18" ht="15">
      <c r="A9" s="58" t="s">
        <v>151</v>
      </c>
    </row>
    <row r="11" spans="1:18" ht="15">
      <c r="A11" s="58" t="s">
        <v>153</v>
      </c>
    </row>
    <row r="17" spans="1:1">
      <c r="A17" s="59">
        <f>(L4-B4)/L4</f>
        <v>0.3244428639165482</v>
      </c>
    </row>
  </sheetData>
  <mergeCells count="1">
    <mergeCell ref="A1:L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55" zoomScaleNormal="55" zoomScalePageLayoutView="55" workbookViewId="0">
      <selection activeCell="K36" sqref="K36"/>
    </sheetView>
  </sheetViews>
  <sheetFormatPr baseColWidth="10" defaultColWidth="11.5" defaultRowHeight="14" x14ac:dyDescent="0"/>
  <cols>
    <col min="1" max="1" width="10.33203125" customWidth="1"/>
    <col min="2" max="3" width="8.5" customWidth="1"/>
    <col min="4" max="4" width="8.33203125" customWidth="1"/>
    <col min="5" max="11" width="8.5" customWidth="1"/>
    <col min="15" max="15" width="9.6640625" customWidth="1"/>
    <col min="16" max="16" width="7.83203125" customWidth="1"/>
    <col min="17" max="17" width="8.6640625" customWidth="1"/>
  </cols>
  <sheetData>
    <row r="1" spans="1:17" ht="15">
      <c r="A1" s="25"/>
      <c r="B1" s="24">
        <v>2000</v>
      </c>
      <c r="C1" s="24">
        <v>2001</v>
      </c>
      <c r="D1" s="24">
        <v>2002</v>
      </c>
      <c r="E1" s="24">
        <v>2003</v>
      </c>
      <c r="F1" s="24">
        <v>2004</v>
      </c>
      <c r="G1" s="24">
        <v>2005</v>
      </c>
      <c r="H1" s="24">
        <v>2006</v>
      </c>
      <c r="I1" s="24">
        <v>2007</v>
      </c>
      <c r="J1" s="24">
        <v>2008</v>
      </c>
      <c r="K1" s="24">
        <v>2009</v>
      </c>
      <c r="L1" s="24">
        <v>2010</v>
      </c>
    </row>
    <row r="2" spans="1:17" ht="15">
      <c r="A2" s="23" t="s">
        <v>26</v>
      </c>
      <c r="B2" s="21">
        <v>133.4</v>
      </c>
      <c r="C2" s="21">
        <v>137.19999999999999</v>
      </c>
      <c r="D2" s="21">
        <v>149.5</v>
      </c>
      <c r="E2" s="21">
        <v>157.6</v>
      </c>
      <c r="F2" s="21">
        <v>178.1</v>
      </c>
      <c r="G2" s="21">
        <v>179.7</v>
      </c>
      <c r="H2" s="21">
        <v>187.1</v>
      </c>
      <c r="I2" s="21">
        <v>204.3</v>
      </c>
      <c r="J2" s="21">
        <v>219.4</v>
      </c>
      <c r="K2" s="21">
        <v>224.7</v>
      </c>
      <c r="L2" s="21">
        <v>219.6</v>
      </c>
    </row>
    <row r="3" spans="1:17" ht="15">
      <c r="A3" s="23" t="s">
        <v>19</v>
      </c>
      <c r="B3" s="21">
        <v>569.9</v>
      </c>
      <c r="C3" s="21">
        <v>560.6</v>
      </c>
      <c r="D3" s="21">
        <v>564.4</v>
      </c>
      <c r="E3" s="21">
        <v>640</v>
      </c>
      <c r="F3" s="21">
        <v>644.29999999999995</v>
      </c>
      <c r="G3" s="21">
        <v>676.2</v>
      </c>
      <c r="H3" s="21">
        <v>724.2</v>
      </c>
      <c r="I3" s="21">
        <v>792.6</v>
      </c>
      <c r="J3" s="21">
        <v>823.2</v>
      </c>
      <c r="K3" s="21">
        <v>821.7</v>
      </c>
      <c r="L3" s="21">
        <v>843.6</v>
      </c>
      <c r="O3" s="13"/>
      <c r="P3" s="15" t="s">
        <v>2</v>
      </c>
      <c r="Q3" s="15" t="s">
        <v>1</v>
      </c>
    </row>
    <row r="4" spans="1:17" ht="15">
      <c r="A4" s="23" t="s">
        <v>20</v>
      </c>
      <c r="B4" s="21">
        <v>471.1</v>
      </c>
      <c r="C4" s="21">
        <v>500.5</v>
      </c>
      <c r="D4" s="21">
        <v>542.79999999999995</v>
      </c>
      <c r="E4" s="21">
        <v>544.70000000000005</v>
      </c>
      <c r="F4" s="21">
        <v>562.20000000000005</v>
      </c>
      <c r="G4" s="21">
        <v>566.1</v>
      </c>
      <c r="H4" s="21">
        <v>589.1</v>
      </c>
      <c r="I4" s="21">
        <v>618.20000000000005</v>
      </c>
      <c r="J4" s="21">
        <v>666</v>
      </c>
      <c r="K4" s="21">
        <v>686.3</v>
      </c>
      <c r="L4" s="21">
        <v>665.5</v>
      </c>
      <c r="O4" s="13" t="s">
        <v>26</v>
      </c>
      <c r="P4" s="20">
        <f>AVERAGE(B10:K10)</f>
        <v>5.1985633488615658E-2</v>
      </c>
      <c r="Q4" s="20">
        <f>MEDIAN(B10:K10)</f>
        <v>4.7680173012248209E-2</v>
      </c>
    </row>
    <row r="5" spans="1:17" ht="15">
      <c r="A5" s="22" t="s">
        <v>18</v>
      </c>
      <c r="B5" s="21">
        <v>262.39999999999998</v>
      </c>
      <c r="C5" s="21">
        <v>272.89999999999998</v>
      </c>
      <c r="D5" s="21">
        <v>278.2</v>
      </c>
      <c r="E5" s="21">
        <v>304.10000000000002</v>
      </c>
      <c r="F5" s="21">
        <v>345</v>
      </c>
      <c r="G5" s="21">
        <v>333.9</v>
      </c>
      <c r="H5" s="21">
        <v>353.9</v>
      </c>
      <c r="I5" s="21">
        <v>377</v>
      </c>
      <c r="J5" s="21">
        <v>406.2</v>
      </c>
      <c r="K5" s="21">
        <v>419.3</v>
      </c>
      <c r="L5" s="21">
        <v>404</v>
      </c>
      <c r="O5" s="13" t="s">
        <v>19</v>
      </c>
      <c r="P5" s="20">
        <f>AVERAGE(B11:K11)</f>
        <v>4.0950818561780247E-2</v>
      </c>
      <c r="Q5" s="20">
        <f>MEDIAN(B11:K11)</f>
        <v>3.2629589308994289E-2</v>
      </c>
    </row>
    <row r="6" spans="1:17" ht="15">
      <c r="O6" s="13" t="s">
        <v>20</v>
      </c>
      <c r="P6" s="20">
        <f>AVERAGE(B12:K12)</f>
        <v>3.5700833507648855E-2</v>
      </c>
      <c r="Q6" s="20">
        <f>MEDIAN(B12:K12)</f>
        <v>3.6378320458062136E-2</v>
      </c>
    </row>
    <row r="7" spans="1:17" ht="15">
      <c r="O7" s="13" t="s">
        <v>18</v>
      </c>
      <c r="P7" s="20">
        <f>AVERAGE(B13:K13)</f>
        <v>4.5324125225399671E-2</v>
      </c>
      <c r="Q7" s="20">
        <f>MEDIAN(B13:K13)</f>
        <v>4.9956708504079655E-2</v>
      </c>
    </row>
    <row r="8" spans="1:17" ht="18">
      <c r="A8" s="158" t="s">
        <v>31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</row>
    <row r="9" spans="1:17" ht="15">
      <c r="A9" s="12" t="s">
        <v>25</v>
      </c>
      <c r="B9" s="151" t="s">
        <v>209</v>
      </c>
      <c r="C9" s="151" t="s">
        <v>210</v>
      </c>
      <c r="D9" s="152" t="s">
        <v>211</v>
      </c>
      <c r="E9" s="151" t="s">
        <v>212</v>
      </c>
      <c r="F9" s="151" t="s">
        <v>213</v>
      </c>
      <c r="G9" s="151" t="s">
        <v>214</v>
      </c>
      <c r="H9" s="151" t="s">
        <v>215</v>
      </c>
      <c r="I9" s="151" t="s">
        <v>216</v>
      </c>
      <c r="J9" s="151" t="s">
        <v>217</v>
      </c>
      <c r="K9" s="151" t="s">
        <v>218</v>
      </c>
      <c r="L9" s="17"/>
    </row>
    <row r="10" spans="1:17" ht="15">
      <c r="A10" s="12" t="s">
        <v>26</v>
      </c>
      <c r="B10" s="18">
        <f t="shared" ref="B10:K10" si="0">((C2-B2)/B2)</f>
        <v>2.8485757121439151E-2</v>
      </c>
      <c r="C10" s="18">
        <f t="shared" si="0"/>
        <v>8.9650145772594836E-2</v>
      </c>
      <c r="D10" s="18">
        <f t="shared" si="0"/>
        <v>5.4180602006688929E-2</v>
      </c>
      <c r="E10" s="18">
        <f t="shared" si="0"/>
        <v>0.13007614213197971</v>
      </c>
      <c r="F10" s="18">
        <f t="shared" si="0"/>
        <v>8.9837170129140609E-3</v>
      </c>
      <c r="G10" s="18">
        <f t="shared" si="0"/>
        <v>4.1179744017807489E-2</v>
      </c>
      <c r="H10" s="18">
        <f t="shared" si="0"/>
        <v>9.1929449492250223E-2</v>
      </c>
      <c r="I10" s="18">
        <f t="shared" si="0"/>
        <v>7.3910915320606924E-2</v>
      </c>
      <c r="J10" s="18">
        <f t="shared" si="0"/>
        <v>2.415679124886045E-2</v>
      </c>
      <c r="K10" s="18">
        <f t="shared" si="0"/>
        <v>-2.2696929238985291E-2</v>
      </c>
      <c r="L10" s="17"/>
    </row>
    <row r="11" spans="1:17" ht="15">
      <c r="A11" s="12" t="s">
        <v>19</v>
      </c>
      <c r="B11" s="18">
        <f t="shared" ref="B11:K11" si="1">((C3-B3)/B3)</f>
        <v>-1.6318652395156966E-2</v>
      </c>
      <c r="C11" s="18">
        <f t="shared" si="1"/>
        <v>6.7784516589367719E-3</v>
      </c>
      <c r="D11" s="18">
        <f t="shared" si="1"/>
        <v>0.13394755492558474</v>
      </c>
      <c r="E11" s="18">
        <f t="shared" si="1"/>
        <v>6.7187499999999288E-3</v>
      </c>
      <c r="F11" s="18">
        <f t="shared" si="1"/>
        <v>4.9511097314915556E-2</v>
      </c>
      <c r="G11" s="18">
        <f t="shared" si="1"/>
        <v>7.0984915705412599E-2</v>
      </c>
      <c r="H11" s="18">
        <f t="shared" si="1"/>
        <v>9.4449047224523575E-2</v>
      </c>
      <c r="I11" s="18">
        <f t="shared" si="1"/>
        <v>3.8607115821347494E-2</v>
      </c>
      <c r="J11" s="18">
        <f t="shared" si="1"/>
        <v>-1.8221574344023323E-3</v>
      </c>
      <c r="K11" s="18">
        <f t="shared" si="1"/>
        <v>2.665206279664108E-2</v>
      </c>
      <c r="L11" s="17"/>
    </row>
    <row r="12" spans="1:17" ht="15">
      <c r="A12" s="12" t="s">
        <v>20</v>
      </c>
      <c r="B12" s="18">
        <f t="shared" ref="B12:K12" si="2">((C4-B4)/B4)</f>
        <v>6.2407132243684944E-2</v>
      </c>
      <c r="C12" s="18">
        <f t="shared" si="2"/>
        <v>8.4515484515484421E-2</v>
      </c>
      <c r="D12" s="18">
        <f t="shared" si="2"/>
        <v>3.5003684598380455E-3</v>
      </c>
      <c r="E12" s="18">
        <f t="shared" si="2"/>
        <v>3.2127776757848357E-2</v>
      </c>
      <c r="F12" s="18">
        <f t="shared" si="2"/>
        <v>6.937033084311592E-3</v>
      </c>
      <c r="G12" s="18">
        <f t="shared" si="2"/>
        <v>4.0628864158275921E-2</v>
      </c>
      <c r="H12" s="18">
        <f t="shared" si="2"/>
        <v>4.9397385842811108E-2</v>
      </c>
      <c r="I12" s="18">
        <f t="shared" si="2"/>
        <v>7.732125525719824E-2</v>
      </c>
      <c r="J12" s="18">
        <f t="shared" si="2"/>
        <v>3.0480480480480413E-2</v>
      </c>
      <c r="K12" s="18">
        <f t="shared" si="2"/>
        <v>-3.0307445723444494E-2</v>
      </c>
      <c r="L12" s="17"/>
    </row>
    <row r="13" spans="1:17" ht="15">
      <c r="A13" s="12" t="s">
        <v>18</v>
      </c>
      <c r="B13" s="18">
        <f t="shared" ref="B13:K13" si="3">((C5-B5)/B5)</f>
        <v>4.0015243902439025E-2</v>
      </c>
      <c r="C13" s="18">
        <f t="shared" si="3"/>
        <v>1.9421033345547862E-2</v>
      </c>
      <c r="D13" s="18">
        <f t="shared" si="3"/>
        <v>9.3098490294752104E-2</v>
      </c>
      <c r="E13" s="18">
        <f t="shared" si="3"/>
        <v>0.13449523183163425</v>
      </c>
      <c r="F13" s="18">
        <f t="shared" si="3"/>
        <v>-3.2173913043478324E-2</v>
      </c>
      <c r="G13" s="18">
        <f t="shared" si="3"/>
        <v>5.9898173105720279E-2</v>
      </c>
      <c r="H13" s="18">
        <f t="shared" si="3"/>
        <v>6.5272675897146151E-2</v>
      </c>
      <c r="I13" s="18">
        <f t="shared" si="3"/>
        <v>7.7453580901856736E-2</v>
      </c>
      <c r="J13" s="18">
        <f t="shared" si="3"/>
        <v>3.2250123092072924E-2</v>
      </c>
      <c r="K13" s="18">
        <f t="shared" si="3"/>
        <v>-3.6489387073694278E-2</v>
      </c>
      <c r="L13" s="17"/>
    </row>
    <row r="14" spans="1:17" ht="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7" ht="15">
      <c r="A15" s="58" t="s">
        <v>151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7" ht="1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15">
      <c r="A17" s="58" t="s">
        <v>153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ht="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ht="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ht="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ht="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ht="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ht="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</sheetData>
  <mergeCells count="1">
    <mergeCell ref="A8:K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N16" sqref="N16"/>
    </sheetView>
  </sheetViews>
  <sheetFormatPr baseColWidth="10" defaultColWidth="8.83203125" defaultRowHeight="14" x14ac:dyDescent="0"/>
  <cols>
    <col min="1" max="1" width="24" style="26" bestFit="1" customWidth="1"/>
    <col min="2" max="2" width="8.83203125" customWidth="1"/>
  </cols>
  <sheetData>
    <row r="1" spans="1:7">
      <c r="A1" s="32"/>
      <c r="B1" s="31"/>
    </row>
    <row r="2" spans="1:7">
      <c r="A2" s="159" t="s">
        <v>50</v>
      </c>
      <c r="B2" s="159"/>
    </row>
    <row r="3" spans="1:7" ht="15">
      <c r="A3" s="28" t="s">
        <v>46</v>
      </c>
      <c r="B3" s="27">
        <v>9.9999999999999995E-7</v>
      </c>
      <c r="F3" s="15" t="s">
        <v>2</v>
      </c>
      <c r="G3" s="15" t="s">
        <v>1</v>
      </c>
    </row>
    <row r="4" spans="1:7" ht="15">
      <c r="A4" s="28" t="s">
        <v>42</v>
      </c>
      <c r="B4" s="27">
        <v>1E-4</v>
      </c>
      <c r="F4" s="20">
        <f>AVERAGE(B3:B20)</f>
        <v>1.2727833333333334E-2</v>
      </c>
      <c r="G4" s="20">
        <f>MEDIAN(B3:B20)</f>
        <v>6.5000000000000006E-3</v>
      </c>
    </row>
    <row r="5" spans="1:7" ht="15">
      <c r="A5" s="28" t="s">
        <v>57</v>
      </c>
      <c r="B5" s="27">
        <v>1E-3</v>
      </c>
    </row>
    <row r="6" spans="1:7" ht="15">
      <c r="A6" s="28" t="s">
        <v>39</v>
      </c>
      <c r="B6" s="27">
        <v>1E-3</v>
      </c>
    </row>
    <row r="7" spans="1:7" ht="15">
      <c r="A7" s="28" t="s">
        <v>37</v>
      </c>
      <c r="B7" s="27">
        <v>1E-3</v>
      </c>
    </row>
    <row r="8" spans="1:7" ht="15">
      <c r="A8" s="28" t="s">
        <v>48</v>
      </c>
      <c r="B8" s="27">
        <v>4.0000000000000001E-3</v>
      </c>
    </row>
    <row r="9" spans="1:7" ht="15">
      <c r="A9" s="28" t="s">
        <v>38</v>
      </c>
      <c r="B9" s="27">
        <v>4.0000000000000001E-3</v>
      </c>
    </row>
    <row r="10" spans="1:7" ht="15">
      <c r="A10" s="28" t="s">
        <v>33</v>
      </c>
      <c r="B10" s="27">
        <v>4.0000000000000001E-3</v>
      </c>
    </row>
    <row r="11" spans="1:7" ht="15">
      <c r="A11" s="28" t="s">
        <v>3</v>
      </c>
      <c r="B11" s="27">
        <v>6.0000000000000001E-3</v>
      </c>
    </row>
    <row r="12" spans="1:7" ht="15">
      <c r="A12" s="28" t="s">
        <v>45</v>
      </c>
      <c r="B12" s="27">
        <v>7.0000000000000001E-3</v>
      </c>
    </row>
    <row r="13" spans="1:7" ht="15">
      <c r="A13" s="28" t="s">
        <v>40</v>
      </c>
      <c r="B13" s="27">
        <v>7.0000000000000001E-3</v>
      </c>
    </row>
    <row r="14" spans="1:7" ht="15">
      <c r="A14" s="28" t="s">
        <v>34</v>
      </c>
      <c r="B14" s="27">
        <v>7.0000000000000001E-3</v>
      </c>
    </row>
    <row r="15" spans="1:7" ht="15">
      <c r="A15" s="28" t="s">
        <v>32</v>
      </c>
      <c r="B15" s="27">
        <v>7.0000000000000001E-3</v>
      </c>
    </row>
    <row r="16" spans="1:7" ht="15">
      <c r="A16" s="28" t="s">
        <v>47</v>
      </c>
      <c r="B16" s="27">
        <v>1.2E-2</v>
      </c>
    </row>
    <row r="17" spans="1:2" ht="15">
      <c r="A17" s="28" t="s">
        <v>41</v>
      </c>
      <c r="B17" s="27">
        <v>1.2999999999999999E-2</v>
      </c>
    </row>
    <row r="18" spans="1:2" ht="15">
      <c r="A18" s="28" t="s">
        <v>44</v>
      </c>
      <c r="B18" s="27">
        <v>2.1000000000000001E-2</v>
      </c>
    </row>
    <row r="19" spans="1:2" ht="15">
      <c r="A19" s="28" t="s">
        <v>36</v>
      </c>
      <c r="B19" s="27">
        <v>2.9000000000000001E-2</v>
      </c>
    </row>
    <row r="20" spans="1:2" ht="15">
      <c r="A20" s="28" t="s">
        <v>35</v>
      </c>
      <c r="B20" s="27">
        <v>0.105</v>
      </c>
    </row>
    <row r="21" spans="1:2" ht="7" customHeight="1"/>
    <row r="22" spans="1:2" ht="36" customHeight="1">
      <c r="A22" s="160" t="s">
        <v>49</v>
      </c>
      <c r="B22" s="160"/>
    </row>
    <row r="23" spans="1:2" ht="15">
      <c r="A23" s="30" t="s">
        <v>48</v>
      </c>
      <c r="B23" s="29">
        <v>4.0000000000000001E-3</v>
      </c>
    </row>
    <row r="24" spans="1:2" ht="15">
      <c r="A24" s="28" t="s">
        <v>47</v>
      </c>
      <c r="B24" s="27">
        <v>1.2E-2</v>
      </c>
    </row>
    <row r="25" spans="1:2" ht="15">
      <c r="A25" s="28" t="s">
        <v>46</v>
      </c>
      <c r="B25" s="27">
        <v>9.9999999999999995E-7</v>
      </c>
    </row>
    <row r="26" spans="1:2" ht="15">
      <c r="A26" s="28" t="s">
        <v>45</v>
      </c>
      <c r="B26" s="27">
        <v>7.0000000000000001E-3</v>
      </c>
    </row>
    <row r="27" spans="1:2" ht="15">
      <c r="A27" s="28" t="s">
        <v>44</v>
      </c>
      <c r="B27" s="27">
        <v>2.1000000000000001E-2</v>
      </c>
    </row>
    <row r="28" spans="1:2" ht="15">
      <c r="A28" s="28" t="s">
        <v>57</v>
      </c>
      <c r="B28" s="27">
        <v>1E-3</v>
      </c>
    </row>
    <row r="29" spans="1:2" ht="15">
      <c r="A29" s="28" t="s">
        <v>42</v>
      </c>
      <c r="B29" s="27">
        <v>1E-4</v>
      </c>
    </row>
    <row r="30" spans="1:2" ht="15">
      <c r="A30" s="28" t="s">
        <v>41</v>
      </c>
      <c r="B30" s="27">
        <v>1.2999999999999999E-2</v>
      </c>
    </row>
    <row r="31" spans="1:2" ht="15">
      <c r="A31" s="28" t="s">
        <v>40</v>
      </c>
      <c r="B31" s="27">
        <v>7.0000000000000001E-3</v>
      </c>
    </row>
    <row r="32" spans="1:2" ht="15">
      <c r="A32" s="28" t="s">
        <v>39</v>
      </c>
      <c r="B32" s="27">
        <v>1E-3</v>
      </c>
    </row>
    <row r="33" spans="1:2" ht="15">
      <c r="A33" s="28" t="s">
        <v>38</v>
      </c>
      <c r="B33" s="27">
        <v>4.0000000000000001E-3</v>
      </c>
    </row>
    <row r="34" spans="1:2" ht="15">
      <c r="A34" s="28" t="s">
        <v>3</v>
      </c>
      <c r="B34" s="27">
        <v>6.0000000000000001E-3</v>
      </c>
    </row>
    <row r="35" spans="1:2" ht="15">
      <c r="A35" s="28" t="s">
        <v>37</v>
      </c>
      <c r="B35" s="27">
        <v>1E-3</v>
      </c>
    </row>
    <row r="36" spans="1:2" ht="15">
      <c r="A36" s="28" t="s">
        <v>36</v>
      </c>
      <c r="B36" s="27">
        <v>2.9000000000000001E-2</v>
      </c>
    </row>
    <row r="37" spans="1:2" ht="15">
      <c r="A37" s="28" t="s">
        <v>35</v>
      </c>
      <c r="B37" s="27">
        <v>0.105</v>
      </c>
    </row>
    <row r="38" spans="1:2" ht="15">
      <c r="A38" s="28" t="s">
        <v>34</v>
      </c>
      <c r="B38" s="27">
        <v>7.0000000000000001E-3</v>
      </c>
    </row>
    <row r="39" spans="1:2" ht="15">
      <c r="A39" s="28" t="s">
        <v>33</v>
      </c>
      <c r="B39" s="27">
        <v>4.0000000000000001E-3</v>
      </c>
    </row>
    <row r="40" spans="1:2" ht="15">
      <c r="A40" s="28" t="s">
        <v>32</v>
      </c>
      <c r="B40" s="27">
        <v>7.0000000000000001E-3</v>
      </c>
    </row>
    <row r="42" spans="1:2" ht="15">
      <c r="A42" s="58" t="s">
        <v>151</v>
      </c>
    </row>
    <row r="43" spans="1:2">
      <c r="A43"/>
    </row>
    <row r="44" spans="1:2" ht="15">
      <c r="A44" s="58" t="s">
        <v>154</v>
      </c>
    </row>
  </sheetData>
  <mergeCells count="2">
    <mergeCell ref="A2:B2"/>
    <mergeCell ref="A22:B2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R29" sqref="R29"/>
    </sheetView>
  </sheetViews>
  <sheetFormatPr baseColWidth="10" defaultColWidth="8.83203125" defaultRowHeight="14" x14ac:dyDescent="0"/>
  <cols>
    <col min="1" max="1" width="19.1640625" customWidth="1"/>
    <col min="2" max="2" width="19.33203125" customWidth="1"/>
  </cols>
  <sheetData>
    <row r="1" spans="1:7" s="33" customFormat="1" ht="42" customHeight="1">
      <c r="A1" s="161" t="s">
        <v>52</v>
      </c>
      <c r="B1" s="162"/>
    </row>
    <row r="2" spans="1:7" ht="18">
      <c r="A2" s="13" t="s">
        <v>26</v>
      </c>
      <c r="B2" s="20">
        <v>6.3E-2</v>
      </c>
      <c r="G2" s="122"/>
    </row>
    <row r="3" spans="1:7" ht="15">
      <c r="A3" s="13" t="s">
        <v>19</v>
      </c>
      <c r="B3" s="20">
        <v>9.4E-2</v>
      </c>
    </row>
    <row r="4" spans="1:7" ht="15">
      <c r="A4" s="13" t="s">
        <v>20</v>
      </c>
      <c r="B4" s="20">
        <v>0.10299999999999999</v>
      </c>
    </row>
    <row r="5" spans="1:7" ht="15">
      <c r="A5" s="13" t="s">
        <v>51</v>
      </c>
      <c r="B5" s="20">
        <v>0.105</v>
      </c>
    </row>
    <row r="9" spans="1:7" ht="35" customHeight="1">
      <c r="A9" s="161" t="s">
        <v>52</v>
      </c>
      <c r="B9" s="162"/>
    </row>
    <row r="10" spans="1:7" ht="15">
      <c r="A10" s="13" t="s">
        <v>26</v>
      </c>
      <c r="B10" s="20">
        <v>6.3E-2</v>
      </c>
    </row>
    <row r="11" spans="1:7" ht="15">
      <c r="A11" s="13" t="s">
        <v>19</v>
      </c>
      <c r="B11" s="20">
        <v>9.4E-2</v>
      </c>
    </row>
    <row r="12" spans="1:7" ht="15">
      <c r="A12" s="13" t="s">
        <v>20</v>
      </c>
      <c r="B12" s="20">
        <v>0.10299999999999999</v>
      </c>
    </row>
    <row r="13" spans="1:7" ht="15">
      <c r="A13" s="13" t="s">
        <v>51</v>
      </c>
      <c r="B13" s="20">
        <v>0.105</v>
      </c>
    </row>
    <row r="16" spans="1:7" ht="15">
      <c r="A16" s="58" t="s">
        <v>151</v>
      </c>
    </row>
    <row r="18" spans="1:4" ht="15">
      <c r="A18" s="58" t="s">
        <v>154</v>
      </c>
      <c r="C18" s="15" t="s">
        <v>13</v>
      </c>
      <c r="D18" s="15" t="s">
        <v>1</v>
      </c>
    </row>
    <row r="19" spans="1:4" ht="15">
      <c r="C19" s="20">
        <f>AVERAGE(B10:B13)</f>
        <v>9.1249999999999998E-2</v>
      </c>
      <c r="D19" s="20">
        <f>MEDIAN(B10:B13)</f>
        <v>9.8500000000000004E-2</v>
      </c>
    </row>
  </sheetData>
  <mergeCells count="2">
    <mergeCell ref="A1:B1"/>
    <mergeCell ref="A9:B9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O22" sqref="O22"/>
    </sheetView>
  </sheetViews>
  <sheetFormatPr baseColWidth="10" defaultColWidth="12.5" defaultRowHeight="15" x14ac:dyDescent="0"/>
  <cols>
    <col min="1" max="16384" width="12.5" style="1"/>
  </cols>
  <sheetData>
    <row r="1" spans="1:6">
      <c r="A1" s="38"/>
      <c r="B1" s="38"/>
      <c r="C1" s="38"/>
      <c r="D1" s="38"/>
      <c r="E1" s="38"/>
    </row>
    <row r="2" spans="1:6" ht="18">
      <c r="A2" s="163" t="s">
        <v>157</v>
      </c>
      <c r="B2" s="164"/>
      <c r="C2" s="164"/>
      <c r="D2" s="164"/>
      <c r="E2" s="165"/>
    </row>
    <row r="3" spans="1:6">
      <c r="A3" s="6" t="s">
        <v>25</v>
      </c>
      <c r="B3" s="6" t="s">
        <v>74</v>
      </c>
      <c r="C3" s="6" t="s">
        <v>29</v>
      </c>
      <c r="D3" s="6" t="s">
        <v>28</v>
      </c>
      <c r="E3" s="6" t="s">
        <v>75</v>
      </c>
      <c r="F3" s="10"/>
    </row>
    <row r="4" spans="1:6">
      <c r="A4" s="39" t="s">
        <v>20</v>
      </c>
      <c r="B4" s="2" t="s">
        <v>24</v>
      </c>
      <c r="C4" s="18">
        <v>0.64700000000000002</v>
      </c>
      <c r="D4" s="18">
        <v>0.64</v>
      </c>
      <c r="E4" s="18">
        <v>0.63300000000000001</v>
      </c>
      <c r="F4" s="10"/>
    </row>
    <row r="5" spans="1:6">
      <c r="A5" s="40"/>
      <c r="B5" s="2" t="s">
        <v>23</v>
      </c>
      <c r="C5" s="18">
        <v>0.217</v>
      </c>
      <c r="D5" s="18">
        <v>0.221</v>
      </c>
      <c r="E5" s="18">
        <v>0.22600000000000001</v>
      </c>
      <c r="F5" s="10"/>
    </row>
    <row r="6" spans="1:6">
      <c r="A6" s="40"/>
      <c r="B6" s="2" t="s">
        <v>22</v>
      </c>
      <c r="C6" s="18">
        <v>0.107</v>
      </c>
      <c r="D6" s="18">
        <v>0.105</v>
      </c>
      <c r="E6" s="18">
        <v>0.105</v>
      </c>
    </row>
    <row r="7" spans="1:6">
      <c r="A7" s="41"/>
      <c r="B7" s="2" t="s">
        <v>21</v>
      </c>
      <c r="C7" s="18">
        <v>2.9000000000000001E-2</v>
      </c>
      <c r="D7" s="18">
        <v>3.5999999999999997E-2</v>
      </c>
      <c r="E7" s="18">
        <v>3.6999999999999998E-2</v>
      </c>
    </row>
    <row r="8" spans="1:6">
      <c r="A8" s="39" t="s">
        <v>19</v>
      </c>
      <c r="B8" s="2" t="s">
        <v>24</v>
      </c>
      <c r="C8" s="18">
        <v>0.56799999999999995</v>
      </c>
      <c r="D8" s="18">
        <v>0.56399999999999995</v>
      </c>
      <c r="E8" s="18">
        <v>0.57099999999999995</v>
      </c>
    </row>
    <row r="9" spans="1:6">
      <c r="A9" s="40"/>
      <c r="B9" s="2" t="s">
        <v>23</v>
      </c>
      <c r="C9" s="18">
        <v>0.14899999999999999</v>
      </c>
      <c r="D9" s="18">
        <v>0.152</v>
      </c>
      <c r="E9" s="18">
        <v>0.13700000000000001</v>
      </c>
    </row>
    <row r="10" spans="1:6">
      <c r="A10" s="40"/>
      <c r="B10" s="2" t="s">
        <v>22</v>
      </c>
      <c r="C10" s="18">
        <v>0.24</v>
      </c>
      <c r="D10" s="18">
        <v>0.22800000000000001</v>
      </c>
      <c r="E10" s="18">
        <v>0.22</v>
      </c>
      <c r="F10" s="10"/>
    </row>
    <row r="11" spans="1:6">
      <c r="A11" s="41"/>
      <c r="B11" s="2" t="s">
        <v>21</v>
      </c>
      <c r="C11" s="18">
        <v>4.3999999999999997E-2</v>
      </c>
      <c r="D11" s="18">
        <v>5.6000000000000001E-2</v>
      </c>
      <c r="E11" s="18">
        <v>7.0999999999999994E-2</v>
      </c>
      <c r="F11" s="10"/>
    </row>
    <row r="12" spans="1:6">
      <c r="A12" s="39" t="s">
        <v>18</v>
      </c>
      <c r="B12" s="2" t="s">
        <v>24</v>
      </c>
      <c r="C12" s="18">
        <v>0.54300000000000004</v>
      </c>
      <c r="D12" s="18">
        <v>0.53200000000000003</v>
      </c>
      <c r="E12" s="18">
        <v>0.53800000000000003</v>
      </c>
      <c r="F12" s="10"/>
    </row>
    <row r="13" spans="1:6">
      <c r="A13" s="40"/>
      <c r="B13" s="2" t="s">
        <v>23</v>
      </c>
      <c r="C13" s="18">
        <v>0.11</v>
      </c>
      <c r="D13" s="18">
        <v>0.112</v>
      </c>
      <c r="E13" s="18">
        <v>0.11700000000000001</v>
      </c>
    </row>
    <row r="14" spans="1:6">
      <c r="A14" s="40"/>
      <c r="B14" s="2" t="s">
        <v>22</v>
      </c>
      <c r="C14" s="18">
        <v>0.29499999999999998</v>
      </c>
      <c r="D14" s="18">
        <v>0.28999999999999998</v>
      </c>
      <c r="E14" s="18">
        <v>0.27</v>
      </c>
    </row>
    <row r="15" spans="1:6">
      <c r="A15" s="41"/>
      <c r="B15" s="2" t="s">
        <v>21</v>
      </c>
      <c r="C15" s="18">
        <v>5.1999999999999998E-2</v>
      </c>
      <c r="D15" s="18">
        <v>6.6000000000000003E-2</v>
      </c>
      <c r="E15" s="18">
        <v>7.4999999999999997E-2</v>
      </c>
    </row>
    <row r="17" spans="1:6">
      <c r="F17" s="10"/>
    </row>
    <row r="18" spans="1:6">
      <c r="A18" s="6" t="s">
        <v>25</v>
      </c>
      <c r="B18" s="60" t="s">
        <v>24</v>
      </c>
      <c r="C18" s="60" t="s">
        <v>23</v>
      </c>
      <c r="D18" s="60" t="s">
        <v>22</v>
      </c>
      <c r="E18" s="60" t="s">
        <v>21</v>
      </c>
      <c r="F18" s="10"/>
    </row>
    <row r="19" spans="1:6">
      <c r="A19" s="61" t="s">
        <v>20</v>
      </c>
      <c r="B19" s="63">
        <v>0.63300000000000001</v>
      </c>
      <c r="C19" s="56">
        <v>0.22600000000000001</v>
      </c>
      <c r="D19" s="56">
        <v>0.105</v>
      </c>
      <c r="E19" s="56">
        <v>3.6999999999999998E-2</v>
      </c>
      <c r="F19" s="10"/>
    </row>
    <row r="20" spans="1:6">
      <c r="A20" s="62" t="s">
        <v>19</v>
      </c>
      <c r="B20" s="63">
        <v>0.57099999999999995</v>
      </c>
      <c r="C20" s="56">
        <v>0.13700000000000001</v>
      </c>
      <c r="D20" s="56">
        <v>0.22</v>
      </c>
      <c r="E20" s="56">
        <v>7.0999999999999994E-2</v>
      </c>
      <c r="F20" s="10"/>
    </row>
    <row r="21" spans="1:6">
      <c r="A21" s="62" t="s">
        <v>18</v>
      </c>
      <c r="B21" s="63">
        <v>0.53800000000000003</v>
      </c>
      <c r="C21" s="56">
        <v>0.11700000000000001</v>
      </c>
      <c r="D21" s="56">
        <v>0.27</v>
      </c>
      <c r="E21" s="56">
        <v>7.4999999999999997E-2</v>
      </c>
    </row>
    <row r="23" spans="1:6">
      <c r="A23" s="50" t="s">
        <v>156</v>
      </c>
    </row>
    <row r="24" spans="1:6">
      <c r="A24" s="64" t="s">
        <v>155</v>
      </c>
    </row>
  </sheetData>
  <mergeCells count="1">
    <mergeCell ref="A2:E2"/>
  </mergeCells>
  <hyperlinks>
    <hyperlink ref="A24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zoomScale="70" zoomScaleNormal="70" zoomScalePageLayoutView="70" workbookViewId="0">
      <selection activeCell="R56" sqref="R56"/>
    </sheetView>
  </sheetViews>
  <sheetFormatPr baseColWidth="10" defaultColWidth="8.83203125" defaultRowHeight="15" x14ac:dyDescent="0"/>
  <cols>
    <col min="1" max="1" width="44.6640625" style="11" customWidth="1"/>
    <col min="2" max="2" width="41.1640625" style="11" customWidth="1"/>
    <col min="3" max="3" width="33.33203125" style="11" customWidth="1"/>
    <col min="4" max="16384" width="8.83203125" style="11"/>
  </cols>
  <sheetData>
    <row r="1" spans="1:3" ht="18">
      <c r="A1" s="158" t="s">
        <v>143</v>
      </c>
      <c r="B1" s="158"/>
    </row>
    <row r="2" spans="1:3">
      <c r="A2" s="13" t="s">
        <v>142</v>
      </c>
      <c r="B2" s="13" t="s">
        <v>141</v>
      </c>
    </row>
    <row r="3" spans="1:3">
      <c r="A3" s="44" t="s">
        <v>82</v>
      </c>
      <c r="B3" s="44" t="s">
        <v>80</v>
      </c>
      <c r="C3" s="42" t="s">
        <v>81</v>
      </c>
    </row>
    <row r="4" spans="1:3">
      <c r="A4" s="44" t="s">
        <v>79</v>
      </c>
      <c r="B4" s="44" t="s">
        <v>80</v>
      </c>
      <c r="C4" s="42" t="s">
        <v>81</v>
      </c>
    </row>
    <row r="5" spans="1:3">
      <c r="A5" s="44" t="s">
        <v>106</v>
      </c>
      <c r="B5" s="44" t="s">
        <v>93</v>
      </c>
      <c r="C5" s="42" t="s">
        <v>78</v>
      </c>
    </row>
    <row r="6" spans="1:3">
      <c r="A6" s="44" t="s">
        <v>95</v>
      </c>
      <c r="B6" s="44" t="s">
        <v>96</v>
      </c>
      <c r="C6" s="42" t="s">
        <v>78</v>
      </c>
    </row>
    <row r="7" spans="1:3">
      <c r="A7" s="44" t="s">
        <v>110</v>
      </c>
      <c r="B7" s="44" t="s">
        <v>105</v>
      </c>
      <c r="C7" s="42" t="s">
        <v>78</v>
      </c>
    </row>
    <row r="8" spans="1:3">
      <c r="A8" s="44" t="s">
        <v>94</v>
      </c>
      <c r="B8" s="44" t="s">
        <v>93</v>
      </c>
      <c r="C8" s="42" t="s">
        <v>78</v>
      </c>
    </row>
    <row r="9" spans="1:3">
      <c r="A9" s="44" t="s">
        <v>117</v>
      </c>
      <c r="B9" s="44" t="s">
        <v>80</v>
      </c>
      <c r="C9" s="42" t="s">
        <v>81</v>
      </c>
    </row>
    <row r="10" spans="1:3">
      <c r="A10" s="44" t="s">
        <v>85</v>
      </c>
      <c r="B10" s="44" t="s">
        <v>86</v>
      </c>
      <c r="C10" s="42" t="s">
        <v>81</v>
      </c>
    </row>
    <row r="11" spans="1:3">
      <c r="A11" s="44" t="s">
        <v>103</v>
      </c>
      <c r="B11" s="44" t="s">
        <v>93</v>
      </c>
      <c r="C11" s="42" t="s">
        <v>78</v>
      </c>
    </row>
    <row r="12" spans="1:3">
      <c r="A12" s="44" t="s">
        <v>118</v>
      </c>
      <c r="B12" s="44" t="s">
        <v>112</v>
      </c>
      <c r="C12" s="42" t="s">
        <v>112</v>
      </c>
    </row>
    <row r="13" spans="1:3">
      <c r="A13" s="44" t="s">
        <v>116</v>
      </c>
      <c r="B13" s="44" t="s">
        <v>93</v>
      </c>
      <c r="C13" s="42" t="s">
        <v>78</v>
      </c>
    </row>
    <row r="14" spans="1:3">
      <c r="A14" s="44" t="s">
        <v>97</v>
      </c>
      <c r="B14" s="44" t="s">
        <v>98</v>
      </c>
      <c r="C14" s="42" t="s">
        <v>78</v>
      </c>
    </row>
    <row r="15" spans="1:3">
      <c r="A15" s="44" t="s">
        <v>99</v>
      </c>
      <c r="B15" s="44" t="s">
        <v>93</v>
      </c>
      <c r="C15" s="42" t="s">
        <v>78</v>
      </c>
    </row>
    <row r="16" spans="1:3">
      <c r="A16" s="44" t="s">
        <v>107</v>
      </c>
      <c r="B16" s="44" t="s">
        <v>93</v>
      </c>
      <c r="C16" s="42" t="s">
        <v>78</v>
      </c>
    </row>
    <row r="17" spans="1:3">
      <c r="A17" s="44" t="s">
        <v>109</v>
      </c>
      <c r="B17" s="44" t="s">
        <v>93</v>
      </c>
      <c r="C17" s="42" t="s">
        <v>78</v>
      </c>
    </row>
    <row r="18" spans="1:3">
      <c r="A18" s="44" t="s">
        <v>100</v>
      </c>
      <c r="B18" s="44" t="s">
        <v>93</v>
      </c>
      <c r="C18" s="42" t="s">
        <v>78</v>
      </c>
    </row>
    <row r="19" spans="1:3">
      <c r="A19" s="44" t="s">
        <v>92</v>
      </c>
      <c r="B19" s="44" t="s">
        <v>93</v>
      </c>
      <c r="C19" s="42" t="s">
        <v>78</v>
      </c>
    </row>
    <row r="20" spans="1:3">
      <c r="A20" s="44" t="s">
        <v>104</v>
      </c>
      <c r="B20" s="44" t="s">
        <v>105</v>
      </c>
      <c r="C20" s="42" t="s">
        <v>78</v>
      </c>
    </row>
    <row r="21" spans="1:3">
      <c r="A21" s="44" t="s">
        <v>114</v>
      </c>
      <c r="B21" s="44" t="s">
        <v>112</v>
      </c>
      <c r="C21" s="42" t="s">
        <v>112</v>
      </c>
    </row>
    <row r="22" spans="1:3">
      <c r="A22" s="44" t="s">
        <v>90</v>
      </c>
      <c r="B22" s="44" t="s">
        <v>80</v>
      </c>
      <c r="C22" s="42" t="s">
        <v>81</v>
      </c>
    </row>
    <row r="23" spans="1:3">
      <c r="A23" s="44" t="s">
        <v>115</v>
      </c>
      <c r="B23" s="44" t="s">
        <v>80</v>
      </c>
      <c r="C23" s="42" t="s">
        <v>81</v>
      </c>
    </row>
    <row r="24" spans="1:3">
      <c r="A24" s="44" t="s">
        <v>111</v>
      </c>
      <c r="B24" s="44" t="s">
        <v>112</v>
      </c>
      <c r="C24" s="42" t="s">
        <v>112</v>
      </c>
    </row>
    <row r="25" spans="1:3">
      <c r="A25" s="44" t="s">
        <v>88</v>
      </c>
      <c r="B25" s="44" t="s">
        <v>89</v>
      </c>
      <c r="C25" s="42" t="s">
        <v>78</v>
      </c>
    </row>
    <row r="26" spans="1:3">
      <c r="A26" s="44" t="s">
        <v>108</v>
      </c>
      <c r="B26" s="44" t="s">
        <v>93</v>
      </c>
      <c r="C26" s="42" t="s">
        <v>78</v>
      </c>
    </row>
    <row r="27" spans="1:3">
      <c r="A27" s="44" t="s">
        <v>101</v>
      </c>
      <c r="B27" s="44" t="s">
        <v>80</v>
      </c>
      <c r="C27" s="42" t="s">
        <v>81</v>
      </c>
    </row>
    <row r="28" spans="1:3">
      <c r="A28" s="44" t="s">
        <v>87</v>
      </c>
      <c r="B28" s="44" t="s">
        <v>86</v>
      </c>
      <c r="C28" s="42" t="s">
        <v>81</v>
      </c>
    </row>
    <row r="29" spans="1:3">
      <c r="A29" s="44" t="s">
        <v>91</v>
      </c>
      <c r="B29" s="44" t="s">
        <v>80</v>
      </c>
      <c r="C29" s="42" t="s">
        <v>81</v>
      </c>
    </row>
    <row r="30" spans="1:3">
      <c r="A30" s="44" t="s">
        <v>102</v>
      </c>
      <c r="B30" s="44" t="s">
        <v>93</v>
      </c>
      <c r="C30" s="42" t="s">
        <v>78</v>
      </c>
    </row>
    <row r="31" spans="1:3">
      <c r="A31" s="44" t="s">
        <v>76</v>
      </c>
      <c r="B31" s="44" t="s">
        <v>77</v>
      </c>
      <c r="C31" s="42" t="s">
        <v>78</v>
      </c>
    </row>
    <row r="32" spans="1:3">
      <c r="A32" s="44" t="s">
        <v>83</v>
      </c>
      <c r="B32" s="44" t="s">
        <v>84</v>
      </c>
      <c r="C32" s="42" t="s">
        <v>78</v>
      </c>
    </row>
    <row r="33" spans="1:3">
      <c r="A33" s="44" t="s">
        <v>113</v>
      </c>
      <c r="B33" s="44" t="s">
        <v>112</v>
      </c>
      <c r="C33" s="42" t="s">
        <v>112</v>
      </c>
    </row>
    <row r="34" spans="1:3">
      <c r="A34" s="44" t="s">
        <v>119</v>
      </c>
      <c r="B34" s="44" t="s">
        <v>120</v>
      </c>
      <c r="C34" s="42" t="s">
        <v>78</v>
      </c>
    </row>
    <row r="35" spans="1:3">
      <c r="A35" s="42"/>
      <c r="B35" s="42"/>
      <c r="C35" s="42"/>
    </row>
    <row r="36" spans="1:3">
      <c r="A36" s="11" t="s">
        <v>121</v>
      </c>
      <c r="B36" s="11" t="s">
        <v>73</v>
      </c>
      <c r="C36" s="11" t="s">
        <v>15</v>
      </c>
    </row>
    <row r="37" spans="1:3">
      <c r="A37" s="42" t="s">
        <v>148</v>
      </c>
      <c r="B37" s="11">
        <v>1</v>
      </c>
      <c r="C37" s="43">
        <f t="shared" ref="C37:C43" si="0">B37/32</f>
        <v>3.125E-2</v>
      </c>
    </row>
    <row r="38" spans="1:3">
      <c r="A38" s="42" t="s">
        <v>144</v>
      </c>
      <c r="B38" s="11">
        <v>2</v>
      </c>
      <c r="C38" s="43">
        <f t="shared" si="0"/>
        <v>6.25E-2</v>
      </c>
    </row>
    <row r="39" spans="1:3">
      <c r="A39" s="42" t="s">
        <v>146</v>
      </c>
      <c r="B39" s="11">
        <v>2</v>
      </c>
      <c r="C39" s="43">
        <f t="shared" si="0"/>
        <v>6.25E-2</v>
      </c>
    </row>
    <row r="40" spans="1:3">
      <c r="A40" s="42" t="s">
        <v>112</v>
      </c>
      <c r="B40" s="11">
        <v>4</v>
      </c>
      <c r="C40" s="43">
        <f t="shared" si="0"/>
        <v>0.125</v>
      </c>
    </row>
    <row r="41" spans="1:3">
      <c r="A41" s="42" t="s">
        <v>147</v>
      </c>
      <c r="B41" s="11">
        <v>8</v>
      </c>
      <c r="C41" s="43">
        <f t="shared" si="0"/>
        <v>0.25</v>
      </c>
    </row>
    <row r="42" spans="1:3">
      <c r="A42" s="42" t="s">
        <v>145</v>
      </c>
      <c r="B42" s="11">
        <v>15</v>
      </c>
      <c r="C42" s="43">
        <f t="shared" si="0"/>
        <v>0.46875</v>
      </c>
    </row>
    <row r="43" spans="1:3">
      <c r="B43" s="11">
        <f>SUM(B37:B42)</f>
        <v>32</v>
      </c>
      <c r="C43" s="43">
        <f t="shared" si="0"/>
        <v>1</v>
      </c>
    </row>
    <row r="46" spans="1:3">
      <c r="A46" s="11" t="s">
        <v>124</v>
      </c>
    </row>
    <row r="47" spans="1:3">
      <c r="A47" s="11" t="s">
        <v>122</v>
      </c>
    </row>
    <row r="48" spans="1:3">
      <c r="A48" s="11" t="s">
        <v>123</v>
      </c>
    </row>
  </sheetData>
  <sortState ref="A37:C43">
    <sortCondition ref="C37"/>
  </sortState>
  <mergeCells count="1">
    <mergeCell ref="A1:B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Age Distribution Staff</vt:lpstr>
      <vt:lpstr>ELA 3-8</vt:lpstr>
      <vt:lpstr>Total Revenue</vt:lpstr>
      <vt:lpstr>Total Revenue Compare</vt:lpstr>
      <vt:lpstr>Percent Change</vt:lpstr>
      <vt:lpstr>English Proficency</vt:lpstr>
      <vt:lpstr>English Proficency Compare</vt:lpstr>
      <vt:lpstr>Race - Cities</vt:lpstr>
      <vt:lpstr>School Accountability</vt:lpstr>
      <vt:lpstr>ELA - 4th Grade 2007-12</vt:lpstr>
      <vt:lpstr>4th-8th ELA Compare</vt:lpstr>
      <vt:lpstr>ELA - 8th Grade 2007-12</vt:lpstr>
      <vt:lpstr>DO - District</vt:lpstr>
      <vt:lpstr>DO - Cities</vt:lpstr>
      <vt:lpstr>DO - SCSD</vt:lpstr>
      <vt:lpstr>DO - Race</vt:lpstr>
      <vt:lpstr>Grad Rates by District</vt:lpstr>
      <vt:lpstr>2010-11 Grad Rates</vt:lpstr>
      <vt:lpstr>Grad Rate-SCSD 2010-11</vt:lpstr>
      <vt:lpstr>Race-grad rate scsd</vt:lpstr>
      <vt:lpstr>economic - grad rate scsd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Klair Burke</dc:creator>
  <cp:lastModifiedBy>Claire Gollegly</cp:lastModifiedBy>
  <dcterms:created xsi:type="dcterms:W3CDTF">2013-03-01T19:01:35Z</dcterms:created>
  <dcterms:modified xsi:type="dcterms:W3CDTF">2014-02-04T23:31:03Z</dcterms:modified>
</cp:coreProperties>
</file>