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60" windowWidth="15480" windowHeight="9120" tabRatio="890" firstSheet="2" activeTab="7"/>
  </bookViews>
  <sheets>
    <sheet name="working age population" sheetId="2" r:id="rId1"/>
    <sheet name="education attainment" sheetId="3" r:id="rId2"/>
    <sheet name="family households" sheetId="5" r:id="rId3"/>
    <sheet name="marital status" sheetId="7" r:id="rId4"/>
    <sheet name="Race" sheetId="11" r:id="rId5"/>
    <sheet name="Poverty by Race of families" sheetId="14" r:id="rId6"/>
    <sheet name="Trends" sheetId="15" r:id="rId7"/>
    <sheet name="Age" sheetId="16" r:id="rId8"/>
    <sheet name="Veterans" sheetId="17" r:id="rId9"/>
    <sheet name="Families in Poverty" sheetId="18" r:id="rId10"/>
  </sheets>
  <externalReferences>
    <externalReference r:id="rId11"/>
  </externalReferences>
  <calcPr calcId="145621" concurrentCalc="0"/>
</workbook>
</file>

<file path=xl/calcChain.xml><?xml version="1.0" encoding="utf-8"?>
<calcChain xmlns="http://schemas.openxmlformats.org/spreadsheetml/2006/main">
  <c r="C59" i="18" l="1"/>
  <c r="B59" i="18"/>
  <c r="C37" i="18"/>
  <c r="B37" i="18"/>
  <c r="F26" i="18"/>
  <c r="C19" i="18"/>
  <c r="B19" i="18"/>
  <c r="U6" i="18"/>
  <c r="I6" i="18"/>
  <c r="W41" i="5"/>
  <c r="S41" i="5"/>
  <c r="Q41" i="5"/>
  <c r="G41" i="5"/>
  <c r="M41" i="5"/>
  <c r="K41" i="5"/>
  <c r="I41" i="5"/>
  <c r="E22" i="17"/>
  <c r="D22" i="17"/>
  <c r="Y14" i="17"/>
  <c r="AM7" i="17"/>
  <c r="AG7" i="17"/>
  <c r="AA7" i="17"/>
  <c r="U7" i="17"/>
  <c r="O7" i="17"/>
  <c r="I7" i="17"/>
  <c r="D26" i="16"/>
  <c r="E27" i="16"/>
  <c r="E26" i="16"/>
  <c r="B61" i="2"/>
  <c r="C61" i="2"/>
  <c r="D61" i="2"/>
  <c r="E61" i="2"/>
  <c r="F61" i="2"/>
  <c r="G61" i="2"/>
  <c r="H61" i="2"/>
  <c r="I61" i="2"/>
  <c r="J61" i="2"/>
  <c r="K61" i="2"/>
  <c r="B64" i="2"/>
  <c r="B65" i="2"/>
  <c r="B66" i="2"/>
  <c r="B67" i="2"/>
  <c r="B68" i="2"/>
  <c r="B81" i="2"/>
  <c r="C81" i="2"/>
  <c r="D81" i="2"/>
  <c r="E81" i="2"/>
  <c r="F81" i="2"/>
  <c r="C32" i="14"/>
  <c r="B32" i="14"/>
  <c r="G76" i="14"/>
  <c r="F76" i="14"/>
  <c r="G67" i="14"/>
  <c r="F67" i="14"/>
  <c r="G58" i="14"/>
  <c r="F58" i="14"/>
  <c r="G49" i="14"/>
  <c r="F49" i="14"/>
  <c r="G40" i="14"/>
  <c r="F40" i="14"/>
  <c r="G28" i="14"/>
  <c r="F28" i="14"/>
  <c r="D22" i="11"/>
  <c r="E22" i="11"/>
  <c r="N12" i="11"/>
  <c r="M12" i="11"/>
  <c r="J5" i="2"/>
  <c r="K5" i="2"/>
</calcChain>
</file>

<file path=xl/sharedStrings.xml><?xml version="1.0" encoding="utf-8"?>
<sst xmlns="http://schemas.openxmlformats.org/spreadsheetml/2006/main" count="2805" uniqueCount="1024">
  <si>
    <t>Metropolitan Area</t>
  </si>
  <si>
    <t>Albany</t>
  </si>
  <si>
    <t>Buffalo</t>
  </si>
  <si>
    <t>Rochester</t>
  </si>
  <si>
    <t xml:space="preserve">Syracuse </t>
  </si>
  <si>
    <t>WORKING AGE POPULATION, 2011</t>
  </si>
  <si>
    <t>Working age population, 2011</t>
  </si>
  <si>
    <t>United States</t>
  </si>
  <si>
    <t xml:space="preserve">Buffalo </t>
  </si>
  <si>
    <t xml:space="preserve">Educational Attainment (2011) </t>
  </si>
  <si>
    <t>Less than High School Diploma</t>
  </si>
  <si>
    <t>High School Diploma or Equivalent</t>
  </si>
  <si>
    <t>Some College</t>
  </si>
  <si>
    <t>Bachelor's</t>
  </si>
  <si>
    <t>Graduate or Professional</t>
  </si>
  <si>
    <t>Syracuse</t>
  </si>
  <si>
    <t xml:space="preserve">Associate's </t>
  </si>
  <si>
    <t>Source: http://factfinder2.census.gov/faces/tableservices/jsf/pages/productview.xhtml?pid=ACS_11_1YR_S1501&amp;prodType=table</t>
  </si>
  <si>
    <t>City</t>
  </si>
  <si>
    <t>Age</t>
  </si>
  <si>
    <t>18-19</t>
  </si>
  <si>
    <t>US - M</t>
  </si>
  <si>
    <t xml:space="preserve">Albany - M </t>
  </si>
  <si>
    <t xml:space="preserve">Buffalo -M </t>
  </si>
  <si>
    <t>US - F</t>
  </si>
  <si>
    <t>Albany - F</t>
  </si>
  <si>
    <t>Buffalo -F</t>
  </si>
  <si>
    <t>Rochester - M</t>
  </si>
  <si>
    <t>Rochester - F</t>
  </si>
  <si>
    <t xml:space="preserve">Syracuse -m </t>
  </si>
  <si>
    <t>Syracuse -f</t>
  </si>
  <si>
    <t>Total</t>
  </si>
  <si>
    <t>Us</t>
  </si>
  <si>
    <t>albany</t>
  </si>
  <si>
    <t>buffalo</t>
  </si>
  <si>
    <t>rochester</t>
  </si>
  <si>
    <t>syracuse</t>
  </si>
  <si>
    <t>22-24</t>
  </si>
  <si>
    <t>25-29</t>
  </si>
  <si>
    <t>30-34</t>
  </si>
  <si>
    <t>35-39</t>
  </si>
  <si>
    <t>40-44</t>
  </si>
  <si>
    <t>45-49</t>
  </si>
  <si>
    <t>50-54</t>
  </si>
  <si>
    <t>55-59</t>
  </si>
  <si>
    <t>60-61</t>
  </si>
  <si>
    <t>62-64</t>
  </si>
  <si>
    <t xml:space="preserve"> </t>
  </si>
  <si>
    <t>MASS TOTAL 2011</t>
  </si>
  <si>
    <t xml:space="preserve">Margin of error: </t>
  </si>
  <si>
    <t>source: http://factfinder2.census.gov/faces/tableservices/jsf/pages/productview.xhtml?pid=ACS_11_1YR_B01001&amp;prodType=table</t>
  </si>
  <si>
    <t>Percent of population that is working age, 2000</t>
  </si>
  <si>
    <t>US</t>
  </si>
  <si>
    <t>20-24</t>
  </si>
  <si>
    <t>60-64</t>
  </si>
  <si>
    <t>Rchester</t>
  </si>
  <si>
    <t>Source: http://factfinder2.census.gov/faces/tableservices/jsf/pages/productview.xhtml?pid=ACS_11_1YR_B01001&amp;prodType=table</t>
  </si>
  <si>
    <t>source: http://factfinder2.census.gov/faces/tableservices/jsf/pages/productview.xhtml?pid=ACS_11_1YR_S0101&amp;prodType=table</t>
  </si>
  <si>
    <t xml:space="preserve">2011 Working age population percentage </t>
  </si>
  <si>
    <t>Percent change in working age population, 2000 to 2011</t>
  </si>
  <si>
    <t>Percent of population that is working age, 2011</t>
  </si>
  <si>
    <t>\</t>
  </si>
  <si>
    <t>family households</t>
  </si>
  <si>
    <t>marital status</t>
  </si>
  <si>
    <t>Under 5</t>
  </si>
  <si>
    <t>Under 18</t>
  </si>
  <si>
    <t>18 - 64</t>
  </si>
  <si>
    <t>65+</t>
  </si>
  <si>
    <t xml:space="preserve">New York </t>
  </si>
  <si>
    <t>Family Composition 2011</t>
  </si>
  <si>
    <t>Onondaga County</t>
  </si>
  <si>
    <t>Families</t>
  </si>
  <si>
    <t>Non-Families</t>
  </si>
  <si>
    <t>Source: http://factfinder2.census.gov/faces/tableservices/jsf/pages/productview.xhtml?pid=ACS_11_1YR_S1101&amp;prodType=table</t>
  </si>
  <si>
    <t>N/A</t>
  </si>
  <si>
    <t>Family Types in Onondaga County and Syracuse 2011</t>
  </si>
  <si>
    <t>Married</t>
  </si>
  <si>
    <t>Single Mother</t>
  </si>
  <si>
    <t>Single Father</t>
  </si>
  <si>
    <t>** Problem -- can't compare dat awith 2000 b/c 2011 begins with 20 years old not 18</t>
  </si>
  <si>
    <t>*"* can't find 2001 data</t>
  </si>
  <si>
    <t>Male, Never Married</t>
  </si>
  <si>
    <t>Male, Married except Separated</t>
  </si>
  <si>
    <t>Male, Separated</t>
  </si>
  <si>
    <t>Male, Widowed</t>
  </si>
  <si>
    <t>Male, Divorced</t>
  </si>
  <si>
    <t>Female, Never Married</t>
  </si>
  <si>
    <t>Female, Married except Seperated</t>
  </si>
  <si>
    <t>Female, Separated</t>
  </si>
  <si>
    <t>Female, Widowed</t>
  </si>
  <si>
    <t>Female, Divorced</t>
  </si>
  <si>
    <t>New York State</t>
  </si>
  <si>
    <t>Female Marital Status 2011</t>
  </si>
  <si>
    <t>Never Married</t>
  </si>
  <si>
    <t>Married except Seperated</t>
  </si>
  <si>
    <t>Separated</t>
  </si>
  <si>
    <t>Widowed</t>
  </si>
  <si>
    <t>Divorced</t>
  </si>
  <si>
    <t>Male Marital Status, Syracuse,  2011</t>
  </si>
  <si>
    <t xml:space="preserve">Syracuse Educational Attainment (2011) </t>
  </si>
  <si>
    <t>Families in Poverty 2011</t>
  </si>
  <si>
    <t xml:space="preserve">Onondaga County </t>
  </si>
  <si>
    <t>% below poverty</t>
  </si>
  <si>
    <t>Single Mother Headed Households in Poverty</t>
  </si>
  <si>
    <t>Subject</t>
  </si>
  <si>
    <t>New York</t>
  </si>
  <si>
    <t>Onondaga County, New York</t>
  </si>
  <si>
    <t>Syracuse city, Onondaga County, New York</t>
  </si>
  <si>
    <t xml:space="preserve">All families </t>
  </si>
  <si>
    <t xml:space="preserve">Married-couple families </t>
  </si>
  <si>
    <t xml:space="preserve">Female householder, no husband present </t>
  </si>
  <si>
    <t>Percent below poverty level</t>
  </si>
  <si>
    <t>Estimate</t>
  </si>
  <si>
    <t>Margin of Error</t>
  </si>
  <si>
    <t>11.7%</t>
  </si>
  <si>
    <t>+/-0.1</t>
  </si>
  <si>
    <t>5.8%</t>
  </si>
  <si>
    <t>+/-0.2</t>
  </si>
  <si>
    <t>6.2%</t>
  </si>
  <si>
    <t>+/-0.7</t>
  </si>
  <si>
    <t>+/-2,418</t>
  </si>
  <si>
    <t>11.0%</t>
  </si>
  <si>
    <t>+/-1.3</t>
  </si>
  <si>
    <t>+/-2,237</t>
  </si>
  <si>
    <t>4.1%</t>
  </si>
  <si>
    <t>+/-1.0</t>
  </si>
  <si>
    <t>+/-1,748</t>
  </si>
  <si>
    <t>29.8%</t>
  </si>
  <si>
    <t>+/-1,355</t>
  </si>
  <si>
    <t>29.6%</t>
  </si>
  <si>
    <t>+/-3.7</t>
  </si>
  <si>
    <t>+/-1,184</t>
  </si>
  <si>
    <t>13.1%</t>
  </si>
  <si>
    <t>+/-3.3</t>
  </si>
  <si>
    <t>+/-1,310</t>
  </si>
  <si>
    <t xml:space="preserve">S1702: POVERTY STATUS IN THE PAST 12 MONTHS OF FAMILIES </t>
  </si>
  <si>
    <t/>
  </si>
  <si>
    <t>NYS</t>
  </si>
  <si>
    <t>Number</t>
  </si>
  <si>
    <t>Percent</t>
  </si>
  <si>
    <t>Albany city, Albany County, New York</t>
  </si>
  <si>
    <t>Buffalo city, Erie County, New York</t>
  </si>
  <si>
    <t>Rochester city, Monroe County, New York</t>
  </si>
  <si>
    <t>+/-2.4</t>
  </si>
  <si>
    <t>13.5%</t>
  </si>
  <si>
    <t>With related children under 18 years</t>
  </si>
  <si>
    <t>+/-8.7</t>
  </si>
  <si>
    <t>8.4%</t>
  </si>
  <si>
    <t>+/-11.9</t>
  </si>
  <si>
    <t>39.3%</t>
  </si>
  <si>
    <t>50.8%</t>
  </si>
  <si>
    <t>+/-6.2</t>
  </si>
  <si>
    <t>+/-5.1</t>
  </si>
  <si>
    <t>+/-7.4</t>
  </si>
  <si>
    <t>+/-6.5</t>
  </si>
  <si>
    <t>+/-7.6</t>
  </si>
  <si>
    <t>Percentage</t>
  </si>
  <si>
    <t>RACE AND HISPANIC OR LATINO ORIGIN</t>
  </si>
  <si>
    <t xml:space="preserve">  Families with a householder who is--</t>
  </si>
  <si>
    <t xml:space="preserve">    One race</t>
  </si>
  <si>
    <t xml:space="preserve">      White</t>
  </si>
  <si>
    <t>+/-1,182</t>
  </si>
  <si>
    <t>4.4%</t>
  </si>
  <si>
    <t>+/-3.5</t>
  </si>
  <si>
    <t>13.6%</t>
  </si>
  <si>
    <t>5.2%</t>
  </si>
  <si>
    <t>+/-2.1</t>
  </si>
  <si>
    <t>+/-7.5</t>
  </si>
  <si>
    <t>+/-4.2</t>
  </si>
  <si>
    <t>9.0%</t>
  </si>
  <si>
    <t>+/-4.1</t>
  </si>
  <si>
    <t>46.5%</t>
  </si>
  <si>
    <t>+/-9.4</t>
  </si>
  <si>
    <t>+/-814</t>
  </si>
  <si>
    <t>+/-11.3</t>
  </si>
  <si>
    <t xml:space="preserve">      Black or African American</t>
  </si>
  <si>
    <t>32.6%</t>
  </si>
  <si>
    <t>+/-10.9</t>
  </si>
  <si>
    <t>6.7%</t>
  </si>
  <si>
    <t>43.8%</t>
  </si>
  <si>
    <t>+/-14.2</t>
  </si>
  <si>
    <t>38.2%</t>
  </si>
  <si>
    <t>+/-4.9</t>
  </si>
  <si>
    <t>51.0%</t>
  </si>
  <si>
    <t>+/-6.9</t>
  </si>
  <si>
    <t>17.2%</t>
  </si>
  <si>
    <t>+/-11.1</t>
  </si>
  <si>
    <t>+/-8.5</t>
  </si>
  <si>
    <t>White</t>
  </si>
  <si>
    <t>White Families in Poverty</t>
  </si>
  <si>
    <t>Black/African American Families in Poverty</t>
  </si>
  <si>
    <t>Poverty Comparison by Race</t>
  </si>
  <si>
    <t>Mean</t>
  </si>
  <si>
    <t>Median</t>
  </si>
  <si>
    <t>8.8%</t>
  </si>
  <si>
    <t>40.8%</t>
  </si>
  <si>
    <t>+/-0.3</t>
  </si>
  <si>
    <t>+/-0.4</t>
  </si>
  <si>
    <t>+/-2.5</t>
  </si>
  <si>
    <t>6.1%</t>
  </si>
  <si>
    <t>+/-1.8</t>
  </si>
  <si>
    <t>+/-5.4</t>
  </si>
  <si>
    <t>Black / African American</t>
  </si>
  <si>
    <t xml:space="preserve">Mean </t>
  </si>
  <si>
    <t xml:space="preserve">  Hispanic or Latino (of any race)</t>
  </si>
  <si>
    <t>+/-760</t>
  </si>
  <si>
    <t>18.0%</t>
  </si>
  <si>
    <t>7,464</t>
  </si>
  <si>
    <t>+/-2,331</t>
  </si>
  <si>
    <t>7.6%</t>
  </si>
  <si>
    <t>26,364</t>
  </si>
  <si>
    <t>+/-2,955</t>
  </si>
  <si>
    <t>10.1%</t>
  </si>
  <si>
    <t>+/-1.1</t>
  </si>
  <si>
    <t>36,194</t>
  </si>
  <si>
    <t>+/-3,151</t>
  </si>
  <si>
    <t>+/-1.5</t>
  </si>
  <si>
    <t>10,226</t>
  </si>
  <si>
    <t>+/-1,542</t>
  </si>
  <si>
    <t>7.0%</t>
  </si>
  <si>
    <t xml:space="preserve">  Not Hispanic or Latino</t>
  </si>
  <si>
    <t>+/-2,330</t>
  </si>
  <si>
    <t>+/-2,952</t>
  </si>
  <si>
    <t>+/-3,155</t>
  </si>
  <si>
    <t>+/-1,543</t>
  </si>
  <si>
    <t>82.0%</t>
  </si>
  <si>
    <t>90,200</t>
  </si>
  <si>
    <t>92.4%</t>
  </si>
  <si>
    <t>234,640</t>
  </si>
  <si>
    <t>89.9%</t>
  </si>
  <si>
    <t>174,656</t>
  </si>
  <si>
    <t>82.8%</t>
  </si>
  <si>
    <t>134,924</t>
  </si>
  <si>
    <t>93.0%</t>
  </si>
  <si>
    <t>DP05: ACS DEMOGRAPHIC AND HOUSING ESTIMATES</t>
  </si>
  <si>
    <t>Percent Margin of Error</t>
  </si>
  <si>
    <t>SEX AND AGE</t>
  </si>
  <si>
    <t>Source: http://factfinder2.census.gov/faces/tableservices/jsf/pages/productview.xhtml?pid=ACS_11_1YR_DP05&amp;prodType=table</t>
  </si>
  <si>
    <t>MOE</t>
  </si>
  <si>
    <t>Not Hispanic or Latino</t>
  </si>
  <si>
    <t>Hispanic / Latino</t>
  </si>
  <si>
    <t xml:space="preserve"> Non-Hispanic / Latino Population</t>
  </si>
  <si>
    <t xml:space="preserve">S2101: VETERAN STATUS </t>
  </si>
  <si>
    <t>Veterans</t>
  </si>
  <si>
    <t>Nonveterans</t>
  </si>
  <si>
    <t>Civilian population 18 years and over</t>
  </si>
  <si>
    <t>+/-977</t>
  </si>
  <si>
    <t>Cities</t>
  </si>
  <si>
    <t>1,380</t>
  </si>
  <si>
    <t>25.3%</t>
  </si>
  <si>
    <t>Hispanic or Latino origin (of any race)</t>
  </si>
  <si>
    <t>42.0%</t>
  </si>
  <si>
    <t>41.9%</t>
  </si>
  <si>
    <t>62.1%</t>
  </si>
  <si>
    <t>2007-2011 American Community Survey 5-Year Estimates</t>
  </si>
  <si>
    <t>+/-1.2</t>
  </si>
  <si>
    <t>+/-2.0</t>
  </si>
  <si>
    <t>+/-1.4</t>
  </si>
  <si>
    <t>+/-187</t>
  </si>
  <si>
    <t>207</t>
  </si>
  <si>
    <t>+/-217</t>
  </si>
  <si>
    <t>40.5%</t>
  </si>
  <si>
    <t>+/-829</t>
  </si>
  <si>
    <t>47.9%</t>
  </si>
  <si>
    <t>+/-444</t>
  </si>
  <si>
    <t>+/-25</t>
  </si>
  <si>
    <t>0</t>
  </si>
  <si>
    <t>+/-89</t>
  </si>
  <si>
    <t>0.0%</t>
  </si>
  <si>
    <t>19</t>
  </si>
  <si>
    <t>+/-620</t>
  </si>
  <si>
    <t>32.3%</t>
  </si>
  <si>
    <t>+/-655</t>
  </si>
  <si>
    <t>+/-543</t>
  </si>
  <si>
    <t>+/-659</t>
  </si>
  <si>
    <t>+/-551</t>
  </si>
  <si>
    <t>+/-653</t>
  </si>
  <si>
    <t>+/-531</t>
  </si>
  <si>
    <t>+/-4.8</t>
  </si>
  <si>
    <t>+/-1,015</t>
  </si>
  <si>
    <t>+/-737</t>
  </si>
  <si>
    <t>+/-953</t>
  </si>
  <si>
    <t>+/-2.2</t>
  </si>
  <si>
    <t>+/-651</t>
  </si>
  <si>
    <t>+/-2.3</t>
  </si>
  <si>
    <t>+/-577</t>
  </si>
  <si>
    <t>+/-600</t>
  </si>
  <si>
    <t>+/-1.7</t>
  </si>
  <si>
    <t>+/-554</t>
  </si>
  <si>
    <t>+/-561</t>
  </si>
  <si>
    <t>+/-351</t>
  </si>
  <si>
    <t>+/-2.7</t>
  </si>
  <si>
    <t>+/-478</t>
  </si>
  <si>
    <t>+/-518</t>
  </si>
  <si>
    <t>+/-2.9</t>
  </si>
  <si>
    <t>+/-824</t>
  </si>
  <si>
    <t>+/-805</t>
  </si>
  <si>
    <t>+/-477</t>
  </si>
  <si>
    <t>+/-747</t>
  </si>
  <si>
    <t>+/-2.8</t>
  </si>
  <si>
    <t>+/-601</t>
  </si>
  <si>
    <t>+/-2.6</t>
  </si>
  <si>
    <t>+/-443</t>
  </si>
  <si>
    <t>+/-3.6</t>
  </si>
  <si>
    <t>+/-506</t>
  </si>
  <si>
    <t>+/-637</t>
  </si>
  <si>
    <t>+/-532</t>
  </si>
  <si>
    <t>+/-720</t>
  </si>
  <si>
    <t>+/-960</t>
  </si>
  <si>
    <t>+/-944</t>
  </si>
  <si>
    <t>+/-602</t>
  </si>
  <si>
    <t>+/-1.6</t>
  </si>
  <si>
    <t>+/-520</t>
  </si>
  <si>
    <t>+/-545</t>
  </si>
  <si>
    <t>+/-359</t>
  </si>
  <si>
    <t>+/-576</t>
  </si>
  <si>
    <t>+/-638</t>
  </si>
  <si>
    <t>+/-1.9</t>
  </si>
  <si>
    <t>+/-613</t>
  </si>
  <si>
    <t>+/-462</t>
  </si>
  <si>
    <t>+/-535</t>
  </si>
  <si>
    <t>+/-464</t>
  </si>
  <si>
    <t>+/-450</t>
  </si>
  <si>
    <t>+/-4.0</t>
  </si>
  <si>
    <t>+/-4.7</t>
  </si>
  <si>
    <t>+/-262</t>
  </si>
  <si>
    <t>+/-376</t>
  </si>
  <si>
    <t>+/-690</t>
  </si>
  <si>
    <t>+/-504</t>
  </si>
  <si>
    <t>+/-701</t>
  </si>
  <si>
    <t>+/-463</t>
  </si>
  <si>
    <t>+/-619</t>
  </si>
  <si>
    <t>+/-424</t>
  </si>
  <si>
    <t>+/-300</t>
  </si>
  <si>
    <t>+/-328</t>
  </si>
  <si>
    <t xml:space="preserve">      American Indian and Alaska Native</t>
  </si>
  <si>
    <t>+/-41</t>
  </si>
  <si>
    <t>+/-42.9</t>
  </si>
  <si>
    <t>+/-71.9</t>
  </si>
  <si>
    <t>+/-34</t>
  </si>
  <si>
    <t>+/-57.1</t>
  </si>
  <si>
    <t>+/-137</t>
  </si>
  <si>
    <t>+/-16.3</t>
  </si>
  <si>
    <t>+/-117</t>
  </si>
  <si>
    <t>+/-26.0</t>
  </si>
  <si>
    <t>+/-83</t>
  </si>
  <si>
    <t>+/-23.8</t>
  </si>
  <si>
    <t>+/-93</t>
  </si>
  <si>
    <t>+/-27.1</t>
  </si>
  <si>
    <t>+/-52</t>
  </si>
  <si>
    <t>+/-36.7</t>
  </si>
  <si>
    <t>+/-81</t>
  </si>
  <si>
    <t>+/-28.8</t>
  </si>
  <si>
    <t>+/-125</t>
  </si>
  <si>
    <t>+/-20.1</t>
  </si>
  <si>
    <t>+/-98</t>
  </si>
  <si>
    <t>+/-26.6</t>
  </si>
  <si>
    <t>+/-65</t>
  </si>
  <si>
    <t>+/-28.3</t>
  </si>
  <si>
    <t xml:space="preserve">      Asian</t>
  </si>
  <si>
    <t>+/-171</t>
  </si>
  <si>
    <t>+/-9.0</t>
  </si>
  <si>
    <t>+/-148</t>
  </si>
  <si>
    <t>+/-95</t>
  </si>
  <si>
    <t>+/-17.6</t>
  </si>
  <si>
    <t>+/-253</t>
  </si>
  <si>
    <t>+/-129</t>
  </si>
  <si>
    <t>+/-229</t>
  </si>
  <si>
    <t>+/-8.1</t>
  </si>
  <si>
    <t>+/-215</t>
  </si>
  <si>
    <t>+/-21.9</t>
  </si>
  <si>
    <t>+/-210</t>
  </si>
  <si>
    <t>+/-161</t>
  </si>
  <si>
    <t>+/-121</t>
  </si>
  <si>
    <t>+/-19.6</t>
  </si>
  <si>
    <t xml:space="preserve">      Native Hawaiian and Other Pacific Islander</t>
  </si>
  <si>
    <t>-</t>
  </si>
  <si>
    <t>**</t>
  </si>
  <si>
    <t>+/-48</t>
  </si>
  <si>
    <t>+/-54.1</t>
  </si>
  <si>
    <t>+/-26</t>
  </si>
  <si>
    <t>+/-68.0</t>
  </si>
  <si>
    <t xml:space="preserve">      Some other race</t>
  </si>
  <si>
    <t>+/-183</t>
  </si>
  <si>
    <t>+/-16.4</t>
  </si>
  <si>
    <t>+/-74</t>
  </si>
  <si>
    <t>+/-20.9</t>
  </si>
  <si>
    <t>+/-155</t>
  </si>
  <si>
    <t>+/-21.2</t>
  </si>
  <si>
    <t>+/-345</t>
  </si>
  <si>
    <t>+/-172</t>
  </si>
  <si>
    <t>+/-12.4</t>
  </si>
  <si>
    <t>+/-264</t>
  </si>
  <si>
    <t>+/-358</t>
  </si>
  <si>
    <t>+/-248</t>
  </si>
  <si>
    <t>+/-247</t>
  </si>
  <si>
    <t>+/-203</t>
  </si>
  <si>
    <t>+/-14.9</t>
  </si>
  <si>
    <t>+/-151</t>
  </si>
  <si>
    <t>+/-15.3</t>
  </si>
  <si>
    <t>+/-145</t>
  </si>
  <si>
    <t>+/-12.7</t>
  </si>
  <si>
    <t xml:space="preserve">    Two or more races</t>
  </si>
  <si>
    <t>+/-168</t>
  </si>
  <si>
    <t>+/-12.2</t>
  </si>
  <si>
    <t>+/-84</t>
  </si>
  <si>
    <t>+/-16.1</t>
  </si>
  <si>
    <t>+/-20.3</t>
  </si>
  <si>
    <t>+/-209</t>
  </si>
  <si>
    <t>+/-10.5</t>
  </si>
  <si>
    <t>+/-13.2</t>
  </si>
  <si>
    <t>+/-173</t>
  </si>
  <si>
    <t>+/-257</t>
  </si>
  <si>
    <t>+/-10.3</t>
  </si>
  <si>
    <t>+/-108</t>
  </si>
  <si>
    <t>+/-11.0</t>
  </si>
  <si>
    <t>+/-12.3</t>
  </si>
  <si>
    <t>+/-227</t>
  </si>
  <si>
    <t>+/-103</t>
  </si>
  <si>
    <t>+/-21.6</t>
  </si>
  <si>
    <t>+/-16.9</t>
  </si>
  <si>
    <t>+/-214</t>
  </si>
  <si>
    <t>+/-124</t>
  </si>
  <si>
    <t>+/-182</t>
  </si>
  <si>
    <t>+/-344</t>
  </si>
  <si>
    <t>+/-199</t>
  </si>
  <si>
    <t>+/-8.2</t>
  </si>
  <si>
    <t>+/-291</t>
  </si>
  <si>
    <t>+/-448</t>
  </si>
  <si>
    <t>+/-374</t>
  </si>
  <si>
    <t>+/-377</t>
  </si>
  <si>
    <t>+/-282</t>
  </si>
  <si>
    <t>+/-188</t>
  </si>
  <si>
    <t>+/-9.7</t>
  </si>
  <si>
    <t>White alone, not Hispanic or Latino</t>
  </si>
  <si>
    <t>+/-514</t>
  </si>
  <si>
    <t>+/-427</t>
  </si>
  <si>
    <t>+/-337</t>
  </si>
  <si>
    <t>+/-581</t>
  </si>
  <si>
    <t>+/-627</t>
  </si>
  <si>
    <t>+/-546</t>
  </si>
  <si>
    <t>+/-346</t>
  </si>
  <si>
    <t>+/-481</t>
  </si>
  <si>
    <t>+/-437</t>
  </si>
  <si>
    <t>18,331</t>
  </si>
  <si>
    <t>17.4%</t>
  </si>
  <si>
    <t>9,691</t>
  </si>
  <si>
    <t>4.7%</t>
  </si>
  <si>
    <t>6,848</t>
  </si>
  <si>
    <t>59,509</t>
  </si>
  <si>
    <t>26.1%</t>
  </si>
  <si>
    <t>27,414</t>
  </si>
  <si>
    <t>26,005</t>
  </si>
  <si>
    <t>42.5%</t>
  </si>
  <si>
    <t>43,992</t>
  </si>
  <si>
    <t>27.6%</t>
  </si>
  <si>
    <t>19,373</t>
  </si>
  <si>
    <t>9.6%</t>
  </si>
  <si>
    <t>20,143</t>
  </si>
  <si>
    <t>46.8%</t>
  </si>
  <si>
    <t>28,139</t>
  </si>
  <si>
    <t>26.0%</t>
  </si>
  <si>
    <t>14,199</t>
  </si>
  <si>
    <t>11.2%</t>
  </si>
  <si>
    <t>11,097</t>
  </si>
  <si>
    <t>44.4%</t>
  </si>
  <si>
    <t>9,337</t>
  </si>
  <si>
    <t>28.6%</t>
  </si>
  <si>
    <t>3,583</t>
  </si>
  <si>
    <t>7.9%</t>
  </si>
  <si>
    <t>4,902</t>
  </si>
  <si>
    <t>41.5%</t>
  </si>
  <si>
    <t>33,277</t>
  </si>
  <si>
    <t>38.5%</t>
  </si>
  <si>
    <t>11,241</t>
  </si>
  <si>
    <t>17.1%</t>
  </si>
  <si>
    <t>18,588</t>
  </si>
  <si>
    <t>51.3%</t>
  </si>
  <si>
    <t>26,536</t>
  </si>
  <si>
    <t>40.4%</t>
  </si>
  <si>
    <t>8,290</t>
  </si>
  <si>
    <t>14.6%</t>
  </si>
  <si>
    <t>15,807</t>
  </si>
  <si>
    <t>55.5%</t>
  </si>
  <si>
    <t>15,949</t>
  </si>
  <si>
    <t>6,019</t>
  </si>
  <si>
    <t>18.8%</t>
  </si>
  <si>
    <t>8,161</t>
  </si>
  <si>
    <t>54.0%</t>
  </si>
  <si>
    <t>17,784</t>
  </si>
  <si>
    <t>9,506</t>
  </si>
  <si>
    <t>4.6%</t>
  </si>
  <si>
    <t>6,582</t>
  </si>
  <si>
    <t>32.1%</t>
  </si>
  <si>
    <t>58,394</t>
  </si>
  <si>
    <t>25.9%</t>
  </si>
  <si>
    <t>26,936</t>
  </si>
  <si>
    <t>10.0%</t>
  </si>
  <si>
    <t>25,432</t>
  </si>
  <si>
    <t>42,885</t>
  </si>
  <si>
    <t>27.1%</t>
  </si>
  <si>
    <t>19,091</t>
  </si>
  <si>
    <t>9.5%</t>
  </si>
  <si>
    <t>19,405</t>
  </si>
  <si>
    <t>46.2%</t>
  </si>
  <si>
    <t>27,317</t>
  </si>
  <si>
    <t>13,944</t>
  </si>
  <si>
    <t>10.7%</t>
  </si>
  <si>
    <t>10,593</t>
  </si>
  <si>
    <t>9,458</t>
  </si>
  <si>
    <t>8.9%</t>
  </si>
  <si>
    <t>6,778</t>
  </si>
  <si>
    <t>3.6%</t>
  </si>
  <si>
    <t>1,939</t>
  </si>
  <si>
    <t>22.0%</t>
  </si>
  <si>
    <t>29,805</t>
  </si>
  <si>
    <t>16.0%</t>
  </si>
  <si>
    <t>18,037</t>
  </si>
  <si>
    <t>5.1%</t>
  </si>
  <si>
    <t>8,633</t>
  </si>
  <si>
    <t>35.9%</t>
  </si>
  <si>
    <t>18,635</t>
  </si>
  <si>
    <t>18.5%</t>
  </si>
  <si>
    <t>11,291</t>
  </si>
  <si>
    <t>5,547</t>
  </si>
  <si>
    <t>42.3%</t>
  </si>
  <si>
    <t>16,258</t>
  </si>
  <si>
    <t>15.8%</t>
  </si>
  <si>
    <t>9,816</t>
  </si>
  <si>
    <t>7.1%</t>
  </si>
  <si>
    <t>4,771</t>
  </si>
  <si>
    <t>31.8%</t>
  </si>
  <si>
    <t>27.0%</t>
  </si>
  <si>
    <t>1,960</t>
  </si>
  <si>
    <t>4,024</t>
  </si>
  <si>
    <t>35.4%</t>
  </si>
  <si>
    <t>34.1%</t>
  </si>
  <si>
    <t>7,131</t>
  </si>
  <si>
    <t>16.2%</t>
  </si>
  <si>
    <t>15,015</t>
  </si>
  <si>
    <t>42.9%</t>
  </si>
  <si>
    <t>19,986</t>
  </si>
  <si>
    <t>33.0%</t>
  </si>
  <si>
    <t>5,747</t>
  </si>
  <si>
    <t>12.0%</t>
  </si>
  <si>
    <t>12,001</t>
  </si>
  <si>
    <t>45.1%</t>
  </si>
  <si>
    <t>8,891</t>
  </si>
  <si>
    <t>38.0%</t>
  </si>
  <si>
    <t>2,799</t>
  </si>
  <si>
    <t>15.3%</t>
  </si>
  <si>
    <t>5,133</t>
  </si>
  <si>
    <t>37.9%</t>
  </si>
  <si>
    <t>17</t>
  </si>
  <si>
    <t>27</t>
  </si>
  <si>
    <t>399</t>
  </si>
  <si>
    <t>214</t>
  </si>
  <si>
    <t>168</t>
  </si>
  <si>
    <t>64.9%</t>
  </si>
  <si>
    <t>221</t>
  </si>
  <si>
    <t>45.2%</t>
  </si>
  <si>
    <t>65</t>
  </si>
  <si>
    <t>143</t>
  </si>
  <si>
    <t>69.9%</t>
  </si>
  <si>
    <t>329</t>
  </si>
  <si>
    <t>33.7%</t>
  </si>
  <si>
    <t>173</t>
  </si>
  <si>
    <t>25.4%</t>
  </si>
  <si>
    <t>120</t>
  </si>
  <si>
    <t>41.7%</t>
  </si>
  <si>
    <t>14.9%</t>
  </si>
  <si>
    <t>614</t>
  </si>
  <si>
    <t>5.5%</t>
  </si>
  <si>
    <t>22.7%</t>
  </si>
  <si>
    <t>1,287</t>
  </si>
  <si>
    <t>937</t>
  </si>
  <si>
    <t>236</t>
  </si>
  <si>
    <t>45.8%</t>
  </si>
  <si>
    <t>1,224</t>
  </si>
  <si>
    <t>23.2%</t>
  </si>
  <si>
    <t>904</t>
  </si>
  <si>
    <t>16.6%</t>
  </si>
  <si>
    <t>192</t>
  </si>
  <si>
    <t>1,110</t>
  </si>
  <si>
    <t>43.2%</t>
  </si>
  <si>
    <t>824</t>
  </si>
  <si>
    <t>32.8%</t>
  </si>
  <si>
    <t>202</t>
  </si>
  <si>
    <t>75.2%</t>
  </si>
  <si>
    <t>30</t>
  </si>
  <si>
    <t>620</t>
  </si>
  <si>
    <t>35.2%</t>
  </si>
  <si>
    <t>137</t>
  </si>
  <si>
    <t>385</t>
  </si>
  <si>
    <t>53.2%</t>
  </si>
  <si>
    <t>2,311</t>
  </si>
  <si>
    <t>54.7%</t>
  </si>
  <si>
    <t>587</t>
  </si>
  <si>
    <t>68.5%</t>
  </si>
  <si>
    <t>2,800</t>
  </si>
  <si>
    <t>43.1%</t>
  </si>
  <si>
    <t>1,065</t>
  </si>
  <si>
    <t>17.7%</t>
  </si>
  <si>
    <t>1,522</t>
  </si>
  <si>
    <t>66.2%</t>
  </si>
  <si>
    <t>729</t>
  </si>
  <si>
    <t>51.6%</t>
  </si>
  <si>
    <t>332</t>
  </si>
  <si>
    <t>18.4%</t>
  </si>
  <si>
    <t>367</t>
  </si>
  <si>
    <t>83.7%</t>
  </si>
  <si>
    <t>547</t>
  </si>
  <si>
    <t>28.0%</t>
  </si>
  <si>
    <t>185</t>
  </si>
  <si>
    <t>10.3%</t>
  </si>
  <si>
    <t>266</t>
  </si>
  <si>
    <t>36.8%</t>
  </si>
  <si>
    <t>1,115</t>
  </si>
  <si>
    <t>478</t>
  </si>
  <si>
    <t>20.1%</t>
  </si>
  <si>
    <t>573</t>
  </si>
  <si>
    <t>1,107</t>
  </si>
  <si>
    <t>282</t>
  </si>
  <si>
    <t>738</t>
  </si>
  <si>
    <t>62.3%</t>
  </si>
  <si>
    <t>822</t>
  </si>
  <si>
    <t>50.7%</t>
  </si>
  <si>
    <t>255</t>
  </si>
  <si>
    <t>34.9%</t>
  </si>
  <si>
    <t>504</t>
  </si>
  <si>
    <t>56.2%</t>
  </si>
  <si>
    <t>1,332</t>
  </si>
  <si>
    <t>440</t>
  </si>
  <si>
    <t>14.3%</t>
  </si>
  <si>
    <t>727</t>
  </si>
  <si>
    <t>54.2%</t>
  </si>
  <si>
    <t>4,889</t>
  </si>
  <si>
    <t>1,487</t>
  </si>
  <si>
    <t>23.9%</t>
  </si>
  <si>
    <t>2,755</t>
  </si>
  <si>
    <t>64.7%</t>
  </si>
  <si>
    <t>7,344</t>
  </si>
  <si>
    <t>40.9%</t>
  </si>
  <si>
    <t>2,857</t>
  </si>
  <si>
    <t>15.9%</t>
  </si>
  <si>
    <t>3,874</t>
  </si>
  <si>
    <t>64.1%</t>
  </si>
  <si>
    <t>2,197</t>
  </si>
  <si>
    <t>864</t>
  </si>
  <si>
    <t>13.7%</t>
  </si>
  <si>
    <t>1,033</t>
  </si>
  <si>
    <t>65.8%</t>
  </si>
  <si>
    <t>8,925</t>
  </si>
  <si>
    <t>6.6%</t>
  </si>
  <si>
    <t>6,532</t>
  </si>
  <si>
    <t>2.7%</t>
  </si>
  <si>
    <t>1,706</t>
  </si>
  <si>
    <t>16.9%</t>
  </si>
  <si>
    <t>27,644</t>
  </si>
  <si>
    <t>13.8%</t>
  </si>
  <si>
    <t>17,243</t>
  </si>
  <si>
    <t>4.5%</t>
  </si>
  <si>
    <t>7,562</t>
  </si>
  <si>
    <t>15,059</t>
  </si>
  <si>
    <t>9,742</t>
  </si>
  <si>
    <t>5.4%</t>
  </si>
  <si>
    <t>3,846</t>
  </si>
  <si>
    <t>15,073</t>
  </si>
  <si>
    <t>9,322</t>
  </si>
  <si>
    <t>4,269</t>
  </si>
  <si>
    <t>27.9%</t>
  </si>
  <si>
    <t>Source: http://factfinder2.census.gov/faces/tableservices/jsf/pages/productview.xhtml?pid=ACS_11_5YR_S1702&amp;prodType=table</t>
  </si>
  <si>
    <t>American Indian or Alaska Native</t>
  </si>
  <si>
    <t xml:space="preserve">Asian </t>
  </si>
  <si>
    <t>Syracuse Poverty Comparison by Race</t>
  </si>
  <si>
    <t xml:space="preserve">Black / African American </t>
  </si>
  <si>
    <t>Race</t>
  </si>
  <si>
    <t>Pecentage below Poverty</t>
  </si>
  <si>
    <t>Asian</t>
  </si>
  <si>
    <t>Asian Families in Poverty</t>
  </si>
  <si>
    <t>Hispanic / Latino Families in Poverty</t>
  </si>
  <si>
    <t>American Indian or Alaska Native Families in Poverty</t>
  </si>
  <si>
    <t>http://factfinder2.census.gov/faces/tableservices/jsf/pages/productview.xhtml?pid=ACS_11_5YR_S1702&amp;prodType=table</t>
  </si>
  <si>
    <t xml:space="preserve">Total: </t>
  </si>
  <si>
    <t>American Indian / Alaska Native</t>
  </si>
  <si>
    <t xml:space="preserve">Hispanic / Latino </t>
  </si>
  <si>
    <t>Poverty Comparsion by Race</t>
  </si>
  <si>
    <t xml:space="preserve">Total </t>
  </si>
  <si>
    <t xml:space="preserve">Family Types in Onondaga County </t>
  </si>
  <si>
    <t>Family Type</t>
  </si>
  <si>
    <t>Family Types in Onondaga County 2011</t>
  </si>
  <si>
    <t>+/-1,191</t>
  </si>
  <si>
    <t>Family Types in Syracuse 2011</t>
  </si>
  <si>
    <t>+/-708</t>
  </si>
  <si>
    <t>Family Componstion, 2011</t>
  </si>
  <si>
    <t>Location</t>
  </si>
  <si>
    <t>TRENDS SNAPSHOT</t>
  </si>
  <si>
    <t>Indicator</t>
  </si>
  <si>
    <t>Year</t>
  </si>
  <si>
    <t>Onondaga County Comparsion</t>
  </si>
  <si>
    <t>Families in Poverty</t>
  </si>
  <si>
    <t>MSA Population</t>
  </si>
  <si>
    <t xml:space="preserve">City Limited English Proficiency </t>
  </si>
  <si>
    <t>Population</t>
  </si>
  <si>
    <t>Median Age</t>
  </si>
  <si>
    <t>Median Household Income</t>
  </si>
  <si>
    <t>Key:</t>
  </si>
  <si>
    <t>Increase</t>
  </si>
  <si>
    <t>Decrease</t>
  </si>
  <si>
    <t xml:space="preserve">Stagnant </t>
  </si>
  <si>
    <t>↑</t>
  </si>
  <si>
    <t>↓</t>
  </si>
  <si>
    <t>↔</t>
  </si>
  <si>
    <t>2009-2011</t>
  </si>
  <si>
    <t>Long term Trend</t>
  </si>
  <si>
    <t>?</t>
  </si>
  <si>
    <t>1950-2010</t>
  </si>
  <si>
    <t>2010-2011</t>
  </si>
  <si>
    <t xml:space="preserve">S0101: AGE AND SEX </t>
  </si>
  <si>
    <t>Male</t>
  </si>
  <si>
    <t>Female</t>
  </si>
  <si>
    <t>Total population</t>
  </si>
  <si>
    <t>306,603,772</t>
  </si>
  <si>
    <t>*****</t>
  </si>
  <si>
    <t>150,740,216</t>
  </si>
  <si>
    <t>+/-6,945</t>
  </si>
  <si>
    <t>155,863,556</t>
  </si>
  <si>
    <t>+/-6,948</t>
  </si>
  <si>
    <t>9,341,547</t>
  </si>
  <si>
    <t>+/-972</t>
  </si>
  <si>
    <t>9,960,901</t>
  </si>
  <si>
    <t>97,879</t>
  </si>
  <si>
    <t>+/-91</t>
  </si>
  <si>
    <t>47,214</t>
  </si>
  <si>
    <t>+/-675</t>
  </si>
  <si>
    <t>50,665</t>
  </si>
  <si>
    <t>+/-686</t>
  </si>
  <si>
    <t>124,560</t>
  </si>
  <si>
    <t>+/-1,183</t>
  </si>
  <si>
    <t>139,354</t>
  </si>
  <si>
    <t>+/-69</t>
  </si>
  <si>
    <t>101,329</t>
  </si>
  <si>
    <t>+/-1,042</t>
  </si>
  <si>
    <t>110,128</t>
  </si>
  <si>
    <t>+/-1,044</t>
  </si>
  <si>
    <t>68,885</t>
  </si>
  <si>
    <t>+/-872</t>
  </si>
  <si>
    <t>75,998</t>
  </si>
  <si>
    <t>+/-871</t>
  </si>
  <si>
    <t>AGE</t>
  </si>
  <si>
    <t xml:space="preserve">  Under 5 years</t>
  </si>
  <si>
    <t>6.8%</t>
  </si>
  <si>
    <t>6.3%</t>
  </si>
  <si>
    <t>6.0%</t>
  </si>
  <si>
    <t>5.7%</t>
  </si>
  <si>
    <t>+/-0.6</t>
  </si>
  <si>
    <t>+/-0.5</t>
  </si>
  <si>
    <t>6.5%</t>
  </si>
  <si>
    <t>7.2%</t>
  </si>
  <si>
    <t>7.5%</t>
  </si>
  <si>
    <t>6.9%</t>
  </si>
  <si>
    <t>6.4%</t>
  </si>
  <si>
    <t xml:space="preserve">  5 to 14 years</t>
  </si>
  <si>
    <t>13.3%</t>
  </si>
  <si>
    <t>13.9%</t>
  </si>
  <si>
    <t>12.8%</t>
  </si>
  <si>
    <t>12.4%</t>
  </si>
  <si>
    <t>9.7%</t>
  </si>
  <si>
    <t>9.2%</t>
  </si>
  <si>
    <t>13.0%</t>
  </si>
  <si>
    <t>14.0%</t>
  </si>
  <si>
    <t>14.4%</t>
  </si>
  <si>
    <t>12.7%</t>
  </si>
  <si>
    <t xml:space="preserve">  15 to 17 years</t>
  </si>
  <si>
    <t>4.3%</t>
  </si>
  <si>
    <t>4.2%</t>
  </si>
  <si>
    <t>3.9%</t>
  </si>
  <si>
    <t>3.0%</t>
  </si>
  <si>
    <t>4.9%</t>
  </si>
  <si>
    <t>3.8%</t>
  </si>
  <si>
    <t xml:space="preserve">  18 to 24 years</t>
  </si>
  <si>
    <t>10.4%</t>
  </si>
  <si>
    <t>10.6%</t>
  </si>
  <si>
    <t>23.0%</t>
  </si>
  <si>
    <t>21.6%</t>
  </si>
  <si>
    <t>12.6%</t>
  </si>
  <si>
    <t>14.2%</t>
  </si>
  <si>
    <t>19.2%</t>
  </si>
  <si>
    <t>+/-0.8</t>
  </si>
  <si>
    <t>19.0%</t>
  </si>
  <si>
    <t xml:space="preserve">  45 to 49 years</t>
  </si>
  <si>
    <t>7.4%</t>
  </si>
  <si>
    <t>5.9%</t>
  </si>
  <si>
    <t>5.6%</t>
  </si>
  <si>
    <t xml:space="preserve">  50 to 54 years</t>
  </si>
  <si>
    <t>7.3%</t>
  </si>
  <si>
    <t xml:space="preserve">  55 to 59 years</t>
  </si>
  <si>
    <t>5.3%</t>
  </si>
  <si>
    <t xml:space="preserve">  60 to 64 years</t>
  </si>
  <si>
    <t>4.0%</t>
  </si>
  <si>
    <t xml:space="preserve">  65 years and over</t>
  </si>
  <si>
    <t>12.9%</t>
  </si>
  <si>
    <t>11.3%</t>
  </si>
  <si>
    <t>14.5%</t>
  </si>
  <si>
    <t>13.4%</t>
  </si>
  <si>
    <t>11.5%</t>
  </si>
  <si>
    <t>10.9%</t>
  </si>
  <si>
    <t>11.9%</t>
  </si>
  <si>
    <t>Total Population</t>
  </si>
  <si>
    <t xml:space="preserve">  30 to 34 years</t>
  </si>
  <si>
    <t xml:space="preserve">  35 to 39 years</t>
  </si>
  <si>
    <t>5.0%</t>
  </si>
  <si>
    <t xml:space="preserve">  40 to 44 years</t>
  </si>
  <si>
    <t xml:space="preserve">  25 to 29 years</t>
  </si>
  <si>
    <t>9.1%</t>
  </si>
  <si>
    <t>8.2%</t>
  </si>
  <si>
    <t xml:space="preserve">Age Groups </t>
  </si>
  <si>
    <t>Source: http://factfinder2.census.gov/faces/tableservices/jsf/pages/productview.xhtml?pid=ACS_11_5YR_S0101&amp;prodType=table</t>
  </si>
  <si>
    <t>http://factfinder2.census.gov/faces/tableservices/jsf/pages/productview.xhtml?pid=ACS_11_5YR_S2101&amp;prodType=table</t>
  </si>
  <si>
    <t>+/-7,945</t>
  </si>
  <si>
    <t>+/-31,052</t>
  </si>
  <si>
    <t>209,206,684</t>
  </si>
  <si>
    <t>+/-33,267</t>
  </si>
  <si>
    <t>+/-1,001</t>
  </si>
  <si>
    <t>+/-5,229</t>
  </si>
  <si>
    <t>13,941,969</t>
  </si>
  <si>
    <t>+/-5,518</t>
  </si>
  <si>
    <t>+/-635</t>
  </si>
  <si>
    <t>+/-430</t>
  </si>
  <si>
    <t>74,957</t>
  </si>
  <si>
    <t>+/-697</t>
  </si>
  <si>
    <t>+/-1,071</t>
  </si>
  <si>
    <t>184,254</t>
  </si>
  <si>
    <t>+/-1,279</t>
  </si>
  <si>
    <t>+/-587</t>
  </si>
  <si>
    <t>148,954</t>
  </si>
  <si>
    <t>+/-946</t>
  </si>
  <si>
    <t>+/-858</t>
  </si>
  <si>
    <t>+/-502</t>
  </si>
  <si>
    <t>103,045</t>
  </si>
  <si>
    <t>+/-974</t>
  </si>
  <si>
    <t>Veteran Population</t>
  </si>
  <si>
    <t xml:space="preserve">S1101: HOUSEHOLDS AND FAMILIES </t>
  </si>
  <si>
    <t>http://factfinder2.census.gov/faces/tableservices/jsf/pages/productview.xhtml?pid=ACS_11_5YR_S1101&amp;prodType=table</t>
  </si>
  <si>
    <t>Married-couple family household</t>
  </si>
  <si>
    <t>Male householder, no wife present, family household</t>
  </si>
  <si>
    <t>Female householder, no husband present, family household</t>
  </si>
  <si>
    <t>Nonfamily household</t>
  </si>
  <si>
    <t xml:space="preserve">    Households with own children under 18 years</t>
  </si>
  <si>
    <t>+/-912</t>
  </si>
  <si>
    <t>+/-899</t>
  </si>
  <si>
    <t>+/-728</t>
  </si>
  <si>
    <t>(X)</t>
  </si>
  <si>
    <t>+/-580</t>
  </si>
  <si>
    <t>+/-421</t>
  </si>
  <si>
    <t>+/-246</t>
  </si>
  <si>
    <t>Family Types 2007-11</t>
  </si>
  <si>
    <t>DP02: SELECTED SOCIAL CHARACTERISTICS IN THE UNITED STATES</t>
  </si>
  <si>
    <t>HOUSEHOLDS BY TYPE</t>
  </si>
  <si>
    <t xml:space="preserve">    Total households</t>
  </si>
  <si>
    <t>114,761,359</t>
  </si>
  <si>
    <t>+/-251,732</t>
  </si>
  <si>
    <t>7,215,687</t>
  </si>
  <si>
    <t>+/-12,387</t>
  </si>
  <si>
    <t>183,381</t>
  </si>
  <si>
    <t>+/-1,144</t>
  </si>
  <si>
    <t>55,768</t>
  </si>
  <si>
    <t>+/-789</t>
  </si>
  <si>
    <t>http://factfinder2.census.gov/faces/tableservices/jsf/pages/productview.xhtml?pid=ACS_11_5YR_DP02&amp;prodType=table</t>
  </si>
  <si>
    <t>MARITAL STATUS</t>
  </si>
  <si>
    <t xml:space="preserve">    Males 15 years and over</t>
  </si>
  <si>
    <t>119,550,497</t>
  </si>
  <si>
    <t>+/-7,256</t>
  </si>
  <si>
    <t>7,529,623</t>
  </si>
  <si>
    <t>179,135</t>
  </si>
  <si>
    <t>54,942</t>
  </si>
  <si>
    <t>+/-877</t>
  </si>
  <si>
    <t xml:space="preserve">  Never married</t>
  </si>
  <si>
    <t>41,414,163</t>
  </si>
  <si>
    <t>+/-168,211</t>
  </si>
  <si>
    <t>2,979,861</t>
  </si>
  <si>
    <t>+/-10,622</t>
  </si>
  <si>
    <t>67,156</t>
  </si>
  <si>
    <t>+/-987</t>
  </si>
  <si>
    <t>29,947</t>
  </si>
  <si>
    <t>+/-934</t>
  </si>
  <si>
    <t xml:space="preserve">  Now married, except separated</t>
  </si>
  <si>
    <t>61,813,577</t>
  </si>
  <si>
    <t>+/-256,589</t>
  </si>
  <si>
    <t>3,664,319</t>
  </si>
  <si>
    <t>+/-12,517</t>
  </si>
  <si>
    <t>48.7%</t>
  </si>
  <si>
    <t>87,565</t>
  </si>
  <si>
    <t>+/-1,215</t>
  </si>
  <si>
    <t>48.9%</t>
  </si>
  <si>
    <t>16,398</t>
  </si>
  <si>
    <t>+/-662</t>
  </si>
  <si>
    <t xml:space="preserve">  Separated</t>
  </si>
  <si>
    <t>2,163,466</t>
  </si>
  <si>
    <t>+/-21,428</t>
  </si>
  <si>
    <t>1.8%</t>
  </si>
  <si>
    <t>165,093</t>
  </si>
  <si>
    <t>+/-3,060</t>
  </si>
  <si>
    <t>2.2%</t>
  </si>
  <si>
    <t>3,962</t>
  </si>
  <si>
    <t>1,618</t>
  </si>
  <si>
    <t>2.9%</t>
  </si>
  <si>
    <t xml:space="preserve">  Widowed</t>
  </si>
  <si>
    <t>3,013,295</t>
  </si>
  <si>
    <t>+/-12,194</t>
  </si>
  <si>
    <t>2.5%</t>
  </si>
  <si>
    <t>195,698</t>
  </si>
  <si>
    <t>+/-2,576</t>
  </si>
  <si>
    <t>2.6%</t>
  </si>
  <si>
    <t>5,059</t>
  </si>
  <si>
    <t>2.8%</t>
  </si>
  <si>
    <t>1,425</t>
  </si>
  <si>
    <t>+/-237</t>
  </si>
  <si>
    <t xml:space="preserve">  Divorced</t>
  </si>
  <si>
    <t>11,145,996</t>
  </si>
  <si>
    <t>+/-76,006</t>
  </si>
  <si>
    <t>9.3%</t>
  </si>
  <si>
    <t>524,652</t>
  </si>
  <si>
    <t>+/-4,951</t>
  </si>
  <si>
    <t>15,393</t>
  </si>
  <si>
    <t>+/-798</t>
  </si>
  <si>
    <t>8.6%</t>
  </si>
  <si>
    <t>5,554</t>
  </si>
  <si>
    <t>+/-525</t>
  </si>
  <si>
    <t xml:space="preserve">    Females 15 years and over</t>
  </si>
  <si>
    <t>126,044,280</t>
  </si>
  <si>
    <t>+/-6,396</t>
  </si>
  <si>
    <t>8,228,185</t>
  </si>
  <si>
    <t>+/-702</t>
  </si>
  <si>
    <t>198,262</t>
  </si>
  <si>
    <t>61,693</t>
  </si>
  <si>
    <t>+/-677</t>
  </si>
  <si>
    <t>35,707,687</t>
  </si>
  <si>
    <t>+/-127,446</t>
  </si>
  <si>
    <t>28.3%</t>
  </si>
  <si>
    <t>2,794,877</t>
  </si>
  <si>
    <t>+/-9,994</t>
  </si>
  <si>
    <t>34.0%</t>
  </si>
  <si>
    <t>64,391</t>
  </si>
  <si>
    <t>+/-1,018</t>
  </si>
  <si>
    <t>32.5%</t>
  </si>
  <si>
    <t>30,749</t>
  </si>
  <si>
    <t>+/-828</t>
  </si>
  <si>
    <t>49.8%</t>
  </si>
  <si>
    <t>60,433,856</t>
  </si>
  <si>
    <t>+/-208,103</t>
  </si>
  <si>
    <t>3,562,546</t>
  </si>
  <si>
    <t>+/-11,653</t>
  </si>
  <si>
    <t>43.3%</t>
  </si>
  <si>
    <t>87,238</t>
  </si>
  <si>
    <t>+/-1,287</t>
  </si>
  <si>
    <t>44.0%</t>
  </si>
  <si>
    <t>16,170</t>
  </si>
  <si>
    <t>+/-663</t>
  </si>
  <si>
    <t>26.2%</t>
  </si>
  <si>
    <t>3,144,890</t>
  </si>
  <si>
    <t>+/-24,644</t>
  </si>
  <si>
    <t>268,087</t>
  </si>
  <si>
    <t>+/-3,671</t>
  </si>
  <si>
    <t>3.3%</t>
  </si>
  <si>
    <t>5,192</t>
  </si>
  <si>
    <t>+/-488</t>
  </si>
  <si>
    <t>2,377</t>
  </si>
  <si>
    <t>+/-305</t>
  </si>
  <si>
    <t>11,896,896</t>
  </si>
  <si>
    <t>+/-23,872</t>
  </si>
  <si>
    <t>9.4%</t>
  </si>
  <si>
    <t>804,915</t>
  </si>
  <si>
    <t>+/-4,273</t>
  </si>
  <si>
    <t>9.8%</t>
  </si>
  <si>
    <t>19,349</t>
  </si>
  <si>
    <t>5,411</t>
  </si>
  <si>
    <t>14,860,951</t>
  </si>
  <si>
    <t>+/-76,521</t>
  </si>
  <si>
    <t>11.8%</t>
  </si>
  <si>
    <t>797,760</t>
  </si>
  <si>
    <t>+/-5,325</t>
  </si>
  <si>
    <t>22,092</t>
  </si>
  <si>
    <t>+/-796</t>
  </si>
  <si>
    <t>11.1%</t>
  </si>
  <si>
    <t>6,986</t>
  </si>
  <si>
    <t>+/-533</t>
  </si>
  <si>
    <t>Male Marital Status, Syracuse,  2007-11</t>
  </si>
  <si>
    <t>Syracuse Female Marital Status 2007-11</t>
  </si>
  <si>
    <t>Married except Separated</t>
  </si>
  <si>
    <t>76,507,230</t>
  </si>
  <si>
    <t>+/-233,809</t>
  </si>
  <si>
    <t>10.5%</t>
  </si>
  <si>
    <t>56,624,086</t>
  </si>
  <si>
    <t>+/-295,387</t>
  </si>
  <si>
    <t>14,606,354</t>
  </si>
  <si>
    <t>+/-45,108</t>
  </si>
  <si>
    <t>29.4%</t>
  </si>
  <si>
    <t>4,656,855</t>
  </si>
  <si>
    <t>+/-13,137</t>
  </si>
  <si>
    <t>3,244,977</t>
  </si>
  <si>
    <t>+/-15,477</t>
  </si>
  <si>
    <t>1,063,392</t>
  </si>
  <si>
    <t>+/-7,231</t>
  </si>
  <si>
    <t>27.2%</t>
  </si>
  <si>
    <t>113,954</t>
  </si>
  <si>
    <t>+/-1,096</t>
  </si>
  <si>
    <t>82,151</t>
  </si>
  <si>
    <t>+/-1,234</t>
  </si>
  <si>
    <t>3.4%</t>
  </si>
  <si>
    <t>24,318</t>
  </si>
  <si>
    <t>+/-842</t>
  </si>
  <si>
    <t>27.8%</t>
  </si>
  <si>
    <t>+/-193,708</t>
  </si>
  <si>
    <t>+/-226,377</t>
  </si>
  <si>
    <t>+/-30,151</t>
  </si>
  <si>
    <t>+/-11,144</t>
  </si>
  <si>
    <t>+/-12,592</t>
  </si>
  <si>
    <t>665,660</t>
  </si>
  <si>
    <t>+/-5,902</t>
  </si>
  <si>
    <t>+/-941</t>
  </si>
  <si>
    <t>16,533</t>
  </si>
  <si>
    <t>+/-724</t>
  </si>
  <si>
    <t>Married Families in Poverty 2007-11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</si>
</sst>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35"/>
      <color rgb="FF22222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scheme val="minor"/>
    </font>
    <font>
      <sz val="10"/>
      <color indexed="8"/>
      <name val="SansSerif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1" xfId="0" applyBorder="1"/>
    <xf numFmtId="0" fontId="1" fillId="0" borderId="0" xfId="0" applyFont="1"/>
    <xf numFmtId="164" fontId="0" fillId="0" borderId="0" xfId="0" applyNumberFormat="1"/>
    <xf numFmtId="9" fontId="0" fillId="0" borderId="1" xfId="0" applyNumberFormat="1" applyBorder="1"/>
    <xf numFmtId="3" fontId="0" fillId="0" borderId="0" xfId="0" applyNumberFormat="1"/>
    <xf numFmtId="3" fontId="2" fillId="0" borderId="0" xfId="0" applyNumberFormat="1" applyFont="1"/>
    <xf numFmtId="3" fontId="0" fillId="0" borderId="1" xfId="0" applyNumberFormat="1" applyBorder="1"/>
    <xf numFmtId="0" fontId="4" fillId="0" borderId="2" xfId="1" applyFont="1" applyBorder="1" applyAlignment="1">
      <alignment wrapText="1"/>
    </xf>
    <xf numFmtId="0" fontId="4" fillId="0" borderId="3" xfId="1" applyFont="1" applyBorder="1" applyAlignment="1">
      <alignment horizontal="center" wrapText="1"/>
    </xf>
    <xf numFmtId="0" fontId="4" fillId="0" borderId="4" xfId="1" applyFont="1" applyBorder="1" applyAlignment="1">
      <alignment horizontal="center" wrapText="1"/>
    </xf>
    <xf numFmtId="0" fontId="5" fillId="0" borderId="5" xfId="1" applyFont="1" applyBorder="1" applyAlignment="1">
      <alignment vertical="top" wrapText="1"/>
    </xf>
    <xf numFmtId="164" fontId="5" fillId="0" borderId="6" xfId="2" applyNumberFormat="1" applyFont="1" applyBorder="1" applyAlignment="1">
      <alignment horizontal="right" vertical="top" wrapText="1"/>
    </xf>
    <xf numFmtId="164" fontId="5" fillId="0" borderId="7" xfId="2" applyNumberFormat="1" applyFont="1" applyBorder="1" applyAlignment="1">
      <alignment horizontal="right" vertical="top" wrapText="1"/>
    </xf>
    <xf numFmtId="164" fontId="6" fillId="0" borderId="6" xfId="2" applyNumberFormat="1" applyFont="1" applyBorder="1" applyAlignment="1">
      <alignment horizontal="right" vertical="top" wrapText="1"/>
    </xf>
    <xf numFmtId="0" fontId="5" fillId="0" borderId="8" xfId="1" applyFont="1" applyBorder="1" applyAlignment="1">
      <alignment vertical="top" wrapText="1"/>
    </xf>
    <xf numFmtId="164" fontId="5" fillId="0" borderId="9" xfId="2" applyNumberFormat="1" applyFont="1" applyBorder="1" applyAlignment="1">
      <alignment horizontal="right" vertical="top" wrapText="1"/>
    </xf>
    <xf numFmtId="0" fontId="5" fillId="0" borderId="10" xfId="1" applyFont="1" applyBorder="1" applyAlignment="1">
      <alignment vertical="top" wrapText="1"/>
    </xf>
    <xf numFmtId="164" fontId="5" fillId="0" borderId="11" xfId="2" applyNumberFormat="1" applyFont="1" applyBorder="1" applyAlignment="1">
      <alignment horizontal="right" vertical="top" wrapText="1"/>
    </xf>
    <xf numFmtId="164" fontId="5" fillId="0" borderId="12" xfId="2" applyNumberFormat="1" applyFont="1" applyBorder="1" applyAlignment="1">
      <alignment horizontal="right" vertical="top" wrapText="1"/>
    </xf>
    <xf numFmtId="10" fontId="0" fillId="0" borderId="1" xfId="0" applyNumberFormat="1" applyBorder="1"/>
    <xf numFmtId="164" fontId="2" fillId="0" borderId="0" xfId="0" applyNumberFormat="1" applyFont="1"/>
    <xf numFmtId="164" fontId="0" fillId="0" borderId="1" xfId="0" applyNumberFormat="1" applyBorder="1"/>
    <xf numFmtId="3" fontId="2" fillId="2" borderId="0" xfId="0" applyNumberFormat="1" applyFont="1" applyFill="1"/>
    <xf numFmtId="3" fontId="0" fillId="2" borderId="0" xfId="0" applyNumberFormat="1" applyFill="1"/>
    <xf numFmtId="3" fontId="0" fillId="2" borderId="1" xfId="0" applyNumberFormat="1" applyFill="1" applyBorder="1"/>
    <xf numFmtId="0" fontId="0" fillId="2" borderId="1" xfId="0" applyFill="1" applyBorder="1"/>
    <xf numFmtId="3" fontId="0" fillId="2" borderId="1" xfId="0" applyNumberFormat="1" applyFont="1" applyFill="1" applyBorder="1"/>
    <xf numFmtId="0" fontId="0" fillId="0" borderId="0" xfId="0" applyBorder="1"/>
    <xf numFmtId="3" fontId="2" fillId="0" borderId="1" xfId="0" applyNumberFormat="1" applyFont="1" applyBorder="1"/>
    <xf numFmtId="0" fontId="0" fillId="0" borderId="13" xfId="0" applyBorder="1"/>
    <xf numFmtId="9" fontId="2" fillId="0" borderId="1" xfId="0" applyNumberFormat="1" applyFont="1" applyBorder="1"/>
    <xf numFmtId="0" fontId="7" fillId="0" borderId="1" xfId="0" applyFont="1" applyBorder="1"/>
    <xf numFmtId="0" fontId="8" fillId="3" borderId="16" xfId="0" applyFont="1" applyFill="1" applyBorder="1" applyAlignment="1">
      <alignment horizontal="left" vertical="top" wrapText="1"/>
    </xf>
    <xf numFmtId="0" fontId="8" fillId="3" borderId="17" xfId="0" applyFont="1" applyFill="1" applyBorder="1" applyAlignment="1">
      <alignment horizontal="left" vertical="top" wrapText="1"/>
    </xf>
    <xf numFmtId="0" fontId="8" fillId="3" borderId="18" xfId="0" applyFont="1" applyFill="1" applyBorder="1" applyAlignment="1">
      <alignment horizontal="left" vertical="top" wrapText="1"/>
    </xf>
    <xf numFmtId="0" fontId="8" fillId="3" borderId="19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top" wrapText="1"/>
    </xf>
    <xf numFmtId="0" fontId="0" fillId="0" borderId="1" xfId="0" applyFont="1" applyBorder="1"/>
    <xf numFmtId="0" fontId="10" fillId="0" borderId="0" xfId="3"/>
    <xf numFmtId="9" fontId="8" fillId="3" borderId="15" xfId="0" applyNumberFormat="1" applyFont="1" applyFill="1" applyBorder="1" applyAlignment="1">
      <alignment horizontal="left" vertical="top" wrapText="1"/>
    </xf>
    <xf numFmtId="9" fontId="8" fillId="3" borderId="1" xfId="0" applyNumberFormat="1" applyFont="1" applyFill="1" applyBorder="1" applyAlignment="1">
      <alignment horizontal="left" vertical="top" wrapText="1"/>
    </xf>
    <xf numFmtId="10" fontId="8" fillId="3" borderId="1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3" fontId="8" fillId="3" borderId="1" xfId="0" applyNumberFormat="1" applyFont="1" applyFill="1" applyBorder="1" applyAlignment="1">
      <alignment horizontal="left" vertical="top" wrapText="1"/>
    </xf>
    <xf numFmtId="0" fontId="0" fillId="0" borderId="25" xfId="0" applyBorder="1"/>
    <xf numFmtId="3" fontId="0" fillId="0" borderId="25" xfId="0" applyNumberFormat="1" applyBorder="1"/>
    <xf numFmtId="0" fontId="8" fillId="3" borderId="15" xfId="52" applyFont="1" applyFill="1" applyBorder="1" applyAlignment="1">
      <alignment horizontal="left" vertical="top" wrapText="1"/>
    </xf>
    <xf numFmtId="0" fontId="8" fillId="3" borderId="15" xfId="52" applyFont="1" applyFill="1" applyBorder="1" applyAlignment="1">
      <alignment horizontal="left" vertical="top" wrapText="1"/>
    </xf>
    <xf numFmtId="0" fontId="8" fillId="3" borderId="0" xfId="52" applyFont="1" applyFill="1" applyBorder="1" applyAlignment="1">
      <alignment horizontal="left" vertical="top" wrapText="1"/>
    </xf>
    <xf numFmtId="0" fontId="8" fillId="3" borderId="15" xfId="52" applyFont="1" applyFill="1" applyBorder="1" applyAlignment="1">
      <alignment horizontal="left" vertical="top" wrapText="1"/>
    </xf>
    <xf numFmtId="0" fontId="8" fillId="3" borderId="18" xfId="52" applyFont="1" applyFill="1" applyBorder="1" applyAlignment="1">
      <alignment horizontal="left" vertical="top" wrapText="1"/>
    </xf>
    <xf numFmtId="0" fontId="8" fillId="3" borderId="19" xfId="52" applyFont="1" applyFill="1" applyBorder="1" applyAlignment="1">
      <alignment horizontal="left" vertical="top" wrapText="1"/>
    </xf>
    <xf numFmtId="0" fontId="8" fillId="3" borderId="20" xfId="52" applyFont="1" applyFill="1" applyBorder="1" applyAlignment="1">
      <alignment horizontal="left" vertical="top" wrapText="1"/>
    </xf>
    <xf numFmtId="0" fontId="0" fillId="0" borderId="25" xfId="0" applyFont="1" applyBorder="1"/>
    <xf numFmtId="3" fontId="2" fillId="0" borderId="25" xfId="0" applyNumberFormat="1" applyFont="1" applyBorder="1"/>
    <xf numFmtId="3" fontId="0" fillId="0" borderId="25" xfId="0" applyNumberFormat="1" applyFont="1" applyBorder="1"/>
    <xf numFmtId="10" fontId="0" fillId="0" borderId="25" xfId="0" applyNumberFormat="1" applyBorder="1"/>
    <xf numFmtId="9" fontId="0" fillId="0" borderId="25" xfId="0" applyNumberFormat="1" applyBorder="1"/>
    <xf numFmtId="9" fontId="2" fillId="0" borderId="25" xfId="51" applyFont="1" applyBorder="1"/>
    <xf numFmtId="0" fontId="0" fillId="0" borderId="26" xfId="0" applyBorder="1"/>
    <xf numFmtId="0" fontId="0" fillId="0" borderId="27" xfId="0" applyBorder="1"/>
    <xf numFmtId="3" fontId="0" fillId="0" borderId="28" xfId="0" applyNumberFormat="1" applyBorder="1"/>
    <xf numFmtId="3" fontId="0" fillId="0" borderId="29" xfId="0" applyNumberFormat="1" applyBorder="1"/>
    <xf numFmtId="3" fontId="8" fillId="3" borderId="15" xfId="52" applyNumberFormat="1" applyFont="1" applyFill="1" applyBorder="1" applyAlignment="1">
      <alignment horizontal="left" vertical="top" wrapText="1"/>
    </xf>
    <xf numFmtId="0" fontId="8" fillId="3" borderId="0" xfId="52" applyFont="1" applyFill="1" applyBorder="1" applyAlignment="1">
      <alignment horizontal="left" vertical="top" wrapText="1"/>
    </xf>
    <xf numFmtId="0" fontId="8" fillId="3" borderId="15" xfId="52" applyFont="1" applyFill="1" applyBorder="1" applyAlignment="1">
      <alignment horizontal="left" vertical="top" wrapText="1"/>
    </xf>
    <xf numFmtId="0" fontId="8" fillId="3" borderId="16" xfId="52" applyFont="1" applyFill="1" applyBorder="1" applyAlignment="1">
      <alignment horizontal="left" vertical="top" wrapText="1"/>
    </xf>
    <xf numFmtId="0" fontId="8" fillId="3" borderId="17" xfId="52" applyFont="1" applyFill="1" applyBorder="1" applyAlignment="1">
      <alignment horizontal="left" vertical="top" wrapText="1"/>
    </xf>
    <xf numFmtId="0" fontId="8" fillId="3" borderId="18" xfId="52" applyFont="1" applyFill="1" applyBorder="1" applyAlignment="1">
      <alignment horizontal="left" vertical="top" wrapText="1"/>
    </xf>
    <xf numFmtId="0" fontId="8" fillId="3" borderId="19" xfId="52" applyFont="1" applyFill="1" applyBorder="1" applyAlignment="1">
      <alignment horizontal="left" vertical="top" wrapText="1"/>
    </xf>
    <xf numFmtId="0" fontId="8" fillId="3" borderId="20" xfId="52" applyFont="1" applyFill="1" applyBorder="1" applyAlignment="1">
      <alignment horizontal="left" vertical="top" wrapText="1"/>
    </xf>
    <xf numFmtId="0" fontId="0" fillId="0" borderId="30" xfId="0" applyFont="1" applyFill="1" applyBorder="1"/>
    <xf numFmtId="9" fontId="8" fillId="3" borderId="15" xfId="52" applyNumberFormat="1" applyFont="1" applyFill="1" applyBorder="1" applyAlignment="1">
      <alignment horizontal="left" vertical="top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9" fontId="8" fillId="3" borderId="1" xfId="52" applyNumberFormat="1" applyFont="1" applyFill="1" applyBorder="1" applyAlignment="1">
      <alignment horizontal="left" vertical="top" wrapText="1"/>
    </xf>
    <xf numFmtId="9" fontId="8" fillId="3" borderId="25" xfId="52" applyNumberFormat="1" applyFont="1" applyFill="1" applyBorder="1" applyAlignment="1">
      <alignment horizontal="left" vertical="top" wrapText="1"/>
    </xf>
    <xf numFmtId="0" fontId="8" fillId="3" borderId="25" xfId="52" applyFont="1" applyFill="1" applyBorder="1" applyAlignment="1">
      <alignment horizontal="left" vertical="top" wrapText="1"/>
    </xf>
    <xf numFmtId="0" fontId="0" fillId="0" borderId="25" xfId="0" applyFont="1" applyFill="1" applyBorder="1"/>
    <xf numFmtId="3" fontId="8" fillId="3" borderId="25" xfId="52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25" xfId="0" applyFont="1" applyBorder="1"/>
    <xf numFmtId="0" fontId="0" fillId="0" borderId="25" xfId="0" applyFill="1" applyBorder="1"/>
    <xf numFmtId="0" fontId="14" fillId="0" borderId="34" xfId="0" applyFont="1" applyBorder="1"/>
    <xf numFmtId="0" fontId="0" fillId="0" borderId="34" xfId="0" applyBorder="1"/>
    <xf numFmtId="0" fontId="15" fillId="0" borderId="34" xfId="0" applyFont="1" applyBorder="1"/>
    <xf numFmtId="0" fontId="0" fillId="0" borderId="34" xfId="0" applyFill="1" applyBorder="1"/>
    <xf numFmtId="0" fontId="8" fillId="3" borderId="0" xfId="0" applyFont="1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top" wrapText="1"/>
    </xf>
    <xf numFmtId="3" fontId="8" fillId="3" borderId="15" xfId="0" applyNumberFormat="1" applyFont="1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top" wrapText="1"/>
    </xf>
    <xf numFmtId="3" fontId="8" fillId="3" borderId="15" xfId="0" applyNumberFormat="1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 wrapText="1"/>
    </xf>
    <xf numFmtId="10" fontId="8" fillId="3" borderId="15" xfId="51" applyNumberFormat="1" applyFont="1" applyFill="1" applyBorder="1" applyAlignment="1">
      <alignment horizontal="left" vertical="top" wrapText="1"/>
    </xf>
    <xf numFmtId="10" fontId="0" fillId="0" borderId="0" xfId="0" applyNumberFormat="1"/>
    <xf numFmtId="0" fontId="8" fillId="3" borderId="14" xfId="0" applyFont="1" applyFill="1" applyBorder="1" applyAlignment="1">
      <alignment horizontal="left" vertical="top" wrapText="1"/>
    </xf>
    <xf numFmtId="0" fontId="0" fillId="0" borderId="24" xfId="0" applyBorder="1"/>
    <xf numFmtId="0" fontId="0" fillId="0" borderId="34" xfId="0" applyFont="1" applyBorder="1"/>
    <xf numFmtId="9" fontId="0" fillId="0" borderId="34" xfId="0" applyNumberFormat="1" applyFont="1" applyBorder="1"/>
    <xf numFmtId="3" fontId="16" fillId="0" borderId="34" xfId="0" applyNumberFormat="1" applyFont="1" applyBorder="1"/>
    <xf numFmtId="3" fontId="0" fillId="0" borderId="34" xfId="0" applyNumberFormat="1" applyFont="1" applyBorder="1"/>
    <xf numFmtId="3" fontId="9" fillId="3" borderId="15" xfId="0" applyNumberFormat="1" applyFont="1" applyFill="1" applyBorder="1" applyAlignment="1">
      <alignment horizontal="left" vertical="top" wrapText="1"/>
    </xf>
    <xf numFmtId="0" fontId="0" fillId="0" borderId="36" xfId="0" applyBorder="1"/>
    <xf numFmtId="0" fontId="0" fillId="0" borderId="36" xfId="0" applyFill="1" applyBorder="1"/>
    <xf numFmtId="3" fontId="0" fillId="0" borderId="36" xfId="0" applyNumberFormat="1" applyBorder="1"/>
    <xf numFmtId="9" fontId="0" fillId="0" borderId="36" xfId="0" applyNumberFormat="1" applyBorder="1"/>
    <xf numFmtId="0" fontId="8" fillId="3" borderId="0" xfId="1" applyFont="1" applyFill="1" applyBorder="1" applyAlignment="1">
      <alignment horizontal="left" vertical="top" wrapText="1"/>
    </xf>
    <xf numFmtId="0" fontId="8" fillId="3" borderId="15" xfId="1" applyFont="1" applyFill="1" applyBorder="1" applyAlignment="1">
      <alignment horizontal="left" vertical="top" wrapText="1"/>
    </xf>
    <xf numFmtId="0" fontId="8" fillId="3" borderId="16" xfId="1" applyFont="1" applyFill="1" applyBorder="1" applyAlignment="1">
      <alignment horizontal="left" vertical="top" wrapText="1"/>
    </xf>
    <xf numFmtId="0" fontId="8" fillId="3" borderId="17" xfId="1" applyFont="1" applyFill="1" applyBorder="1" applyAlignment="1">
      <alignment horizontal="left" vertical="top" wrapText="1"/>
    </xf>
    <xf numFmtId="0" fontId="8" fillId="3" borderId="18" xfId="1" applyFont="1" applyFill="1" applyBorder="1" applyAlignment="1">
      <alignment horizontal="left" vertical="top" wrapText="1"/>
    </xf>
    <xf numFmtId="0" fontId="8" fillId="3" borderId="19" xfId="1" applyFont="1" applyFill="1" applyBorder="1" applyAlignment="1">
      <alignment horizontal="left" vertical="top" wrapText="1"/>
    </xf>
    <xf numFmtId="0" fontId="8" fillId="3" borderId="20" xfId="1" applyFont="1" applyFill="1" applyBorder="1" applyAlignment="1">
      <alignment horizontal="left" vertical="top" wrapText="1"/>
    </xf>
    <xf numFmtId="0" fontId="8" fillId="3" borderId="15" xfId="1" applyFont="1" applyFill="1" applyBorder="1" applyAlignment="1">
      <alignment horizontal="left" vertical="top" wrapText="1"/>
    </xf>
    <xf numFmtId="3" fontId="8" fillId="3" borderId="15" xfId="1" applyNumberFormat="1" applyFont="1" applyFill="1" applyBorder="1" applyAlignment="1">
      <alignment horizontal="left" vertical="top" wrapText="1"/>
    </xf>
    <xf numFmtId="3" fontId="2" fillId="0" borderId="34" xfId="0" applyNumberFormat="1" applyFont="1" applyBorder="1"/>
    <xf numFmtId="3" fontId="0" fillId="0" borderId="34" xfId="0" applyNumberFormat="1" applyBorder="1"/>
    <xf numFmtId="0" fontId="0" fillId="0" borderId="35" xfId="0" applyFill="1" applyBorder="1"/>
    <xf numFmtId="3" fontId="2" fillId="0" borderId="35" xfId="0" applyNumberFormat="1" applyFont="1" applyBorder="1"/>
    <xf numFmtId="3" fontId="0" fillId="0" borderId="35" xfId="0" applyNumberFormat="1" applyBorder="1"/>
    <xf numFmtId="3" fontId="8" fillId="3" borderId="15" xfId="1" applyNumberFormat="1" applyFont="1" applyFill="1" applyBorder="1" applyAlignment="1">
      <alignment horizontal="right" vertical="top" wrapText="1"/>
    </xf>
    <xf numFmtId="3" fontId="2" fillId="0" borderId="34" xfId="0" applyNumberFormat="1" applyFont="1" applyBorder="1" applyAlignment="1">
      <alignment horizontal="right"/>
    </xf>
    <xf numFmtId="3" fontId="0" fillId="0" borderId="34" xfId="0" applyNumberFormat="1" applyBorder="1" applyAlignment="1">
      <alignment horizontal="right"/>
    </xf>
    <xf numFmtId="10" fontId="8" fillId="3" borderId="15" xfId="1" applyNumberFormat="1" applyFont="1" applyFill="1" applyBorder="1" applyAlignment="1">
      <alignment horizontal="left" vertical="top" wrapText="1"/>
    </xf>
    <xf numFmtId="0" fontId="8" fillId="3" borderId="15" xfId="1" applyFont="1" applyFill="1" applyBorder="1" applyAlignment="1">
      <alignment horizontal="left" vertical="top" wrapText="1"/>
    </xf>
    <xf numFmtId="0" fontId="8" fillId="3" borderId="18" xfId="1" applyFont="1" applyFill="1" applyBorder="1" applyAlignment="1">
      <alignment horizontal="left" vertical="top" wrapText="1"/>
    </xf>
    <xf numFmtId="0" fontId="8" fillId="3" borderId="19" xfId="1" applyFont="1" applyFill="1" applyBorder="1" applyAlignment="1">
      <alignment horizontal="left" vertical="top" wrapText="1"/>
    </xf>
    <xf numFmtId="0" fontId="8" fillId="3" borderId="20" xfId="1" applyFont="1" applyFill="1" applyBorder="1" applyAlignment="1">
      <alignment horizontal="left" vertical="top" wrapText="1"/>
    </xf>
    <xf numFmtId="0" fontId="8" fillId="3" borderId="15" xfId="1" applyFont="1" applyFill="1" applyBorder="1" applyAlignment="1">
      <alignment horizontal="left" vertical="top" wrapText="1"/>
    </xf>
    <xf numFmtId="0" fontId="0" fillId="0" borderId="37" xfId="0" applyBorder="1"/>
    <xf numFmtId="9" fontId="0" fillId="0" borderId="34" xfId="0" applyNumberFormat="1" applyBorder="1"/>
    <xf numFmtId="9" fontId="2" fillId="0" borderId="34" xfId="0" applyNumberFormat="1" applyFont="1" applyBorder="1"/>
    <xf numFmtId="9" fontId="8" fillId="3" borderId="1" xfId="0" applyNumberFormat="1" applyFont="1" applyFill="1" applyBorder="1" applyAlignment="1">
      <alignment horizontal="right" vertical="top" wrapText="1"/>
    </xf>
    <xf numFmtId="3" fontId="8" fillId="3" borderId="1" xfId="0" applyNumberFormat="1" applyFont="1" applyFill="1" applyBorder="1" applyAlignment="1">
      <alignment horizontal="right" vertical="top" wrapText="1"/>
    </xf>
    <xf numFmtId="0" fontId="8" fillId="3" borderId="15" xfId="0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right" vertical="top" wrapText="1"/>
    </xf>
    <xf numFmtId="3" fontId="0" fillId="0" borderId="1" xfId="0" applyNumberFormat="1" applyBorder="1" applyAlignment="1">
      <alignment horizontal="right"/>
    </xf>
    <xf numFmtId="0" fontId="8" fillId="3" borderId="14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left" vertical="top" wrapText="1"/>
    </xf>
    <xf numFmtId="3" fontId="8" fillId="3" borderId="15" xfId="1" applyNumberFormat="1" applyFont="1" applyFill="1" applyBorder="1" applyAlignment="1">
      <alignment horizontal="left" vertical="top" wrapText="1"/>
    </xf>
    <xf numFmtId="0" fontId="8" fillId="3" borderId="0" xfId="1" applyFont="1" applyFill="1" applyBorder="1" applyAlignment="1">
      <alignment horizontal="left" vertical="top" wrapText="1"/>
    </xf>
    <xf numFmtId="0" fontId="8" fillId="3" borderId="15" xfId="52" applyFont="1" applyFill="1" applyBorder="1" applyAlignment="1">
      <alignment horizontal="left" vertical="top" wrapText="1"/>
    </xf>
    <xf numFmtId="3" fontId="8" fillId="3" borderId="15" xfId="52" applyNumberFormat="1" applyFont="1" applyFill="1" applyBorder="1" applyAlignment="1">
      <alignment horizontal="left" vertical="top" wrapText="1"/>
    </xf>
    <xf numFmtId="0" fontId="8" fillId="3" borderId="14" xfId="52" applyFont="1" applyFill="1" applyBorder="1" applyAlignment="1">
      <alignment horizontal="center" vertical="center" wrapText="1"/>
    </xf>
    <xf numFmtId="0" fontId="8" fillId="3" borderId="21" xfId="52" applyFont="1" applyFill="1" applyBorder="1" applyAlignment="1">
      <alignment horizontal="left" vertical="top" wrapText="1"/>
    </xf>
    <xf numFmtId="0" fontId="8" fillId="3" borderId="23" xfId="52" applyFont="1" applyFill="1" applyBorder="1" applyAlignment="1">
      <alignment horizontal="left" vertical="top" wrapText="1"/>
    </xf>
    <xf numFmtId="0" fontId="8" fillId="3" borderId="0" xfId="52" applyFont="1" applyFill="1" applyBorder="1" applyAlignment="1">
      <alignment horizontal="left" vertical="top" wrapText="1"/>
    </xf>
    <xf numFmtId="0" fontId="8" fillId="3" borderId="22" xfId="52" applyFont="1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left" vertical="top" wrapText="1"/>
    </xf>
    <xf numFmtId="0" fontId="8" fillId="3" borderId="23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top" wrapText="1"/>
    </xf>
    <xf numFmtId="3" fontId="8" fillId="3" borderId="15" xfId="0" applyNumberFormat="1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top" wrapText="1"/>
    </xf>
  </cellXfs>
  <cellStyles count="55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3" builtinId="9" hidden="1"/>
    <cellStyle name="Followed Hyperlink" xfId="54" builtinId="9" hidden="1"/>
    <cellStyle name="Hyperlink" xfId="3" builtinId="8"/>
    <cellStyle name="Normal" xfId="0" builtinId="0"/>
    <cellStyle name="Normal 2" xfId="52"/>
    <cellStyle name="Normal 3" xfId="1"/>
    <cellStyle name="Percent" xfId="51" builtinId="5"/>
    <cellStyle name="Percent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age population'!$B$2</c:f>
              <c:strCache>
                <c:ptCount val="1"/>
                <c:pt idx="0">
                  <c:v>Working age population, 2011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Lbls>
            <c:dLbl>
              <c:idx val="0"/>
              <c:layout>
                <c:manualLayout>
                  <c:x val="4.8484839229808565E-3"/>
                  <c:y val="-2.2197846219671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'working age population'!$A$3:$A$7</c:f>
              <c:strCache>
                <c:ptCount val="5"/>
                <c:pt idx="0">
                  <c:v>United States</c:v>
                </c:pt>
                <c:pt idx="1">
                  <c:v>Buffalo </c:v>
                </c:pt>
                <c:pt idx="2">
                  <c:v>Rochester</c:v>
                </c:pt>
                <c:pt idx="3">
                  <c:v>Albany</c:v>
                </c:pt>
                <c:pt idx="4">
                  <c:v>Syracuse </c:v>
                </c:pt>
              </c:strCache>
            </c:strRef>
          </c:cat>
          <c:val>
            <c:numRef>
              <c:f>'working age population'!$B$3:$B$7</c:f>
              <c:numCache>
                <c:formatCode>#,##0</c:formatCode>
                <c:ptCount val="5"/>
                <c:pt idx="0">
                  <c:v>196296192</c:v>
                </c:pt>
                <c:pt idx="1">
                  <c:v>172579</c:v>
                </c:pt>
                <c:pt idx="2">
                  <c:v>140077</c:v>
                </c:pt>
                <c:pt idx="3">
                  <c:v>63970</c:v>
                </c:pt>
                <c:pt idx="4">
                  <c:v>96392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71524480"/>
        <c:axId val="171526016"/>
      </c:barChart>
      <c:catAx>
        <c:axId val="1715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i="0"/>
            </a:pPr>
            <a:endParaRPr lang="en-US"/>
          </a:p>
        </c:txPr>
        <c:crossAx val="171526016"/>
        <c:crosses val="autoZero"/>
        <c:auto val="1"/>
        <c:lblAlgn val="ctr"/>
        <c:lblOffset val="100"/>
        <c:noMultiLvlLbl val="0"/>
      </c:catAx>
      <c:valAx>
        <c:axId val="17152601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1524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Not Hispanic or Latino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Race!$H$19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Race!$G$20:$G$25</c:f>
              <c:strCache>
                <c:ptCount val="6"/>
                <c:pt idx="0">
                  <c:v>US</c:v>
                </c:pt>
                <c:pt idx="1">
                  <c:v>Rochester</c:v>
                </c:pt>
                <c:pt idx="2">
                  <c:v>Buffalo</c:v>
                </c:pt>
                <c:pt idx="3">
                  <c:v>NYS</c:v>
                </c:pt>
                <c:pt idx="4">
                  <c:v>Albany</c:v>
                </c:pt>
                <c:pt idx="5">
                  <c:v>Syracuse </c:v>
                </c:pt>
              </c:strCache>
            </c:strRef>
          </c:cat>
          <c:val>
            <c:numRef>
              <c:f>Race!$H$20:$H$25</c:f>
              <c:numCache>
                <c:formatCode>0%</c:formatCode>
                <c:ptCount val="6"/>
                <c:pt idx="0">
                  <c:v>0.82</c:v>
                </c:pt>
                <c:pt idx="1">
                  <c:v>0.83</c:v>
                </c:pt>
                <c:pt idx="2">
                  <c:v>0.9</c:v>
                </c:pt>
                <c:pt idx="3">
                  <c:v>0.92</c:v>
                </c:pt>
                <c:pt idx="4">
                  <c:v>0.92</c:v>
                </c:pt>
                <c:pt idx="5">
                  <c:v>0.93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7774464"/>
        <c:axId val="227777152"/>
      </c:barChart>
      <c:catAx>
        <c:axId val="2277744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27777152"/>
        <c:crosses val="autoZero"/>
        <c:auto val="1"/>
        <c:lblAlgn val="ctr"/>
        <c:lblOffset val="100"/>
        <c:noMultiLvlLbl val="0"/>
      </c:catAx>
      <c:valAx>
        <c:axId val="2277771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2777446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Hispanic</a:t>
            </a:r>
            <a:r>
              <a:rPr lang="en-US" sz="1400" b="0" baseline="0"/>
              <a:t>  vs. Non-Hispanic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19633191804001"/>
          <c:y val="0.20751341225087"/>
          <c:w val="0.81638328742710697"/>
          <c:h val="0.598042214187002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Race!$L$49</c:f>
              <c:strCache>
                <c:ptCount val="1"/>
                <c:pt idx="0">
                  <c:v>Hispanic / Latino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Race!$K$50:$K$55</c:f>
              <c:strCache>
                <c:ptCount val="6"/>
                <c:pt idx="0">
                  <c:v>Syracuse </c:v>
                </c:pt>
                <c:pt idx="1">
                  <c:v>Rochester</c:v>
                </c:pt>
                <c:pt idx="2">
                  <c:v>Buffalo</c:v>
                </c:pt>
                <c:pt idx="3">
                  <c:v>Albany</c:v>
                </c:pt>
                <c:pt idx="4">
                  <c:v>NYS</c:v>
                </c:pt>
                <c:pt idx="5">
                  <c:v>US</c:v>
                </c:pt>
              </c:strCache>
            </c:strRef>
          </c:cat>
          <c:val>
            <c:numRef>
              <c:f>Race!$L$50:$L$55</c:f>
              <c:numCache>
                <c:formatCode>0%</c:formatCode>
                <c:ptCount val="6"/>
                <c:pt idx="0">
                  <c:v>7.0000000000000007E-2</c:v>
                </c:pt>
                <c:pt idx="1">
                  <c:v>0.17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Race!$M$49</c:f>
              <c:strCache>
                <c:ptCount val="1"/>
                <c:pt idx="0">
                  <c:v> Non-Hispanic / Latino Population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Race!$K$50:$K$55</c:f>
              <c:strCache>
                <c:ptCount val="6"/>
                <c:pt idx="0">
                  <c:v>Syracuse </c:v>
                </c:pt>
                <c:pt idx="1">
                  <c:v>Rochester</c:v>
                </c:pt>
                <c:pt idx="2">
                  <c:v>Buffalo</c:v>
                </c:pt>
                <c:pt idx="3">
                  <c:v>Albany</c:v>
                </c:pt>
                <c:pt idx="4">
                  <c:v>NYS</c:v>
                </c:pt>
                <c:pt idx="5">
                  <c:v>US</c:v>
                </c:pt>
              </c:strCache>
            </c:strRef>
          </c:cat>
          <c:val>
            <c:numRef>
              <c:f>Race!$M$50:$M$55</c:f>
              <c:numCache>
                <c:formatCode>0%</c:formatCode>
                <c:ptCount val="6"/>
                <c:pt idx="0">
                  <c:v>0.93</c:v>
                </c:pt>
                <c:pt idx="1">
                  <c:v>0.83</c:v>
                </c:pt>
                <c:pt idx="2">
                  <c:v>0.9</c:v>
                </c:pt>
                <c:pt idx="3">
                  <c:v>0.92</c:v>
                </c:pt>
                <c:pt idx="4">
                  <c:v>0.92</c:v>
                </c:pt>
                <c:pt idx="5">
                  <c:v>0.82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25"/>
        <c:axId val="228495360"/>
        <c:axId val="228496896"/>
      </c:barChart>
      <c:catAx>
        <c:axId val="2284953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28496896"/>
        <c:crosses val="autoZero"/>
        <c:auto val="1"/>
        <c:lblAlgn val="ctr"/>
        <c:lblOffset val="100"/>
        <c:noMultiLvlLbl val="0"/>
      </c:catAx>
      <c:valAx>
        <c:axId val="2284968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28495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23276486539041"/>
          <c:y val="0.87842560570661798"/>
          <c:w val="0.73716417049337302"/>
          <c:h val="8.371716108298299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  Hispanic or Latino (of any race)</a:t>
            </a:r>
          </a:p>
          <a:p>
            <a:pPr>
              <a:defRPr/>
            </a:pPr>
            <a:r>
              <a:rPr lang="en-US" sz="1200" b="0"/>
              <a:t>2011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Race!$B$19:$B$20</c:f>
              <c:strCache>
                <c:ptCount val="1"/>
                <c:pt idx="0">
                  <c:v>  Hispanic or Latino (of any race) 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Race!$A$21:$A$26</c:f>
              <c:strCache>
                <c:ptCount val="6"/>
                <c:pt idx="0">
                  <c:v>Syracuse </c:v>
                </c:pt>
                <c:pt idx="1">
                  <c:v>NYS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US</c:v>
                </c:pt>
              </c:strCache>
            </c:strRef>
          </c:cat>
          <c:val>
            <c:numRef>
              <c:f>Race!$B$21:$B$26</c:f>
              <c:numCache>
                <c:formatCode>0%</c:formatCode>
                <c:ptCount val="6"/>
                <c:pt idx="0">
                  <c:v>7.0000000000000007E-2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0.17</c:v>
                </c:pt>
                <c:pt idx="5">
                  <c:v>0.18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580416"/>
        <c:axId val="231583104"/>
      </c:barChart>
      <c:catAx>
        <c:axId val="2315804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583104"/>
        <c:crosses val="autoZero"/>
        <c:auto val="1"/>
        <c:lblAlgn val="ctr"/>
        <c:lblOffset val="100"/>
        <c:noMultiLvlLbl val="0"/>
      </c:catAx>
      <c:valAx>
        <c:axId val="2315831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580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Hispanic  vs. Non-Hispanic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2011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8502843394576"/>
          <c:y val="0.21323126275882201"/>
          <c:w val="0.81205271216097996"/>
          <c:h val="0.64325021872265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Race!$P$50</c:f>
              <c:strCache>
                <c:ptCount val="1"/>
                <c:pt idx="0">
                  <c:v>Hispanic / Latino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Race!$O$51:$O$56</c:f>
              <c:strCache>
                <c:ptCount val="6"/>
                <c:pt idx="0">
                  <c:v>US</c:v>
                </c:pt>
                <c:pt idx="1">
                  <c:v>NYS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 </c:v>
                </c:pt>
              </c:strCache>
            </c:strRef>
          </c:cat>
          <c:val>
            <c:numRef>
              <c:f>Race!$P$51:$P$56</c:f>
              <c:numCache>
                <c:formatCode>0%</c:formatCode>
                <c:ptCount val="6"/>
                <c:pt idx="0">
                  <c:v>0.18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0.17</c:v>
                </c:pt>
                <c:pt idx="5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Race!$Q$50</c:f>
              <c:strCache>
                <c:ptCount val="1"/>
                <c:pt idx="0">
                  <c:v> Non-Hispanic / Latino Population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Race!$O$51:$O$56</c:f>
              <c:strCache>
                <c:ptCount val="6"/>
                <c:pt idx="0">
                  <c:v>US</c:v>
                </c:pt>
                <c:pt idx="1">
                  <c:v>NYS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 </c:v>
                </c:pt>
              </c:strCache>
            </c:strRef>
          </c:cat>
          <c:val>
            <c:numRef>
              <c:f>Race!$Q$51:$Q$56</c:f>
              <c:numCache>
                <c:formatCode>0%</c:formatCode>
                <c:ptCount val="6"/>
                <c:pt idx="0">
                  <c:v>0.82</c:v>
                </c:pt>
                <c:pt idx="1">
                  <c:v>0.92</c:v>
                </c:pt>
                <c:pt idx="2">
                  <c:v>0.92</c:v>
                </c:pt>
                <c:pt idx="3">
                  <c:v>0.9</c:v>
                </c:pt>
                <c:pt idx="4">
                  <c:v>0.83</c:v>
                </c:pt>
                <c:pt idx="5">
                  <c:v>0.93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727872"/>
        <c:axId val="231729408"/>
      </c:barChart>
      <c:catAx>
        <c:axId val="2317278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729408"/>
        <c:crosses val="autoZero"/>
        <c:auto val="1"/>
        <c:lblAlgn val="ctr"/>
        <c:lblOffset val="100"/>
        <c:noMultiLvlLbl val="0"/>
      </c:catAx>
      <c:valAx>
        <c:axId val="23172940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727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883595800524899"/>
          <c:y val="0.87025481189851295"/>
          <c:w val="0.75455008748906405"/>
          <c:h val="8.371719160104990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White Families in Poverty </a:t>
            </a:r>
            <a:r>
              <a:rPr lang="en-US" sz="1400" b="0" baseline="0"/>
              <a:t> </a:t>
            </a:r>
          </a:p>
          <a:p>
            <a:pPr>
              <a:defRPr/>
            </a:pPr>
            <a:r>
              <a:rPr lang="en-US" sz="1200" b="0" baseline="0"/>
              <a:t>2007-11</a:t>
            </a:r>
            <a:endParaRPr lang="en-US" sz="1200" b="0"/>
          </a:p>
        </c:rich>
      </c:tx>
      <c:layout>
        <c:manualLayout>
          <c:xMode val="edge"/>
          <c:yMode val="edge"/>
          <c:x val="0.263937445319335"/>
          <c:y val="3.7037037037037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families'!$J$26:$J$27</c:f>
              <c:strCache>
                <c:ptCount val="1"/>
                <c:pt idx="0">
                  <c:v>White Families in Poverty 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families'!$I$28:$I$31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Rochester</c:v>
                </c:pt>
                <c:pt idx="3">
                  <c:v>Syracuse </c:v>
                </c:pt>
              </c:strCache>
            </c:strRef>
          </c:cat>
          <c:val>
            <c:numRef>
              <c:f>'Poverty by Race of families'!$J$28:$J$31</c:f>
              <c:numCache>
                <c:formatCode>0%</c:formatCode>
                <c:ptCount val="4"/>
                <c:pt idx="0">
                  <c:v>7.0000000000000007E-2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757696"/>
        <c:axId val="231772928"/>
      </c:barChart>
      <c:catAx>
        <c:axId val="2317576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772928"/>
        <c:crosses val="autoZero"/>
        <c:auto val="1"/>
        <c:lblAlgn val="ctr"/>
        <c:lblOffset val="100"/>
        <c:noMultiLvlLbl val="0"/>
      </c:catAx>
      <c:valAx>
        <c:axId val="2317729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75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Black/African American Families in Poverty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2007-11</a:t>
            </a:r>
            <a:r>
              <a:rPr lang="en-US" sz="1200" b="0"/>
              <a:t>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families'!$J$37:$J$38</c:f>
              <c:strCache>
                <c:ptCount val="1"/>
                <c:pt idx="0">
                  <c:v>Black/African American Families in Poverty Percentage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families'!$I$39:$I$42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Buffalo</c:v>
                </c:pt>
                <c:pt idx="3">
                  <c:v>Syracuse </c:v>
                </c:pt>
              </c:strCache>
            </c:strRef>
          </c:cat>
          <c:val>
            <c:numRef>
              <c:f>'Poverty by Race of families'!$J$39:$J$42</c:f>
              <c:numCache>
                <c:formatCode>0%</c:formatCode>
                <c:ptCount val="4"/>
                <c:pt idx="0">
                  <c:v>0.27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792000"/>
        <c:axId val="231803136"/>
      </c:barChart>
      <c:catAx>
        <c:axId val="2317920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803136"/>
        <c:crosses val="autoZero"/>
        <c:auto val="1"/>
        <c:lblAlgn val="ctr"/>
        <c:lblOffset val="100"/>
        <c:noMultiLvlLbl val="0"/>
      </c:catAx>
      <c:valAx>
        <c:axId val="23180313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792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American Indian or Alaska Native Families in Poverty </a:t>
            </a:r>
          </a:p>
          <a:p>
            <a:pPr>
              <a:defRPr/>
            </a:pPr>
            <a:r>
              <a:rPr lang="en-US" sz="1200" b="0"/>
              <a:t>2007-11 </a:t>
            </a:r>
          </a:p>
        </c:rich>
      </c:tx>
      <c:overlay val="0"/>
      <c:spPr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families'!$J$45:$J$46</c:f>
              <c:strCache>
                <c:ptCount val="1"/>
                <c:pt idx="0">
                  <c:v>American Indian or Alaska Native Families in Poverty 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families'!$I$47:$I$50</c:f>
              <c:strCache>
                <c:ptCount val="4"/>
                <c:pt idx="0">
                  <c:v>Syracuse </c:v>
                </c:pt>
                <c:pt idx="1">
                  <c:v>Albany</c:v>
                </c:pt>
                <c:pt idx="2">
                  <c:v>Buffalo</c:v>
                </c:pt>
                <c:pt idx="3">
                  <c:v>Rochester</c:v>
                </c:pt>
              </c:strCache>
            </c:strRef>
          </c:cat>
          <c:val>
            <c:numRef>
              <c:f>'Poverty by Race of families'!$J$47:$J$50</c:f>
              <c:numCache>
                <c:formatCode>0%</c:formatCode>
                <c:ptCount val="4"/>
                <c:pt idx="0">
                  <c:v>0.34</c:v>
                </c:pt>
                <c:pt idx="1">
                  <c:v>0.38</c:v>
                </c:pt>
                <c:pt idx="2">
                  <c:v>0.42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855232"/>
        <c:axId val="231862272"/>
      </c:barChart>
      <c:catAx>
        <c:axId val="2318552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862272"/>
        <c:crosses val="autoZero"/>
        <c:auto val="1"/>
        <c:lblAlgn val="ctr"/>
        <c:lblOffset val="100"/>
        <c:noMultiLvlLbl val="0"/>
      </c:catAx>
      <c:valAx>
        <c:axId val="2318622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8552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Asian Families in Poverty 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families'!$J$54:$J$55</c:f>
              <c:strCache>
                <c:ptCount val="1"/>
                <c:pt idx="0">
                  <c:v>Asian Families in Poverty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families'!$I$56:$I$59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Buffalo</c:v>
                </c:pt>
                <c:pt idx="3">
                  <c:v>Syracuse </c:v>
                </c:pt>
              </c:strCache>
            </c:strRef>
          </c:cat>
          <c:val>
            <c:numRef>
              <c:f>'Poverty by Race of families'!$J$56:$J$59</c:f>
              <c:numCache>
                <c:formatCode>0%</c:formatCode>
                <c:ptCount val="4"/>
                <c:pt idx="0">
                  <c:v>0.15</c:v>
                </c:pt>
                <c:pt idx="1">
                  <c:v>0.23</c:v>
                </c:pt>
                <c:pt idx="2">
                  <c:v>0.41</c:v>
                </c:pt>
                <c:pt idx="3">
                  <c:v>0.43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893632"/>
        <c:axId val="231900672"/>
      </c:barChart>
      <c:catAx>
        <c:axId val="231893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900672"/>
        <c:crosses val="autoZero"/>
        <c:auto val="1"/>
        <c:lblAlgn val="ctr"/>
        <c:lblOffset val="100"/>
        <c:noMultiLvlLbl val="0"/>
      </c:catAx>
      <c:valAx>
        <c:axId val="23190067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893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Hispanic / Latino Families in Poverty</a:t>
            </a:r>
          </a:p>
          <a:p>
            <a:pPr>
              <a:defRPr/>
            </a:pPr>
            <a:r>
              <a:rPr lang="en-US" sz="1200" b="0"/>
              <a:t>2007-11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families'!$J$63:$J$64</c:f>
              <c:strCache>
                <c:ptCount val="1"/>
                <c:pt idx="0">
                  <c:v>Hispanic / Latino Families in Poverty 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families'!$I$65:$I$68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 </c:v>
                </c:pt>
                <c:pt idx="3">
                  <c:v>Buffalo</c:v>
                </c:pt>
              </c:strCache>
            </c:strRef>
          </c:cat>
          <c:val>
            <c:numRef>
              <c:f>'Poverty by Race of families'!$J$65:$J$68</c:f>
              <c:numCache>
                <c:formatCode>0%</c:formatCode>
                <c:ptCount val="4"/>
                <c:pt idx="0">
                  <c:v>0.39</c:v>
                </c:pt>
                <c:pt idx="1">
                  <c:v>0.41</c:v>
                </c:pt>
                <c:pt idx="2">
                  <c:v>0.43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1932288"/>
        <c:axId val="231934976"/>
      </c:barChart>
      <c:catAx>
        <c:axId val="2319322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1934976"/>
        <c:crosses val="autoZero"/>
        <c:auto val="1"/>
        <c:lblAlgn val="ctr"/>
        <c:lblOffset val="100"/>
        <c:noMultiLvlLbl val="0"/>
      </c:catAx>
      <c:valAx>
        <c:axId val="23193497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1932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Poverty Comparison by Race</a:t>
            </a:r>
          </a:p>
          <a:p>
            <a:pPr>
              <a:defRPr/>
            </a:pPr>
            <a:r>
              <a:rPr lang="en-US" sz="1200" b="0"/>
              <a:t>2007-11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families'!$B$83:$B$84</c:f>
              <c:strCache>
                <c:ptCount val="1"/>
                <c:pt idx="0">
                  <c:v>Syracuse Poverty Comparison by Race Pecentage below Poverty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families'!$A$85:$A$89</c:f>
              <c:strCache>
                <c:ptCount val="5"/>
                <c:pt idx="0">
                  <c:v>White</c:v>
                </c:pt>
                <c:pt idx="1">
                  <c:v>American Indian / Alaska Native</c:v>
                </c:pt>
                <c:pt idx="2">
                  <c:v>Black / African American </c:v>
                </c:pt>
                <c:pt idx="3">
                  <c:v>Asian</c:v>
                </c:pt>
                <c:pt idx="4">
                  <c:v>Hispanic / Latino</c:v>
                </c:pt>
              </c:strCache>
            </c:strRef>
          </c:cat>
          <c:val>
            <c:numRef>
              <c:f>'Poverty by Race of families'!$B$85:$B$89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0.34</c:v>
                </c:pt>
                <c:pt idx="2">
                  <c:v>0.38</c:v>
                </c:pt>
                <c:pt idx="3">
                  <c:v>0.43</c:v>
                </c:pt>
                <c:pt idx="4">
                  <c:v>0.43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-25"/>
        <c:axId val="232118144"/>
        <c:axId val="232166144"/>
      </c:barChart>
      <c:catAx>
        <c:axId val="2321181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2166144"/>
        <c:crosses val="autoZero"/>
        <c:auto val="1"/>
        <c:lblAlgn val="ctr"/>
        <c:lblOffset val="100"/>
        <c:noMultiLvlLbl val="0"/>
      </c:catAx>
      <c:valAx>
        <c:axId val="2321661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2118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Working Age Population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'working age population'!$F$3:$F$6</c:f>
              <c:strCache>
                <c:ptCount val="4"/>
                <c:pt idx="0">
                  <c:v>Buffalo </c:v>
                </c:pt>
                <c:pt idx="1">
                  <c:v>Rochester</c:v>
                </c:pt>
                <c:pt idx="2">
                  <c:v>Syracuse </c:v>
                </c:pt>
                <c:pt idx="3">
                  <c:v>Albany</c:v>
                </c:pt>
              </c:strCache>
            </c:strRef>
          </c:cat>
          <c:val>
            <c:numRef>
              <c:f>'working age population'!$G$3:$G$6</c:f>
              <c:numCache>
                <c:formatCode>#,##0</c:formatCode>
                <c:ptCount val="4"/>
                <c:pt idx="0">
                  <c:v>172579</c:v>
                </c:pt>
                <c:pt idx="1">
                  <c:v>140077</c:v>
                </c:pt>
                <c:pt idx="2">
                  <c:v>96392</c:v>
                </c:pt>
                <c:pt idx="3">
                  <c:v>63970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1541248"/>
        <c:axId val="171543936"/>
      </c:barChart>
      <c:catAx>
        <c:axId val="17154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i="0"/>
            </a:pPr>
            <a:endParaRPr lang="en-US"/>
          </a:p>
        </c:txPr>
        <c:crossAx val="171543936"/>
        <c:crosses val="autoZero"/>
        <c:auto val="1"/>
        <c:lblAlgn val="ctr"/>
        <c:lblOffset val="100"/>
        <c:noMultiLvlLbl val="0"/>
      </c:catAx>
      <c:valAx>
        <c:axId val="171543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71541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Poverty Comparsion by Race 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layout>
        <c:manualLayout>
          <c:xMode val="edge"/>
          <c:yMode val="edge"/>
          <c:x val="0.29954639175257702"/>
          <c:y val="2.79023374249438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682874692209902"/>
          <c:y val="0.195547364453175"/>
          <c:w val="0.57018156235625195"/>
          <c:h val="0.692843285847049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'Poverty by Race of families'!$A$105</c:f>
              <c:strCache>
                <c:ptCount val="1"/>
                <c:pt idx="0">
                  <c:v>Albany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 u="none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families'!$B$103:$F$104</c:f>
              <c:strCache>
                <c:ptCount val="5"/>
                <c:pt idx="0">
                  <c:v>White</c:v>
                </c:pt>
                <c:pt idx="1">
                  <c:v>Black / African American</c:v>
                </c:pt>
                <c:pt idx="2">
                  <c:v>American Indian / Alaska Native</c:v>
                </c:pt>
                <c:pt idx="3">
                  <c:v>Asian</c:v>
                </c:pt>
                <c:pt idx="4">
                  <c:v>Hispanic / Latino </c:v>
                </c:pt>
              </c:strCache>
            </c:strRef>
          </c:cat>
          <c:val>
            <c:numRef>
              <c:f>'Poverty by Race of families'!$B$105:$F$105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0.27</c:v>
                </c:pt>
                <c:pt idx="2">
                  <c:v>0.38</c:v>
                </c:pt>
                <c:pt idx="3">
                  <c:v>0.15</c:v>
                </c:pt>
                <c:pt idx="4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'Poverty by Race of families'!$A$106</c:f>
              <c:strCache>
                <c:ptCount val="1"/>
                <c:pt idx="0">
                  <c:v>Rochester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families'!$B$103:$F$104</c:f>
              <c:strCache>
                <c:ptCount val="5"/>
                <c:pt idx="0">
                  <c:v>White</c:v>
                </c:pt>
                <c:pt idx="1">
                  <c:v>Black / African American</c:v>
                </c:pt>
                <c:pt idx="2">
                  <c:v>American Indian / Alaska Native</c:v>
                </c:pt>
                <c:pt idx="3">
                  <c:v>Asian</c:v>
                </c:pt>
                <c:pt idx="4">
                  <c:v>Hispanic / Latino </c:v>
                </c:pt>
              </c:strCache>
            </c:strRef>
          </c:cat>
          <c:val>
            <c:numRef>
              <c:f>'Poverty by Race of families'!$B$106:$F$106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0.33</c:v>
                </c:pt>
                <c:pt idx="2">
                  <c:v>0.45</c:v>
                </c:pt>
                <c:pt idx="3">
                  <c:v>0.23</c:v>
                </c:pt>
                <c:pt idx="4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'Poverty by Race of families'!$A$107</c:f>
              <c:strCache>
                <c:ptCount val="1"/>
                <c:pt idx="0">
                  <c:v>Syracuse 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families'!$B$103:$F$104</c:f>
              <c:strCache>
                <c:ptCount val="5"/>
                <c:pt idx="0">
                  <c:v>White</c:v>
                </c:pt>
                <c:pt idx="1">
                  <c:v>Black / African American</c:v>
                </c:pt>
                <c:pt idx="2">
                  <c:v>American Indian / Alaska Native</c:v>
                </c:pt>
                <c:pt idx="3">
                  <c:v>Asian</c:v>
                </c:pt>
                <c:pt idx="4">
                  <c:v>Hispanic / Latino </c:v>
                </c:pt>
              </c:strCache>
            </c:strRef>
          </c:cat>
          <c:val>
            <c:numRef>
              <c:f>'Poverty by Race of families'!$B$107:$F$107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0.38</c:v>
                </c:pt>
                <c:pt idx="2">
                  <c:v>0.34</c:v>
                </c:pt>
                <c:pt idx="3">
                  <c:v>0.43</c:v>
                </c:pt>
                <c:pt idx="4">
                  <c:v>0.43</c:v>
                </c:pt>
              </c:numCache>
            </c:numRef>
          </c:val>
        </c:ser>
        <c:ser>
          <c:idx val="3"/>
          <c:order val="3"/>
          <c:tx>
            <c:strRef>
              <c:f>'Poverty by Race of families'!$A$108</c:f>
              <c:strCache>
                <c:ptCount val="1"/>
                <c:pt idx="0">
                  <c:v>Buffalo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'Poverty by Race of families'!$B$103:$F$104</c:f>
              <c:strCache>
                <c:ptCount val="5"/>
                <c:pt idx="0">
                  <c:v>White</c:v>
                </c:pt>
                <c:pt idx="1">
                  <c:v>Black / African American</c:v>
                </c:pt>
                <c:pt idx="2">
                  <c:v>American Indian / Alaska Native</c:v>
                </c:pt>
                <c:pt idx="3">
                  <c:v>Asian</c:v>
                </c:pt>
                <c:pt idx="4">
                  <c:v>Hispanic / Latino </c:v>
                </c:pt>
              </c:strCache>
            </c:strRef>
          </c:cat>
          <c:val>
            <c:numRef>
              <c:f>'Poverty by Race of families'!$B$108:$F$108</c:f>
              <c:numCache>
                <c:formatCode>0%</c:formatCode>
                <c:ptCount val="5"/>
                <c:pt idx="0">
                  <c:v>0.14000000000000001</c:v>
                </c:pt>
                <c:pt idx="1">
                  <c:v>0.34100000000000003</c:v>
                </c:pt>
                <c:pt idx="2">
                  <c:v>0.42</c:v>
                </c:pt>
                <c:pt idx="3">
                  <c:v>0.41</c:v>
                </c:pt>
                <c:pt idx="4">
                  <c:v>0.51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2550784"/>
        <c:axId val="232552320"/>
      </c:barChart>
      <c:catAx>
        <c:axId val="2325507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2552320"/>
        <c:crosses val="autoZero"/>
        <c:auto val="1"/>
        <c:lblAlgn val="ctr"/>
        <c:lblOffset val="100"/>
        <c:noMultiLvlLbl val="0"/>
      </c:catAx>
      <c:valAx>
        <c:axId val="2325523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2550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570778652668401"/>
          <c:y val="0.91192147856518002"/>
          <c:w val="0.593513109830343"/>
          <c:h val="7.207936441676740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Age Groups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82432129570141"/>
          <c:y val="0.15926697207056639"/>
          <c:w val="0.8505855458769741"/>
          <c:h val="0.73287623293670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Age!$B$32</c:f>
              <c:strCache>
                <c:ptCount val="1"/>
                <c:pt idx="0">
                  <c:v>Under 5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Age!$A$33:$A$38</c:f>
              <c:strCache>
                <c:ptCount val="6"/>
                <c:pt idx="0">
                  <c:v>US</c:v>
                </c:pt>
                <c:pt idx="1">
                  <c:v>New York 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</c:v>
                </c:pt>
              </c:strCache>
            </c:strRef>
          </c:cat>
          <c:val>
            <c:numRef>
              <c:f>Age!$B$33:$B$38</c:f>
              <c:numCache>
                <c:formatCode>0%</c:formatCode>
                <c:ptCount val="6"/>
                <c:pt idx="0">
                  <c:v>7.0000000000000007E-2</c:v>
                </c:pt>
                <c:pt idx="1">
                  <c:v>0.06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Age!$C$32</c:f>
              <c:strCache>
                <c:ptCount val="1"/>
                <c:pt idx="0">
                  <c:v>Under 18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Age!$A$33:$A$38</c:f>
              <c:strCache>
                <c:ptCount val="6"/>
                <c:pt idx="0">
                  <c:v>US</c:v>
                </c:pt>
                <c:pt idx="1">
                  <c:v>New York 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</c:v>
                </c:pt>
              </c:strCache>
            </c:strRef>
          </c:cat>
          <c:val>
            <c:numRef>
              <c:f>Age!$C$33:$C$38</c:f>
              <c:numCache>
                <c:formatCode>0%</c:formatCode>
                <c:ptCount val="6"/>
                <c:pt idx="0">
                  <c:v>0.24</c:v>
                </c:pt>
                <c:pt idx="1">
                  <c:v>0.23</c:v>
                </c:pt>
                <c:pt idx="2">
                  <c:v>0.18</c:v>
                </c:pt>
                <c:pt idx="3">
                  <c:v>0.24</c:v>
                </c:pt>
                <c:pt idx="4">
                  <c:v>0.25</c:v>
                </c:pt>
                <c:pt idx="5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Age!$D$32</c:f>
              <c:strCache>
                <c:ptCount val="1"/>
                <c:pt idx="0">
                  <c:v>18 - 64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Age!$A$33:$A$38</c:f>
              <c:strCache>
                <c:ptCount val="6"/>
                <c:pt idx="0">
                  <c:v>US</c:v>
                </c:pt>
                <c:pt idx="1">
                  <c:v>New York 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</c:v>
                </c:pt>
              </c:strCache>
            </c:strRef>
          </c:cat>
          <c:val>
            <c:numRef>
              <c:f>Age!$D$33:$D$38</c:f>
              <c:numCache>
                <c:formatCode>0%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0.7</c:v>
                </c:pt>
                <c:pt idx="3">
                  <c:v>0.64</c:v>
                </c:pt>
                <c:pt idx="4">
                  <c:v>0.66</c:v>
                </c:pt>
                <c:pt idx="5">
                  <c:v>0.66</c:v>
                </c:pt>
              </c:numCache>
            </c:numRef>
          </c:val>
        </c:ser>
        <c:ser>
          <c:idx val="3"/>
          <c:order val="3"/>
          <c:tx>
            <c:strRef>
              <c:f>Age!$E$32</c:f>
              <c:strCache>
                <c:ptCount val="1"/>
                <c:pt idx="0">
                  <c:v>65+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Age!$A$33:$A$38</c:f>
              <c:strCache>
                <c:ptCount val="6"/>
                <c:pt idx="0">
                  <c:v>US</c:v>
                </c:pt>
                <c:pt idx="1">
                  <c:v>New York </c:v>
                </c:pt>
                <c:pt idx="2">
                  <c:v>Albany</c:v>
                </c:pt>
                <c:pt idx="3">
                  <c:v>Buffalo</c:v>
                </c:pt>
                <c:pt idx="4">
                  <c:v>Rochester</c:v>
                </c:pt>
                <c:pt idx="5">
                  <c:v>Syracuse</c:v>
                </c:pt>
              </c:strCache>
            </c:strRef>
          </c:cat>
          <c:val>
            <c:numRef>
              <c:f>Age!$E$33:$E$38</c:f>
              <c:numCache>
                <c:formatCode>0%</c:formatCode>
                <c:ptCount val="6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0.12</c:v>
                </c:pt>
                <c:pt idx="4">
                  <c:v>0.09</c:v>
                </c:pt>
                <c:pt idx="5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3863808"/>
        <c:axId val="233877888"/>
      </c:barChart>
      <c:catAx>
        <c:axId val="2338638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33877888"/>
        <c:crosses val="autoZero"/>
        <c:auto val="1"/>
        <c:lblAlgn val="ctr"/>
        <c:lblOffset val="100"/>
        <c:noMultiLvlLbl val="0"/>
      </c:catAx>
      <c:valAx>
        <c:axId val="23387788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3863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685049330883"/>
          <c:y val="0.8916409666053926"/>
          <c:w val="0.47793034409598228"/>
          <c:h val="6.7253968342288209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Population Under Age of 5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2007-11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Age!$B$51</c:f>
              <c:strCache>
                <c:ptCount val="1"/>
                <c:pt idx="0">
                  <c:v>Under 5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Age!$A$52:$A$57</c:f>
              <c:strCache>
                <c:ptCount val="6"/>
                <c:pt idx="0">
                  <c:v>Albany</c:v>
                </c:pt>
                <c:pt idx="1">
                  <c:v>New York </c:v>
                </c:pt>
                <c:pt idx="2">
                  <c:v>US</c:v>
                </c:pt>
                <c:pt idx="3">
                  <c:v>Buffalo</c:v>
                </c:pt>
                <c:pt idx="4">
                  <c:v>Rochester</c:v>
                </c:pt>
                <c:pt idx="5">
                  <c:v>Syracuse</c:v>
                </c:pt>
              </c:strCache>
            </c:strRef>
          </c:cat>
          <c:val>
            <c:numRef>
              <c:f>Age!$B$52:$B$57</c:f>
              <c:numCache>
                <c:formatCode>0%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11"/>
        <c:axId val="233901440"/>
        <c:axId val="233912576"/>
      </c:barChart>
      <c:catAx>
        <c:axId val="233901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3912576"/>
        <c:crosses val="autoZero"/>
        <c:auto val="1"/>
        <c:lblAlgn val="ctr"/>
        <c:lblOffset val="100"/>
        <c:noMultiLvlLbl val="0"/>
      </c:catAx>
      <c:valAx>
        <c:axId val="23391257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39014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Population Under Age of 18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2007-11</a:t>
            </a:r>
            <a:endParaRPr lang="en-US" sz="1200">
              <a:effectLst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449300087489066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16951006124233"/>
          <c:y val="0.21786089238845144"/>
          <c:w val="0.81205271216097985"/>
          <c:h val="0.64325021872265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Age!$B$59</c:f>
              <c:strCache>
                <c:ptCount val="1"/>
                <c:pt idx="0">
                  <c:v>Under 18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Age!$A$60:$A$65</c:f>
              <c:strCache>
                <c:ptCount val="6"/>
                <c:pt idx="0">
                  <c:v>Albany</c:v>
                </c:pt>
                <c:pt idx="1">
                  <c:v>Syracuse</c:v>
                </c:pt>
                <c:pt idx="2">
                  <c:v>NYS</c:v>
                </c:pt>
                <c:pt idx="3">
                  <c:v>Buffalo</c:v>
                </c:pt>
                <c:pt idx="4">
                  <c:v>US</c:v>
                </c:pt>
                <c:pt idx="5">
                  <c:v>Rochester</c:v>
                </c:pt>
              </c:strCache>
            </c:strRef>
          </c:cat>
          <c:val>
            <c:numRef>
              <c:f>Age!$B$60:$B$65</c:f>
              <c:numCache>
                <c:formatCode>0%</c:formatCode>
                <c:ptCount val="6"/>
                <c:pt idx="0">
                  <c:v>0.18</c:v>
                </c:pt>
                <c:pt idx="1">
                  <c:v>0.23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33931904"/>
        <c:axId val="233947136"/>
      </c:barChart>
      <c:catAx>
        <c:axId val="233931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3947136"/>
        <c:crosses val="autoZero"/>
        <c:auto val="1"/>
        <c:lblAlgn val="ctr"/>
        <c:lblOffset val="100"/>
        <c:noMultiLvlLbl val="0"/>
      </c:catAx>
      <c:valAx>
        <c:axId val="2339471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393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Population in Ages between 18 -64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2007-11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Age!$B$68</c:f>
              <c:strCache>
                <c:ptCount val="1"/>
                <c:pt idx="0">
                  <c:v>18 - 64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Age!$A$69:$A$74</c:f>
              <c:strCache>
                <c:ptCount val="6"/>
                <c:pt idx="0">
                  <c:v>US</c:v>
                </c:pt>
                <c:pt idx="1">
                  <c:v>Buffalo</c:v>
                </c:pt>
                <c:pt idx="2">
                  <c:v>NYS</c:v>
                </c:pt>
                <c:pt idx="3">
                  <c:v>Rochester</c:v>
                </c:pt>
                <c:pt idx="4">
                  <c:v>Syracuse</c:v>
                </c:pt>
                <c:pt idx="5">
                  <c:v>Albany</c:v>
                </c:pt>
              </c:strCache>
            </c:strRef>
          </c:cat>
          <c:val>
            <c:numRef>
              <c:f>Age!$B$69:$B$74</c:f>
              <c:numCache>
                <c:formatCode>0%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0.64</c:v>
                </c:pt>
                <c:pt idx="3">
                  <c:v>0.66</c:v>
                </c:pt>
                <c:pt idx="4">
                  <c:v>0.66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34007168"/>
        <c:axId val="234067456"/>
      </c:barChart>
      <c:catAx>
        <c:axId val="2340071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4067456"/>
        <c:crosses val="autoZero"/>
        <c:auto val="1"/>
        <c:lblAlgn val="ctr"/>
        <c:lblOffset val="100"/>
        <c:noMultiLvlLbl val="0"/>
      </c:catAx>
      <c:valAx>
        <c:axId val="23406745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4007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Population Over Age of 65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2007-11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9329155730533685"/>
          <c:y val="2.777777777777777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Age!$B$76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Age!$A$77:$A$82</c:f>
              <c:strCache>
                <c:ptCount val="6"/>
                <c:pt idx="0">
                  <c:v>Rochester</c:v>
                </c:pt>
                <c:pt idx="1">
                  <c:v>Syracuse</c:v>
                </c:pt>
                <c:pt idx="2">
                  <c:v>Albany</c:v>
                </c:pt>
                <c:pt idx="3">
                  <c:v>Buffalo</c:v>
                </c:pt>
                <c:pt idx="4">
                  <c:v>NYS</c:v>
                </c:pt>
                <c:pt idx="5">
                  <c:v>US</c:v>
                </c:pt>
              </c:strCache>
            </c:strRef>
          </c:cat>
          <c:val>
            <c:numRef>
              <c:f>Age!$B$77:$B$82</c:f>
              <c:numCache>
                <c:formatCode>0%</c:formatCode>
                <c:ptCount val="6"/>
                <c:pt idx="0">
                  <c:v>0.09</c:v>
                </c:pt>
                <c:pt idx="1">
                  <c:v>0.1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39669632"/>
        <c:axId val="239672320"/>
      </c:barChart>
      <c:catAx>
        <c:axId val="239669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9672320"/>
        <c:crosses val="autoZero"/>
        <c:auto val="1"/>
        <c:lblAlgn val="ctr"/>
        <c:lblOffset val="100"/>
        <c:noMultiLvlLbl val="0"/>
      </c:catAx>
      <c:valAx>
        <c:axId val="2396723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9669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Veterans Population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294728783902013"/>
          <c:y val="0.20860163312919219"/>
          <c:w val="0.83705271216097987"/>
          <c:h val="0.726583552055993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Veterans!$B$19:$B$20</c:f>
              <c:strCache>
                <c:ptCount val="1"/>
                <c:pt idx="0">
                  <c:v>Veterans Percentage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Veterans!$A$21:$A$26</c:f>
              <c:strCache>
                <c:ptCount val="6"/>
                <c:pt idx="0">
                  <c:v>US</c:v>
                </c:pt>
                <c:pt idx="1">
                  <c:v>Buffalo</c:v>
                </c:pt>
                <c:pt idx="2">
                  <c:v>Syracuse</c:v>
                </c:pt>
                <c:pt idx="3">
                  <c:v>NYS</c:v>
                </c:pt>
                <c:pt idx="4">
                  <c:v>Albany</c:v>
                </c:pt>
                <c:pt idx="5">
                  <c:v>Rochester</c:v>
                </c:pt>
              </c:strCache>
            </c:strRef>
          </c:cat>
          <c:val>
            <c:numRef>
              <c:f>Veterans!$B$21:$B$26</c:f>
              <c:numCache>
                <c:formatCode>0%</c:formatCode>
                <c:ptCount val="6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39835776"/>
        <c:axId val="239846912"/>
      </c:barChart>
      <c:catAx>
        <c:axId val="2398357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39846912"/>
        <c:crosses val="autoZero"/>
        <c:auto val="1"/>
        <c:lblAlgn val="ctr"/>
        <c:lblOffset val="100"/>
        <c:noMultiLvlLbl val="0"/>
      </c:catAx>
      <c:valAx>
        <c:axId val="23984691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39835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Families in Poverty </a:t>
            </a:r>
          </a:p>
          <a:p>
            <a:pPr>
              <a:defRPr/>
            </a:pPr>
            <a:r>
              <a:rPr lang="en-US" sz="1200" b="0"/>
              <a:t>2007-11</a:t>
            </a:r>
            <a:r>
              <a:rPr lang="en-US" sz="1400" b="0"/>
              <a:t> 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'Families in Poverty'!$G$11:$G$12</c:f>
              <c:strCache>
                <c:ptCount val="1"/>
                <c:pt idx="0">
                  <c:v>Families in Poverty 2011 % below poverty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'Families in Poverty'!$F$13:$F$16</c:f>
              <c:strCache>
                <c:ptCount val="4"/>
                <c:pt idx="0">
                  <c:v>Onondaga County </c:v>
                </c:pt>
                <c:pt idx="1">
                  <c:v>US</c:v>
                </c:pt>
                <c:pt idx="2">
                  <c:v>NYS</c:v>
                </c:pt>
                <c:pt idx="3">
                  <c:v>Syracuse</c:v>
                </c:pt>
              </c:strCache>
            </c:strRef>
          </c:cat>
          <c:val>
            <c:numRef>
              <c:f>'Families in Poverty'!$G$13:$G$16</c:f>
              <c:numCache>
                <c:formatCode>0%</c:formatCode>
                <c:ptCount val="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41718016"/>
        <c:axId val="241720704"/>
      </c:barChart>
      <c:catAx>
        <c:axId val="2417180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41720704"/>
        <c:crosses val="autoZero"/>
        <c:auto val="1"/>
        <c:lblAlgn val="ctr"/>
        <c:lblOffset val="100"/>
        <c:noMultiLvlLbl val="0"/>
      </c:catAx>
      <c:valAx>
        <c:axId val="24172070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417180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/>
              <a:t>Married Families in Poverty</a:t>
            </a:r>
          </a:p>
          <a:p>
            <a:pPr>
              <a:defRPr/>
            </a:pPr>
            <a:r>
              <a:rPr lang="en-US" sz="1200" b="0" i="0"/>
              <a:t> 2007-11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'Families in Poverty'!$B$29:$B$30</c:f>
              <c:strCache>
                <c:ptCount val="1"/>
                <c:pt idx="0">
                  <c:v>Married Families in Poverty 2007-11 Percent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'Families in Poverty'!$A$31:$A$34</c:f>
              <c:strCache>
                <c:ptCount val="4"/>
                <c:pt idx="0">
                  <c:v>Onondaga County </c:v>
                </c:pt>
                <c:pt idx="1">
                  <c:v>US</c:v>
                </c:pt>
                <c:pt idx="2">
                  <c:v>NYS</c:v>
                </c:pt>
                <c:pt idx="3">
                  <c:v>Syracuse</c:v>
                </c:pt>
              </c:strCache>
            </c:strRef>
          </c:cat>
          <c:val>
            <c:numRef>
              <c:f>'Families in Poverty'!$B$31:$B$34</c:f>
              <c:numCache>
                <c:formatCode>0%</c:formatCode>
                <c:ptCount val="4"/>
                <c:pt idx="0">
                  <c:v>0.05</c:v>
                </c:pt>
                <c:pt idx="1">
                  <c:v>7.3999999999999996E-2</c:v>
                </c:pt>
                <c:pt idx="2">
                  <c:v>0.08</c:v>
                </c:pt>
                <c:pt idx="3">
                  <c:v>0.19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41752320"/>
        <c:axId val="241834624"/>
      </c:barChart>
      <c:catAx>
        <c:axId val="241752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41834624"/>
        <c:crosses val="autoZero"/>
        <c:auto val="1"/>
        <c:lblAlgn val="ctr"/>
        <c:lblOffset val="100"/>
        <c:noMultiLvlLbl val="0"/>
      </c:catAx>
      <c:valAx>
        <c:axId val="24183462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41752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Single Mother Households in Poverty </a:t>
            </a:r>
            <a:r>
              <a:rPr lang="en-US" sz="1200" b="0"/>
              <a:t>2007-11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'Families in Poverty'!$B$50:$B$51</c:f>
              <c:strCache>
                <c:ptCount val="1"/>
                <c:pt idx="0">
                  <c:v>Single Mother Headed Households in Poverty Percent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'Families in Poverty'!$A$52:$A$55</c:f>
              <c:strCache>
                <c:ptCount val="4"/>
                <c:pt idx="0">
                  <c:v>Onondaga County </c:v>
                </c:pt>
                <c:pt idx="1">
                  <c:v>NYS</c:v>
                </c:pt>
                <c:pt idx="2">
                  <c:v>US</c:v>
                </c:pt>
                <c:pt idx="3">
                  <c:v>Syracuse</c:v>
                </c:pt>
              </c:strCache>
            </c:strRef>
          </c:cat>
          <c:val>
            <c:numRef>
              <c:f>'Families in Poverty'!$B$52:$B$55</c:f>
              <c:numCache>
                <c:formatCode>0%</c:formatCode>
                <c:ptCount val="4"/>
                <c:pt idx="0">
                  <c:v>0.37</c:v>
                </c:pt>
                <c:pt idx="1">
                  <c:v>0.37</c:v>
                </c:pt>
                <c:pt idx="2">
                  <c:v>0.38</c:v>
                </c:pt>
                <c:pt idx="3">
                  <c:v>0.54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-25"/>
        <c:axId val="241878528"/>
        <c:axId val="242155904"/>
      </c:barChart>
      <c:catAx>
        <c:axId val="2418785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42155904"/>
        <c:crosses val="autoZero"/>
        <c:auto val="1"/>
        <c:lblAlgn val="ctr"/>
        <c:lblOffset val="100"/>
        <c:noMultiLvlLbl val="0"/>
      </c:catAx>
      <c:valAx>
        <c:axId val="2421559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4187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Educational Attainment</a:t>
            </a:r>
          </a:p>
          <a:p>
            <a:pPr>
              <a:defRPr/>
            </a:pPr>
            <a:r>
              <a:rPr lang="en-US" sz="1200" b="0"/>
              <a:t>2011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0216275998041903"/>
          <c:y val="9.4624334162460105E-2"/>
          <c:w val="0.67642605108706599"/>
          <c:h val="0.812528201928356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'education attainment'!$A$3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 attainment'!$B$2:$G$2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attainment'!$B$3:$G$3</c:f>
              <c:numCache>
                <c:formatCode>0%</c:formatCode>
                <c:ptCount val="6"/>
                <c:pt idx="0">
                  <c:v>0.08</c:v>
                </c:pt>
                <c:pt idx="1">
                  <c:v>0.28000000000000003</c:v>
                </c:pt>
                <c:pt idx="2">
                  <c:v>0.21</c:v>
                </c:pt>
                <c:pt idx="3">
                  <c:v>0.08</c:v>
                </c:pt>
                <c:pt idx="4">
                  <c:v>0.18</c:v>
                </c:pt>
                <c:pt idx="5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'education attainment'!$A$4</c:f>
              <c:strCache>
                <c:ptCount val="1"/>
                <c:pt idx="0">
                  <c:v>Albany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 attainment'!$B$2:$G$2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attainment'!$B$4:$G$4</c:f>
              <c:numCache>
                <c:formatCode>0%</c:formatCode>
                <c:ptCount val="6"/>
                <c:pt idx="0">
                  <c:v>0.08</c:v>
                </c:pt>
                <c:pt idx="1">
                  <c:v>0.25</c:v>
                </c:pt>
                <c:pt idx="2">
                  <c:v>0.2</c:v>
                </c:pt>
                <c:pt idx="3">
                  <c:v>0.08</c:v>
                </c:pt>
                <c:pt idx="4">
                  <c:v>0.19</c:v>
                </c:pt>
                <c:pt idx="5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'education attainment'!$A$5</c:f>
              <c:strCache>
                <c:ptCount val="1"/>
                <c:pt idx="0">
                  <c:v>Buffalo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 attainment'!$B$2:$G$2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attainment'!$B$5:$G$5</c:f>
              <c:numCache>
                <c:formatCode>0%</c:formatCode>
                <c:ptCount val="6"/>
                <c:pt idx="0">
                  <c:v>0.13</c:v>
                </c:pt>
                <c:pt idx="1">
                  <c:v>0.27</c:v>
                </c:pt>
                <c:pt idx="2">
                  <c:v>0.21</c:v>
                </c:pt>
                <c:pt idx="3">
                  <c:v>0.09</c:v>
                </c:pt>
                <c:pt idx="4">
                  <c:v>0.13</c:v>
                </c:pt>
                <c:pt idx="5">
                  <c:v>0.11</c:v>
                </c:pt>
              </c:numCache>
            </c:numRef>
          </c:val>
        </c:ser>
        <c:ser>
          <c:idx val="3"/>
          <c:order val="3"/>
          <c:tx>
            <c:strRef>
              <c:f>'education attainment'!$A$6</c:f>
              <c:strCache>
                <c:ptCount val="1"/>
                <c:pt idx="0">
                  <c:v>Rochester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 attainment'!$B$2:$G$2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attainment'!$B$6:$G$6</c:f>
              <c:numCache>
                <c:formatCode>0%</c:formatCode>
                <c:ptCount val="6"/>
                <c:pt idx="0">
                  <c:v>0.14000000000000001</c:v>
                </c:pt>
                <c:pt idx="1">
                  <c:v>0.27</c:v>
                </c:pt>
                <c:pt idx="2">
                  <c:v>0.17</c:v>
                </c:pt>
                <c:pt idx="3">
                  <c:v>0.09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</c:ser>
        <c:ser>
          <c:idx val="4"/>
          <c:order val="4"/>
          <c:tx>
            <c:strRef>
              <c:f>'education attainment'!$A$7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'education attainment'!$B$2:$G$2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attainment'!$B$7:$G$7</c:f>
              <c:numCache>
                <c:formatCode>0%</c:formatCode>
                <c:ptCount val="6"/>
                <c:pt idx="0">
                  <c:v>0.15</c:v>
                </c:pt>
                <c:pt idx="1">
                  <c:v>0.28000000000000003</c:v>
                </c:pt>
                <c:pt idx="2">
                  <c:v>0.16</c:v>
                </c:pt>
                <c:pt idx="3">
                  <c:v>0.08</c:v>
                </c:pt>
                <c:pt idx="4">
                  <c:v>0.13</c:v>
                </c:pt>
                <c:pt idx="5">
                  <c:v>0.12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8"/>
        <c:overlap val="-42"/>
        <c:axId val="173970176"/>
        <c:axId val="173971712"/>
      </c:barChart>
      <c:catAx>
        <c:axId val="17397017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i="1"/>
            </a:pPr>
            <a:endParaRPr lang="en-US"/>
          </a:p>
        </c:txPr>
        <c:crossAx val="173971712"/>
        <c:crosses val="autoZero"/>
        <c:auto val="1"/>
        <c:lblAlgn val="ctr"/>
        <c:lblOffset val="100"/>
        <c:noMultiLvlLbl val="0"/>
      </c:catAx>
      <c:valAx>
        <c:axId val="1739717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39701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34763034693499"/>
          <c:y val="0.93655020920857801"/>
          <c:w val="0.46408820980696802"/>
          <c:h val="3.9045410417754098E-2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Poverty Comparison by Race</a:t>
            </a:r>
          </a:p>
          <a:p>
            <a:pPr>
              <a:defRPr sz="1400" b="0"/>
            </a:pPr>
            <a:r>
              <a:rPr lang="en-US" sz="1200" b="0"/>
              <a:t>2007-11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16951006124233"/>
          <c:y val="0.19934237386993292"/>
          <c:w val="0.81205271216097985"/>
          <c:h val="0.64325021872265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'Families in Poverty'!$B$63</c:f>
              <c:strCache>
                <c:ptCount val="1"/>
                <c:pt idx="0">
                  <c:v>White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'Families in Poverty'!$A$64:$A$67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Rochester</c:v>
                </c:pt>
                <c:pt idx="3">
                  <c:v>Syracuse </c:v>
                </c:pt>
              </c:strCache>
            </c:strRef>
          </c:cat>
          <c:val>
            <c:numRef>
              <c:f>'Families in Poverty'!$B$64:$B$67</c:f>
              <c:numCache>
                <c:formatCode>0%</c:formatCode>
                <c:ptCount val="4"/>
                <c:pt idx="0">
                  <c:v>0.09</c:v>
                </c:pt>
                <c:pt idx="1">
                  <c:v>0.16</c:v>
                </c:pt>
                <c:pt idx="2">
                  <c:v>0.19</c:v>
                </c:pt>
                <c:pt idx="3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'Families in Poverty'!$C$63</c:f>
              <c:strCache>
                <c:ptCount val="1"/>
                <c:pt idx="0">
                  <c:v>Black / African American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'Families in Poverty'!$A$64:$A$67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Rochester</c:v>
                </c:pt>
                <c:pt idx="3">
                  <c:v>Syracuse </c:v>
                </c:pt>
              </c:strCache>
            </c:strRef>
          </c:cat>
          <c:val>
            <c:numRef>
              <c:f>'Families in Poverty'!$C$64:$C$67</c:f>
              <c:numCache>
                <c:formatCode>0%</c:formatCode>
                <c:ptCount val="4"/>
                <c:pt idx="0">
                  <c:v>0.27</c:v>
                </c:pt>
                <c:pt idx="1">
                  <c:v>0.34</c:v>
                </c:pt>
                <c:pt idx="2">
                  <c:v>0.33</c:v>
                </c:pt>
                <c:pt idx="3">
                  <c:v>0.38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42181632"/>
        <c:axId val="242183168"/>
      </c:barChart>
      <c:catAx>
        <c:axId val="242181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crossAx val="242183168"/>
        <c:crosses val="autoZero"/>
        <c:auto val="1"/>
        <c:lblAlgn val="ctr"/>
        <c:lblOffset val="100"/>
        <c:noMultiLvlLbl val="0"/>
      </c:catAx>
      <c:valAx>
        <c:axId val="24218316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421816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5882020997375327"/>
          <c:y val="0.87025481189851273"/>
          <c:w val="0.487915135608049"/>
          <c:h val="8.3717191601049873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Educational</a:t>
            </a:r>
            <a:r>
              <a:rPr lang="en-US" sz="1400" b="0" baseline="0"/>
              <a:t> Attainment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4378586297402499"/>
          <c:y val="2.7777777777777801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'education attainment'!$M$4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'education attainment'!$N$3:$S$3</c:f>
              <c:strCache>
                <c:ptCount val="6"/>
                <c:pt idx="0">
                  <c:v>Less than High School Diploma</c:v>
                </c:pt>
                <c:pt idx="1">
                  <c:v>High School Diploma or Equivalent</c:v>
                </c:pt>
                <c:pt idx="2">
                  <c:v>Some College</c:v>
                </c:pt>
                <c:pt idx="3">
                  <c:v>Associate's </c:v>
                </c:pt>
                <c:pt idx="4">
                  <c:v>Bachelor's</c:v>
                </c:pt>
                <c:pt idx="5">
                  <c:v>Graduate or Professional</c:v>
                </c:pt>
              </c:strCache>
            </c:strRef>
          </c:cat>
          <c:val>
            <c:numRef>
              <c:f>'education attainment'!$N$4:$S$4</c:f>
              <c:numCache>
                <c:formatCode>0%</c:formatCode>
                <c:ptCount val="6"/>
                <c:pt idx="0">
                  <c:v>0.15</c:v>
                </c:pt>
                <c:pt idx="1">
                  <c:v>0.28000000000000003</c:v>
                </c:pt>
                <c:pt idx="2">
                  <c:v>0.16</c:v>
                </c:pt>
                <c:pt idx="3">
                  <c:v>0.08</c:v>
                </c:pt>
                <c:pt idx="4">
                  <c:v>0.13</c:v>
                </c:pt>
                <c:pt idx="5">
                  <c:v>0.12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5"/>
        <c:axId val="173992960"/>
        <c:axId val="203629312"/>
      </c:barChart>
      <c:catAx>
        <c:axId val="1739929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i="0"/>
            </a:pPr>
            <a:endParaRPr lang="en-US"/>
          </a:p>
        </c:txPr>
        <c:crossAx val="203629312"/>
        <c:crosses val="autoZero"/>
        <c:auto val="1"/>
        <c:lblAlgn val="ctr"/>
        <c:lblOffset val="100"/>
        <c:noMultiLvlLbl val="0"/>
      </c:catAx>
      <c:valAx>
        <c:axId val="20362931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992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Family</a:t>
            </a:r>
            <a:r>
              <a:rPr lang="en-US" sz="1400" b="0" baseline="0"/>
              <a:t> Composition</a:t>
            </a:r>
          </a:p>
          <a:p>
            <a:pPr>
              <a:defRPr/>
            </a:pPr>
            <a:r>
              <a:rPr lang="en-US" sz="1200" b="0" baseline="0"/>
              <a:t> 2007-11</a:t>
            </a:r>
            <a:endParaRPr lang="en-US" sz="1200" b="0"/>
          </a:p>
        </c:rich>
      </c:tx>
      <c:layout>
        <c:manualLayout>
          <c:xMode val="edge"/>
          <c:yMode val="edge"/>
          <c:x val="0.3254791434332511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640915593705293E-2"/>
          <c:y val="0.18545348498104403"/>
          <c:w val="0.93705293276108703"/>
          <c:h val="0.57819626713327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'family households'!$A$14</c:f>
              <c:strCache>
                <c:ptCount val="1"/>
                <c:pt idx="0">
                  <c:v>Single Mother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'family households'!$B$13:$C$13</c:f>
              <c:strCache>
                <c:ptCount val="2"/>
                <c:pt idx="0">
                  <c:v>Onondaga County</c:v>
                </c:pt>
                <c:pt idx="1">
                  <c:v>Syracuse </c:v>
                </c:pt>
              </c:strCache>
            </c:strRef>
          </c:cat>
          <c:val>
            <c:numRef>
              <c:f>'family households'!$B$14:$C$14</c:f>
              <c:numCache>
                <c:formatCode>#,##0</c:formatCode>
                <c:ptCount val="2"/>
                <c:pt idx="0">
                  <c:v>14537</c:v>
                </c:pt>
                <c:pt idx="1">
                  <c:v>6988</c:v>
                </c:pt>
              </c:numCache>
            </c:numRef>
          </c:val>
        </c:ser>
        <c:ser>
          <c:idx val="1"/>
          <c:order val="1"/>
          <c:tx>
            <c:strRef>
              <c:f>'family households'!$A$15</c:f>
              <c:strCache>
                <c:ptCount val="1"/>
                <c:pt idx="0">
                  <c:v>Single Father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18025751072961374"/>
                  <c:y val="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7453505007153075"/>
                  <c:y val="-3.645377661125692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'family households'!$B$13:$C$13</c:f>
              <c:strCache>
                <c:ptCount val="2"/>
                <c:pt idx="0">
                  <c:v>Onondaga County</c:v>
                </c:pt>
                <c:pt idx="1">
                  <c:v>Syracuse </c:v>
                </c:pt>
              </c:strCache>
            </c:strRef>
          </c:cat>
          <c:val>
            <c:numRef>
              <c:f>'family households'!$B$15:$C$15</c:f>
              <c:numCache>
                <c:formatCode>#,##0</c:formatCode>
                <c:ptCount val="2"/>
                <c:pt idx="0">
                  <c:v>3919</c:v>
                </c:pt>
                <c:pt idx="1">
                  <c:v>1562</c:v>
                </c:pt>
              </c:numCache>
            </c:numRef>
          </c:val>
        </c:ser>
        <c:ser>
          <c:idx val="2"/>
          <c:order val="2"/>
          <c:tx>
            <c:strRef>
              <c:f>'family households'!$A$16</c:f>
              <c:strCache>
                <c:ptCount val="1"/>
                <c:pt idx="0">
                  <c:v>Married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'family households'!$B$13:$C$13</c:f>
              <c:strCache>
                <c:ptCount val="2"/>
                <c:pt idx="0">
                  <c:v>Onondaga County</c:v>
                </c:pt>
                <c:pt idx="1">
                  <c:v>Syracuse </c:v>
                </c:pt>
              </c:strCache>
            </c:strRef>
          </c:cat>
          <c:val>
            <c:numRef>
              <c:f>'family households'!$B$16:$C$16</c:f>
              <c:numCache>
                <c:formatCode>#,##0</c:formatCode>
                <c:ptCount val="2"/>
                <c:pt idx="0">
                  <c:v>33529</c:v>
                </c:pt>
                <c:pt idx="1">
                  <c:v>5491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27331456"/>
        <c:axId val="227333248"/>
      </c:barChart>
      <c:catAx>
        <c:axId val="2273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i="0"/>
            </a:pPr>
            <a:endParaRPr lang="en-US"/>
          </a:p>
        </c:txPr>
        <c:crossAx val="227333248"/>
        <c:crosses val="autoZero"/>
        <c:auto val="1"/>
        <c:lblAlgn val="ctr"/>
        <c:lblOffset val="100"/>
        <c:noMultiLvlLbl val="0"/>
      </c:catAx>
      <c:valAx>
        <c:axId val="22733324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273314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8087639259684801"/>
          <c:y val="0.87488444152814204"/>
          <c:w val="0.60391222556407897"/>
          <c:h val="8.3717191601049901E-2"/>
        </c:manualLayout>
      </c:layout>
      <c:overlay val="0"/>
      <c:txPr>
        <a:bodyPr/>
        <a:lstStyle/>
        <a:p>
          <a:pPr>
            <a:defRPr sz="100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Male Marital Status</a:t>
            </a:r>
          </a:p>
          <a:p>
            <a:pPr>
              <a:defRPr/>
            </a:pPr>
            <a:r>
              <a:rPr lang="en-US" sz="1200" b="0"/>
              <a:t>2011 </a:t>
            </a:r>
          </a:p>
        </c:rich>
      </c:tx>
      <c:layout>
        <c:manualLayout>
          <c:xMode val="edge"/>
          <c:yMode val="edge"/>
          <c:x val="0.33796522309711302"/>
          <c:y val="2.7777777777777801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'marital status'!$B$15:$B$16</c:f>
              <c:strCache>
                <c:ptCount val="1"/>
                <c:pt idx="0">
                  <c:v>Male Marital Status, Syracuse,  2011 Syracuse 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'marital status'!$A$17:$A$21</c:f>
              <c:strCache>
                <c:ptCount val="5"/>
                <c:pt idx="0">
                  <c:v>Never Married</c:v>
                </c:pt>
                <c:pt idx="1">
                  <c:v>Married except Seperated</c:v>
                </c:pt>
                <c:pt idx="2">
                  <c:v>Separated</c:v>
                </c:pt>
                <c:pt idx="3">
                  <c:v>Widowed</c:v>
                </c:pt>
                <c:pt idx="4">
                  <c:v>Divorced</c:v>
                </c:pt>
              </c:strCache>
            </c:strRef>
          </c:cat>
          <c:val>
            <c:numRef>
              <c:f>'marital status'!$B$17:$B$21</c:f>
              <c:numCache>
                <c:formatCode>0%</c:formatCode>
                <c:ptCount val="5"/>
                <c:pt idx="0">
                  <c:v>0.54</c:v>
                </c:pt>
                <c:pt idx="1">
                  <c:v>0.28999999999999998</c:v>
                </c:pt>
                <c:pt idx="2">
                  <c:v>0.03</c:v>
                </c:pt>
                <c:pt idx="3">
                  <c:v>0.03</c:v>
                </c:pt>
                <c:pt idx="4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0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Female Marital Status</a:t>
            </a:r>
          </a:p>
          <a:p>
            <a:pPr>
              <a:defRPr/>
            </a:pPr>
            <a:r>
              <a:rPr lang="en-US" sz="1200" b="0"/>
              <a:t> 2011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'marital status'!$B$23:$B$24</c:f>
              <c:strCache>
                <c:ptCount val="1"/>
                <c:pt idx="0">
                  <c:v>Female Marital Status 2011 Syracuse 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'marital status'!$A$25:$A$29</c:f>
              <c:strCache>
                <c:ptCount val="5"/>
                <c:pt idx="0">
                  <c:v>Never Married</c:v>
                </c:pt>
                <c:pt idx="1">
                  <c:v>Married except Seperated</c:v>
                </c:pt>
                <c:pt idx="2">
                  <c:v>Separated</c:v>
                </c:pt>
                <c:pt idx="3">
                  <c:v>Widowed</c:v>
                </c:pt>
                <c:pt idx="4">
                  <c:v>Divorced</c:v>
                </c:pt>
              </c:strCache>
            </c:strRef>
          </c:cat>
          <c:val>
            <c:numRef>
              <c:f>'marital status'!$B$25:$B$29</c:f>
              <c:numCache>
                <c:formatCode>0%</c:formatCode>
                <c:ptCount val="5"/>
                <c:pt idx="0">
                  <c:v>0.52</c:v>
                </c:pt>
                <c:pt idx="1">
                  <c:v>0.25</c:v>
                </c:pt>
                <c:pt idx="2">
                  <c:v>0.05</c:v>
                </c:pt>
                <c:pt idx="3">
                  <c:v>0.09</c:v>
                </c:pt>
                <c:pt idx="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0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Syracuse Male Marital Status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2007-11 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25247776863707E-2"/>
          <c:y val="0.21720695560402489"/>
          <c:w val="0.48466114310338071"/>
          <c:h val="0.71662988988977971"/>
        </c:manualLayout>
      </c:layout>
      <c:pieChart>
        <c:varyColors val="1"/>
        <c:ser>
          <c:idx val="0"/>
          <c:order val="0"/>
          <c:tx>
            <c:strRef>
              <c:f>'marital status'!$I$65</c:f>
              <c:strCache>
                <c:ptCount val="1"/>
                <c:pt idx="0">
                  <c:v>Syracuse </c:v>
                </c:pt>
              </c:strCache>
            </c:strRef>
          </c:tx>
          <c:dLbls>
            <c:dLbl>
              <c:idx val="0"/>
              <c:layout>
                <c:manualLayout>
                  <c:x val="-4.8867865397422333E-3"/>
                  <c:y val="1.373894271134868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8.7524973557410249E-3"/>
                  <c:y val="2.24535762579670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'marital status'!$H$66:$H$70</c:f>
              <c:strCache>
                <c:ptCount val="5"/>
                <c:pt idx="0">
                  <c:v>Separated</c:v>
                </c:pt>
                <c:pt idx="1">
                  <c:v>Widowed</c:v>
                </c:pt>
                <c:pt idx="2">
                  <c:v>Divorced</c:v>
                </c:pt>
                <c:pt idx="3">
                  <c:v>Married except Separated</c:v>
                </c:pt>
                <c:pt idx="4">
                  <c:v>Never Married</c:v>
                </c:pt>
              </c:strCache>
            </c:strRef>
          </c:cat>
          <c:val>
            <c:numRef>
              <c:f>'marital status'!$I$66:$I$70</c:f>
              <c:numCache>
                <c:formatCode>0%</c:formatCode>
                <c:ptCount val="5"/>
                <c:pt idx="0">
                  <c:v>0.03</c:v>
                </c:pt>
                <c:pt idx="1">
                  <c:v>0.03</c:v>
                </c:pt>
                <c:pt idx="2">
                  <c:v>0.1</c:v>
                </c:pt>
                <c:pt idx="3">
                  <c:v>0.3</c:v>
                </c:pt>
                <c:pt idx="4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781114114467021"/>
          <c:y val="0.2795787087224243"/>
          <c:w val="0.31731323696478236"/>
          <c:h val="0.5400611038014511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Syracuse Female Marital Status</a:t>
            </a:r>
          </a:p>
          <a:p>
            <a:pPr>
              <a:defRPr/>
            </a:pPr>
            <a:r>
              <a:rPr lang="en-US" sz="1200" b="0"/>
              <a:t>2007-11</a:t>
            </a:r>
          </a:p>
        </c:rich>
      </c:tx>
      <c:layout>
        <c:manualLayout>
          <c:xMode val="edge"/>
          <c:yMode val="edge"/>
          <c:x val="0.24736111111111111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0421041119860018E-2"/>
          <c:y val="0.18768081073199186"/>
          <c:w val="0.44971369203849521"/>
          <c:h val="0.7495228200641586"/>
        </c:manualLayout>
      </c:layout>
      <c:pieChart>
        <c:varyColors val="1"/>
        <c:ser>
          <c:idx val="0"/>
          <c:order val="0"/>
          <c:tx>
            <c:strRef>
              <c:f>'marital status'!$B$83</c:f>
              <c:strCache>
                <c:ptCount val="1"/>
                <c:pt idx="0">
                  <c:v>Syracuse 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'marital status'!$A$84:$A$88</c:f>
              <c:strCache>
                <c:ptCount val="5"/>
                <c:pt idx="0">
                  <c:v>Separated</c:v>
                </c:pt>
                <c:pt idx="1">
                  <c:v>Widowed</c:v>
                </c:pt>
                <c:pt idx="2">
                  <c:v>Divorced</c:v>
                </c:pt>
                <c:pt idx="3">
                  <c:v>Married except Seperated</c:v>
                </c:pt>
                <c:pt idx="4">
                  <c:v>Never Married</c:v>
                </c:pt>
              </c:strCache>
            </c:strRef>
          </c:cat>
          <c:val>
            <c:numRef>
              <c:f>'marital status'!$B$84:$B$88</c:f>
              <c:numCache>
                <c:formatCode>0%</c:formatCode>
                <c:ptCount val="5"/>
                <c:pt idx="0">
                  <c:v>0.04</c:v>
                </c:pt>
                <c:pt idx="1">
                  <c:v>0.09</c:v>
                </c:pt>
                <c:pt idx="2">
                  <c:v>0.11</c:v>
                </c:pt>
                <c:pt idx="3">
                  <c:v>0.26</c:v>
                </c:pt>
                <c:pt idx="4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628865633112131"/>
          <c:y val="0.31719482118879749"/>
          <c:w val="0.30983565811129188"/>
          <c:h val="0.48203396605589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11</xdr:row>
      <xdr:rowOff>147636</xdr:rowOff>
    </xdr:from>
    <xdr:to>
      <xdr:col>8</xdr:col>
      <xdr:colOff>457200</xdr:colOff>
      <xdr:row>35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1</xdr:row>
      <xdr:rowOff>109537</xdr:rowOff>
    </xdr:from>
    <xdr:to>
      <xdr:col>20</xdr:col>
      <xdr:colOff>495300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12</xdr:row>
      <xdr:rowOff>4761</xdr:rowOff>
    </xdr:from>
    <xdr:to>
      <xdr:col>11</xdr:col>
      <xdr:colOff>400051</xdr:colOff>
      <xdr:row>42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5</xdr:row>
      <xdr:rowOff>23812</xdr:rowOff>
    </xdr:from>
    <xdr:to>
      <xdr:col>20</xdr:col>
      <xdr:colOff>209550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</xdr:row>
      <xdr:rowOff>142874</xdr:rowOff>
    </xdr:from>
    <xdr:to>
      <xdr:col>13</xdr:col>
      <xdr:colOff>104775</xdr:colOff>
      <xdr:row>21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14287</xdr:rowOff>
    </xdr:from>
    <xdr:to>
      <xdr:col>13</xdr:col>
      <xdr:colOff>323850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18</xdr:row>
      <xdr:rowOff>33337</xdr:rowOff>
    </xdr:from>
    <xdr:to>
      <xdr:col>13</xdr:col>
      <xdr:colOff>476250</xdr:colOff>
      <xdr:row>34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63</xdr:row>
      <xdr:rowOff>4761</xdr:rowOff>
    </xdr:from>
    <xdr:to>
      <xdr:col>20</xdr:col>
      <xdr:colOff>104775</xdr:colOff>
      <xdr:row>81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380999</xdr:colOff>
      <xdr:row>85</xdr:row>
      <xdr:rowOff>33336</xdr:rowOff>
    </xdr:from>
    <xdr:to>
      <xdr:col>13</xdr:col>
      <xdr:colOff>276224</xdr:colOff>
      <xdr:row>103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18</xdr:row>
      <xdr:rowOff>42862</xdr:rowOff>
    </xdr:from>
    <xdr:to>
      <xdr:col>16</xdr:col>
      <xdr:colOff>85725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5392</xdr:colOff>
      <xdr:row>44</xdr:row>
      <xdr:rowOff>88600</xdr:rowOff>
    </xdr:from>
    <xdr:to>
      <xdr:col>8</xdr:col>
      <xdr:colOff>93453</xdr:colOff>
      <xdr:row>59</xdr:row>
      <xdr:rowOff>1258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134787</xdr:colOff>
      <xdr:row>27</xdr:row>
      <xdr:rowOff>97586</xdr:rowOff>
    </xdr:from>
    <xdr:to>
      <xdr:col>8</xdr:col>
      <xdr:colOff>115018</xdr:colOff>
      <xdr:row>42</xdr:row>
      <xdr:rowOff>10243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140178</xdr:colOff>
      <xdr:row>44</xdr:row>
      <xdr:rowOff>169474</xdr:rowOff>
    </xdr:from>
    <xdr:to>
      <xdr:col>14</xdr:col>
      <xdr:colOff>93452</xdr:colOff>
      <xdr:row>59</xdr:row>
      <xdr:rowOff>82131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23</xdr:row>
      <xdr:rowOff>138112</xdr:rowOff>
    </xdr:from>
    <xdr:to>
      <xdr:col>21</xdr:col>
      <xdr:colOff>95250</xdr:colOff>
      <xdr:row>38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39</xdr:row>
      <xdr:rowOff>52387</xdr:rowOff>
    </xdr:from>
    <xdr:to>
      <xdr:col>21</xdr:col>
      <xdr:colOff>38100</xdr:colOff>
      <xdr:row>53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55</xdr:row>
      <xdr:rowOff>61912</xdr:rowOff>
    </xdr:from>
    <xdr:to>
      <xdr:col>21</xdr:col>
      <xdr:colOff>104775</xdr:colOff>
      <xdr:row>69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71</xdr:row>
      <xdr:rowOff>52387</xdr:rowOff>
    </xdr:from>
    <xdr:to>
      <xdr:col>21</xdr:col>
      <xdr:colOff>28575</xdr:colOff>
      <xdr:row>85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352425</xdr:colOff>
      <xdr:row>85</xdr:row>
      <xdr:rowOff>100012</xdr:rowOff>
    </xdr:from>
    <xdr:to>
      <xdr:col>21</xdr:col>
      <xdr:colOff>47625</xdr:colOff>
      <xdr:row>99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457200</xdr:colOff>
      <xdr:row>81</xdr:row>
      <xdr:rowOff>23812</xdr:rowOff>
    </xdr:from>
    <xdr:to>
      <xdr:col>11</xdr:col>
      <xdr:colOff>152400</xdr:colOff>
      <xdr:row>95</xdr:row>
      <xdr:rowOff>100012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438149</xdr:colOff>
      <xdr:row>101</xdr:row>
      <xdr:rowOff>61911</xdr:rowOff>
    </xdr:from>
    <xdr:to>
      <xdr:col>16</xdr:col>
      <xdr:colOff>47625</xdr:colOff>
      <xdr:row>124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29</xdr:row>
      <xdr:rowOff>128586</xdr:rowOff>
    </xdr:from>
    <xdr:to>
      <xdr:col>15</xdr:col>
      <xdr:colOff>200025</xdr:colOff>
      <xdr:row>47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48</xdr:row>
      <xdr:rowOff>52387</xdr:rowOff>
    </xdr:from>
    <xdr:to>
      <xdr:col>14</xdr:col>
      <xdr:colOff>180975</xdr:colOff>
      <xdr:row>62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64</xdr:row>
      <xdr:rowOff>4762</xdr:rowOff>
    </xdr:from>
    <xdr:to>
      <xdr:col>14</xdr:col>
      <xdr:colOff>314325</xdr:colOff>
      <xdr:row>78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82</xdr:row>
      <xdr:rowOff>166687</xdr:rowOff>
    </xdr:from>
    <xdr:to>
      <xdr:col>13</xdr:col>
      <xdr:colOff>342900</xdr:colOff>
      <xdr:row>97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98</xdr:row>
      <xdr:rowOff>109537</xdr:rowOff>
    </xdr:from>
    <xdr:to>
      <xdr:col>13</xdr:col>
      <xdr:colOff>571500</xdr:colOff>
      <xdr:row>112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12</xdr:row>
      <xdr:rowOff>80962</xdr:rowOff>
    </xdr:from>
    <xdr:to>
      <xdr:col>13</xdr:col>
      <xdr:colOff>485775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8</xdr:row>
      <xdr:rowOff>42862</xdr:rowOff>
    </xdr:from>
    <xdr:to>
      <xdr:col>16</xdr:col>
      <xdr:colOff>38100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24</xdr:row>
      <xdr:rowOff>4762</xdr:rowOff>
    </xdr:from>
    <xdr:to>
      <xdr:col>13</xdr:col>
      <xdr:colOff>47625</xdr:colOff>
      <xdr:row>38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43</xdr:row>
      <xdr:rowOff>52387</xdr:rowOff>
    </xdr:from>
    <xdr:to>
      <xdr:col>13</xdr:col>
      <xdr:colOff>371475</xdr:colOff>
      <xdr:row>57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59</xdr:row>
      <xdr:rowOff>119062</xdr:rowOff>
    </xdr:from>
    <xdr:to>
      <xdr:col>13</xdr:col>
      <xdr:colOff>466725</xdr:colOff>
      <xdr:row>74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u05-fsrv.ad.syr.edu\jawon$\Downloads\ACS_11_5YR_S2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2101"/>
    </sheetNames>
    <sheetDataSet>
      <sheetData sheetId="0">
        <row r="10">
          <cell r="O10" t="str">
            <v>+/-5,229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factfinder2.census.gov/faces/tableservices/jsf/pages/productview.xhtml?pid=ACS_11_5YR_DP02&amp;prodType=tab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ctfinder2.census.gov/faces/tableservices/jsf/pages/productview.xhtml?pid=ACS_11_5YR_S2101&amp;prodType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K39" sqref="K39"/>
    </sheetView>
  </sheetViews>
  <sheetFormatPr defaultColWidth="8.85546875" defaultRowHeight="15"/>
  <cols>
    <col min="2" max="2" width="11.140625" customWidth="1"/>
  </cols>
  <sheetData>
    <row r="1" spans="1:11">
      <c r="A1" t="s">
        <v>5</v>
      </c>
    </row>
    <row r="2" spans="1:11">
      <c r="A2" s="2" t="s">
        <v>0</v>
      </c>
      <c r="B2" s="2" t="s">
        <v>6</v>
      </c>
      <c r="F2" s="2" t="s">
        <v>0</v>
      </c>
      <c r="G2" s="2" t="s">
        <v>6</v>
      </c>
    </row>
    <row r="3" spans="1:11">
      <c r="A3" t="s">
        <v>7</v>
      </c>
      <c r="B3" s="5">
        <v>196296192</v>
      </c>
      <c r="F3" t="s">
        <v>8</v>
      </c>
      <c r="G3" s="5">
        <v>172579</v>
      </c>
    </row>
    <row r="4" spans="1:11">
      <c r="A4" t="s">
        <v>8</v>
      </c>
      <c r="B4" s="5">
        <v>172579</v>
      </c>
      <c r="F4" t="s">
        <v>3</v>
      </c>
      <c r="G4" s="5">
        <v>140077</v>
      </c>
      <c r="J4" s="1" t="s">
        <v>192</v>
      </c>
      <c r="K4" s="1" t="s">
        <v>193</v>
      </c>
    </row>
    <row r="5" spans="1:11">
      <c r="A5" t="s">
        <v>3</v>
      </c>
      <c r="B5" s="5">
        <v>140077</v>
      </c>
      <c r="F5" t="s">
        <v>4</v>
      </c>
      <c r="G5" s="5">
        <v>96392</v>
      </c>
      <c r="J5" s="7">
        <f>AVERAGE(G3,G4,G5,G6)</f>
        <v>118254.5</v>
      </c>
      <c r="K5" s="7">
        <f>MEDIAN(G3,G4,G5,G6,)</f>
        <v>96392</v>
      </c>
    </row>
    <row r="6" spans="1:11">
      <c r="A6" t="s">
        <v>1</v>
      </c>
      <c r="B6" s="5">
        <v>63970</v>
      </c>
      <c r="F6" t="s">
        <v>1</v>
      </c>
      <c r="G6" s="5">
        <v>63970</v>
      </c>
    </row>
    <row r="7" spans="1:11">
      <c r="A7" t="s">
        <v>4</v>
      </c>
      <c r="B7" s="5">
        <v>96392</v>
      </c>
    </row>
    <row r="9" spans="1:11">
      <c r="A9" t="s">
        <v>49</v>
      </c>
    </row>
    <row r="11" spans="1:11">
      <c r="A11" t="s">
        <v>50</v>
      </c>
    </row>
    <row r="28" spans="15:15">
      <c r="O28" t="s">
        <v>61</v>
      </c>
    </row>
    <row r="38" spans="1:11" ht="15.75" thickBot="1"/>
    <row r="39" spans="1:11" ht="90.75" thickBot="1">
      <c r="A39" s="8" t="s">
        <v>0</v>
      </c>
      <c r="B39" s="9" t="s">
        <v>6</v>
      </c>
      <c r="C39" s="9" t="s">
        <v>51</v>
      </c>
      <c r="D39" s="10" t="s">
        <v>60</v>
      </c>
      <c r="E39" s="9" t="s">
        <v>59</v>
      </c>
    </row>
    <row r="40" spans="1:11" ht="25.5">
      <c r="A40" s="11" t="s">
        <v>7</v>
      </c>
      <c r="B40" s="5">
        <v>196296192</v>
      </c>
      <c r="C40" s="12">
        <v>0.61935539943361761</v>
      </c>
      <c r="D40" s="13">
        <v>0.60099999999999998</v>
      </c>
      <c r="E40" s="14">
        <v>0.114</v>
      </c>
    </row>
    <row r="41" spans="1:11">
      <c r="A41" s="15" t="s">
        <v>2</v>
      </c>
      <c r="B41" s="5">
        <v>172579</v>
      </c>
      <c r="C41" s="16">
        <v>0.59819623950206435</v>
      </c>
      <c r="D41" s="16">
        <v>0.62</v>
      </c>
      <c r="E41" s="16">
        <v>1.6E-2</v>
      </c>
    </row>
    <row r="42" spans="1:11">
      <c r="A42" s="15" t="s">
        <v>3</v>
      </c>
      <c r="B42" s="5">
        <v>140077</v>
      </c>
      <c r="C42" s="16">
        <v>0.61580353641392482</v>
      </c>
      <c r="D42" s="16">
        <v>0.627</v>
      </c>
      <c r="E42" s="16">
        <v>4.3999999999999997E-2</v>
      </c>
    </row>
    <row r="43" spans="1:11">
      <c r="A43" s="15" t="s">
        <v>1</v>
      </c>
      <c r="B43" s="5">
        <v>63970</v>
      </c>
      <c r="C43" s="16">
        <v>0.62232783411533221</v>
      </c>
      <c r="D43" s="16">
        <v>0.627</v>
      </c>
      <c r="E43" s="16">
        <v>9.2999999999999999E-2</v>
      </c>
      <c r="F43" t="s">
        <v>79</v>
      </c>
    </row>
    <row r="44" spans="1:11" ht="15.75" thickBot="1">
      <c r="A44" s="17" t="s">
        <v>15</v>
      </c>
      <c r="B44" s="5">
        <v>96392</v>
      </c>
      <c r="C44" s="18">
        <v>0.622</v>
      </c>
      <c r="D44" s="19">
        <v>0.57999999999999996</v>
      </c>
      <c r="E44" s="18">
        <v>0.06</v>
      </c>
      <c r="F44" t="s">
        <v>80</v>
      </c>
    </row>
    <row r="47" spans="1:11">
      <c r="A47" s="1" t="s">
        <v>19</v>
      </c>
      <c r="B47" s="26" t="s">
        <v>21</v>
      </c>
      <c r="C47" s="1" t="s">
        <v>24</v>
      </c>
      <c r="D47" s="26" t="s">
        <v>22</v>
      </c>
      <c r="E47" s="1" t="s">
        <v>25</v>
      </c>
      <c r="F47" s="26" t="s">
        <v>23</v>
      </c>
      <c r="G47" s="1" t="s">
        <v>26</v>
      </c>
      <c r="H47" s="26" t="s">
        <v>27</v>
      </c>
      <c r="I47" s="1" t="s">
        <v>28</v>
      </c>
      <c r="J47" s="26" t="s">
        <v>29</v>
      </c>
      <c r="K47" s="1" t="s">
        <v>30</v>
      </c>
    </row>
    <row r="48" spans="1:11">
      <c r="A48" s="1" t="s">
        <v>20</v>
      </c>
      <c r="B48" s="6">
        <v>4680974</v>
      </c>
      <c r="C48" s="7">
        <v>4429937</v>
      </c>
      <c r="D48" s="25">
        <v>3310</v>
      </c>
      <c r="E48" s="7">
        <v>4210</v>
      </c>
      <c r="F48" s="25">
        <v>6073</v>
      </c>
      <c r="G48" s="7">
        <v>4719</v>
      </c>
      <c r="H48" s="6">
        <v>4105</v>
      </c>
      <c r="I48" s="7">
        <v>3956</v>
      </c>
      <c r="J48" s="25">
        <v>5481</v>
      </c>
      <c r="K48" s="7">
        <v>6426</v>
      </c>
    </row>
    <row r="49" spans="1:11">
      <c r="A49" s="1">
        <v>20</v>
      </c>
      <c r="B49" s="6">
        <v>2488989</v>
      </c>
      <c r="C49" s="7">
        <v>2344794</v>
      </c>
      <c r="D49" s="25">
        <v>1552</v>
      </c>
      <c r="E49" s="1">
        <v>715</v>
      </c>
      <c r="F49" s="25">
        <v>2479</v>
      </c>
      <c r="G49" s="7">
        <v>3517</v>
      </c>
      <c r="H49" s="25">
        <v>2683</v>
      </c>
      <c r="I49" s="7">
        <v>2458</v>
      </c>
      <c r="J49" s="25">
        <v>3007</v>
      </c>
      <c r="K49" s="7">
        <v>2466</v>
      </c>
    </row>
    <row r="50" spans="1:11">
      <c r="A50" s="1">
        <v>21</v>
      </c>
      <c r="B50" s="6">
        <v>2389475</v>
      </c>
      <c r="C50" s="7">
        <v>2300751</v>
      </c>
      <c r="D50" s="6">
        <v>2045</v>
      </c>
      <c r="E50" s="7">
        <v>1389</v>
      </c>
      <c r="F50" s="25">
        <v>1934</v>
      </c>
      <c r="G50" s="6">
        <v>3025</v>
      </c>
      <c r="H50" s="25">
        <v>2678</v>
      </c>
      <c r="I50" s="6">
        <v>1736</v>
      </c>
      <c r="J50" s="25">
        <v>1476</v>
      </c>
      <c r="K50" s="7">
        <v>1381</v>
      </c>
    </row>
    <row r="51" spans="1:11">
      <c r="A51" s="1" t="s">
        <v>37</v>
      </c>
      <c r="B51" s="6">
        <v>6435552</v>
      </c>
      <c r="C51" s="7">
        <v>6139076</v>
      </c>
      <c r="D51" s="25">
        <v>4484</v>
      </c>
      <c r="E51" s="7">
        <v>4506</v>
      </c>
      <c r="F51" s="6">
        <v>6941</v>
      </c>
      <c r="G51" s="7">
        <v>6561</v>
      </c>
      <c r="H51" s="25">
        <v>4550</v>
      </c>
      <c r="I51" s="7">
        <v>7978</v>
      </c>
      <c r="J51" s="25">
        <v>3939</v>
      </c>
      <c r="K51" s="7">
        <v>5028</v>
      </c>
    </row>
    <row r="52" spans="1:11">
      <c r="A52" s="1" t="s">
        <v>38</v>
      </c>
      <c r="B52" s="6">
        <v>10640680</v>
      </c>
      <c r="C52" s="7">
        <v>10448226</v>
      </c>
      <c r="D52" s="25">
        <v>4819</v>
      </c>
      <c r="E52" s="7">
        <v>4328</v>
      </c>
      <c r="F52" s="6">
        <v>9779</v>
      </c>
      <c r="G52" s="7">
        <v>12848</v>
      </c>
      <c r="H52" s="25">
        <v>9805</v>
      </c>
      <c r="I52" s="7">
        <v>11190</v>
      </c>
      <c r="J52" s="25">
        <v>6062</v>
      </c>
      <c r="K52" s="7">
        <v>6137</v>
      </c>
    </row>
    <row r="53" spans="1:11">
      <c r="A53" s="1" t="s">
        <v>39</v>
      </c>
      <c r="B53" s="6">
        <v>10251662</v>
      </c>
      <c r="C53" s="7">
        <v>10199778</v>
      </c>
      <c r="D53" s="6">
        <v>3234</v>
      </c>
      <c r="E53" s="7">
        <v>3232</v>
      </c>
      <c r="F53" s="6">
        <v>9762</v>
      </c>
      <c r="G53" s="7">
        <v>8602</v>
      </c>
      <c r="H53" s="25">
        <v>7823</v>
      </c>
      <c r="I53" s="7">
        <v>7624</v>
      </c>
      <c r="J53" s="25">
        <v>3792</v>
      </c>
      <c r="K53" s="7">
        <v>4779</v>
      </c>
    </row>
    <row r="54" spans="1:11">
      <c r="A54" s="1" t="s">
        <v>40</v>
      </c>
      <c r="B54" s="25">
        <v>9822749</v>
      </c>
      <c r="C54" s="7">
        <v>9888423</v>
      </c>
      <c r="D54" s="6">
        <v>2301</v>
      </c>
      <c r="E54" s="7">
        <v>2483</v>
      </c>
      <c r="F54" s="6">
        <v>7535</v>
      </c>
      <c r="G54" s="6">
        <v>7967</v>
      </c>
      <c r="H54" s="25">
        <v>6249</v>
      </c>
      <c r="I54" s="7">
        <v>5782</v>
      </c>
      <c r="J54" s="25">
        <v>3204</v>
      </c>
      <c r="K54" s="7">
        <v>3217</v>
      </c>
    </row>
    <row r="55" spans="1:11">
      <c r="A55" s="1" t="s">
        <v>41</v>
      </c>
      <c r="B55" s="25">
        <v>10485486</v>
      </c>
      <c r="C55" s="7">
        <v>10631052</v>
      </c>
      <c r="D55" s="25">
        <v>2863</v>
      </c>
      <c r="E55" s="7">
        <v>2212</v>
      </c>
      <c r="F55" s="27">
        <v>6731</v>
      </c>
      <c r="G55" s="6">
        <v>7275</v>
      </c>
      <c r="H55" s="25">
        <v>6164</v>
      </c>
      <c r="I55" s="7">
        <v>6226</v>
      </c>
      <c r="J55" s="25">
        <v>3079</v>
      </c>
      <c r="K55" s="7">
        <v>4066</v>
      </c>
    </row>
    <row r="56" spans="1:11">
      <c r="A56" s="1" t="s">
        <v>42</v>
      </c>
      <c r="B56" s="25">
        <v>10951047</v>
      </c>
      <c r="C56" s="7">
        <v>11191305</v>
      </c>
      <c r="D56" s="25">
        <v>2313</v>
      </c>
      <c r="E56" s="7">
        <v>2603</v>
      </c>
      <c r="F56" s="27">
        <v>8449</v>
      </c>
      <c r="G56" s="7">
        <v>8704</v>
      </c>
      <c r="H56" s="25">
        <v>6630</v>
      </c>
      <c r="I56" s="7">
        <v>5981</v>
      </c>
      <c r="J56" s="25">
        <v>4400</v>
      </c>
      <c r="K56" s="7">
        <v>4282</v>
      </c>
    </row>
    <row r="57" spans="1:11">
      <c r="A57" s="1" t="s">
        <v>43</v>
      </c>
      <c r="B57" s="25">
        <v>11039046</v>
      </c>
      <c r="C57" s="7">
        <v>11471989</v>
      </c>
      <c r="D57" s="25">
        <v>1996</v>
      </c>
      <c r="E57" s="7">
        <v>3195</v>
      </c>
      <c r="F57" s="27">
        <v>8640</v>
      </c>
      <c r="G57" s="6">
        <v>9436</v>
      </c>
      <c r="H57" s="25">
        <v>6373</v>
      </c>
      <c r="I57" s="7">
        <v>7715</v>
      </c>
      <c r="J57" s="25">
        <v>4385</v>
      </c>
      <c r="K57" s="7">
        <v>4615</v>
      </c>
    </row>
    <row r="58" spans="1:11">
      <c r="A58" s="1" t="s">
        <v>44</v>
      </c>
      <c r="B58" s="25">
        <v>9775709</v>
      </c>
      <c r="C58" s="7">
        <v>10398602</v>
      </c>
      <c r="D58" s="25">
        <v>3359</v>
      </c>
      <c r="E58" s="7">
        <v>3181</v>
      </c>
      <c r="F58" s="27">
        <v>8932</v>
      </c>
      <c r="G58" s="6">
        <v>9336</v>
      </c>
      <c r="H58" s="25">
        <v>5210</v>
      </c>
      <c r="I58" s="7">
        <v>6418</v>
      </c>
      <c r="J58" s="25">
        <v>4235</v>
      </c>
      <c r="K58" s="7">
        <v>4548</v>
      </c>
    </row>
    <row r="59" spans="1:11">
      <c r="A59" s="1" t="s">
        <v>45</v>
      </c>
      <c r="B59" s="25">
        <v>3540293</v>
      </c>
      <c r="C59" s="7">
        <v>3837896</v>
      </c>
      <c r="D59" s="26">
        <v>536</v>
      </c>
      <c r="E59" s="7">
        <v>1526</v>
      </c>
      <c r="F59" s="6">
        <v>1912</v>
      </c>
      <c r="G59" s="6">
        <v>3499</v>
      </c>
      <c r="H59" s="25">
        <v>2666</v>
      </c>
      <c r="I59" s="7">
        <v>2240</v>
      </c>
      <c r="J59" s="25">
        <v>1792</v>
      </c>
      <c r="K59" s="7">
        <v>1278</v>
      </c>
    </row>
    <row r="60" spans="1:11">
      <c r="A60" s="1" t="s">
        <v>46</v>
      </c>
      <c r="B60" s="23">
        <v>5030270</v>
      </c>
      <c r="C60" s="7">
        <v>5482431</v>
      </c>
      <c r="D60" s="25">
        <v>1277</v>
      </c>
      <c r="E60" s="7">
        <v>1163</v>
      </c>
      <c r="F60" s="25">
        <v>3395</v>
      </c>
      <c r="G60" s="7">
        <v>4528</v>
      </c>
      <c r="H60" s="25">
        <v>2983</v>
      </c>
      <c r="I60" s="7">
        <v>2854</v>
      </c>
      <c r="J60" s="25">
        <v>1383</v>
      </c>
      <c r="K60" s="7">
        <v>1934</v>
      </c>
    </row>
    <row r="61" spans="1:11">
      <c r="A61" t="s">
        <v>31</v>
      </c>
      <c r="B61" s="24">
        <f>SUM(B48:B60)</f>
        <v>97531932</v>
      </c>
      <c r="C61" s="5">
        <f>SUM(C48:C60)</f>
        <v>98764260</v>
      </c>
      <c r="D61" s="5">
        <f>SUM(D50:D60)</f>
        <v>29227</v>
      </c>
      <c r="E61" s="5">
        <f t="shared" ref="E61:K61" si="0">SUM(E48:E60)</f>
        <v>34743</v>
      </c>
      <c r="F61" s="5">
        <f t="shared" si="0"/>
        <v>82562</v>
      </c>
      <c r="G61" s="5">
        <f t="shared" si="0"/>
        <v>90017</v>
      </c>
      <c r="H61" s="5">
        <f t="shared" si="0"/>
        <v>67919</v>
      </c>
      <c r="I61" s="5">
        <f t="shared" si="0"/>
        <v>72158</v>
      </c>
      <c r="J61" s="5">
        <f t="shared" si="0"/>
        <v>46235</v>
      </c>
      <c r="K61" s="5">
        <f t="shared" si="0"/>
        <v>50157</v>
      </c>
    </row>
    <row r="62" spans="1:11">
      <c r="B62" s="5"/>
      <c r="E62" s="5"/>
    </row>
    <row r="63" spans="1:11">
      <c r="A63" s="1" t="s">
        <v>48</v>
      </c>
      <c r="B63" s="7"/>
    </row>
    <row r="64" spans="1:11">
      <c r="A64" s="1" t="s">
        <v>32</v>
      </c>
      <c r="B64" s="7">
        <f>SUM(B61,C61)</f>
        <v>196296192</v>
      </c>
      <c r="C64" t="s">
        <v>47</v>
      </c>
    </row>
    <row r="65" spans="1:6">
      <c r="A65" s="1" t="s">
        <v>33</v>
      </c>
      <c r="B65" s="7">
        <f>SUM(D61,E61)</f>
        <v>63970</v>
      </c>
    </row>
    <row r="66" spans="1:6">
      <c r="A66" s="1" t="s">
        <v>34</v>
      </c>
      <c r="B66" s="7">
        <f>SUM(F61,G61)</f>
        <v>172579</v>
      </c>
      <c r="D66" t="s">
        <v>56</v>
      </c>
    </row>
    <row r="67" spans="1:6">
      <c r="A67" s="1" t="s">
        <v>35</v>
      </c>
      <c r="B67" s="7">
        <f>SUM(H61,I61)</f>
        <v>140077</v>
      </c>
    </row>
    <row r="68" spans="1:6">
      <c r="A68" s="1" t="s">
        <v>36</v>
      </c>
      <c r="B68" s="7">
        <f>SUM(J61,K61)</f>
        <v>96392</v>
      </c>
    </row>
    <row r="70" spans="1:6">
      <c r="A70" t="s">
        <v>58</v>
      </c>
    </row>
    <row r="71" spans="1:6">
      <c r="A71" s="1" t="s">
        <v>19</v>
      </c>
      <c r="B71" s="1" t="s">
        <v>52</v>
      </c>
      <c r="C71" s="1" t="s">
        <v>1</v>
      </c>
      <c r="D71" s="1" t="s">
        <v>2</v>
      </c>
      <c r="E71" s="1" t="s">
        <v>55</v>
      </c>
      <c r="F71" s="1" t="s">
        <v>15</v>
      </c>
    </row>
    <row r="72" spans="1:6">
      <c r="A72" s="1" t="s">
        <v>53</v>
      </c>
      <c r="B72" s="21">
        <v>7.0999999999999994E-2</v>
      </c>
      <c r="C72" s="22">
        <v>0.15</v>
      </c>
      <c r="D72" s="21">
        <v>9.4E-2</v>
      </c>
      <c r="E72" s="22">
        <v>0.105</v>
      </c>
      <c r="F72" s="20">
        <v>0.11899999999999999</v>
      </c>
    </row>
    <row r="73" spans="1:6">
      <c r="A73" s="1" t="s">
        <v>38</v>
      </c>
      <c r="B73" s="21">
        <v>6.8000000000000005E-2</v>
      </c>
      <c r="C73" s="22">
        <v>9.4E-2</v>
      </c>
      <c r="D73" s="21">
        <v>8.6999999999999994E-2</v>
      </c>
      <c r="E73" s="22">
        <v>0.1</v>
      </c>
      <c r="F73" s="20">
        <v>8.4000000000000005E-2</v>
      </c>
    </row>
    <row r="74" spans="1:6">
      <c r="A74" s="1" t="s">
        <v>39</v>
      </c>
      <c r="B74" s="22">
        <v>6.6000000000000003E-2</v>
      </c>
      <c r="C74" s="22">
        <v>6.6000000000000003E-2</v>
      </c>
      <c r="D74" s="22">
        <v>7.0000000000000007E-2</v>
      </c>
      <c r="E74" s="22">
        <v>7.2999999999999995E-2</v>
      </c>
      <c r="F74" s="20">
        <v>5.8999999999999997E-2</v>
      </c>
    </row>
    <row r="75" spans="1:6">
      <c r="A75" s="1" t="s">
        <v>40</v>
      </c>
      <c r="B75" s="22">
        <v>6.3E-2</v>
      </c>
      <c r="C75" s="22">
        <v>4.9000000000000002E-2</v>
      </c>
      <c r="D75" s="22">
        <v>5.8999999999999997E-2</v>
      </c>
      <c r="E75" s="22">
        <v>5.7000000000000002E-2</v>
      </c>
      <c r="F75" s="20">
        <v>4.3999999999999997E-2</v>
      </c>
    </row>
    <row r="76" spans="1:6">
      <c r="A76" s="1" t="s">
        <v>41</v>
      </c>
      <c r="B76" s="22">
        <v>6.8000000000000005E-2</v>
      </c>
      <c r="C76" s="22">
        <v>5.1999999999999998E-2</v>
      </c>
      <c r="D76" s="22">
        <v>5.3999999999999999E-2</v>
      </c>
      <c r="E76" s="22">
        <v>5.8999999999999997E-2</v>
      </c>
      <c r="F76" s="20">
        <v>4.9000000000000002E-2</v>
      </c>
    </row>
    <row r="77" spans="1:6">
      <c r="A77" s="1" t="s">
        <v>42</v>
      </c>
      <c r="B77" s="22">
        <v>7.0999999999999994E-2</v>
      </c>
      <c r="C77" s="22">
        <v>0.05</v>
      </c>
      <c r="D77" s="22">
        <v>6.6000000000000003E-2</v>
      </c>
      <c r="E77" s="22">
        <v>0.06</v>
      </c>
      <c r="F77" s="20">
        <v>0.06</v>
      </c>
    </row>
    <row r="78" spans="1:6">
      <c r="A78" s="1" t="s">
        <v>43</v>
      </c>
      <c r="B78" s="22">
        <v>7.1999999999999995E-2</v>
      </c>
      <c r="C78" s="22">
        <v>5.2999999999999999E-2</v>
      </c>
      <c r="D78" s="22">
        <v>6.9000000000000006E-2</v>
      </c>
      <c r="E78" s="22">
        <v>6.7000000000000004E-2</v>
      </c>
      <c r="F78" s="20">
        <v>6.2E-2</v>
      </c>
    </row>
    <row r="79" spans="1:6">
      <c r="A79" s="1" t="s">
        <v>44</v>
      </c>
      <c r="B79" s="22">
        <v>6.5000000000000002E-2</v>
      </c>
      <c r="C79" s="22">
        <v>6.7000000000000004E-2</v>
      </c>
      <c r="D79" s="22">
        <v>7.0000000000000007E-2</v>
      </c>
      <c r="E79" s="22">
        <v>5.5E-2</v>
      </c>
      <c r="F79" s="20">
        <v>6.0999999999999999E-2</v>
      </c>
    </row>
    <row r="80" spans="1:6">
      <c r="A80" s="1" t="s">
        <v>54</v>
      </c>
      <c r="B80" s="22">
        <v>5.7000000000000002E-2</v>
      </c>
      <c r="C80" s="22">
        <v>4.5999999999999999E-2</v>
      </c>
      <c r="D80" s="22">
        <v>5.0999999999999997E-2</v>
      </c>
      <c r="E80" s="22">
        <v>5.0999999999999997E-2</v>
      </c>
      <c r="F80" s="20">
        <v>4.3999999999999997E-2</v>
      </c>
    </row>
    <row r="81" spans="1:6">
      <c r="A81" s="1" t="s">
        <v>31</v>
      </c>
      <c r="B81" s="22">
        <f>SUM(B72:B80)</f>
        <v>0.60100000000000009</v>
      </c>
      <c r="C81" s="22">
        <f>SUM(C72:C80)</f>
        <v>0.627</v>
      </c>
      <c r="D81" s="22">
        <f>SUM(D72:D80)</f>
        <v>0.62</v>
      </c>
      <c r="E81" s="22">
        <f>SUM(E72:E80)</f>
        <v>0.62700000000000011</v>
      </c>
      <c r="F81" s="20">
        <f>SUM(F72:F80)</f>
        <v>0.58200000000000007</v>
      </c>
    </row>
    <row r="83" spans="1:6">
      <c r="A83" t="s">
        <v>57</v>
      </c>
    </row>
  </sheetData>
  <sortState ref="F3:G6">
    <sortCondition descending="1" ref="G3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opLeftCell="A28" workbookViewId="0">
      <selection activeCell="R20" sqref="R20"/>
    </sheetView>
  </sheetViews>
  <sheetFormatPr defaultRowHeight="15"/>
  <cols>
    <col min="2" max="3" width="10.140625" bestFit="1" customWidth="1"/>
    <col min="10" max="10" width="10.140625" bestFit="1" customWidth="1"/>
  </cols>
  <sheetData>
    <row r="1" spans="1:53">
      <c r="A1" s="151" t="s">
        <v>104</v>
      </c>
      <c r="B1" s="151"/>
      <c r="C1" s="151"/>
      <c r="D1" s="150" t="s">
        <v>7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 t="s">
        <v>105</v>
      </c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 t="s">
        <v>106</v>
      </c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 t="s">
        <v>107</v>
      </c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</row>
    <row r="2" spans="1:53">
      <c r="A2" s="33"/>
      <c r="B2" s="94"/>
      <c r="C2" s="34"/>
      <c r="D2" s="150" t="s">
        <v>108</v>
      </c>
      <c r="E2" s="150"/>
      <c r="F2" s="150"/>
      <c r="G2" s="150"/>
      <c r="H2" s="150"/>
      <c r="I2" s="150"/>
      <c r="J2" s="150" t="s">
        <v>109</v>
      </c>
      <c r="K2" s="150"/>
      <c r="L2" s="150"/>
      <c r="M2" s="150"/>
      <c r="N2" s="150" t="s">
        <v>110</v>
      </c>
      <c r="O2" s="150"/>
      <c r="P2" s="150"/>
      <c r="Q2" s="150"/>
      <c r="R2" s="150" t="s">
        <v>108</v>
      </c>
      <c r="S2" s="150"/>
      <c r="T2" s="150"/>
      <c r="U2" s="150"/>
      <c r="V2" s="150" t="s">
        <v>109</v>
      </c>
      <c r="W2" s="150"/>
      <c r="X2" s="150"/>
      <c r="Y2" s="150"/>
      <c r="Z2" s="150" t="s">
        <v>110</v>
      </c>
      <c r="AA2" s="150"/>
      <c r="AB2" s="150"/>
      <c r="AC2" s="150"/>
      <c r="AD2" s="150" t="s">
        <v>108</v>
      </c>
      <c r="AE2" s="150"/>
      <c r="AF2" s="150"/>
      <c r="AG2" s="150"/>
      <c r="AH2" s="150" t="s">
        <v>109</v>
      </c>
      <c r="AI2" s="150"/>
      <c r="AJ2" s="150"/>
      <c r="AK2" s="150"/>
      <c r="AL2" s="150" t="s">
        <v>110</v>
      </c>
      <c r="AM2" s="150"/>
      <c r="AN2" s="150"/>
      <c r="AO2" s="150"/>
      <c r="AP2" s="150" t="s">
        <v>108</v>
      </c>
      <c r="AQ2" s="150"/>
      <c r="AR2" s="150"/>
      <c r="AS2" s="150"/>
      <c r="AT2" s="150" t="s">
        <v>109</v>
      </c>
      <c r="AU2" s="150"/>
      <c r="AV2" s="150"/>
      <c r="AW2" s="150"/>
      <c r="AX2" s="150" t="s">
        <v>110</v>
      </c>
      <c r="AY2" s="150"/>
      <c r="AZ2" s="150"/>
      <c r="BA2" s="150"/>
    </row>
    <row r="3" spans="1:53">
      <c r="A3" s="33"/>
      <c r="B3" s="94"/>
      <c r="C3" s="34"/>
      <c r="D3" s="150" t="s">
        <v>31</v>
      </c>
      <c r="E3" s="150"/>
      <c r="F3" s="150"/>
      <c r="G3" s="150"/>
      <c r="H3" s="150" t="s">
        <v>111</v>
      </c>
      <c r="I3" s="150"/>
      <c r="J3" s="150" t="s">
        <v>31</v>
      </c>
      <c r="K3" s="150"/>
      <c r="L3" s="150" t="s">
        <v>111</v>
      </c>
      <c r="M3" s="150"/>
      <c r="N3" s="150" t="s">
        <v>31</v>
      </c>
      <c r="O3" s="150"/>
      <c r="P3" s="150" t="s">
        <v>111</v>
      </c>
      <c r="Q3" s="150"/>
      <c r="R3" s="150" t="s">
        <v>31</v>
      </c>
      <c r="S3" s="150"/>
      <c r="T3" s="150" t="s">
        <v>111</v>
      </c>
      <c r="U3" s="150"/>
      <c r="V3" s="150" t="s">
        <v>31</v>
      </c>
      <c r="W3" s="150"/>
      <c r="X3" s="150" t="s">
        <v>111</v>
      </c>
      <c r="Y3" s="150"/>
      <c r="Z3" s="150" t="s">
        <v>31</v>
      </c>
      <c r="AA3" s="150"/>
      <c r="AB3" s="150" t="s">
        <v>111</v>
      </c>
      <c r="AC3" s="150"/>
      <c r="AD3" s="150" t="s">
        <v>31</v>
      </c>
      <c r="AE3" s="150"/>
      <c r="AF3" s="150" t="s">
        <v>111</v>
      </c>
      <c r="AG3" s="150"/>
      <c r="AH3" s="150" t="s">
        <v>31</v>
      </c>
      <c r="AI3" s="150"/>
      <c r="AJ3" s="150" t="s">
        <v>111</v>
      </c>
      <c r="AK3" s="150"/>
      <c r="AL3" s="150" t="s">
        <v>31</v>
      </c>
      <c r="AM3" s="150"/>
      <c r="AN3" s="150" t="s">
        <v>111</v>
      </c>
      <c r="AO3" s="150"/>
      <c r="AP3" s="150" t="s">
        <v>31</v>
      </c>
      <c r="AQ3" s="150"/>
      <c r="AR3" s="150" t="s">
        <v>111</v>
      </c>
      <c r="AS3" s="150"/>
      <c r="AT3" s="150" t="s">
        <v>31</v>
      </c>
      <c r="AU3" s="150"/>
      <c r="AV3" s="150" t="s">
        <v>111</v>
      </c>
      <c r="AW3" s="150"/>
      <c r="AX3" s="150" t="s">
        <v>31</v>
      </c>
      <c r="AY3" s="150"/>
      <c r="AZ3" s="150" t="s">
        <v>111</v>
      </c>
      <c r="BA3" s="150"/>
    </row>
    <row r="4" spans="1:53" ht="25.5">
      <c r="A4" s="35"/>
      <c r="B4" s="36"/>
      <c r="C4" s="37"/>
      <c r="D4" s="150" t="s">
        <v>112</v>
      </c>
      <c r="E4" s="150"/>
      <c r="F4" s="150"/>
      <c r="G4" s="92" t="s">
        <v>113</v>
      </c>
      <c r="H4" s="92" t="s">
        <v>112</v>
      </c>
      <c r="I4" s="92" t="s">
        <v>113</v>
      </c>
      <c r="J4" s="92" t="s">
        <v>112</v>
      </c>
      <c r="K4" s="92" t="s">
        <v>113</v>
      </c>
      <c r="L4" s="92" t="s">
        <v>112</v>
      </c>
      <c r="M4" s="92" t="s">
        <v>113</v>
      </c>
      <c r="N4" s="92" t="s">
        <v>112</v>
      </c>
      <c r="O4" s="92" t="s">
        <v>113</v>
      </c>
      <c r="P4" s="92" t="s">
        <v>112</v>
      </c>
      <c r="Q4" s="92" t="s">
        <v>113</v>
      </c>
      <c r="R4" s="92" t="s">
        <v>112</v>
      </c>
      <c r="S4" s="92" t="s">
        <v>113</v>
      </c>
      <c r="T4" s="92" t="s">
        <v>112</v>
      </c>
      <c r="U4" s="92" t="s">
        <v>113</v>
      </c>
      <c r="V4" s="92" t="s">
        <v>112</v>
      </c>
      <c r="W4" s="92" t="s">
        <v>113</v>
      </c>
      <c r="X4" s="92" t="s">
        <v>112</v>
      </c>
      <c r="Y4" s="92" t="s">
        <v>113</v>
      </c>
      <c r="Z4" s="92" t="s">
        <v>112</v>
      </c>
      <c r="AA4" s="92" t="s">
        <v>113</v>
      </c>
      <c r="AB4" s="92" t="s">
        <v>112</v>
      </c>
      <c r="AC4" s="92" t="s">
        <v>113</v>
      </c>
      <c r="AD4" s="92" t="s">
        <v>112</v>
      </c>
      <c r="AE4" s="92" t="s">
        <v>113</v>
      </c>
      <c r="AF4" s="92" t="s">
        <v>112</v>
      </c>
      <c r="AG4" s="92" t="s">
        <v>113</v>
      </c>
      <c r="AH4" s="92" t="s">
        <v>112</v>
      </c>
      <c r="AI4" s="92" t="s">
        <v>113</v>
      </c>
      <c r="AJ4" s="92" t="s">
        <v>112</v>
      </c>
      <c r="AK4" s="92" t="s">
        <v>113</v>
      </c>
      <c r="AL4" s="92" t="s">
        <v>112</v>
      </c>
      <c r="AM4" s="92" t="s">
        <v>113</v>
      </c>
      <c r="AN4" s="92" t="s">
        <v>112</v>
      </c>
      <c r="AO4" s="92" t="s">
        <v>113</v>
      </c>
      <c r="AP4" s="92" t="s">
        <v>112</v>
      </c>
      <c r="AQ4" s="92" t="s">
        <v>113</v>
      </c>
      <c r="AR4" s="92" t="s">
        <v>112</v>
      </c>
      <c r="AS4" s="92" t="s">
        <v>113</v>
      </c>
      <c r="AT4" s="92" t="s">
        <v>112</v>
      </c>
      <c r="AU4" s="92" t="s">
        <v>113</v>
      </c>
      <c r="AV4" s="92" t="s">
        <v>112</v>
      </c>
      <c r="AW4" s="92" t="s">
        <v>113</v>
      </c>
      <c r="AX4" s="92" t="s">
        <v>112</v>
      </c>
      <c r="AY4" s="92" t="s">
        <v>113</v>
      </c>
      <c r="AZ4" s="92" t="s">
        <v>112</v>
      </c>
      <c r="BA4" s="92" t="s">
        <v>113</v>
      </c>
    </row>
    <row r="5" spans="1:53" ht="25.5">
      <c r="A5" s="150" t="s">
        <v>71</v>
      </c>
      <c r="B5" s="150"/>
      <c r="C5" s="150"/>
      <c r="D5" s="150" t="s">
        <v>990</v>
      </c>
      <c r="E5" s="150"/>
      <c r="F5" s="150"/>
      <c r="G5" s="92" t="s">
        <v>991</v>
      </c>
      <c r="H5" s="92" t="s">
        <v>992</v>
      </c>
      <c r="I5" s="92" t="s">
        <v>115</v>
      </c>
      <c r="J5" s="92" t="s">
        <v>993</v>
      </c>
      <c r="K5" s="92" t="s">
        <v>994</v>
      </c>
      <c r="L5" s="92" t="s">
        <v>518</v>
      </c>
      <c r="M5" s="92" t="s">
        <v>115</v>
      </c>
      <c r="N5" s="92" t="s">
        <v>995</v>
      </c>
      <c r="O5" s="92" t="s">
        <v>996</v>
      </c>
      <c r="P5" s="92" t="s">
        <v>997</v>
      </c>
      <c r="Q5" s="92" t="s">
        <v>115</v>
      </c>
      <c r="R5" s="92" t="s">
        <v>998</v>
      </c>
      <c r="S5" s="92" t="s">
        <v>999</v>
      </c>
      <c r="T5" s="92" t="s">
        <v>121</v>
      </c>
      <c r="U5" s="92" t="s">
        <v>115</v>
      </c>
      <c r="V5" s="92" t="s">
        <v>1000</v>
      </c>
      <c r="W5" s="92" t="s">
        <v>1001</v>
      </c>
      <c r="X5" s="92" t="s">
        <v>665</v>
      </c>
      <c r="Y5" s="92" t="s">
        <v>115</v>
      </c>
      <c r="Z5" s="92" t="s">
        <v>1002</v>
      </c>
      <c r="AA5" s="92" t="s">
        <v>1003</v>
      </c>
      <c r="AB5" s="92" t="s">
        <v>1004</v>
      </c>
      <c r="AC5" s="92" t="s">
        <v>196</v>
      </c>
      <c r="AD5" s="92" t="s">
        <v>1005</v>
      </c>
      <c r="AE5" s="92" t="s">
        <v>1006</v>
      </c>
      <c r="AF5" s="92" t="s">
        <v>502</v>
      </c>
      <c r="AG5" s="92" t="s">
        <v>756</v>
      </c>
      <c r="AH5" s="92" t="s">
        <v>1007</v>
      </c>
      <c r="AI5" s="92" t="s">
        <v>1008</v>
      </c>
      <c r="AJ5" s="92" t="s">
        <v>1009</v>
      </c>
      <c r="AK5" s="92" t="s">
        <v>197</v>
      </c>
      <c r="AL5" s="92" t="s">
        <v>1010</v>
      </c>
      <c r="AM5" s="92" t="s">
        <v>1011</v>
      </c>
      <c r="AN5" s="92" t="s">
        <v>1012</v>
      </c>
      <c r="AO5" s="92" t="s">
        <v>256</v>
      </c>
      <c r="AP5" s="92" t="s">
        <v>460</v>
      </c>
      <c r="AQ5" s="92" t="s">
        <v>285</v>
      </c>
      <c r="AR5" s="92" t="s">
        <v>461</v>
      </c>
      <c r="AS5" s="92" t="s">
        <v>200</v>
      </c>
      <c r="AT5" s="92" t="s">
        <v>462</v>
      </c>
      <c r="AU5" s="92" t="s">
        <v>286</v>
      </c>
      <c r="AV5" s="92" t="s">
        <v>463</v>
      </c>
      <c r="AW5" s="92" t="s">
        <v>287</v>
      </c>
      <c r="AX5" s="92" t="s">
        <v>464</v>
      </c>
      <c r="AY5" s="92" t="s">
        <v>288</v>
      </c>
      <c r="AZ5" s="92" t="s">
        <v>465</v>
      </c>
      <c r="BA5" s="92" t="s">
        <v>133</v>
      </c>
    </row>
    <row r="6" spans="1:53" ht="25.5">
      <c r="A6" s="150" t="s">
        <v>145</v>
      </c>
      <c r="B6" s="150"/>
      <c r="C6" s="150"/>
      <c r="D6" s="155">
        <v>38086616</v>
      </c>
      <c r="E6" s="150"/>
      <c r="F6" s="150"/>
      <c r="G6" s="92" t="s">
        <v>1013</v>
      </c>
      <c r="H6" s="42">
        <v>0.16400000000000001</v>
      </c>
      <c r="I6" s="92">
        <f>K12</f>
        <v>0</v>
      </c>
      <c r="J6" s="93">
        <v>25257648</v>
      </c>
      <c r="K6" s="92" t="s">
        <v>1014</v>
      </c>
      <c r="L6" s="42">
        <v>7.3999999999999996E-2</v>
      </c>
      <c r="M6" s="92" t="s">
        <v>115</v>
      </c>
      <c r="N6" s="93">
        <v>9842484</v>
      </c>
      <c r="O6" s="92" t="s">
        <v>1015</v>
      </c>
      <c r="P6" s="92" t="s">
        <v>181</v>
      </c>
      <c r="Q6" s="92" t="s">
        <v>115</v>
      </c>
      <c r="R6" s="93">
        <v>2321505</v>
      </c>
      <c r="S6" s="92" t="s">
        <v>1016</v>
      </c>
      <c r="T6" s="92" t="s">
        <v>657</v>
      </c>
      <c r="U6" s="92">
        <f>K17</f>
        <v>0</v>
      </c>
      <c r="V6" s="93">
        <v>1480549</v>
      </c>
      <c r="W6" s="92" t="s">
        <v>1017</v>
      </c>
      <c r="X6" s="92" t="s">
        <v>209</v>
      </c>
      <c r="Y6" s="92" t="s">
        <v>117</v>
      </c>
      <c r="Z6" s="92" t="s">
        <v>1018</v>
      </c>
      <c r="AA6" s="92" t="s">
        <v>1019</v>
      </c>
      <c r="AB6" s="92" t="s">
        <v>616</v>
      </c>
      <c r="AC6" s="92" t="s">
        <v>196</v>
      </c>
      <c r="AD6" s="93">
        <v>56059</v>
      </c>
      <c r="AE6" s="92" t="s">
        <v>729</v>
      </c>
      <c r="AF6" s="92" t="s">
        <v>516</v>
      </c>
      <c r="AG6" s="92" t="s">
        <v>125</v>
      </c>
      <c r="AH6" s="93">
        <v>35116</v>
      </c>
      <c r="AI6" s="92" t="s">
        <v>1020</v>
      </c>
      <c r="AJ6" s="92" t="s">
        <v>518</v>
      </c>
      <c r="AK6" s="92" t="s">
        <v>119</v>
      </c>
      <c r="AL6" s="92" t="s">
        <v>1021</v>
      </c>
      <c r="AM6" s="92" t="s">
        <v>1022</v>
      </c>
      <c r="AN6" s="92" t="s">
        <v>616</v>
      </c>
      <c r="AO6" s="92" t="s">
        <v>198</v>
      </c>
      <c r="AP6" s="93">
        <v>15949</v>
      </c>
      <c r="AQ6" s="92" t="s">
        <v>300</v>
      </c>
      <c r="AR6" s="92" t="s">
        <v>149</v>
      </c>
      <c r="AS6" s="92" t="s">
        <v>301</v>
      </c>
      <c r="AT6" s="93">
        <v>6019</v>
      </c>
      <c r="AU6" s="92" t="s">
        <v>302</v>
      </c>
      <c r="AV6" s="42">
        <v>0.188</v>
      </c>
      <c r="AW6" s="92" t="s">
        <v>303</v>
      </c>
      <c r="AX6" s="92" t="s">
        <v>487</v>
      </c>
      <c r="AY6" s="92" t="s">
        <v>304</v>
      </c>
      <c r="AZ6" s="92" t="s">
        <v>488</v>
      </c>
      <c r="BA6" s="92" t="s">
        <v>130</v>
      </c>
    </row>
    <row r="8" spans="1:53">
      <c r="A8" s="156" t="s">
        <v>135</v>
      </c>
      <c r="B8" s="156"/>
      <c r="C8" s="156"/>
      <c r="D8" s="156"/>
    </row>
    <row r="9" spans="1:53">
      <c r="A9" s="156" t="s">
        <v>254</v>
      </c>
      <c r="B9" s="156"/>
      <c r="C9" s="156"/>
      <c r="D9" s="156"/>
    </row>
    <row r="11" spans="1:53">
      <c r="A11" s="1" t="s">
        <v>100</v>
      </c>
      <c r="B11" s="1"/>
      <c r="C11" s="1"/>
      <c r="D11" s="1"/>
      <c r="F11" s="1" t="s">
        <v>100</v>
      </c>
      <c r="G11" s="1"/>
    </row>
    <row r="12" spans="1:53">
      <c r="A12" s="1"/>
      <c r="B12" s="1" t="s">
        <v>139</v>
      </c>
      <c r="C12" s="1" t="s">
        <v>138</v>
      </c>
      <c r="D12" s="1" t="s">
        <v>238</v>
      </c>
      <c r="F12" s="1"/>
      <c r="G12" s="1" t="s">
        <v>102</v>
      </c>
    </row>
    <row r="13" spans="1:53">
      <c r="A13" s="1" t="s">
        <v>15</v>
      </c>
      <c r="B13" s="134">
        <v>0.39</v>
      </c>
      <c r="C13" s="135">
        <v>15949</v>
      </c>
      <c r="D13" s="136" t="s">
        <v>301</v>
      </c>
      <c r="F13" s="1" t="s">
        <v>101</v>
      </c>
      <c r="G13" s="41">
        <v>0.16</v>
      </c>
    </row>
    <row r="14" spans="1:53">
      <c r="A14" s="1" t="s">
        <v>101</v>
      </c>
      <c r="B14" s="134">
        <v>0.16</v>
      </c>
      <c r="C14" s="135">
        <v>56059</v>
      </c>
      <c r="D14" s="136" t="s">
        <v>125</v>
      </c>
      <c r="F14" s="1" t="s">
        <v>52</v>
      </c>
      <c r="G14" s="41">
        <v>0.16</v>
      </c>
    </row>
    <row r="15" spans="1:53">
      <c r="A15" s="1" t="s">
        <v>137</v>
      </c>
      <c r="B15" s="134">
        <v>0.17</v>
      </c>
      <c r="C15" s="135">
        <v>2321505</v>
      </c>
      <c r="D15" s="137" t="s">
        <v>117</v>
      </c>
      <c r="F15" s="1" t="s">
        <v>137</v>
      </c>
      <c r="G15" s="41">
        <v>0.17</v>
      </c>
    </row>
    <row r="16" spans="1:53">
      <c r="A16" s="1" t="s">
        <v>52</v>
      </c>
      <c r="B16" s="134">
        <v>0.16</v>
      </c>
      <c r="C16" s="138">
        <v>38086616</v>
      </c>
      <c r="D16" s="137" t="s">
        <v>115</v>
      </c>
      <c r="F16" s="1" t="s">
        <v>15</v>
      </c>
      <c r="G16" s="41">
        <v>0.39</v>
      </c>
    </row>
    <row r="18" spans="1:6">
      <c r="B18" t="s">
        <v>192</v>
      </c>
      <c r="C18" t="s">
        <v>193</v>
      </c>
    </row>
    <row r="19" spans="1:6">
      <c r="B19" s="5">
        <f>AVERAGE(C13:C16)</f>
        <v>10120032.25</v>
      </c>
      <c r="C19" s="5">
        <f>MEDIAN(C13:C16)</f>
        <v>1188782</v>
      </c>
    </row>
    <row r="22" spans="1:6" ht="15.75">
      <c r="A22" s="32" t="s">
        <v>1023</v>
      </c>
      <c r="B22" s="32"/>
    </row>
    <row r="23" spans="1:6">
      <c r="A23" s="1"/>
      <c r="B23" s="1" t="s">
        <v>139</v>
      </c>
      <c r="C23" s="1" t="s">
        <v>138</v>
      </c>
      <c r="D23" s="1" t="s">
        <v>238</v>
      </c>
    </row>
    <row r="24" spans="1:6">
      <c r="A24" s="1" t="s">
        <v>15</v>
      </c>
      <c r="B24" s="134">
        <v>0.19</v>
      </c>
      <c r="C24" s="135">
        <v>6019</v>
      </c>
      <c r="D24" s="92" t="s">
        <v>303</v>
      </c>
    </row>
    <row r="25" spans="1:6">
      <c r="A25" s="1" t="s">
        <v>101</v>
      </c>
      <c r="B25" s="134">
        <v>0.05</v>
      </c>
      <c r="C25" s="135">
        <v>35116</v>
      </c>
      <c r="D25" s="136"/>
    </row>
    <row r="26" spans="1:6">
      <c r="A26" s="1" t="s">
        <v>137</v>
      </c>
      <c r="B26" s="40">
        <v>0.08</v>
      </c>
      <c r="C26" s="135">
        <v>1480549</v>
      </c>
      <c r="D26" s="137" t="s">
        <v>117</v>
      </c>
      <c r="F26">
        <f>+ D25/ - 0.7</f>
        <v>0</v>
      </c>
    </row>
    <row r="27" spans="1:6">
      <c r="A27" s="1" t="s">
        <v>52</v>
      </c>
      <c r="B27" s="134">
        <v>7.3999999999999996E-2</v>
      </c>
      <c r="C27" s="138">
        <v>25257648</v>
      </c>
      <c r="D27" s="137" t="s">
        <v>115</v>
      </c>
    </row>
    <row r="29" spans="1:6" ht="15.75">
      <c r="A29" s="32" t="s">
        <v>1023</v>
      </c>
    </row>
    <row r="30" spans="1:6">
      <c r="A30" s="1"/>
      <c r="B30" s="1" t="s">
        <v>139</v>
      </c>
    </row>
    <row r="31" spans="1:6">
      <c r="A31" s="1" t="s">
        <v>101</v>
      </c>
      <c r="B31" s="134">
        <v>0.05</v>
      </c>
    </row>
    <row r="32" spans="1:6">
      <c r="A32" s="1" t="s">
        <v>52</v>
      </c>
      <c r="B32" s="134">
        <v>7.3999999999999996E-2</v>
      </c>
    </row>
    <row r="33" spans="1:4">
      <c r="A33" s="1" t="s">
        <v>137</v>
      </c>
      <c r="B33" s="40">
        <v>0.08</v>
      </c>
    </row>
    <row r="34" spans="1:4">
      <c r="A34" s="1" t="s">
        <v>15</v>
      </c>
      <c r="B34" s="134">
        <v>0.19</v>
      </c>
    </row>
    <row r="36" spans="1:4">
      <c r="B36" t="s">
        <v>192</v>
      </c>
      <c r="C36" t="s">
        <v>193</v>
      </c>
    </row>
    <row r="37" spans="1:4">
      <c r="B37" s="5">
        <f>AVERAGE(C24:C27)</f>
        <v>6694833</v>
      </c>
      <c r="C37" s="5">
        <f>MEDIAN(C24:C27)</f>
        <v>757832.5</v>
      </c>
    </row>
    <row r="42" spans="1:4">
      <c r="A42" s="1" t="s">
        <v>103</v>
      </c>
      <c r="B42" s="1"/>
      <c r="C42" s="1"/>
      <c r="D42" s="1"/>
    </row>
    <row r="43" spans="1:4">
      <c r="A43" s="1"/>
      <c r="B43" s="1" t="s">
        <v>139</v>
      </c>
      <c r="C43" s="1" t="s">
        <v>138</v>
      </c>
      <c r="D43" s="1" t="s">
        <v>113</v>
      </c>
    </row>
    <row r="44" spans="1:4">
      <c r="A44" s="1" t="s">
        <v>15</v>
      </c>
      <c r="B44" s="40">
        <v>0.54</v>
      </c>
      <c r="C44" s="92" t="s">
        <v>487</v>
      </c>
      <c r="D44" s="92" t="s">
        <v>130</v>
      </c>
    </row>
    <row r="45" spans="1:4">
      <c r="A45" s="1" t="s">
        <v>101</v>
      </c>
      <c r="B45" s="40">
        <v>0.37</v>
      </c>
      <c r="C45" s="92" t="s">
        <v>1021</v>
      </c>
      <c r="D45" s="92" t="s">
        <v>198</v>
      </c>
    </row>
    <row r="46" spans="1:4">
      <c r="A46" s="1" t="s">
        <v>137</v>
      </c>
      <c r="B46" s="40">
        <v>0.37</v>
      </c>
      <c r="C46" s="92" t="s">
        <v>1018</v>
      </c>
      <c r="D46" s="92" t="s">
        <v>196</v>
      </c>
    </row>
    <row r="47" spans="1:4">
      <c r="A47" s="1" t="s">
        <v>52</v>
      </c>
      <c r="B47" s="40">
        <v>0.38</v>
      </c>
      <c r="C47" s="44">
        <v>9842484</v>
      </c>
      <c r="D47" s="92" t="s">
        <v>115</v>
      </c>
    </row>
    <row r="50" spans="1:3">
      <c r="A50" s="1" t="s">
        <v>103</v>
      </c>
      <c r="B50" s="1"/>
    </row>
    <row r="51" spans="1:3">
      <c r="A51" s="1"/>
      <c r="B51" s="1" t="s">
        <v>139</v>
      </c>
    </row>
    <row r="52" spans="1:3">
      <c r="A52" s="1" t="s">
        <v>101</v>
      </c>
      <c r="B52" s="40">
        <v>0.37</v>
      </c>
    </row>
    <row r="53" spans="1:3">
      <c r="A53" s="1" t="s">
        <v>137</v>
      </c>
      <c r="B53" s="40">
        <v>0.37</v>
      </c>
    </row>
    <row r="54" spans="1:3">
      <c r="A54" s="1" t="s">
        <v>52</v>
      </c>
      <c r="B54" s="40">
        <v>0.38</v>
      </c>
    </row>
    <row r="55" spans="1:3">
      <c r="A55" s="1" t="s">
        <v>15</v>
      </c>
      <c r="B55" s="40">
        <v>0.54</v>
      </c>
    </row>
    <row r="58" spans="1:3">
      <c r="B58" t="s">
        <v>203</v>
      </c>
      <c r="C58" t="s">
        <v>193</v>
      </c>
    </row>
    <row r="59" spans="1:3">
      <c r="B59">
        <f>AVERAGE(C44:C47)</f>
        <v>9842484</v>
      </c>
      <c r="C59">
        <f>MEDIAN(C44:C47)</f>
        <v>9842484</v>
      </c>
    </row>
    <row r="62" spans="1:3">
      <c r="A62" s="1" t="s">
        <v>191</v>
      </c>
      <c r="B62" s="1"/>
      <c r="C62" s="1"/>
    </row>
    <row r="63" spans="1:3">
      <c r="A63" s="38" t="s">
        <v>18</v>
      </c>
      <c r="B63" s="1" t="s">
        <v>188</v>
      </c>
      <c r="C63" s="1" t="s">
        <v>202</v>
      </c>
    </row>
    <row r="64" spans="1:3">
      <c r="A64" s="38" t="s">
        <v>1</v>
      </c>
      <c r="B64" s="4">
        <v>0.09</v>
      </c>
      <c r="C64" s="41">
        <v>0.27</v>
      </c>
    </row>
    <row r="65" spans="1:3">
      <c r="A65" s="38" t="s">
        <v>2</v>
      </c>
      <c r="B65" s="41">
        <v>0.16</v>
      </c>
      <c r="C65" s="41">
        <v>0.34</v>
      </c>
    </row>
    <row r="66" spans="1:3">
      <c r="A66" s="38" t="s">
        <v>3</v>
      </c>
      <c r="B66" s="41">
        <v>0.19</v>
      </c>
      <c r="C66" s="41">
        <v>0.33</v>
      </c>
    </row>
    <row r="67" spans="1:3">
      <c r="A67" s="38" t="s">
        <v>4</v>
      </c>
      <c r="B67" s="41">
        <v>0.16</v>
      </c>
      <c r="C67" s="41">
        <v>0.38</v>
      </c>
    </row>
  </sheetData>
  <sortState ref="A52:B55">
    <sortCondition ref="B52"/>
  </sortState>
  <mergeCells count="48">
    <mergeCell ref="D2:I2"/>
    <mergeCell ref="J2:M2"/>
    <mergeCell ref="N2:Q2"/>
    <mergeCell ref="R2:U2"/>
    <mergeCell ref="V2:Y2"/>
    <mergeCell ref="A1:C1"/>
    <mergeCell ref="D1:Q1"/>
    <mergeCell ref="R1:AC1"/>
    <mergeCell ref="AD1:AO1"/>
    <mergeCell ref="AP1:BA1"/>
    <mergeCell ref="AX2:BA2"/>
    <mergeCell ref="D3:G3"/>
    <mergeCell ref="H3:I3"/>
    <mergeCell ref="J3:K3"/>
    <mergeCell ref="L3:M3"/>
    <mergeCell ref="N3:O3"/>
    <mergeCell ref="P3:Q3"/>
    <mergeCell ref="R3:S3"/>
    <mergeCell ref="T3:U3"/>
    <mergeCell ref="V3:W3"/>
    <mergeCell ref="Z2:AC2"/>
    <mergeCell ref="AD2:AG2"/>
    <mergeCell ref="AH2:AK2"/>
    <mergeCell ref="AL2:AO2"/>
    <mergeCell ref="AP2:AS2"/>
    <mergeCell ref="AT2:AW2"/>
    <mergeCell ref="AX3:AY3"/>
    <mergeCell ref="AZ3:BA3"/>
    <mergeCell ref="D4:F4"/>
    <mergeCell ref="A5:C5"/>
    <mergeCell ref="D5:F5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6:C6"/>
    <mergeCell ref="D6:F6"/>
    <mergeCell ref="A8:D8"/>
    <mergeCell ref="A9:D9"/>
    <mergeCell ref="AV3:AW3"/>
    <mergeCell ref="AH3:A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M25" sqref="M25"/>
    </sheetView>
  </sheetViews>
  <sheetFormatPr defaultColWidth="8.85546875" defaultRowHeight="15"/>
  <sheetData>
    <row r="1" spans="1:19">
      <c r="A1" s="1" t="s">
        <v>9</v>
      </c>
      <c r="B1" s="1"/>
      <c r="C1" s="1"/>
      <c r="D1" s="1"/>
      <c r="E1" s="1"/>
      <c r="F1" s="1"/>
      <c r="G1" s="1"/>
    </row>
    <row r="2" spans="1:19">
      <c r="A2" s="1" t="s">
        <v>18</v>
      </c>
      <c r="B2" s="1" t="s">
        <v>10</v>
      </c>
      <c r="C2" s="1" t="s">
        <v>11</v>
      </c>
      <c r="D2" s="1" t="s">
        <v>12</v>
      </c>
      <c r="E2" s="1" t="s">
        <v>16</v>
      </c>
      <c r="F2" s="1" t="s">
        <v>13</v>
      </c>
      <c r="G2" s="1" t="s">
        <v>14</v>
      </c>
      <c r="M2" s="1" t="s">
        <v>99</v>
      </c>
      <c r="N2" s="1"/>
      <c r="O2" s="1"/>
      <c r="P2" s="1"/>
      <c r="Q2" s="1"/>
      <c r="R2" s="1"/>
      <c r="S2" s="1"/>
    </row>
    <row r="3" spans="1:19">
      <c r="A3" s="1" t="s">
        <v>52</v>
      </c>
      <c r="B3" s="4">
        <v>0.08</v>
      </c>
      <c r="C3" s="4">
        <v>0.28000000000000003</v>
      </c>
      <c r="D3" s="4">
        <v>0.21</v>
      </c>
      <c r="E3" s="4">
        <v>0.08</v>
      </c>
      <c r="F3" s="4">
        <v>0.18</v>
      </c>
      <c r="G3" s="4">
        <v>0.11</v>
      </c>
      <c r="H3" s="3"/>
      <c r="M3" s="1"/>
      <c r="N3" s="1" t="s">
        <v>10</v>
      </c>
      <c r="O3" s="1" t="s">
        <v>11</v>
      </c>
      <c r="P3" s="1" t="s">
        <v>12</v>
      </c>
      <c r="Q3" s="1" t="s">
        <v>16</v>
      </c>
      <c r="R3" s="1" t="s">
        <v>13</v>
      </c>
      <c r="S3" s="1" t="s">
        <v>14</v>
      </c>
    </row>
    <row r="4" spans="1:19">
      <c r="A4" s="1" t="s">
        <v>1</v>
      </c>
      <c r="B4" s="4">
        <v>0.08</v>
      </c>
      <c r="C4" s="4">
        <v>0.25</v>
      </c>
      <c r="D4" s="4">
        <v>0.2</v>
      </c>
      <c r="E4" s="4">
        <v>0.08</v>
      </c>
      <c r="F4" s="4">
        <v>0.19</v>
      </c>
      <c r="G4" s="4">
        <v>0.15</v>
      </c>
      <c r="H4" s="3"/>
      <c r="M4" s="1" t="s">
        <v>15</v>
      </c>
      <c r="N4" s="4">
        <v>0.15</v>
      </c>
      <c r="O4" s="4">
        <v>0.28000000000000003</v>
      </c>
      <c r="P4" s="4">
        <v>0.16</v>
      </c>
      <c r="Q4" s="4">
        <v>0.08</v>
      </c>
      <c r="R4" s="4">
        <v>0.13</v>
      </c>
      <c r="S4" s="4">
        <v>0.12</v>
      </c>
    </row>
    <row r="5" spans="1:19">
      <c r="A5" s="1" t="s">
        <v>2</v>
      </c>
      <c r="B5" s="4">
        <v>0.13</v>
      </c>
      <c r="C5" s="4">
        <v>0.27</v>
      </c>
      <c r="D5" s="4">
        <v>0.21</v>
      </c>
      <c r="E5" s="4">
        <v>0.09</v>
      </c>
      <c r="F5" s="4">
        <v>0.13</v>
      </c>
      <c r="G5" s="4">
        <v>0.11</v>
      </c>
    </row>
    <row r="6" spans="1:19">
      <c r="A6" s="1" t="s">
        <v>3</v>
      </c>
      <c r="B6" s="4">
        <v>0.14000000000000001</v>
      </c>
      <c r="C6" s="4">
        <v>0.27</v>
      </c>
      <c r="D6" s="4">
        <v>0.17</v>
      </c>
      <c r="E6" s="4">
        <v>0.09</v>
      </c>
      <c r="F6" s="4">
        <v>0.15</v>
      </c>
      <c r="G6" s="4">
        <v>0.1</v>
      </c>
    </row>
    <row r="7" spans="1:19">
      <c r="A7" s="1" t="s">
        <v>15</v>
      </c>
      <c r="B7" s="4">
        <v>0.15</v>
      </c>
      <c r="C7" s="4">
        <v>0.28000000000000003</v>
      </c>
      <c r="D7" s="4">
        <v>0.16</v>
      </c>
      <c r="E7" s="4">
        <v>0.08</v>
      </c>
      <c r="F7" s="4">
        <v>0.13</v>
      </c>
      <c r="G7" s="4">
        <v>0.12</v>
      </c>
    </row>
    <row r="11" spans="1:19">
      <c r="A11" t="s">
        <v>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F6" sqref="F6:F7"/>
    </sheetView>
  </sheetViews>
  <sheetFormatPr defaultColWidth="8.85546875" defaultRowHeight="15"/>
  <sheetData>
    <row r="1" spans="1:18">
      <c r="A1" t="s">
        <v>62</v>
      </c>
    </row>
    <row r="3" spans="1:18">
      <c r="A3" t="s">
        <v>73</v>
      </c>
    </row>
    <row r="7" spans="1:18">
      <c r="A7" s="1" t="s">
        <v>69</v>
      </c>
      <c r="B7" s="1"/>
      <c r="C7" s="1"/>
    </row>
    <row r="8" spans="1:18">
      <c r="A8" s="1"/>
      <c r="B8" s="1" t="s">
        <v>71</v>
      </c>
      <c r="C8" s="1" t="s">
        <v>72</v>
      </c>
    </row>
    <row r="9" spans="1:18">
      <c r="A9" s="1" t="s">
        <v>70</v>
      </c>
      <c r="B9" s="7">
        <v>81720</v>
      </c>
      <c r="C9" s="1" t="s">
        <v>74</v>
      </c>
    </row>
    <row r="10" spans="1:18">
      <c r="A10" s="1" t="s">
        <v>15</v>
      </c>
      <c r="B10" s="7">
        <v>13494</v>
      </c>
      <c r="C10" s="1" t="s">
        <v>74</v>
      </c>
    </row>
    <row r="11" spans="1:18">
      <c r="P11" t="s">
        <v>688</v>
      </c>
    </row>
    <row r="12" spans="1:18">
      <c r="A12" t="s">
        <v>75</v>
      </c>
    </row>
    <row r="13" spans="1:18">
      <c r="A13" s="1"/>
      <c r="B13" s="1" t="s">
        <v>70</v>
      </c>
      <c r="C13" s="1" t="s">
        <v>4</v>
      </c>
    </row>
    <row r="14" spans="1:18">
      <c r="A14" s="1" t="s">
        <v>77</v>
      </c>
      <c r="B14" s="116">
        <v>14537</v>
      </c>
      <c r="C14" s="116">
        <v>6988</v>
      </c>
      <c r="O14" t="s">
        <v>695</v>
      </c>
      <c r="P14" s="1" t="s">
        <v>77</v>
      </c>
      <c r="Q14" s="1" t="s">
        <v>78</v>
      </c>
      <c r="R14" s="1" t="s">
        <v>76</v>
      </c>
    </row>
    <row r="15" spans="1:18">
      <c r="A15" s="1" t="s">
        <v>78</v>
      </c>
      <c r="B15" s="116">
        <v>3919</v>
      </c>
      <c r="C15" s="117">
        <v>1562</v>
      </c>
      <c r="O15" s="1" t="s">
        <v>70</v>
      </c>
      <c r="P15" s="58">
        <v>0.21</v>
      </c>
      <c r="Q15" s="58">
        <v>7.0000000000000007E-2</v>
      </c>
      <c r="R15" s="58">
        <v>0.72</v>
      </c>
    </row>
    <row r="16" spans="1:18">
      <c r="A16" s="1" t="s">
        <v>76</v>
      </c>
      <c r="B16" s="116">
        <v>33529</v>
      </c>
      <c r="C16" s="118">
        <v>5491</v>
      </c>
      <c r="O16" s="1" t="s">
        <v>4</v>
      </c>
      <c r="P16" s="58">
        <v>0.39</v>
      </c>
      <c r="Q16" s="58">
        <v>0.1</v>
      </c>
      <c r="R16" s="58">
        <v>0.51</v>
      </c>
    </row>
    <row r="17" spans="1:19">
      <c r="A17" s="82" t="s">
        <v>687</v>
      </c>
      <c r="B17" s="6">
        <v>181113</v>
      </c>
    </row>
    <row r="20" spans="1:19">
      <c r="A20" s="45" t="s">
        <v>690</v>
      </c>
      <c r="B20" s="45"/>
      <c r="C20" s="45"/>
      <c r="D20" s="45"/>
    </row>
    <row r="21" spans="1:19">
      <c r="A21" s="45" t="s">
        <v>689</v>
      </c>
      <c r="B21" s="45" t="s">
        <v>138</v>
      </c>
      <c r="C21" s="45" t="s">
        <v>156</v>
      </c>
      <c r="D21" s="45" t="s">
        <v>238</v>
      </c>
    </row>
    <row r="22" spans="1:19">
      <c r="A22" s="45" t="s">
        <v>77</v>
      </c>
      <c r="B22" s="55">
        <v>23850</v>
      </c>
      <c r="C22" s="58">
        <v>0.21</v>
      </c>
      <c r="D22" s="83" t="s">
        <v>123</v>
      </c>
      <c r="R22" t="s">
        <v>70</v>
      </c>
      <c r="S22" t="s">
        <v>15</v>
      </c>
    </row>
    <row r="23" spans="1:19">
      <c r="A23" s="45" t="s">
        <v>78</v>
      </c>
      <c r="B23" s="46">
        <v>7432</v>
      </c>
      <c r="C23" s="58">
        <v>7.0000000000000007E-2</v>
      </c>
      <c r="D23" s="83" t="s">
        <v>691</v>
      </c>
      <c r="H23" s="74"/>
      <c r="I23" s="75"/>
      <c r="J23" s="75"/>
      <c r="K23" s="75" t="s">
        <v>694</v>
      </c>
      <c r="L23" s="75"/>
      <c r="M23" s="75"/>
      <c r="N23" s="76"/>
      <c r="Q23" s="45" t="s">
        <v>689</v>
      </c>
      <c r="R23" s="45" t="s">
        <v>156</v>
      </c>
      <c r="S23" s="45" t="s">
        <v>156</v>
      </c>
    </row>
    <row r="24" spans="1:19">
      <c r="A24" s="45" t="s">
        <v>76</v>
      </c>
      <c r="B24" s="46">
        <v>81720</v>
      </c>
      <c r="C24" s="58">
        <v>0.72</v>
      </c>
      <c r="D24" s="83" t="s">
        <v>126</v>
      </c>
      <c r="H24" s="45"/>
      <c r="I24" s="75" t="s">
        <v>70</v>
      </c>
      <c r="J24" s="75"/>
      <c r="K24" s="76"/>
      <c r="L24" s="74" t="s">
        <v>4</v>
      </c>
      <c r="M24" s="75"/>
      <c r="N24" s="76"/>
      <c r="Q24" s="45" t="s">
        <v>77</v>
      </c>
      <c r="R24" s="58">
        <v>0.21</v>
      </c>
      <c r="S24" s="58">
        <v>0.39</v>
      </c>
    </row>
    <row r="25" spans="1:19">
      <c r="A25" s="84" t="s">
        <v>687</v>
      </c>
      <c r="B25" s="55">
        <v>113002</v>
      </c>
      <c r="C25" s="58">
        <v>1</v>
      </c>
      <c r="D25" s="83" t="s">
        <v>120</v>
      </c>
      <c r="H25" s="45" t="s">
        <v>689</v>
      </c>
      <c r="I25" s="45" t="s">
        <v>138</v>
      </c>
      <c r="J25" s="45" t="s">
        <v>156</v>
      </c>
      <c r="K25" s="45" t="s">
        <v>238</v>
      </c>
      <c r="L25" s="45" t="s">
        <v>138</v>
      </c>
      <c r="M25" s="45" t="s">
        <v>156</v>
      </c>
      <c r="N25" s="45" t="s">
        <v>238</v>
      </c>
      <c r="Q25" s="45" t="s">
        <v>78</v>
      </c>
      <c r="R25" s="58">
        <v>7.0000000000000007E-2</v>
      </c>
      <c r="S25" s="58">
        <v>0.1</v>
      </c>
    </row>
    <row r="26" spans="1:19">
      <c r="H26" s="45" t="s">
        <v>77</v>
      </c>
      <c r="I26" s="122">
        <v>14537</v>
      </c>
      <c r="J26" s="58">
        <v>0.04</v>
      </c>
      <c r="K26" s="83" t="s">
        <v>851</v>
      </c>
      <c r="L26" s="122">
        <v>6988</v>
      </c>
      <c r="M26" s="58">
        <v>0.02</v>
      </c>
      <c r="N26" s="83" t="s">
        <v>838</v>
      </c>
      <c r="Q26" s="45" t="s">
        <v>76</v>
      </c>
      <c r="R26" s="58">
        <v>0.72</v>
      </c>
      <c r="S26" s="58">
        <v>0.51</v>
      </c>
    </row>
    <row r="27" spans="1:19">
      <c r="A27" s="45" t="s">
        <v>692</v>
      </c>
      <c r="B27" s="45"/>
      <c r="C27" s="45"/>
      <c r="D27" s="45"/>
      <c r="H27" s="45" t="s">
        <v>78</v>
      </c>
      <c r="I27" s="122">
        <v>3919</v>
      </c>
      <c r="J27" s="58">
        <v>0.13</v>
      </c>
      <c r="K27" s="83" t="s">
        <v>389</v>
      </c>
      <c r="L27" s="123">
        <v>1562</v>
      </c>
      <c r="M27" s="58">
        <v>0.09</v>
      </c>
      <c r="N27" s="83" t="s">
        <v>855</v>
      </c>
    </row>
    <row r="28" spans="1:19">
      <c r="A28" s="45" t="s">
        <v>689</v>
      </c>
      <c r="B28" s="45" t="s">
        <v>138</v>
      </c>
      <c r="C28" s="45" t="s">
        <v>156</v>
      </c>
      <c r="D28" s="45" t="s">
        <v>238</v>
      </c>
      <c r="H28" s="45" t="s">
        <v>76</v>
      </c>
      <c r="I28" s="122">
        <v>33529</v>
      </c>
      <c r="J28" s="58">
        <v>0.02</v>
      </c>
      <c r="K28" s="83" t="s">
        <v>850</v>
      </c>
      <c r="L28" s="124">
        <v>5491</v>
      </c>
      <c r="M28" s="58">
        <v>0.03</v>
      </c>
      <c r="N28" s="83" t="s">
        <v>854</v>
      </c>
    </row>
    <row r="29" spans="1:19">
      <c r="A29" s="45" t="s">
        <v>77</v>
      </c>
      <c r="B29" s="55">
        <v>10364</v>
      </c>
      <c r="C29" s="58">
        <v>0.39</v>
      </c>
      <c r="D29" s="83" t="s">
        <v>134</v>
      </c>
      <c r="H29" s="84" t="s">
        <v>687</v>
      </c>
      <c r="I29" s="55">
        <v>51985</v>
      </c>
      <c r="J29" s="58">
        <v>1</v>
      </c>
      <c r="K29" s="83" t="s">
        <v>849</v>
      </c>
      <c r="L29" s="55">
        <v>14041</v>
      </c>
      <c r="M29" s="58">
        <v>1</v>
      </c>
      <c r="N29" s="83" t="s">
        <v>853</v>
      </c>
    </row>
    <row r="30" spans="1:19">
      <c r="A30" s="45" t="s">
        <v>78</v>
      </c>
      <c r="B30" s="55">
        <v>2651</v>
      </c>
      <c r="C30" s="58">
        <v>0.1</v>
      </c>
      <c r="D30" s="83" t="s">
        <v>693</v>
      </c>
    </row>
    <row r="31" spans="1:19">
      <c r="A31" s="45" t="s">
        <v>76</v>
      </c>
      <c r="B31" s="46">
        <v>13494</v>
      </c>
      <c r="C31" s="58">
        <v>0.51</v>
      </c>
      <c r="D31" s="83" t="s">
        <v>131</v>
      </c>
    </row>
    <row r="32" spans="1:19">
      <c r="A32" s="84" t="s">
        <v>687</v>
      </c>
      <c r="B32" s="55">
        <v>26509</v>
      </c>
      <c r="C32" s="58">
        <v>1</v>
      </c>
      <c r="D32" s="83" t="s">
        <v>128</v>
      </c>
    </row>
    <row r="36" spans="1:25">
      <c r="A36" s="142" t="s">
        <v>842</v>
      </c>
      <c r="B36" s="142"/>
      <c r="C36" s="142"/>
      <c r="D36" s="142"/>
    </row>
    <row r="37" spans="1:25">
      <c r="A37" t="s">
        <v>843</v>
      </c>
    </row>
    <row r="38" spans="1:25">
      <c r="A38" s="139" t="s">
        <v>104</v>
      </c>
      <c r="B38" s="139"/>
      <c r="C38" s="139"/>
      <c r="D38" s="140" t="s">
        <v>106</v>
      </c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 t="s">
        <v>107</v>
      </c>
      <c r="Q38" s="140"/>
      <c r="R38" s="140"/>
      <c r="S38" s="140"/>
      <c r="T38" s="140"/>
      <c r="U38" s="140"/>
      <c r="V38" s="140"/>
      <c r="W38" s="140"/>
      <c r="X38" s="140"/>
      <c r="Y38" s="140"/>
    </row>
    <row r="39" spans="1:25">
      <c r="A39" s="110"/>
      <c r="B39" s="108"/>
      <c r="C39" s="111"/>
      <c r="D39" s="140" t="s">
        <v>31</v>
      </c>
      <c r="E39" s="140"/>
      <c r="F39" s="140"/>
      <c r="G39" s="140"/>
      <c r="H39" s="140" t="s">
        <v>844</v>
      </c>
      <c r="I39" s="140"/>
      <c r="J39" s="140" t="s">
        <v>845</v>
      </c>
      <c r="K39" s="140"/>
      <c r="L39" s="140" t="s">
        <v>846</v>
      </c>
      <c r="M39" s="140"/>
      <c r="N39" s="140" t="s">
        <v>847</v>
      </c>
      <c r="O39" s="140"/>
      <c r="P39" s="140" t="s">
        <v>31</v>
      </c>
      <c r="Q39" s="140"/>
      <c r="R39" s="140" t="s">
        <v>844</v>
      </c>
      <c r="S39" s="140"/>
      <c r="T39" s="140" t="s">
        <v>845</v>
      </c>
      <c r="U39" s="140"/>
      <c r="V39" s="140" t="s">
        <v>846</v>
      </c>
      <c r="W39" s="140"/>
      <c r="X39" s="140" t="s">
        <v>847</v>
      </c>
      <c r="Y39" s="140"/>
    </row>
    <row r="40" spans="1:25" ht="25.5">
      <c r="A40" s="112"/>
      <c r="B40" s="113"/>
      <c r="C40" s="114"/>
      <c r="D40" s="140" t="s">
        <v>112</v>
      </c>
      <c r="E40" s="140"/>
      <c r="F40" s="140"/>
      <c r="G40" s="109" t="s">
        <v>113</v>
      </c>
      <c r="H40" s="109" t="s">
        <v>112</v>
      </c>
      <c r="I40" s="109" t="s">
        <v>113</v>
      </c>
      <c r="J40" s="109" t="s">
        <v>112</v>
      </c>
      <c r="K40" s="109" t="s">
        <v>113</v>
      </c>
      <c r="L40" s="109" t="s">
        <v>112</v>
      </c>
      <c r="M40" s="109" t="s">
        <v>113</v>
      </c>
      <c r="N40" s="109" t="s">
        <v>112</v>
      </c>
      <c r="O40" s="109" t="s">
        <v>113</v>
      </c>
      <c r="P40" s="109" t="s">
        <v>112</v>
      </c>
      <c r="Q40" s="109" t="s">
        <v>113</v>
      </c>
      <c r="R40" s="109" t="s">
        <v>112</v>
      </c>
      <c r="S40" s="109" t="s">
        <v>113</v>
      </c>
      <c r="T40" s="109" t="s">
        <v>112</v>
      </c>
      <c r="U40" s="109" t="s">
        <v>113</v>
      </c>
      <c r="V40" s="109" t="s">
        <v>112</v>
      </c>
      <c r="W40" s="109" t="s">
        <v>113</v>
      </c>
      <c r="X40" s="109" t="s">
        <v>112</v>
      </c>
      <c r="Y40" s="109" t="s">
        <v>113</v>
      </c>
    </row>
    <row r="41" spans="1:25">
      <c r="A41" s="140" t="s">
        <v>848</v>
      </c>
      <c r="B41" s="140"/>
      <c r="C41" s="140"/>
      <c r="D41" s="141">
        <v>51985</v>
      </c>
      <c r="E41" s="140"/>
      <c r="F41" s="140"/>
      <c r="G41" s="115">
        <f>G35+H44+G30/-912/-912</f>
        <v>0</v>
      </c>
      <c r="H41" s="116">
        <v>33529</v>
      </c>
      <c r="I41" s="115">
        <f>F46</f>
        <v>0</v>
      </c>
      <c r="J41" s="116">
        <v>3919</v>
      </c>
      <c r="K41" s="115">
        <f>J34</f>
        <v>0</v>
      </c>
      <c r="L41" s="116">
        <v>14537</v>
      </c>
      <c r="M41" s="115">
        <f>H31+J32/-728</f>
        <v>0</v>
      </c>
      <c r="N41" s="115" t="s">
        <v>852</v>
      </c>
      <c r="O41" s="115" t="s">
        <v>852</v>
      </c>
      <c r="P41" s="116">
        <v>14041</v>
      </c>
      <c r="Q41" s="115">
        <f>O34</f>
        <v>0</v>
      </c>
      <c r="R41" s="116">
        <v>5491</v>
      </c>
      <c r="S41" s="115">
        <f>S42</f>
        <v>0</v>
      </c>
      <c r="T41" s="116">
        <v>1562</v>
      </c>
      <c r="U41" s="115"/>
      <c r="V41" s="116">
        <v>6988</v>
      </c>
      <c r="W41" s="115">
        <f>V35</f>
        <v>0</v>
      </c>
      <c r="X41" s="115" t="s">
        <v>852</v>
      </c>
      <c r="Y41" s="115" t="s">
        <v>852</v>
      </c>
    </row>
    <row r="43" spans="1:25">
      <c r="F43" t="s">
        <v>715</v>
      </c>
      <c r="G43" t="s">
        <v>715</v>
      </c>
    </row>
    <row r="45" spans="1:25">
      <c r="A45" s="28" t="s">
        <v>856</v>
      </c>
      <c r="B45" s="28"/>
      <c r="C45" s="28"/>
    </row>
    <row r="46" spans="1:25">
      <c r="A46" s="86"/>
      <c r="B46" s="86" t="s">
        <v>70</v>
      </c>
      <c r="C46" s="86" t="s">
        <v>4</v>
      </c>
      <c r="E46" s="28" t="s">
        <v>856</v>
      </c>
      <c r="F46" s="28"/>
      <c r="G46" s="28"/>
    </row>
    <row r="47" spans="1:25">
      <c r="A47" s="86" t="s">
        <v>77</v>
      </c>
      <c r="B47" s="116">
        <v>14537</v>
      </c>
      <c r="C47" s="116">
        <v>6988</v>
      </c>
      <c r="E47" s="86"/>
      <c r="F47" s="86" t="s">
        <v>70</v>
      </c>
      <c r="G47" s="86" t="s">
        <v>4</v>
      </c>
    </row>
    <row r="48" spans="1:25">
      <c r="A48" s="86" t="s">
        <v>78</v>
      </c>
      <c r="B48" s="116">
        <v>3919</v>
      </c>
      <c r="C48" s="117">
        <v>1562</v>
      </c>
      <c r="E48" s="86" t="s">
        <v>77</v>
      </c>
      <c r="F48" s="116">
        <v>14537</v>
      </c>
      <c r="G48" s="116">
        <v>6988</v>
      </c>
    </row>
    <row r="49" spans="1:7">
      <c r="A49" s="86" t="s">
        <v>76</v>
      </c>
      <c r="B49" s="116">
        <v>33529</v>
      </c>
      <c r="C49" s="118">
        <v>5491</v>
      </c>
      <c r="E49" s="86" t="s">
        <v>78</v>
      </c>
      <c r="F49" s="116">
        <v>3919</v>
      </c>
      <c r="G49" s="117">
        <v>1562</v>
      </c>
    </row>
    <row r="50" spans="1:7">
      <c r="A50" s="119" t="s">
        <v>687</v>
      </c>
      <c r="B50" s="120">
        <v>51985</v>
      </c>
      <c r="C50" s="121">
        <v>14041</v>
      </c>
      <c r="E50" s="86" t="s">
        <v>76</v>
      </c>
      <c r="F50" s="116">
        <v>33529</v>
      </c>
      <c r="G50" s="118">
        <v>5491</v>
      </c>
    </row>
  </sheetData>
  <mergeCells count="17">
    <mergeCell ref="X39:Y39"/>
    <mergeCell ref="D40:F40"/>
    <mergeCell ref="P38:Y38"/>
    <mergeCell ref="D39:G39"/>
    <mergeCell ref="H39:I39"/>
    <mergeCell ref="J39:K39"/>
    <mergeCell ref="L39:M39"/>
    <mergeCell ref="N39:O39"/>
    <mergeCell ref="P39:Q39"/>
    <mergeCell ref="R39:S39"/>
    <mergeCell ref="T39:U39"/>
    <mergeCell ref="V39:W39"/>
    <mergeCell ref="A38:C38"/>
    <mergeCell ref="D38:O38"/>
    <mergeCell ref="A41:C41"/>
    <mergeCell ref="D41:F41"/>
    <mergeCell ref="A36:D36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10" workbookViewId="0">
      <selection activeCell="O22" sqref="O22"/>
    </sheetView>
  </sheetViews>
  <sheetFormatPr defaultColWidth="8.85546875" defaultRowHeight="15"/>
  <sheetData>
    <row r="1" spans="1:5">
      <c r="A1" s="1" t="s">
        <v>63</v>
      </c>
      <c r="B1" s="1"/>
      <c r="C1" s="1"/>
      <c r="D1" s="1"/>
      <c r="E1" s="1"/>
    </row>
    <row r="2" spans="1:5">
      <c r="A2" s="1"/>
      <c r="B2" s="1" t="s">
        <v>52</v>
      </c>
      <c r="C2" s="1" t="s">
        <v>91</v>
      </c>
      <c r="D2" s="1" t="s">
        <v>70</v>
      </c>
      <c r="E2" s="1" t="s">
        <v>4</v>
      </c>
    </row>
    <row r="3" spans="1:5">
      <c r="A3" s="1" t="s">
        <v>81</v>
      </c>
      <c r="B3" s="31">
        <v>0.36</v>
      </c>
      <c r="C3" s="31">
        <v>0.41</v>
      </c>
      <c r="D3" s="4">
        <v>0.38</v>
      </c>
      <c r="E3" s="4">
        <v>0.54</v>
      </c>
    </row>
    <row r="4" spans="1:5">
      <c r="A4" s="1" t="s">
        <v>82</v>
      </c>
      <c r="B4" s="31">
        <v>0.5</v>
      </c>
      <c r="C4" s="31">
        <v>0.47</v>
      </c>
      <c r="D4" s="31">
        <v>0.48</v>
      </c>
      <c r="E4" s="31">
        <v>0.28999999999999998</v>
      </c>
    </row>
    <row r="5" spans="1:5">
      <c r="A5" s="1" t="s">
        <v>83</v>
      </c>
      <c r="B5" s="31">
        <v>0.02</v>
      </c>
      <c r="C5" s="31">
        <v>0.02</v>
      </c>
      <c r="D5" s="4">
        <v>0.03</v>
      </c>
      <c r="E5" s="31">
        <v>0.03</v>
      </c>
    </row>
    <row r="6" spans="1:5">
      <c r="A6" s="1" t="s">
        <v>84</v>
      </c>
      <c r="B6" s="31">
        <v>0.03</v>
      </c>
      <c r="C6" s="31">
        <v>0.03</v>
      </c>
      <c r="D6" s="4">
        <v>0.03</v>
      </c>
      <c r="E6" s="31">
        <v>0.03</v>
      </c>
    </row>
    <row r="7" spans="1:5">
      <c r="A7" s="1" t="s">
        <v>85</v>
      </c>
      <c r="B7" s="31">
        <v>0.1</v>
      </c>
      <c r="C7" s="31">
        <v>7.0000000000000007E-2</v>
      </c>
      <c r="D7" s="31">
        <v>0.09</v>
      </c>
      <c r="E7" s="4">
        <v>0.11</v>
      </c>
    </row>
    <row r="8" spans="1:5">
      <c r="A8" s="1" t="s">
        <v>86</v>
      </c>
      <c r="B8" s="31">
        <v>0.28999999999999998</v>
      </c>
      <c r="C8" s="31">
        <v>0.35</v>
      </c>
      <c r="D8" s="31">
        <v>0.33</v>
      </c>
      <c r="E8" s="4">
        <v>0.52</v>
      </c>
    </row>
    <row r="9" spans="1:5">
      <c r="A9" s="1" t="s">
        <v>87</v>
      </c>
      <c r="B9" s="31">
        <v>0.47</v>
      </c>
      <c r="C9" s="31">
        <v>0.42</v>
      </c>
      <c r="D9" s="31">
        <v>0.43</v>
      </c>
      <c r="E9" s="31">
        <v>0.25</v>
      </c>
    </row>
    <row r="10" spans="1:5">
      <c r="A10" s="1" t="s">
        <v>88</v>
      </c>
      <c r="B10" s="31">
        <v>0.03</v>
      </c>
      <c r="C10" s="4">
        <v>0.03</v>
      </c>
      <c r="D10" s="4">
        <v>0.03</v>
      </c>
      <c r="E10" s="4">
        <v>0.05</v>
      </c>
    </row>
    <row r="11" spans="1:5">
      <c r="A11" s="1" t="s">
        <v>89</v>
      </c>
      <c r="B11" s="31">
        <v>0.09</v>
      </c>
      <c r="C11" s="31">
        <v>0.1</v>
      </c>
      <c r="D11" s="4">
        <v>0.1</v>
      </c>
      <c r="E11" s="4">
        <v>0.09</v>
      </c>
    </row>
    <row r="12" spans="1:5">
      <c r="A12" s="1" t="s">
        <v>90</v>
      </c>
      <c r="B12" s="31">
        <v>0.12</v>
      </c>
      <c r="C12" s="4">
        <v>0.1</v>
      </c>
      <c r="D12" s="4">
        <v>0.11</v>
      </c>
      <c r="E12" s="4">
        <v>0.1</v>
      </c>
    </row>
    <row r="15" spans="1:5">
      <c r="A15" t="s">
        <v>98</v>
      </c>
    </row>
    <row r="16" spans="1:5">
      <c r="A16" s="1"/>
      <c r="B16" s="1" t="s">
        <v>4</v>
      </c>
    </row>
    <row r="17" spans="1:2">
      <c r="A17" s="1" t="s">
        <v>93</v>
      </c>
      <c r="B17" s="4">
        <v>0.54</v>
      </c>
    </row>
    <row r="18" spans="1:2">
      <c r="A18" s="1" t="s">
        <v>94</v>
      </c>
      <c r="B18" s="31">
        <v>0.28999999999999998</v>
      </c>
    </row>
    <row r="19" spans="1:2">
      <c r="A19" s="1" t="s">
        <v>95</v>
      </c>
      <c r="B19" s="31">
        <v>0.03</v>
      </c>
    </row>
    <row r="20" spans="1:2">
      <c r="A20" s="1" t="s">
        <v>96</v>
      </c>
      <c r="B20" s="31">
        <v>0.03</v>
      </c>
    </row>
    <row r="21" spans="1:2">
      <c r="A21" s="1" t="s">
        <v>97</v>
      </c>
      <c r="B21" s="4">
        <v>0.11</v>
      </c>
    </row>
    <row r="23" spans="1:2">
      <c r="A23" t="s">
        <v>92</v>
      </c>
    </row>
    <row r="24" spans="1:2">
      <c r="A24" s="1"/>
      <c r="B24" s="1" t="s">
        <v>4</v>
      </c>
    </row>
    <row r="25" spans="1:2">
      <c r="A25" s="1" t="s">
        <v>93</v>
      </c>
      <c r="B25" s="4">
        <v>0.52</v>
      </c>
    </row>
    <row r="26" spans="1:2">
      <c r="A26" s="1" t="s">
        <v>94</v>
      </c>
      <c r="B26" s="31">
        <v>0.25</v>
      </c>
    </row>
    <row r="27" spans="1:2">
      <c r="A27" s="1" t="s">
        <v>95</v>
      </c>
      <c r="B27" s="4">
        <v>0.05</v>
      </c>
    </row>
    <row r="28" spans="1:2">
      <c r="A28" s="1" t="s">
        <v>96</v>
      </c>
      <c r="B28" s="4">
        <v>0.09</v>
      </c>
    </row>
    <row r="29" spans="1:2">
      <c r="A29" s="1" t="s">
        <v>97</v>
      </c>
      <c r="B29" s="4">
        <v>0.1</v>
      </c>
    </row>
    <row r="41" spans="1:21">
      <c r="A41" s="39" t="s">
        <v>868</v>
      </c>
    </row>
    <row r="42" spans="1:21">
      <c r="A42" s="142" t="s">
        <v>857</v>
      </c>
      <c r="B42" s="142"/>
      <c r="C42" s="142"/>
      <c r="D42" s="142"/>
    </row>
    <row r="43" spans="1:21">
      <c r="A43" s="142" t="s">
        <v>254</v>
      </c>
      <c r="B43" s="142"/>
      <c r="C43" s="142"/>
      <c r="D43" s="142"/>
    </row>
    <row r="44" spans="1:21">
      <c r="A44" s="139" t="s">
        <v>104</v>
      </c>
      <c r="B44" s="139"/>
      <c r="C44" s="139"/>
      <c r="D44" s="140" t="s">
        <v>7</v>
      </c>
      <c r="E44" s="140"/>
      <c r="F44" s="140"/>
      <c r="G44" s="140"/>
      <c r="H44" s="140"/>
      <c r="I44" s="140"/>
      <c r="J44" s="140" t="s">
        <v>105</v>
      </c>
      <c r="K44" s="140"/>
      <c r="L44" s="140"/>
      <c r="M44" s="140"/>
      <c r="N44" s="140" t="s">
        <v>106</v>
      </c>
      <c r="O44" s="140"/>
      <c r="P44" s="140"/>
      <c r="Q44" s="140"/>
      <c r="R44" s="140" t="s">
        <v>107</v>
      </c>
      <c r="S44" s="140"/>
      <c r="T44" s="140"/>
      <c r="U44" s="140"/>
    </row>
    <row r="45" spans="1:21" ht="38.25">
      <c r="A45" s="127"/>
      <c r="B45" s="128"/>
      <c r="C45" s="129"/>
      <c r="D45" s="140" t="s">
        <v>112</v>
      </c>
      <c r="E45" s="140"/>
      <c r="F45" s="140"/>
      <c r="G45" s="126" t="s">
        <v>113</v>
      </c>
      <c r="H45" s="126" t="s">
        <v>139</v>
      </c>
      <c r="I45" s="126" t="s">
        <v>235</v>
      </c>
      <c r="J45" s="126" t="s">
        <v>112</v>
      </c>
      <c r="K45" s="126" t="s">
        <v>113</v>
      </c>
      <c r="L45" s="126" t="s">
        <v>139</v>
      </c>
      <c r="M45" s="126" t="s">
        <v>235</v>
      </c>
      <c r="N45" s="126" t="s">
        <v>112</v>
      </c>
      <c r="O45" s="126" t="s">
        <v>113</v>
      </c>
      <c r="P45" s="126" t="s">
        <v>139</v>
      </c>
      <c r="Q45" s="126" t="s">
        <v>235</v>
      </c>
      <c r="R45" s="126" t="s">
        <v>112</v>
      </c>
      <c r="S45" s="126" t="s">
        <v>113</v>
      </c>
      <c r="T45" s="126" t="s">
        <v>139</v>
      </c>
      <c r="U45" s="126" t="s">
        <v>235</v>
      </c>
    </row>
    <row r="46" spans="1:21">
      <c r="A46" s="140" t="s">
        <v>858</v>
      </c>
      <c r="B46" s="140"/>
      <c r="C46" s="140"/>
      <c r="D46" s="140" t="s">
        <v>136</v>
      </c>
      <c r="E46" s="140"/>
      <c r="F46" s="140"/>
      <c r="G46" s="126" t="s">
        <v>136</v>
      </c>
      <c r="H46" s="126" t="s">
        <v>136</v>
      </c>
      <c r="I46" s="126" t="s">
        <v>136</v>
      </c>
      <c r="J46" s="126" t="s">
        <v>136</v>
      </c>
      <c r="K46" s="126" t="s">
        <v>136</v>
      </c>
      <c r="L46" s="126" t="s">
        <v>136</v>
      </c>
      <c r="M46" s="126" t="s">
        <v>136</v>
      </c>
      <c r="N46" s="126" t="s">
        <v>136</v>
      </c>
      <c r="O46" s="126" t="s">
        <v>136</v>
      </c>
      <c r="P46" s="126" t="s">
        <v>136</v>
      </c>
      <c r="Q46" s="126" t="s">
        <v>136</v>
      </c>
      <c r="R46" s="126" t="s">
        <v>136</v>
      </c>
      <c r="S46" s="126" t="s">
        <v>136</v>
      </c>
      <c r="T46" s="126" t="s">
        <v>136</v>
      </c>
      <c r="U46" s="126" t="s">
        <v>136</v>
      </c>
    </row>
    <row r="47" spans="1:21" ht="25.5">
      <c r="A47" s="140" t="s">
        <v>859</v>
      </c>
      <c r="B47" s="140"/>
      <c r="C47" s="140"/>
      <c r="D47" s="140" t="s">
        <v>860</v>
      </c>
      <c r="E47" s="140"/>
      <c r="F47" s="140"/>
      <c r="G47" s="126" t="s">
        <v>861</v>
      </c>
      <c r="H47" s="126" t="s">
        <v>860</v>
      </c>
      <c r="I47" s="126" t="s">
        <v>852</v>
      </c>
      <c r="J47" s="126" t="s">
        <v>862</v>
      </c>
      <c r="K47" s="126" t="s">
        <v>863</v>
      </c>
      <c r="L47" s="126" t="s">
        <v>862</v>
      </c>
      <c r="M47" s="126" t="s">
        <v>852</v>
      </c>
      <c r="N47" s="126" t="s">
        <v>864</v>
      </c>
      <c r="O47" s="126" t="s">
        <v>865</v>
      </c>
      <c r="P47" s="126" t="s">
        <v>864</v>
      </c>
      <c r="Q47" s="126" t="s">
        <v>852</v>
      </c>
      <c r="R47" s="126" t="s">
        <v>866</v>
      </c>
      <c r="S47" s="126" t="s">
        <v>867</v>
      </c>
      <c r="T47" s="126" t="s">
        <v>866</v>
      </c>
      <c r="U47" s="126" t="s">
        <v>852</v>
      </c>
    </row>
    <row r="48" spans="1:21">
      <c r="A48" s="140" t="s">
        <v>869</v>
      </c>
      <c r="B48" s="140"/>
      <c r="C48" s="140"/>
      <c r="D48" s="140" t="s">
        <v>136</v>
      </c>
      <c r="E48" s="140"/>
      <c r="F48" s="140"/>
      <c r="G48" s="130" t="s">
        <v>136</v>
      </c>
      <c r="H48" s="130" t="s">
        <v>136</v>
      </c>
      <c r="I48" s="130" t="s">
        <v>136</v>
      </c>
      <c r="J48" s="130" t="s">
        <v>136</v>
      </c>
      <c r="K48" s="130" t="s">
        <v>136</v>
      </c>
      <c r="L48" s="130" t="s">
        <v>136</v>
      </c>
      <c r="M48" s="130" t="s">
        <v>136</v>
      </c>
      <c r="N48" s="130" t="s">
        <v>136</v>
      </c>
      <c r="O48" s="130" t="s">
        <v>136</v>
      </c>
      <c r="P48" s="130" t="s">
        <v>136</v>
      </c>
      <c r="Q48" s="130" t="s">
        <v>136</v>
      </c>
      <c r="R48" s="130" t="s">
        <v>136</v>
      </c>
      <c r="S48" s="130" t="s">
        <v>136</v>
      </c>
      <c r="T48" s="130" t="s">
        <v>136</v>
      </c>
      <c r="U48" s="130" t="s">
        <v>136</v>
      </c>
    </row>
    <row r="49" spans="1:21" ht="25.5">
      <c r="A49" s="140" t="s">
        <v>870</v>
      </c>
      <c r="B49" s="140"/>
      <c r="C49" s="140"/>
      <c r="D49" s="140" t="s">
        <v>871</v>
      </c>
      <c r="E49" s="140"/>
      <c r="F49" s="140"/>
      <c r="G49" s="130" t="s">
        <v>872</v>
      </c>
      <c r="H49" s="130" t="s">
        <v>871</v>
      </c>
      <c r="I49" s="130" t="s">
        <v>852</v>
      </c>
      <c r="J49" s="130" t="s">
        <v>873</v>
      </c>
      <c r="K49" s="130" t="s">
        <v>867</v>
      </c>
      <c r="L49" s="130" t="s">
        <v>873</v>
      </c>
      <c r="M49" s="130" t="s">
        <v>852</v>
      </c>
      <c r="N49" s="130" t="s">
        <v>874</v>
      </c>
      <c r="O49" s="130" t="s">
        <v>723</v>
      </c>
      <c r="P49" s="130" t="s">
        <v>874</v>
      </c>
      <c r="Q49" s="130" t="s">
        <v>852</v>
      </c>
      <c r="R49" s="130" t="s">
        <v>875</v>
      </c>
      <c r="S49" s="130" t="s">
        <v>876</v>
      </c>
      <c r="T49" s="130" t="s">
        <v>875</v>
      </c>
      <c r="U49" s="130" t="s">
        <v>852</v>
      </c>
    </row>
    <row r="50" spans="1:21" ht="25.5">
      <c r="A50" s="140" t="s">
        <v>877</v>
      </c>
      <c r="B50" s="140"/>
      <c r="C50" s="140"/>
      <c r="D50" s="140" t="s">
        <v>878</v>
      </c>
      <c r="E50" s="140"/>
      <c r="F50" s="140"/>
      <c r="G50" s="130" t="s">
        <v>879</v>
      </c>
      <c r="H50" s="125">
        <v>0.34599999999999997</v>
      </c>
      <c r="I50" s="130" t="s">
        <v>115</v>
      </c>
      <c r="J50" s="130" t="s">
        <v>880</v>
      </c>
      <c r="K50" s="130" t="s">
        <v>881</v>
      </c>
      <c r="L50" s="125">
        <v>0.39600000000000002</v>
      </c>
      <c r="M50" s="130" t="s">
        <v>115</v>
      </c>
      <c r="N50" s="130" t="s">
        <v>882</v>
      </c>
      <c r="O50" s="130" t="s">
        <v>883</v>
      </c>
      <c r="P50" s="125">
        <v>0.375</v>
      </c>
      <c r="Q50" s="130" t="s">
        <v>755</v>
      </c>
      <c r="R50" s="130" t="s">
        <v>884</v>
      </c>
      <c r="S50" s="130" t="s">
        <v>885</v>
      </c>
      <c r="T50" s="125">
        <v>0.54500000000000004</v>
      </c>
      <c r="U50" s="130" t="s">
        <v>122</v>
      </c>
    </row>
    <row r="51" spans="1:21" ht="25.5">
      <c r="A51" s="140" t="s">
        <v>886</v>
      </c>
      <c r="B51" s="140"/>
      <c r="C51" s="140"/>
      <c r="D51" s="140" t="s">
        <v>887</v>
      </c>
      <c r="E51" s="140"/>
      <c r="F51" s="140"/>
      <c r="G51" s="130" t="s">
        <v>888</v>
      </c>
      <c r="H51" s="125">
        <v>0.51700000000000002</v>
      </c>
      <c r="I51" s="130" t="s">
        <v>117</v>
      </c>
      <c r="J51" s="130" t="s">
        <v>889</v>
      </c>
      <c r="K51" s="130" t="s">
        <v>890</v>
      </c>
      <c r="L51" s="130" t="s">
        <v>891</v>
      </c>
      <c r="M51" s="130" t="s">
        <v>117</v>
      </c>
      <c r="N51" s="130" t="s">
        <v>892</v>
      </c>
      <c r="O51" s="130" t="s">
        <v>893</v>
      </c>
      <c r="P51" s="130" t="s">
        <v>894</v>
      </c>
      <c r="Q51" s="130" t="s">
        <v>119</v>
      </c>
      <c r="R51" s="130" t="s">
        <v>895</v>
      </c>
      <c r="S51" s="130" t="s">
        <v>896</v>
      </c>
      <c r="T51" s="130" t="s">
        <v>127</v>
      </c>
      <c r="U51" s="130" t="s">
        <v>255</v>
      </c>
    </row>
    <row r="52" spans="1:21">
      <c r="A52" s="140" t="s">
        <v>897</v>
      </c>
      <c r="B52" s="140"/>
      <c r="C52" s="140"/>
      <c r="D52" s="140" t="s">
        <v>898</v>
      </c>
      <c r="E52" s="140"/>
      <c r="F52" s="140"/>
      <c r="G52" s="130" t="s">
        <v>899</v>
      </c>
      <c r="H52" s="130" t="s">
        <v>900</v>
      </c>
      <c r="I52" s="130" t="s">
        <v>115</v>
      </c>
      <c r="J52" s="130" t="s">
        <v>901</v>
      </c>
      <c r="K52" s="130" t="s">
        <v>902</v>
      </c>
      <c r="L52" s="130" t="s">
        <v>903</v>
      </c>
      <c r="M52" s="130" t="s">
        <v>115</v>
      </c>
      <c r="N52" s="130" t="s">
        <v>904</v>
      </c>
      <c r="O52" s="130" t="s">
        <v>854</v>
      </c>
      <c r="P52" s="130" t="s">
        <v>903</v>
      </c>
      <c r="Q52" s="130" t="s">
        <v>117</v>
      </c>
      <c r="R52" s="130" t="s">
        <v>905</v>
      </c>
      <c r="S52" s="130" t="s">
        <v>325</v>
      </c>
      <c r="T52" s="130" t="s">
        <v>906</v>
      </c>
      <c r="U52" s="130" t="s">
        <v>756</v>
      </c>
    </row>
    <row r="53" spans="1:21">
      <c r="A53" s="140" t="s">
        <v>907</v>
      </c>
      <c r="B53" s="140"/>
      <c r="C53" s="140"/>
      <c r="D53" s="140" t="s">
        <v>908</v>
      </c>
      <c r="E53" s="140"/>
      <c r="F53" s="140"/>
      <c r="G53" s="130" t="s">
        <v>909</v>
      </c>
      <c r="H53" s="130" t="s">
        <v>910</v>
      </c>
      <c r="I53" s="130" t="s">
        <v>115</v>
      </c>
      <c r="J53" s="130" t="s">
        <v>911</v>
      </c>
      <c r="K53" s="130" t="s">
        <v>912</v>
      </c>
      <c r="L53" s="130" t="s">
        <v>913</v>
      </c>
      <c r="M53" s="130" t="s">
        <v>115</v>
      </c>
      <c r="N53" s="130" t="s">
        <v>914</v>
      </c>
      <c r="O53" s="130" t="s">
        <v>393</v>
      </c>
      <c r="P53" s="130" t="s">
        <v>915</v>
      </c>
      <c r="Q53" s="130" t="s">
        <v>117</v>
      </c>
      <c r="R53" s="130" t="s">
        <v>916</v>
      </c>
      <c r="S53" s="130" t="s">
        <v>917</v>
      </c>
      <c r="T53" s="130" t="s">
        <v>913</v>
      </c>
      <c r="U53" s="130" t="s">
        <v>197</v>
      </c>
    </row>
    <row r="54" spans="1:21">
      <c r="A54" s="140" t="s">
        <v>918</v>
      </c>
      <c r="B54" s="140"/>
      <c r="C54" s="140"/>
      <c r="D54" s="140" t="s">
        <v>919</v>
      </c>
      <c r="E54" s="140"/>
      <c r="F54" s="140"/>
      <c r="G54" s="130" t="s">
        <v>920</v>
      </c>
      <c r="H54" s="130" t="s">
        <v>921</v>
      </c>
      <c r="I54" s="130" t="s">
        <v>115</v>
      </c>
      <c r="J54" s="130" t="s">
        <v>922</v>
      </c>
      <c r="K54" s="130" t="s">
        <v>923</v>
      </c>
      <c r="L54" s="130" t="s">
        <v>219</v>
      </c>
      <c r="M54" s="130" t="s">
        <v>115</v>
      </c>
      <c r="N54" s="130" t="s">
        <v>924</v>
      </c>
      <c r="O54" s="130" t="s">
        <v>925</v>
      </c>
      <c r="P54" s="130" t="s">
        <v>926</v>
      </c>
      <c r="Q54" s="130" t="s">
        <v>197</v>
      </c>
      <c r="R54" s="130" t="s">
        <v>927</v>
      </c>
      <c r="S54" s="130" t="s">
        <v>928</v>
      </c>
      <c r="T54" s="130" t="s">
        <v>212</v>
      </c>
      <c r="U54" s="130" t="s">
        <v>125</v>
      </c>
    </row>
    <row r="55" spans="1:21">
      <c r="A55" s="140" t="s">
        <v>136</v>
      </c>
      <c r="B55" s="140"/>
      <c r="C55" s="140"/>
      <c r="D55" s="140" t="s">
        <v>136</v>
      </c>
      <c r="E55" s="140"/>
      <c r="F55" s="140"/>
      <c r="G55" s="130" t="s">
        <v>136</v>
      </c>
      <c r="H55" s="130" t="s">
        <v>136</v>
      </c>
      <c r="I55" s="130" t="s">
        <v>136</v>
      </c>
      <c r="J55" s="130" t="s">
        <v>136</v>
      </c>
      <c r="K55" s="130" t="s">
        <v>136</v>
      </c>
      <c r="L55" s="130" t="s">
        <v>136</v>
      </c>
      <c r="M55" s="130" t="s">
        <v>136</v>
      </c>
      <c r="N55" s="130" t="s">
        <v>136</v>
      </c>
      <c r="O55" s="130" t="s">
        <v>136</v>
      </c>
      <c r="P55" s="130" t="s">
        <v>136</v>
      </c>
      <c r="Q55" s="130" t="s">
        <v>136</v>
      </c>
      <c r="R55" s="130" t="s">
        <v>136</v>
      </c>
      <c r="S55" s="130" t="s">
        <v>136</v>
      </c>
      <c r="T55" s="130" t="s">
        <v>136</v>
      </c>
      <c r="U55" s="130" t="s">
        <v>136</v>
      </c>
    </row>
    <row r="56" spans="1:21" ht="25.5">
      <c r="A56" s="140" t="s">
        <v>929</v>
      </c>
      <c r="B56" s="140"/>
      <c r="C56" s="140"/>
      <c r="D56" s="140" t="s">
        <v>930</v>
      </c>
      <c r="E56" s="140"/>
      <c r="F56" s="140"/>
      <c r="G56" s="130" t="s">
        <v>931</v>
      </c>
      <c r="H56" s="130" t="s">
        <v>930</v>
      </c>
      <c r="I56" s="130" t="s">
        <v>852</v>
      </c>
      <c r="J56" s="130" t="s">
        <v>932</v>
      </c>
      <c r="K56" s="130" t="s">
        <v>933</v>
      </c>
      <c r="L56" s="130" t="s">
        <v>932</v>
      </c>
      <c r="M56" s="130" t="s">
        <v>852</v>
      </c>
      <c r="N56" s="130" t="s">
        <v>934</v>
      </c>
      <c r="O56" s="130" t="s">
        <v>723</v>
      </c>
      <c r="P56" s="130" t="s">
        <v>934</v>
      </c>
      <c r="Q56" s="130" t="s">
        <v>852</v>
      </c>
      <c r="R56" s="130" t="s">
        <v>935</v>
      </c>
      <c r="S56" s="130" t="s">
        <v>936</v>
      </c>
      <c r="T56" s="130" t="s">
        <v>935</v>
      </c>
      <c r="U56" s="130" t="s">
        <v>852</v>
      </c>
    </row>
    <row r="57" spans="1:21" ht="25.5">
      <c r="A57" s="140" t="s">
        <v>877</v>
      </c>
      <c r="B57" s="140"/>
      <c r="C57" s="140"/>
      <c r="D57" s="140" t="s">
        <v>937</v>
      </c>
      <c r="E57" s="140"/>
      <c r="F57" s="140"/>
      <c r="G57" s="130" t="s">
        <v>938</v>
      </c>
      <c r="H57" s="130" t="s">
        <v>939</v>
      </c>
      <c r="I57" s="130" t="s">
        <v>115</v>
      </c>
      <c r="J57" s="130" t="s">
        <v>940</v>
      </c>
      <c r="K57" s="130" t="s">
        <v>941</v>
      </c>
      <c r="L57" s="130" t="s">
        <v>942</v>
      </c>
      <c r="M57" s="130" t="s">
        <v>115</v>
      </c>
      <c r="N57" s="130" t="s">
        <v>943</v>
      </c>
      <c r="O57" s="130" t="s">
        <v>944</v>
      </c>
      <c r="P57" s="130" t="s">
        <v>945</v>
      </c>
      <c r="Q57" s="130" t="s">
        <v>756</v>
      </c>
      <c r="R57" s="130" t="s">
        <v>946</v>
      </c>
      <c r="S57" s="130" t="s">
        <v>947</v>
      </c>
      <c r="T57" s="130" t="s">
        <v>948</v>
      </c>
      <c r="U57" s="130" t="s">
        <v>213</v>
      </c>
    </row>
    <row r="58" spans="1:21" ht="25.5">
      <c r="A58" s="140" t="s">
        <v>886</v>
      </c>
      <c r="B58" s="140"/>
      <c r="C58" s="140"/>
      <c r="D58" s="140" t="s">
        <v>949</v>
      </c>
      <c r="E58" s="140"/>
      <c r="F58" s="140"/>
      <c r="G58" s="130" t="s">
        <v>950</v>
      </c>
      <c r="H58" s="130" t="s">
        <v>263</v>
      </c>
      <c r="I58" s="130" t="s">
        <v>117</v>
      </c>
      <c r="J58" s="130" t="s">
        <v>951</v>
      </c>
      <c r="K58" s="130" t="s">
        <v>952</v>
      </c>
      <c r="L58" s="130" t="s">
        <v>953</v>
      </c>
      <c r="M58" s="130" t="s">
        <v>115</v>
      </c>
      <c r="N58" s="130" t="s">
        <v>954</v>
      </c>
      <c r="O58" s="130" t="s">
        <v>955</v>
      </c>
      <c r="P58" s="130" t="s">
        <v>956</v>
      </c>
      <c r="Q58" s="130" t="s">
        <v>755</v>
      </c>
      <c r="R58" s="130" t="s">
        <v>957</v>
      </c>
      <c r="S58" s="130" t="s">
        <v>958</v>
      </c>
      <c r="T58" s="130" t="s">
        <v>959</v>
      </c>
      <c r="U58" s="130" t="s">
        <v>213</v>
      </c>
    </row>
    <row r="59" spans="1:21">
      <c r="A59" s="140" t="s">
        <v>897</v>
      </c>
      <c r="B59" s="140"/>
      <c r="C59" s="140"/>
      <c r="D59" s="140" t="s">
        <v>960</v>
      </c>
      <c r="E59" s="140"/>
      <c r="F59" s="140"/>
      <c r="G59" s="130" t="s">
        <v>961</v>
      </c>
      <c r="H59" s="130" t="s">
        <v>910</v>
      </c>
      <c r="I59" s="130" t="s">
        <v>115</v>
      </c>
      <c r="J59" s="130" t="s">
        <v>962</v>
      </c>
      <c r="K59" s="130" t="s">
        <v>963</v>
      </c>
      <c r="L59" s="130" t="s">
        <v>964</v>
      </c>
      <c r="M59" s="130" t="s">
        <v>115</v>
      </c>
      <c r="N59" s="130" t="s">
        <v>965</v>
      </c>
      <c r="O59" s="130" t="s">
        <v>966</v>
      </c>
      <c r="P59" s="130" t="s">
        <v>913</v>
      </c>
      <c r="Q59" s="130" t="s">
        <v>117</v>
      </c>
      <c r="R59" s="130" t="s">
        <v>967</v>
      </c>
      <c r="S59" s="130" t="s">
        <v>968</v>
      </c>
      <c r="T59" s="130" t="s">
        <v>776</v>
      </c>
      <c r="U59" s="130" t="s">
        <v>756</v>
      </c>
    </row>
    <row r="60" spans="1:21">
      <c r="A60" s="140" t="s">
        <v>907</v>
      </c>
      <c r="B60" s="140"/>
      <c r="C60" s="140"/>
      <c r="D60" s="140" t="s">
        <v>969</v>
      </c>
      <c r="E60" s="140"/>
      <c r="F60" s="140"/>
      <c r="G60" s="130" t="s">
        <v>970</v>
      </c>
      <c r="H60" s="130" t="s">
        <v>971</v>
      </c>
      <c r="I60" s="130" t="s">
        <v>115</v>
      </c>
      <c r="J60" s="130" t="s">
        <v>972</v>
      </c>
      <c r="K60" s="130" t="s">
        <v>973</v>
      </c>
      <c r="L60" s="130" t="s">
        <v>974</v>
      </c>
      <c r="M60" s="130" t="s">
        <v>115</v>
      </c>
      <c r="N60" s="130" t="s">
        <v>975</v>
      </c>
      <c r="O60" s="130" t="s">
        <v>315</v>
      </c>
      <c r="P60" s="130" t="s">
        <v>974</v>
      </c>
      <c r="Q60" s="130" t="s">
        <v>196</v>
      </c>
      <c r="R60" s="130" t="s">
        <v>976</v>
      </c>
      <c r="S60" s="130" t="s">
        <v>437</v>
      </c>
      <c r="T60" s="130" t="s">
        <v>194</v>
      </c>
      <c r="U60" s="130" t="s">
        <v>756</v>
      </c>
    </row>
    <row r="61" spans="1:21">
      <c r="A61" s="140" t="s">
        <v>918</v>
      </c>
      <c r="B61" s="140"/>
      <c r="C61" s="140"/>
      <c r="D61" s="140" t="s">
        <v>977</v>
      </c>
      <c r="E61" s="140"/>
      <c r="F61" s="140"/>
      <c r="G61" s="130" t="s">
        <v>978</v>
      </c>
      <c r="H61" s="130" t="s">
        <v>979</v>
      </c>
      <c r="I61" s="130" t="s">
        <v>115</v>
      </c>
      <c r="J61" s="130" t="s">
        <v>980</v>
      </c>
      <c r="K61" s="130" t="s">
        <v>981</v>
      </c>
      <c r="L61" s="130" t="s">
        <v>767</v>
      </c>
      <c r="M61" s="130" t="s">
        <v>115</v>
      </c>
      <c r="N61" s="130" t="s">
        <v>982</v>
      </c>
      <c r="O61" s="130" t="s">
        <v>983</v>
      </c>
      <c r="P61" s="130" t="s">
        <v>984</v>
      </c>
      <c r="Q61" s="130" t="s">
        <v>197</v>
      </c>
      <c r="R61" s="130" t="s">
        <v>985</v>
      </c>
      <c r="S61" s="130" t="s">
        <v>986</v>
      </c>
      <c r="T61" s="130" t="s">
        <v>802</v>
      </c>
      <c r="U61" s="130" t="s">
        <v>788</v>
      </c>
    </row>
    <row r="64" spans="1:21">
      <c r="A64" s="1" t="s">
        <v>63</v>
      </c>
      <c r="B64" s="1"/>
      <c r="C64" s="1"/>
      <c r="D64" s="1"/>
      <c r="E64" s="1"/>
      <c r="H64" s="74" t="s">
        <v>987</v>
      </c>
      <c r="I64" s="76"/>
    </row>
    <row r="65" spans="1:13">
      <c r="A65" s="1"/>
      <c r="B65" s="1" t="s">
        <v>52</v>
      </c>
      <c r="C65" s="1" t="s">
        <v>91</v>
      </c>
      <c r="D65" s="1" t="s">
        <v>70</v>
      </c>
      <c r="E65" s="1" t="s">
        <v>4</v>
      </c>
      <c r="H65" s="131"/>
      <c r="I65" s="30" t="s">
        <v>4</v>
      </c>
    </row>
    <row r="66" spans="1:13">
      <c r="A66" s="1" t="s">
        <v>81</v>
      </c>
      <c r="B66" s="31">
        <v>0.34599999999999997</v>
      </c>
      <c r="C66" s="31">
        <v>0.39600000000000002</v>
      </c>
      <c r="D66" s="4">
        <v>0.38</v>
      </c>
      <c r="E66" s="4">
        <v>0.55000000000000004</v>
      </c>
      <c r="H66" s="86" t="s">
        <v>95</v>
      </c>
      <c r="I66" s="133">
        <v>0.03</v>
      </c>
    </row>
    <row r="67" spans="1:13">
      <c r="A67" s="1" t="s">
        <v>82</v>
      </c>
      <c r="B67" s="31">
        <v>0.51700000000000002</v>
      </c>
      <c r="C67" s="31">
        <v>0.48</v>
      </c>
      <c r="D67" s="31">
        <v>0.49</v>
      </c>
      <c r="E67" s="31">
        <v>0.3</v>
      </c>
      <c r="H67" s="86" t="s">
        <v>96</v>
      </c>
      <c r="I67" s="133">
        <v>0.03</v>
      </c>
    </row>
    <row r="68" spans="1:13">
      <c r="A68" s="1" t="s">
        <v>83</v>
      </c>
      <c r="B68" s="31">
        <v>0.02</v>
      </c>
      <c r="C68" s="31">
        <v>0.02</v>
      </c>
      <c r="D68" s="4">
        <v>0.02</v>
      </c>
      <c r="E68" s="31">
        <v>0.03</v>
      </c>
      <c r="H68" s="86" t="s">
        <v>97</v>
      </c>
      <c r="I68" s="132">
        <v>0.1</v>
      </c>
      <c r="M68" s="96"/>
    </row>
    <row r="69" spans="1:13">
      <c r="A69" s="1" t="s">
        <v>84</v>
      </c>
      <c r="B69" s="31">
        <v>0.03</v>
      </c>
      <c r="C69" s="31">
        <v>0.03</v>
      </c>
      <c r="D69" s="4">
        <v>0.03</v>
      </c>
      <c r="E69" s="31">
        <v>0.03</v>
      </c>
      <c r="H69" s="86" t="s">
        <v>989</v>
      </c>
      <c r="I69" s="133">
        <v>0.3</v>
      </c>
    </row>
    <row r="70" spans="1:13">
      <c r="A70" s="1" t="s">
        <v>85</v>
      </c>
      <c r="B70" s="31">
        <v>0.09</v>
      </c>
      <c r="C70" s="31">
        <v>7.0000000000000007E-2</v>
      </c>
      <c r="D70" s="31">
        <v>0.09</v>
      </c>
      <c r="E70" s="4">
        <v>0.1</v>
      </c>
      <c r="H70" s="86" t="s">
        <v>93</v>
      </c>
      <c r="I70" s="132">
        <v>0.55000000000000004</v>
      </c>
    </row>
    <row r="71" spans="1:13">
      <c r="A71" s="1" t="s">
        <v>86</v>
      </c>
      <c r="B71" s="31">
        <v>0.28000000000000003</v>
      </c>
      <c r="C71" s="31">
        <v>0.34</v>
      </c>
      <c r="D71" s="31">
        <v>0.32</v>
      </c>
      <c r="E71" s="4">
        <v>0.5</v>
      </c>
    </row>
    <row r="72" spans="1:13">
      <c r="A72" s="1" t="s">
        <v>87</v>
      </c>
      <c r="B72" s="31">
        <v>0.48</v>
      </c>
      <c r="C72" s="31">
        <v>0.43</v>
      </c>
      <c r="D72" s="31">
        <v>0.44</v>
      </c>
      <c r="E72" s="31">
        <v>0.26</v>
      </c>
    </row>
    <row r="73" spans="1:13">
      <c r="A73" s="1" t="s">
        <v>88</v>
      </c>
      <c r="B73" s="31">
        <v>0.03</v>
      </c>
      <c r="C73" s="4">
        <v>0.03</v>
      </c>
      <c r="D73" s="4">
        <v>0.03</v>
      </c>
      <c r="E73" s="4">
        <v>0.04</v>
      </c>
    </row>
    <row r="74" spans="1:13">
      <c r="A74" s="1" t="s">
        <v>89</v>
      </c>
      <c r="B74" s="31">
        <v>0.09</v>
      </c>
      <c r="C74" s="31">
        <v>0.1</v>
      </c>
      <c r="D74" s="4">
        <v>0.1</v>
      </c>
      <c r="E74" s="4">
        <v>0.09</v>
      </c>
    </row>
    <row r="75" spans="1:13">
      <c r="A75" s="1" t="s">
        <v>90</v>
      </c>
      <c r="B75" s="31">
        <v>0.12</v>
      </c>
      <c r="C75" s="4">
        <v>0.1</v>
      </c>
      <c r="D75" s="4">
        <v>0.11</v>
      </c>
      <c r="E75" s="4">
        <v>0.11</v>
      </c>
    </row>
    <row r="82" spans="1:2">
      <c r="A82" t="s">
        <v>988</v>
      </c>
    </row>
    <row r="83" spans="1:2">
      <c r="A83" s="1"/>
      <c r="B83" s="1" t="s">
        <v>4</v>
      </c>
    </row>
    <row r="84" spans="1:2">
      <c r="A84" s="1" t="s">
        <v>95</v>
      </c>
      <c r="B84" s="4">
        <v>0.04</v>
      </c>
    </row>
    <row r="85" spans="1:2">
      <c r="A85" s="1" t="s">
        <v>96</v>
      </c>
      <c r="B85" s="4">
        <v>0.09</v>
      </c>
    </row>
    <row r="86" spans="1:2">
      <c r="A86" s="1" t="s">
        <v>97</v>
      </c>
      <c r="B86" s="4">
        <v>0.11</v>
      </c>
    </row>
    <row r="87" spans="1:2">
      <c r="A87" s="1" t="s">
        <v>94</v>
      </c>
      <c r="B87" s="31">
        <v>0.26</v>
      </c>
    </row>
    <row r="88" spans="1:2">
      <c r="A88" s="1" t="s">
        <v>93</v>
      </c>
      <c r="B88" s="4">
        <v>0.5</v>
      </c>
    </row>
  </sheetData>
  <sortState ref="A84:B88">
    <sortCondition ref="B84"/>
  </sortState>
  <mergeCells count="40">
    <mergeCell ref="N44:Q44"/>
    <mergeCell ref="R44:U44"/>
    <mergeCell ref="D45:F45"/>
    <mergeCell ref="A46:C46"/>
    <mergeCell ref="D46:F46"/>
    <mergeCell ref="A44:C44"/>
    <mergeCell ref="D44:I44"/>
    <mergeCell ref="A42:D42"/>
    <mergeCell ref="A43:D43"/>
    <mergeCell ref="A47:C47"/>
    <mergeCell ref="D47:F47"/>
    <mergeCell ref="J44:M44"/>
    <mergeCell ref="A56:C56"/>
    <mergeCell ref="D56:F56"/>
    <mergeCell ref="A57:C57"/>
    <mergeCell ref="D57:F57"/>
    <mergeCell ref="A58:C58"/>
    <mergeCell ref="D58:F58"/>
    <mergeCell ref="A59:C59"/>
    <mergeCell ref="D59:F59"/>
    <mergeCell ref="A60:C60"/>
    <mergeCell ref="D60:F60"/>
    <mergeCell ref="A61:C61"/>
    <mergeCell ref="D61:F61"/>
    <mergeCell ref="A54:C54"/>
    <mergeCell ref="D54:F54"/>
    <mergeCell ref="A55:C55"/>
    <mergeCell ref="D55:F55"/>
    <mergeCell ref="A50:C50"/>
    <mergeCell ref="D50:F50"/>
    <mergeCell ref="A51:C51"/>
    <mergeCell ref="D51:F51"/>
    <mergeCell ref="A52:C52"/>
    <mergeCell ref="D52:F52"/>
    <mergeCell ref="A48:C48"/>
    <mergeCell ref="D48:F48"/>
    <mergeCell ref="A49:C49"/>
    <mergeCell ref="D49:F49"/>
    <mergeCell ref="A53:C53"/>
    <mergeCell ref="D53:F53"/>
  </mergeCells>
  <hyperlinks>
    <hyperlink ref="A4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106" zoomScaleNormal="106" zoomScalePageLayoutView="106" workbookViewId="0"/>
  </sheetViews>
  <sheetFormatPr defaultColWidth="8.85546875" defaultRowHeight="15"/>
  <cols>
    <col min="3" max="3" width="9.85546875" bestFit="1" customWidth="1"/>
    <col min="4" max="4" width="10.7109375" bestFit="1" customWidth="1"/>
    <col min="7" max="7" width="9.85546875" bestFit="1" customWidth="1"/>
    <col min="8" max="9" width="10.85546875" bestFit="1" customWidth="1"/>
    <col min="13" max="13" width="10.7109375" bestFit="1" customWidth="1"/>
  </cols>
  <sheetData>
    <row r="1" spans="1:25">
      <c r="A1" t="s">
        <v>237</v>
      </c>
    </row>
    <row r="3" spans="1:25">
      <c r="A3" t="s">
        <v>234</v>
      </c>
    </row>
    <row r="4" spans="1:25">
      <c r="A4" s="145" t="s">
        <v>104</v>
      </c>
      <c r="B4" s="145"/>
      <c r="C4" s="145"/>
      <c r="D4" s="143" t="s">
        <v>105</v>
      </c>
      <c r="E4" s="143"/>
      <c r="F4" s="143"/>
      <c r="G4" s="143"/>
      <c r="H4" s="143"/>
      <c r="I4" s="143"/>
      <c r="J4" s="143" t="s">
        <v>140</v>
      </c>
      <c r="K4" s="143"/>
      <c r="L4" s="143"/>
      <c r="M4" s="143"/>
      <c r="N4" s="143" t="s">
        <v>141</v>
      </c>
      <c r="O4" s="143"/>
      <c r="P4" s="143"/>
      <c r="Q4" s="143"/>
      <c r="R4" s="143" t="s">
        <v>142</v>
      </c>
      <c r="S4" s="143"/>
      <c r="T4" s="143"/>
      <c r="U4" s="143"/>
      <c r="V4" s="143" t="s">
        <v>107</v>
      </c>
      <c r="W4" s="143"/>
      <c r="X4" s="143"/>
      <c r="Y4" s="143"/>
    </row>
    <row r="5" spans="1:25" ht="38.25">
      <c r="A5" s="51"/>
      <c r="B5" s="52"/>
      <c r="C5" s="53"/>
      <c r="D5" s="143" t="s">
        <v>112</v>
      </c>
      <c r="E5" s="143"/>
      <c r="F5" s="143"/>
      <c r="G5" s="50" t="s">
        <v>113</v>
      </c>
      <c r="H5" s="50" t="s">
        <v>139</v>
      </c>
      <c r="I5" s="50" t="s">
        <v>235</v>
      </c>
      <c r="J5" s="50" t="s">
        <v>112</v>
      </c>
      <c r="K5" s="50" t="s">
        <v>113</v>
      </c>
      <c r="L5" s="50" t="s">
        <v>139</v>
      </c>
      <c r="M5" s="50" t="s">
        <v>235</v>
      </c>
      <c r="N5" s="50" t="s">
        <v>112</v>
      </c>
      <c r="O5" s="50" t="s">
        <v>113</v>
      </c>
      <c r="P5" s="50" t="s">
        <v>139</v>
      </c>
      <c r="Q5" s="50" t="s">
        <v>235</v>
      </c>
      <c r="R5" s="50" t="s">
        <v>112</v>
      </c>
      <c r="S5" s="50" t="s">
        <v>113</v>
      </c>
      <c r="T5" s="50" t="s">
        <v>139</v>
      </c>
      <c r="U5" s="50" t="s">
        <v>235</v>
      </c>
      <c r="V5" s="50" t="s">
        <v>112</v>
      </c>
      <c r="W5" s="50" t="s">
        <v>113</v>
      </c>
      <c r="X5" s="50" t="s">
        <v>139</v>
      </c>
      <c r="Y5" s="50" t="s">
        <v>235</v>
      </c>
    </row>
    <row r="6" spans="1:25">
      <c r="A6" s="143" t="s">
        <v>236</v>
      </c>
      <c r="B6" s="143"/>
      <c r="C6" s="143"/>
      <c r="D6" s="143" t="s">
        <v>136</v>
      </c>
      <c r="E6" s="143"/>
      <c r="F6" s="143"/>
      <c r="G6" s="50" t="s">
        <v>136</v>
      </c>
      <c r="H6" s="50" t="s">
        <v>136</v>
      </c>
      <c r="I6" s="50" t="s">
        <v>136</v>
      </c>
      <c r="J6" s="50" t="s">
        <v>136</v>
      </c>
      <c r="K6" s="50" t="s">
        <v>136</v>
      </c>
      <c r="L6" s="50" t="s">
        <v>136</v>
      </c>
      <c r="M6" s="50" t="s">
        <v>136</v>
      </c>
      <c r="N6" s="50" t="s">
        <v>136</v>
      </c>
      <c r="O6" s="50" t="s">
        <v>136</v>
      </c>
      <c r="P6" s="50" t="s">
        <v>136</v>
      </c>
      <c r="Q6" s="50" t="s">
        <v>136</v>
      </c>
      <c r="R6" s="50" t="s">
        <v>136</v>
      </c>
      <c r="S6" s="50" t="s">
        <v>136</v>
      </c>
      <c r="T6" s="50" t="s">
        <v>136</v>
      </c>
      <c r="U6" s="50" t="s">
        <v>136</v>
      </c>
      <c r="V6" s="50" t="s">
        <v>136</v>
      </c>
      <c r="W6" s="50" t="s">
        <v>136</v>
      </c>
      <c r="X6" s="50" t="s">
        <v>136</v>
      </c>
      <c r="Y6" s="50" t="s">
        <v>136</v>
      </c>
    </row>
    <row r="7" spans="1:25">
      <c r="A7" s="143" t="s">
        <v>204</v>
      </c>
      <c r="B7" s="143"/>
      <c r="C7" s="143"/>
      <c r="D7" s="144">
        <v>3496401</v>
      </c>
      <c r="E7" s="143"/>
      <c r="F7" s="143"/>
      <c r="G7" s="47" t="s">
        <v>205</v>
      </c>
      <c r="H7" s="47" t="s">
        <v>206</v>
      </c>
      <c r="I7" s="47" t="s">
        <v>115</v>
      </c>
      <c r="J7" s="47" t="s">
        <v>207</v>
      </c>
      <c r="K7" s="47" t="s">
        <v>208</v>
      </c>
      <c r="L7" s="47" t="s">
        <v>209</v>
      </c>
      <c r="M7" s="47" t="s">
        <v>143</v>
      </c>
      <c r="N7" s="47" t="s">
        <v>210</v>
      </c>
      <c r="O7" s="47" t="s">
        <v>211</v>
      </c>
      <c r="P7" s="47" t="s">
        <v>212</v>
      </c>
      <c r="Q7" s="47" t="s">
        <v>213</v>
      </c>
      <c r="R7" s="47" t="s">
        <v>214</v>
      </c>
      <c r="S7" s="47" t="s">
        <v>215</v>
      </c>
      <c r="T7" s="47" t="s">
        <v>185</v>
      </c>
      <c r="U7" s="47" t="s">
        <v>216</v>
      </c>
      <c r="V7" s="47" t="s">
        <v>217</v>
      </c>
      <c r="W7" s="47" t="s">
        <v>218</v>
      </c>
      <c r="X7" s="47" t="s">
        <v>219</v>
      </c>
      <c r="Y7" s="47" t="s">
        <v>213</v>
      </c>
    </row>
    <row r="8" spans="1:25">
      <c r="A8" s="143" t="s">
        <v>220</v>
      </c>
      <c r="B8" s="143"/>
      <c r="C8" s="143"/>
      <c r="D8" s="144">
        <v>15968796</v>
      </c>
      <c r="E8" s="143"/>
      <c r="F8" s="143"/>
      <c r="G8" s="48" t="s">
        <v>205</v>
      </c>
      <c r="H8" s="48" t="s">
        <v>225</v>
      </c>
      <c r="I8" s="48" t="s">
        <v>115</v>
      </c>
      <c r="J8" s="48" t="s">
        <v>226</v>
      </c>
      <c r="K8" s="48" t="s">
        <v>221</v>
      </c>
      <c r="L8" s="48" t="s">
        <v>227</v>
      </c>
      <c r="M8" s="48" t="s">
        <v>143</v>
      </c>
      <c r="N8" s="48" t="s">
        <v>228</v>
      </c>
      <c r="O8" s="48" t="s">
        <v>222</v>
      </c>
      <c r="P8" s="48" t="s">
        <v>229</v>
      </c>
      <c r="Q8" s="48" t="s">
        <v>213</v>
      </c>
      <c r="R8" s="48" t="s">
        <v>230</v>
      </c>
      <c r="S8" s="48" t="s">
        <v>223</v>
      </c>
      <c r="T8" s="48" t="s">
        <v>231</v>
      </c>
      <c r="U8" s="48" t="s">
        <v>216</v>
      </c>
      <c r="V8" s="48" t="s">
        <v>232</v>
      </c>
      <c r="W8" s="48" t="s">
        <v>224</v>
      </c>
      <c r="X8" s="48" t="s">
        <v>233</v>
      </c>
      <c r="Y8" s="48" t="s">
        <v>213</v>
      </c>
    </row>
    <row r="10" spans="1:25">
      <c r="A10" t="s">
        <v>204</v>
      </c>
      <c r="G10" s="49"/>
      <c r="H10" s="49"/>
    </row>
    <row r="11" spans="1:25">
      <c r="A11" s="54" t="s">
        <v>18</v>
      </c>
      <c r="B11" s="54" t="s">
        <v>156</v>
      </c>
      <c r="C11" s="54" t="s">
        <v>138</v>
      </c>
      <c r="D11" s="54" t="s">
        <v>238</v>
      </c>
      <c r="G11" s="54" t="s">
        <v>18</v>
      </c>
      <c r="H11" s="54" t="s">
        <v>156</v>
      </c>
      <c r="I11" s="54" t="s">
        <v>138</v>
      </c>
      <c r="J11" s="54" t="s">
        <v>238</v>
      </c>
      <c r="M11" s="45" t="s">
        <v>192</v>
      </c>
      <c r="N11" s="45" t="s">
        <v>193</v>
      </c>
    </row>
    <row r="12" spans="1:25">
      <c r="A12" s="45" t="s">
        <v>52</v>
      </c>
      <c r="B12" s="57">
        <v>0.18</v>
      </c>
      <c r="C12" s="55">
        <v>51939916</v>
      </c>
      <c r="D12" s="45" t="s">
        <v>115</v>
      </c>
      <c r="G12" s="45" t="s">
        <v>52</v>
      </c>
      <c r="H12" s="55" t="s">
        <v>225</v>
      </c>
      <c r="I12" s="55">
        <v>259652003</v>
      </c>
      <c r="J12" s="45" t="s">
        <v>115</v>
      </c>
      <c r="M12" s="46">
        <f>AVERAGE(I12:I17)</f>
        <v>46042536.5</v>
      </c>
      <c r="N12" s="46">
        <f>MEDIAN(I12:I17)</f>
        <v>204648</v>
      </c>
    </row>
    <row r="13" spans="1:25">
      <c r="A13" s="45" t="s">
        <v>137</v>
      </c>
      <c r="B13" s="57">
        <v>7.5999999999999998E-2</v>
      </c>
      <c r="C13" s="56">
        <v>3496401</v>
      </c>
      <c r="D13" s="45" t="s">
        <v>143</v>
      </c>
      <c r="G13" s="45" t="s">
        <v>137</v>
      </c>
      <c r="H13" s="45" t="s">
        <v>227</v>
      </c>
      <c r="I13" s="56">
        <v>15968796</v>
      </c>
      <c r="J13" s="45" t="s">
        <v>143</v>
      </c>
    </row>
    <row r="14" spans="1:25">
      <c r="A14" s="54" t="s">
        <v>1</v>
      </c>
      <c r="B14" s="57">
        <v>7.5999999999999998E-2</v>
      </c>
      <c r="C14" s="46">
        <v>7464</v>
      </c>
      <c r="D14" s="45" t="s">
        <v>143</v>
      </c>
      <c r="G14" s="54" t="s">
        <v>1</v>
      </c>
      <c r="H14" s="45" t="s">
        <v>227</v>
      </c>
      <c r="I14" s="46">
        <v>90200</v>
      </c>
      <c r="J14" s="45" t="s">
        <v>143</v>
      </c>
    </row>
    <row r="15" spans="1:25">
      <c r="A15" s="54" t="s">
        <v>2</v>
      </c>
      <c r="B15" s="57">
        <v>0.10100000000000001</v>
      </c>
      <c r="C15" s="46">
        <v>26364</v>
      </c>
      <c r="D15" s="45" t="s">
        <v>213</v>
      </c>
      <c r="G15" s="54" t="s">
        <v>2</v>
      </c>
      <c r="H15" s="45" t="s">
        <v>229</v>
      </c>
      <c r="I15" s="46">
        <v>234640</v>
      </c>
      <c r="J15" s="45" t="s">
        <v>213</v>
      </c>
      <c r="L15" t="s">
        <v>239</v>
      </c>
    </row>
    <row r="16" spans="1:25">
      <c r="A16" s="54" t="s">
        <v>3</v>
      </c>
      <c r="B16" s="57">
        <v>0.17199999999999999</v>
      </c>
      <c r="C16" s="46">
        <v>36194</v>
      </c>
      <c r="D16" s="45" t="s">
        <v>216</v>
      </c>
      <c r="G16" s="54" t="s">
        <v>3</v>
      </c>
      <c r="H16" s="45" t="s">
        <v>231</v>
      </c>
      <c r="I16" s="46">
        <v>174656</v>
      </c>
      <c r="J16" s="45" t="s">
        <v>216</v>
      </c>
    </row>
    <row r="17" spans="1:10">
      <c r="A17" s="54" t="s">
        <v>4</v>
      </c>
      <c r="B17" s="57">
        <v>7.0000000000000007E-2</v>
      </c>
      <c r="C17" s="46">
        <v>10226</v>
      </c>
      <c r="D17" s="45" t="s">
        <v>213</v>
      </c>
      <c r="G17" s="54" t="s">
        <v>4</v>
      </c>
      <c r="H17" s="45" t="s">
        <v>233</v>
      </c>
      <c r="I17" s="46">
        <v>134924</v>
      </c>
      <c r="J17" s="45" t="s">
        <v>213</v>
      </c>
    </row>
    <row r="19" spans="1:10">
      <c r="A19" t="s">
        <v>204</v>
      </c>
      <c r="G19" s="54" t="s">
        <v>18</v>
      </c>
      <c r="H19" s="54" t="s">
        <v>156</v>
      </c>
      <c r="I19" t="s">
        <v>47</v>
      </c>
    </row>
    <row r="20" spans="1:10" ht="15.75" thickBot="1">
      <c r="A20" s="54" t="s">
        <v>18</v>
      </c>
      <c r="B20" s="54" t="s">
        <v>156</v>
      </c>
      <c r="G20" s="45" t="s">
        <v>52</v>
      </c>
      <c r="H20" s="59">
        <v>0.82</v>
      </c>
    </row>
    <row r="21" spans="1:10">
      <c r="A21" s="54" t="s">
        <v>4</v>
      </c>
      <c r="B21" s="58">
        <v>7.0000000000000007E-2</v>
      </c>
      <c r="D21" s="60" t="s">
        <v>192</v>
      </c>
      <c r="E21" s="61" t="s">
        <v>193</v>
      </c>
      <c r="G21" s="54" t="s">
        <v>3</v>
      </c>
      <c r="H21" s="58">
        <v>0.83</v>
      </c>
    </row>
    <row r="22" spans="1:10" ht="15.75" thickBot="1">
      <c r="A22" s="45" t="s">
        <v>137</v>
      </c>
      <c r="B22" s="58">
        <v>0.08</v>
      </c>
      <c r="D22" s="62">
        <f>AVERAGE(C12,C13,C14,C15,C17)</f>
        <v>11096074.199999999</v>
      </c>
      <c r="E22" s="63">
        <f>MEDIAN(C12,C13,C14,C15,C16,C17)</f>
        <v>31279</v>
      </c>
      <c r="G22" s="54" t="s">
        <v>2</v>
      </c>
      <c r="H22" s="58">
        <v>0.9</v>
      </c>
    </row>
    <row r="23" spans="1:10">
      <c r="A23" s="54" t="s">
        <v>1</v>
      </c>
      <c r="B23" s="58">
        <v>0.08</v>
      </c>
      <c r="G23" s="45" t="s">
        <v>137</v>
      </c>
      <c r="H23" s="58">
        <v>0.92</v>
      </c>
    </row>
    <row r="24" spans="1:10">
      <c r="A24" s="54" t="s">
        <v>2</v>
      </c>
      <c r="B24" s="58">
        <v>0.1</v>
      </c>
      <c r="G24" s="54" t="s">
        <v>1</v>
      </c>
      <c r="H24" s="58">
        <v>0.92</v>
      </c>
    </row>
    <row r="25" spans="1:10">
      <c r="A25" s="54" t="s">
        <v>3</v>
      </c>
      <c r="B25" s="58">
        <v>0.17</v>
      </c>
      <c r="G25" s="54" t="s">
        <v>4</v>
      </c>
      <c r="H25" s="58">
        <v>0.93</v>
      </c>
    </row>
    <row r="26" spans="1:10">
      <c r="A26" s="45" t="s">
        <v>52</v>
      </c>
      <c r="B26" s="58">
        <v>0.18</v>
      </c>
    </row>
    <row r="38" spans="11:13">
      <c r="K38" s="54" t="s">
        <v>18</v>
      </c>
      <c r="L38" s="45" t="s">
        <v>240</v>
      </c>
      <c r="M38" s="45" t="s">
        <v>241</v>
      </c>
    </row>
    <row r="39" spans="11:13">
      <c r="K39" s="45" t="s">
        <v>52</v>
      </c>
      <c r="L39" s="58">
        <v>0.18</v>
      </c>
      <c r="M39" s="59">
        <v>0.82</v>
      </c>
    </row>
    <row r="40" spans="11:13">
      <c r="K40" s="45" t="s">
        <v>137</v>
      </c>
      <c r="L40" s="58">
        <v>0.08</v>
      </c>
      <c r="M40" s="58">
        <v>0.92</v>
      </c>
    </row>
    <row r="41" spans="11:13">
      <c r="K41" s="54" t="s">
        <v>1</v>
      </c>
      <c r="L41" s="58">
        <v>0.08</v>
      </c>
      <c r="M41" s="58">
        <v>0.92</v>
      </c>
    </row>
    <row r="42" spans="11:13">
      <c r="K42" s="54" t="s">
        <v>2</v>
      </c>
      <c r="L42" s="58">
        <v>0.1</v>
      </c>
      <c r="M42" s="58">
        <v>0.9</v>
      </c>
    </row>
    <row r="43" spans="11:13">
      <c r="K43" s="54" t="s">
        <v>3</v>
      </c>
      <c r="L43" s="58">
        <v>0.17</v>
      </c>
      <c r="M43" s="58">
        <v>0.83</v>
      </c>
    </row>
    <row r="44" spans="11:13">
      <c r="K44" s="54" t="s">
        <v>4</v>
      </c>
      <c r="L44" s="58">
        <v>7.0000000000000007E-2</v>
      </c>
      <c r="M44" s="58">
        <v>0.93</v>
      </c>
    </row>
    <row r="49" spans="11:17">
      <c r="K49" s="54" t="s">
        <v>18</v>
      </c>
      <c r="L49" s="45" t="s">
        <v>240</v>
      </c>
      <c r="M49" s="45" t="s">
        <v>241</v>
      </c>
    </row>
    <row r="50" spans="11:17">
      <c r="K50" s="54" t="s">
        <v>4</v>
      </c>
      <c r="L50" s="58">
        <v>7.0000000000000007E-2</v>
      </c>
      <c r="M50" s="58">
        <v>0.93</v>
      </c>
      <c r="O50" s="54" t="s">
        <v>18</v>
      </c>
      <c r="P50" s="45" t="s">
        <v>240</v>
      </c>
      <c r="Q50" s="45" t="s">
        <v>241</v>
      </c>
    </row>
    <row r="51" spans="11:17">
      <c r="K51" s="54" t="s">
        <v>3</v>
      </c>
      <c r="L51" s="58">
        <v>0.17</v>
      </c>
      <c r="M51" s="58">
        <v>0.83</v>
      </c>
      <c r="O51" s="45" t="s">
        <v>52</v>
      </c>
      <c r="P51" s="58">
        <v>0.18</v>
      </c>
      <c r="Q51" s="59">
        <v>0.82</v>
      </c>
    </row>
    <row r="52" spans="11:17">
      <c r="K52" s="54" t="s">
        <v>2</v>
      </c>
      <c r="L52" s="58">
        <v>0.1</v>
      </c>
      <c r="M52" s="58">
        <v>0.9</v>
      </c>
      <c r="O52" s="45" t="s">
        <v>137</v>
      </c>
      <c r="P52" s="58">
        <v>0.08</v>
      </c>
      <c r="Q52" s="58">
        <v>0.92</v>
      </c>
    </row>
    <row r="53" spans="11:17">
      <c r="K53" s="54" t="s">
        <v>1</v>
      </c>
      <c r="L53" s="58">
        <v>0.08</v>
      </c>
      <c r="M53" s="58">
        <v>0.92</v>
      </c>
      <c r="O53" s="54" t="s">
        <v>1</v>
      </c>
      <c r="P53" s="58">
        <v>0.08</v>
      </c>
      <c r="Q53" s="58">
        <v>0.92</v>
      </c>
    </row>
    <row r="54" spans="11:17">
      <c r="K54" s="45" t="s">
        <v>137</v>
      </c>
      <c r="L54" s="58">
        <v>0.08</v>
      </c>
      <c r="M54" s="58">
        <v>0.92</v>
      </c>
      <c r="O54" s="54" t="s">
        <v>2</v>
      </c>
      <c r="P54" s="58">
        <v>0.1</v>
      </c>
      <c r="Q54" s="58">
        <v>0.9</v>
      </c>
    </row>
    <row r="55" spans="11:17">
      <c r="K55" s="45" t="s">
        <v>52</v>
      </c>
      <c r="L55" s="58">
        <v>0.18</v>
      </c>
      <c r="M55" s="59">
        <v>0.82</v>
      </c>
      <c r="O55" s="54" t="s">
        <v>3</v>
      </c>
      <c r="P55" s="58">
        <v>0.17</v>
      </c>
      <c r="Q55" s="58">
        <v>0.83</v>
      </c>
    </row>
    <row r="56" spans="11:17">
      <c r="O56" s="54" t="s">
        <v>4</v>
      </c>
      <c r="P56" s="58">
        <v>7.0000000000000007E-2</v>
      </c>
      <c r="Q56" s="58">
        <v>0.93</v>
      </c>
    </row>
  </sheetData>
  <mergeCells count="13">
    <mergeCell ref="J4:M4"/>
    <mergeCell ref="N4:Q4"/>
    <mergeCell ref="R4:U4"/>
    <mergeCell ref="V4:Y4"/>
    <mergeCell ref="D5:F5"/>
    <mergeCell ref="A8:C8"/>
    <mergeCell ref="D8:F8"/>
    <mergeCell ref="A6:C6"/>
    <mergeCell ref="D6:F6"/>
    <mergeCell ref="A4:C4"/>
    <mergeCell ref="D4:I4"/>
    <mergeCell ref="A7:C7"/>
    <mergeCell ref="D7:F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8"/>
  <sheetViews>
    <sheetView workbookViewId="0">
      <selection activeCell="S125" sqref="S125"/>
    </sheetView>
  </sheetViews>
  <sheetFormatPr defaultColWidth="8.85546875" defaultRowHeight="15"/>
  <sheetData>
    <row r="1" spans="1:53">
      <c r="A1" s="148" t="s">
        <v>135</v>
      </c>
      <c r="B1" s="148"/>
      <c r="C1" s="148"/>
      <c r="D1" s="148"/>
    </row>
    <row r="2" spans="1:53">
      <c r="A2" s="148" t="s">
        <v>254</v>
      </c>
      <c r="B2" s="148"/>
      <c r="C2" s="148"/>
      <c r="D2" s="148"/>
    </row>
    <row r="3" spans="1:53">
      <c r="A3" s="145" t="s">
        <v>104</v>
      </c>
      <c r="B3" s="145"/>
      <c r="C3" s="145"/>
      <c r="D3" s="143" t="s">
        <v>140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 t="s">
        <v>141</v>
      </c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 t="s">
        <v>142</v>
      </c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 t="s">
        <v>107</v>
      </c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</row>
    <row r="4" spans="1:53" ht="15" customHeight="1">
      <c r="A4" s="67"/>
      <c r="B4" s="65"/>
      <c r="C4" s="68"/>
      <c r="D4" s="143" t="s">
        <v>108</v>
      </c>
      <c r="E4" s="143"/>
      <c r="F4" s="143"/>
      <c r="G4" s="143"/>
      <c r="H4" s="143"/>
      <c r="I4" s="143"/>
      <c r="J4" s="146" t="s">
        <v>109</v>
      </c>
      <c r="K4" s="149"/>
      <c r="L4" s="149"/>
      <c r="M4" s="147"/>
      <c r="N4" s="146" t="s">
        <v>110</v>
      </c>
      <c r="O4" s="149"/>
      <c r="P4" s="149"/>
      <c r="Q4" s="147"/>
      <c r="R4" s="143" t="s">
        <v>108</v>
      </c>
      <c r="S4" s="143"/>
      <c r="T4" s="143"/>
      <c r="U4" s="143"/>
      <c r="V4" s="143" t="s">
        <v>109</v>
      </c>
      <c r="W4" s="143"/>
      <c r="X4" s="143"/>
      <c r="Y4" s="143"/>
      <c r="Z4" s="143" t="s">
        <v>110</v>
      </c>
      <c r="AA4" s="143"/>
      <c r="AB4" s="143"/>
      <c r="AC4" s="143"/>
      <c r="AD4" s="143" t="s">
        <v>108</v>
      </c>
      <c r="AE4" s="143"/>
      <c r="AF4" s="143"/>
      <c r="AG4" s="143"/>
      <c r="AH4" s="143" t="s">
        <v>109</v>
      </c>
      <c r="AI4" s="143"/>
      <c r="AJ4" s="143"/>
      <c r="AK4" s="143"/>
      <c r="AL4" s="143" t="s">
        <v>110</v>
      </c>
      <c r="AM4" s="143"/>
      <c r="AN4" s="143"/>
      <c r="AO4" s="143"/>
      <c r="AP4" s="143" t="s">
        <v>108</v>
      </c>
      <c r="AQ4" s="143"/>
      <c r="AR4" s="143"/>
      <c r="AS4" s="143"/>
      <c r="AT4" s="143" t="s">
        <v>109</v>
      </c>
      <c r="AU4" s="143"/>
      <c r="AV4" s="143"/>
      <c r="AW4" s="143"/>
      <c r="AX4" s="143" t="s">
        <v>110</v>
      </c>
      <c r="AY4" s="143"/>
      <c r="AZ4" s="143"/>
      <c r="BA4" s="143"/>
    </row>
    <row r="5" spans="1:53" ht="15" customHeight="1">
      <c r="A5" s="67"/>
      <c r="B5" s="65"/>
      <c r="C5" s="68"/>
      <c r="D5" s="143" t="s">
        <v>31</v>
      </c>
      <c r="E5" s="143"/>
      <c r="F5" s="143"/>
      <c r="G5" s="143"/>
      <c r="H5" s="143" t="s">
        <v>111</v>
      </c>
      <c r="I5" s="143"/>
      <c r="J5" s="146" t="s">
        <v>31</v>
      </c>
      <c r="K5" s="147"/>
      <c r="L5" s="146" t="s">
        <v>111</v>
      </c>
      <c r="M5" s="147"/>
      <c r="N5" s="146" t="s">
        <v>31</v>
      </c>
      <c r="O5" s="147"/>
      <c r="P5" s="146" t="s">
        <v>111</v>
      </c>
      <c r="Q5" s="147"/>
      <c r="R5" s="143" t="s">
        <v>31</v>
      </c>
      <c r="S5" s="143"/>
      <c r="T5" s="143" t="s">
        <v>111</v>
      </c>
      <c r="U5" s="143"/>
      <c r="V5" s="143" t="s">
        <v>31</v>
      </c>
      <c r="W5" s="143"/>
      <c r="X5" s="143" t="s">
        <v>111</v>
      </c>
      <c r="Y5" s="143"/>
      <c r="Z5" s="143" t="s">
        <v>31</v>
      </c>
      <c r="AA5" s="143"/>
      <c r="AB5" s="143" t="s">
        <v>111</v>
      </c>
      <c r="AC5" s="143"/>
      <c r="AD5" s="143" t="s">
        <v>31</v>
      </c>
      <c r="AE5" s="143"/>
      <c r="AF5" s="143" t="s">
        <v>111</v>
      </c>
      <c r="AG5" s="143"/>
      <c r="AH5" s="143" t="s">
        <v>31</v>
      </c>
      <c r="AI5" s="143"/>
      <c r="AJ5" s="143" t="s">
        <v>111</v>
      </c>
      <c r="AK5" s="143"/>
      <c r="AL5" s="143" t="s">
        <v>31</v>
      </c>
      <c r="AM5" s="143"/>
      <c r="AN5" s="143" t="s">
        <v>111</v>
      </c>
      <c r="AO5" s="143"/>
      <c r="AP5" s="143" t="s">
        <v>31</v>
      </c>
      <c r="AQ5" s="143"/>
      <c r="AR5" s="143" t="s">
        <v>111</v>
      </c>
      <c r="AS5" s="143"/>
      <c r="AT5" s="143" t="s">
        <v>31</v>
      </c>
      <c r="AU5" s="143"/>
      <c r="AV5" s="143" t="s">
        <v>111</v>
      </c>
      <c r="AW5" s="143"/>
      <c r="AX5" s="143" t="s">
        <v>31</v>
      </c>
      <c r="AY5" s="143"/>
      <c r="AZ5" s="143" t="s">
        <v>111</v>
      </c>
      <c r="BA5" s="143"/>
    </row>
    <row r="6" spans="1:53" ht="25.5">
      <c r="A6" s="69"/>
      <c r="B6" s="70"/>
      <c r="C6" s="71"/>
      <c r="D6" s="143" t="s">
        <v>112</v>
      </c>
      <c r="E6" s="143"/>
      <c r="F6" s="143"/>
      <c r="G6" s="66" t="s">
        <v>113</v>
      </c>
      <c r="H6" s="66" t="s">
        <v>112</v>
      </c>
      <c r="I6" s="66" t="s">
        <v>113</v>
      </c>
      <c r="J6" s="66" t="s">
        <v>112</v>
      </c>
      <c r="K6" s="66" t="s">
        <v>113</v>
      </c>
      <c r="L6" s="66" t="s">
        <v>112</v>
      </c>
      <c r="M6" s="66" t="s">
        <v>113</v>
      </c>
      <c r="N6" s="66" t="s">
        <v>112</v>
      </c>
      <c r="O6" s="66" t="s">
        <v>113</v>
      </c>
      <c r="P6" s="66" t="s">
        <v>112</v>
      </c>
      <c r="Q6" s="66" t="s">
        <v>113</v>
      </c>
      <c r="R6" s="66" t="s">
        <v>112</v>
      </c>
      <c r="S6" s="66" t="s">
        <v>113</v>
      </c>
      <c r="T6" s="66" t="s">
        <v>112</v>
      </c>
      <c r="U6" s="66" t="s">
        <v>113</v>
      </c>
      <c r="V6" s="66" t="s">
        <v>112</v>
      </c>
      <c r="W6" s="66" t="s">
        <v>113</v>
      </c>
      <c r="X6" s="66" t="s">
        <v>112</v>
      </c>
      <c r="Y6" s="66" t="s">
        <v>113</v>
      </c>
      <c r="Z6" s="66" t="s">
        <v>112</v>
      </c>
      <c r="AA6" s="66" t="s">
        <v>113</v>
      </c>
      <c r="AB6" s="66" t="s">
        <v>112</v>
      </c>
      <c r="AC6" s="66" t="s">
        <v>113</v>
      </c>
      <c r="AD6" s="66" t="s">
        <v>112</v>
      </c>
      <c r="AE6" s="66" t="s">
        <v>113</v>
      </c>
      <c r="AF6" s="66" t="s">
        <v>112</v>
      </c>
      <c r="AG6" s="66" t="s">
        <v>113</v>
      </c>
      <c r="AH6" s="66" t="s">
        <v>112</v>
      </c>
      <c r="AI6" s="66" t="s">
        <v>113</v>
      </c>
      <c r="AJ6" s="66" t="s">
        <v>112</v>
      </c>
      <c r="AK6" s="66" t="s">
        <v>113</v>
      </c>
      <c r="AL6" s="66" t="s">
        <v>112</v>
      </c>
      <c r="AM6" s="66" t="s">
        <v>113</v>
      </c>
      <c r="AN6" s="66" t="s">
        <v>112</v>
      </c>
      <c r="AO6" s="66" t="s">
        <v>113</v>
      </c>
      <c r="AP6" s="66" t="s">
        <v>112</v>
      </c>
      <c r="AQ6" s="66" t="s">
        <v>113</v>
      </c>
      <c r="AR6" s="66" t="s">
        <v>112</v>
      </c>
      <c r="AS6" s="66" t="s">
        <v>113</v>
      </c>
      <c r="AT6" s="66" t="s">
        <v>112</v>
      </c>
      <c r="AU6" s="66" t="s">
        <v>113</v>
      </c>
      <c r="AV6" s="66" t="s">
        <v>112</v>
      </c>
      <c r="AW6" s="66" t="s">
        <v>113</v>
      </c>
      <c r="AX6" s="66" t="s">
        <v>112</v>
      </c>
      <c r="AY6" s="66" t="s">
        <v>113</v>
      </c>
      <c r="AZ6" s="66" t="s">
        <v>112</v>
      </c>
      <c r="BA6" s="66" t="s">
        <v>113</v>
      </c>
    </row>
    <row r="7" spans="1:53">
      <c r="A7" s="143" t="s">
        <v>71</v>
      </c>
      <c r="B7" s="143"/>
      <c r="C7" s="143"/>
      <c r="D7" s="143" t="s">
        <v>444</v>
      </c>
      <c r="E7" s="143"/>
      <c r="F7" s="143"/>
      <c r="G7" s="66" t="s">
        <v>276</v>
      </c>
      <c r="H7" s="66" t="s">
        <v>445</v>
      </c>
      <c r="I7" s="66" t="s">
        <v>198</v>
      </c>
      <c r="J7" s="66" t="s">
        <v>446</v>
      </c>
      <c r="K7" s="66" t="s">
        <v>277</v>
      </c>
      <c r="L7" s="66" t="s">
        <v>447</v>
      </c>
      <c r="M7" s="66" t="s">
        <v>122</v>
      </c>
      <c r="N7" s="66" t="s">
        <v>448</v>
      </c>
      <c r="O7" s="66" t="s">
        <v>273</v>
      </c>
      <c r="P7" s="66" t="s">
        <v>271</v>
      </c>
      <c r="Q7" s="66" t="s">
        <v>278</v>
      </c>
      <c r="R7" s="66" t="s">
        <v>449</v>
      </c>
      <c r="S7" s="66" t="s">
        <v>279</v>
      </c>
      <c r="T7" s="66" t="s">
        <v>450</v>
      </c>
      <c r="U7" s="66" t="s">
        <v>257</v>
      </c>
      <c r="V7" s="66" t="s">
        <v>451</v>
      </c>
      <c r="W7" s="66" t="s">
        <v>280</v>
      </c>
      <c r="X7" s="66" t="s">
        <v>212</v>
      </c>
      <c r="Y7" s="66" t="s">
        <v>122</v>
      </c>
      <c r="Z7" s="66" t="s">
        <v>452</v>
      </c>
      <c r="AA7" s="66" t="s">
        <v>281</v>
      </c>
      <c r="AB7" s="66" t="s">
        <v>453</v>
      </c>
      <c r="AC7" s="66" t="s">
        <v>282</v>
      </c>
      <c r="AD7" s="66" t="s">
        <v>454</v>
      </c>
      <c r="AE7" s="66" t="s">
        <v>281</v>
      </c>
      <c r="AF7" s="66" t="s">
        <v>455</v>
      </c>
      <c r="AG7" s="66" t="s">
        <v>122</v>
      </c>
      <c r="AH7" s="66" t="s">
        <v>456</v>
      </c>
      <c r="AI7" s="66" t="s">
        <v>283</v>
      </c>
      <c r="AJ7" s="66" t="s">
        <v>457</v>
      </c>
      <c r="AK7" s="66" t="s">
        <v>257</v>
      </c>
      <c r="AL7" s="66" t="s">
        <v>458</v>
      </c>
      <c r="AM7" s="66" t="s">
        <v>173</v>
      </c>
      <c r="AN7" s="66" t="s">
        <v>459</v>
      </c>
      <c r="AO7" s="66" t="s">
        <v>284</v>
      </c>
      <c r="AP7" s="66" t="s">
        <v>460</v>
      </c>
      <c r="AQ7" s="66" t="s">
        <v>285</v>
      </c>
      <c r="AR7" s="66" t="s">
        <v>461</v>
      </c>
      <c r="AS7" s="66" t="s">
        <v>200</v>
      </c>
      <c r="AT7" s="66" t="s">
        <v>462</v>
      </c>
      <c r="AU7" s="66" t="s">
        <v>286</v>
      </c>
      <c r="AV7" s="66" t="s">
        <v>463</v>
      </c>
      <c r="AW7" s="66" t="s">
        <v>287</v>
      </c>
      <c r="AX7" s="66" t="s">
        <v>464</v>
      </c>
      <c r="AY7" s="66" t="s">
        <v>288</v>
      </c>
      <c r="AZ7" s="66" t="s">
        <v>465</v>
      </c>
      <c r="BA7" s="66" t="s">
        <v>133</v>
      </c>
    </row>
    <row r="8" spans="1:53">
      <c r="A8" s="143" t="s">
        <v>145</v>
      </c>
      <c r="B8" s="143"/>
      <c r="C8" s="143"/>
      <c r="D8" s="143" t="s">
        <v>466</v>
      </c>
      <c r="E8" s="143"/>
      <c r="F8" s="143"/>
      <c r="G8" s="66" t="s">
        <v>289</v>
      </c>
      <c r="H8" s="66" t="s">
        <v>467</v>
      </c>
      <c r="I8" s="66" t="s">
        <v>170</v>
      </c>
      <c r="J8" s="66" t="s">
        <v>468</v>
      </c>
      <c r="K8" s="66" t="s">
        <v>290</v>
      </c>
      <c r="L8" s="66" t="s">
        <v>469</v>
      </c>
      <c r="M8" s="66" t="s">
        <v>291</v>
      </c>
      <c r="N8" s="66" t="s">
        <v>470</v>
      </c>
      <c r="O8" s="66" t="s">
        <v>292</v>
      </c>
      <c r="P8" s="66" t="s">
        <v>471</v>
      </c>
      <c r="Q8" s="66" t="s">
        <v>151</v>
      </c>
      <c r="R8" s="66" t="s">
        <v>472</v>
      </c>
      <c r="S8" s="66" t="s">
        <v>246</v>
      </c>
      <c r="T8" s="66" t="s">
        <v>473</v>
      </c>
      <c r="U8" s="66" t="s">
        <v>282</v>
      </c>
      <c r="V8" s="66" t="s">
        <v>474</v>
      </c>
      <c r="W8" s="66" t="s">
        <v>293</v>
      </c>
      <c r="X8" s="66" t="s">
        <v>475</v>
      </c>
      <c r="Y8" s="66" t="s">
        <v>294</v>
      </c>
      <c r="Z8" s="66" t="s">
        <v>476</v>
      </c>
      <c r="AA8" s="66" t="s">
        <v>295</v>
      </c>
      <c r="AB8" s="66" t="s">
        <v>477</v>
      </c>
      <c r="AC8" s="66" t="s">
        <v>291</v>
      </c>
      <c r="AD8" s="66" t="s">
        <v>478</v>
      </c>
      <c r="AE8" s="66" t="s">
        <v>296</v>
      </c>
      <c r="AF8" s="66" t="s">
        <v>479</v>
      </c>
      <c r="AG8" s="66" t="s">
        <v>256</v>
      </c>
      <c r="AH8" s="66" t="s">
        <v>480</v>
      </c>
      <c r="AI8" s="66" t="s">
        <v>297</v>
      </c>
      <c r="AJ8" s="66" t="s">
        <v>481</v>
      </c>
      <c r="AK8" s="66" t="s">
        <v>198</v>
      </c>
      <c r="AL8" s="66" t="s">
        <v>482</v>
      </c>
      <c r="AM8" s="66" t="s">
        <v>298</v>
      </c>
      <c r="AN8" s="66" t="s">
        <v>483</v>
      </c>
      <c r="AO8" s="66" t="s">
        <v>299</v>
      </c>
      <c r="AP8" s="66" t="s">
        <v>484</v>
      </c>
      <c r="AQ8" s="66" t="s">
        <v>300</v>
      </c>
      <c r="AR8" s="66" t="s">
        <v>149</v>
      </c>
      <c r="AS8" s="66" t="s">
        <v>301</v>
      </c>
      <c r="AT8" s="66" t="s">
        <v>485</v>
      </c>
      <c r="AU8" s="66" t="s">
        <v>302</v>
      </c>
      <c r="AV8" s="66" t="s">
        <v>486</v>
      </c>
      <c r="AW8" s="66" t="s">
        <v>303</v>
      </c>
      <c r="AX8" s="66" t="s">
        <v>487</v>
      </c>
      <c r="AY8" s="66" t="s">
        <v>304</v>
      </c>
      <c r="AZ8" s="66" t="s">
        <v>488</v>
      </c>
      <c r="BA8" s="66" t="s">
        <v>130</v>
      </c>
    </row>
    <row r="9" spans="1:53">
      <c r="A9" s="143" t="s">
        <v>136</v>
      </c>
      <c r="B9" s="143"/>
      <c r="C9" s="143"/>
      <c r="D9" s="143" t="s">
        <v>136</v>
      </c>
      <c r="E9" s="143"/>
      <c r="F9" s="143"/>
      <c r="G9" s="66" t="s">
        <v>136</v>
      </c>
      <c r="H9" s="66" t="s">
        <v>136</v>
      </c>
      <c r="I9" s="66" t="s">
        <v>136</v>
      </c>
      <c r="J9" s="66" t="s">
        <v>136</v>
      </c>
      <c r="K9" s="66" t="s">
        <v>136</v>
      </c>
      <c r="L9" s="66" t="s">
        <v>136</v>
      </c>
      <c r="M9" s="66" t="s">
        <v>136</v>
      </c>
      <c r="N9" s="66" t="s">
        <v>136</v>
      </c>
      <c r="O9" s="66" t="s">
        <v>136</v>
      </c>
      <c r="P9" s="66" t="s">
        <v>136</v>
      </c>
      <c r="Q9" s="66" t="s">
        <v>136</v>
      </c>
      <c r="R9" s="66" t="s">
        <v>136</v>
      </c>
      <c r="S9" s="66" t="s">
        <v>136</v>
      </c>
      <c r="T9" s="66" t="s">
        <v>136</v>
      </c>
      <c r="U9" s="66" t="s">
        <v>136</v>
      </c>
      <c r="V9" s="66" t="s">
        <v>136</v>
      </c>
      <c r="W9" s="66" t="s">
        <v>136</v>
      </c>
      <c r="X9" s="66" t="s">
        <v>136</v>
      </c>
      <c r="Y9" s="66" t="s">
        <v>136</v>
      </c>
      <c r="Z9" s="66" t="s">
        <v>136</v>
      </c>
      <c r="AA9" s="66" t="s">
        <v>136</v>
      </c>
      <c r="AB9" s="66" t="s">
        <v>136</v>
      </c>
      <c r="AC9" s="66" t="s">
        <v>136</v>
      </c>
      <c r="AD9" s="66" t="s">
        <v>136</v>
      </c>
      <c r="AE9" s="66" t="s">
        <v>136</v>
      </c>
      <c r="AF9" s="66" t="s">
        <v>136</v>
      </c>
      <c r="AG9" s="66" t="s">
        <v>136</v>
      </c>
      <c r="AH9" s="66" t="s">
        <v>136</v>
      </c>
      <c r="AI9" s="66" t="s">
        <v>136</v>
      </c>
      <c r="AJ9" s="66" t="s">
        <v>136</v>
      </c>
      <c r="AK9" s="66" t="s">
        <v>136</v>
      </c>
      <c r="AL9" s="66" t="s">
        <v>136</v>
      </c>
      <c r="AM9" s="66" t="s">
        <v>136</v>
      </c>
      <c r="AN9" s="66" t="s">
        <v>136</v>
      </c>
      <c r="AO9" s="66" t="s">
        <v>136</v>
      </c>
      <c r="AP9" s="66" t="s">
        <v>136</v>
      </c>
      <c r="AQ9" s="66" t="s">
        <v>136</v>
      </c>
      <c r="AR9" s="66" t="s">
        <v>136</v>
      </c>
      <c r="AS9" s="66" t="s">
        <v>136</v>
      </c>
      <c r="AT9" s="66" t="s">
        <v>136</v>
      </c>
      <c r="AU9" s="66" t="s">
        <v>136</v>
      </c>
      <c r="AV9" s="66" t="s">
        <v>136</v>
      </c>
      <c r="AW9" s="66" t="s">
        <v>136</v>
      </c>
      <c r="AX9" s="66" t="s">
        <v>136</v>
      </c>
      <c r="AY9" s="66" t="s">
        <v>136</v>
      </c>
      <c r="AZ9" s="66" t="s">
        <v>136</v>
      </c>
      <c r="BA9" s="66" t="s">
        <v>136</v>
      </c>
    </row>
    <row r="10" spans="1:53">
      <c r="A10" s="143" t="s">
        <v>157</v>
      </c>
      <c r="B10" s="143"/>
      <c r="C10" s="143"/>
      <c r="D10" s="143" t="s">
        <v>136</v>
      </c>
      <c r="E10" s="143"/>
      <c r="F10" s="143"/>
      <c r="G10" s="66" t="s">
        <v>136</v>
      </c>
      <c r="H10" s="66" t="s">
        <v>136</v>
      </c>
      <c r="I10" s="66" t="s">
        <v>136</v>
      </c>
      <c r="J10" s="66" t="s">
        <v>136</v>
      </c>
      <c r="K10" s="66" t="s">
        <v>136</v>
      </c>
      <c r="L10" s="66" t="s">
        <v>136</v>
      </c>
      <c r="M10" s="66" t="s">
        <v>136</v>
      </c>
      <c r="N10" s="66" t="s">
        <v>136</v>
      </c>
      <c r="O10" s="66" t="s">
        <v>136</v>
      </c>
      <c r="P10" s="66" t="s">
        <v>136</v>
      </c>
      <c r="Q10" s="66" t="s">
        <v>136</v>
      </c>
      <c r="R10" s="66" t="s">
        <v>136</v>
      </c>
      <c r="S10" s="66" t="s">
        <v>136</v>
      </c>
      <c r="T10" s="66" t="s">
        <v>136</v>
      </c>
      <c r="U10" s="66" t="s">
        <v>136</v>
      </c>
      <c r="V10" s="66" t="s">
        <v>136</v>
      </c>
      <c r="W10" s="66" t="s">
        <v>136</v>
      </c>
      <c r="X10" s="66" t="s">
        <v>136</v>
      </c>
      <c r="Y10" s="66" t="s">
        <v>136</v>
      </c>
      <c r="Z10" s="66" t="s">
        <v>136</v>
      </c>
      <c r="AA10" s="66" t="s">
        <v>136</v>
      </c>
      <c r="AB10" s="66" t="s">
        <v>136</v>
      </c>
      <c r="AC10" s="66" t="s">
        <v>136</v>
      </c>
      <c r="AD10" s="66" t="s">
        <v>136</v>
      </c>
      <c r="AE10" s="66" t="s">
        <v>136</v>
      </c>
      <c r="AF10" s="66" t="s">
        <v>136</v>
      </c>
      <c r="AG10" s="66" t="s">
        <v>136</v>
      </c>
      <c r="AH10" s="66" t="s">
        <v>136</v>
      </c>
      <c r="AI10" s="66" t="s">
        <v>136</v>
      </c>
      <c r="AJ10" s="66" t="s">
        <v>136</v>
      </c>
      <c r="AK10" s="66" t="s">
        <v>136</v>
      </c>
      <c r="AL10" s="66" t="s">
        <v>136</v>
      </c>
      <c r="AM10" s="66" t="s">
        <v>136</v>
      </c>
      <c r="AN10" s="66" t="s">
        <v>136</v>
      </c>
      <c r="AO10" s="66" t="s">
        <v>136</v>
      </c>
      <c r="AP10" s="66" t="s">
        <v>136</v>
      </c>
      <c r="AQ10" s="66" t="s">
        <v>136</v>
      </c>
      <c r="AR10" s="66" t="s">
        <v>136</v>
      </c>
      <c r="AS10" s="66" t="s">
        <v>136</v>
      </c>
      <c r="AT10" s="66" t="s">
        <v>136</v>
      </c>
      <c r="AU10" s="66" t="s">
        <v>136</v>
      </c>
      <c r="AV10" s="66" t="s">
        <v>136</v>
      </c>
      <c r="AW10" s="66" t="s">
        <v>136</v>
      </c>
      <c r="AX10" s="66" t="s">
        <v>136</v>
      </c>
      <c r="AY10" s="66" t="s">
        <v>136</v>
      </c>
      <c r="AZ10" s="66" t="s">
        <v>136</v>
      </c>
      <c r="BA10" s="66" t="s">
        <v>136</v>
      </c>
    </row>
    <row r="11" spans="1:53">
      <c r="A11" s="143" t="s">
        <v>158</v>
      </c>
      <c r="B11" s="143"/>
      <c r="C11" s="143"/>
      <c r="D11" s="143" t="s">
        <v>136</v>
      </c>
      <c r="E11" s="143"/>
      <c r="F11" s="143"/>
      <c r="G11" s="66" t="s">
        <v>136</v>
      </c>
      <c r="H11" s="66" t="s">
        <v>136</v>
      </c>
      <c r="I11" s="66" t="s">
        <v>136</v>
      </c>
      <c r="J11" s="66" t="s">
        <v>136</v>
      </c>
      <c r="K11" s="66" t="s">
        <v>136</v>
      </c>
      <c r="L11" s="66" t="s">
        <v>136</v>
      </c>
      <c r="M11" s="66" t="s">
        <v>136</v>
      </c>
      <c r="N11" s="66" t="s">
        <v>136</v>
      </c>
      <c r="O11" s="66" t="s">
        <v>136</v>
      </c>
      <c r="P11" s="66" t="s">
        <v>136</v>
      </c>
      <c r="Q11" s="66" t="s">
        <v>136</v>
      </c>
      <c r="R11" s="66" t="s">
        <v>136</v>
      </c>
      <c r="S11" s="66" t="s">
        <v>136</v>
      </c>
      <c r="T11" s="66" t="s">
        <v>136</v>
      </c>
      <c r="U11" s="66" t="s">
        <v>136</v>
      </c>
      <c r="V11" s="66" t="s">
        <v>136</v>
      </c>
      <c r="W11" s="66" t="s">
        <v>136</v>
      </c>
      <c r="X11" s="66" t="s">
        <v>136</v>
      </c>
      <c r="Y11" s="66" t="s">
        <v>136</v>
      </c>
      <c r="Z11" s="66" t="s">
        <v>136</v>
      </c>
      <c r="AA11" s="66" t="s">
        <v>136</v>
      </c>
      <c r="AB11" s="66" t="s">
        <v>136</v>
      </c>
      <c r="AC11" s="66" t="s">
        <v>136</v>
      </c>
      <c r="AD11" s="66" t="s">
        <v>136</v>
      </c>
      <c r="AE11" s="66" t="s">
        <v>136</v>
      </c>
      <c r="AF11" s="66" t="s">
        <v>136</v>
      </c>
      <c r="AG11" s="66" t="s">
        <v>136</v>
      </c>
      <c r="AH11" s="66" t="s">
        <v>136</v>
      </c>
      <c r="AI11" s="66" t="s">
        <v>136</v>
      </c>
      <c r="AJ11" s="66" t="s">
        <v>136</v>
      </c>
      <c r="AK11" s="66" t="s">
        <v>136</v>
      </c>
      <c r="AL11" s="66" t="s">
        <v>136</v>
      </c>
      <c r="AM11" s="66" t="s">
        <v>136</v>
      </c>
      <c r="AN11" s="66" t="s">
        <v>136</v>
      </c>
      <c r="AO11" s="66" t="s">
        <v>136</v>
      </c>
      <c r="AP11" s="66" t="s">
        <v>136</v>
      </c>
      <c r="AQ11" s="66" t="s">
        <v>136</v>
      </c>
      <c r="AR11" s="66" t="s">
        <v>136</v>
      </c>
      <c r="AS11" s="66" t="s">
        <v>136</v>
      </c>
      <c r="AT11" s="66" t="s">
        <v>136</v>
      </c>
      <c r="AU11" s="66" t="s">
        <v>136</v>
      </c>
      <c r="AV11" s="66" t="s">
        <v>136</v>
      </c>
      <c r="AW11" s="66" t="s">
        <v>136</v>
      </c>
      <c r="AX11" s="66" t="s">
        <v>136</v>
      </c>
      <c r="AY11" s="66" t="s">
        <v>136</v>
      </c>
      <c r="AZ11" s="66" t="s">
        <v>136</v>
      </c>
      <c r="BA11" s="66" t="s">
        <v>136</v>
      </c>
    </row>
    <row r="12" spans="1:53">
      <c r="A12" s="143" t="s">
        <v>159</v>
      </c>
      <c r="B12" s="143"/>
      <c r="C12" s="143"/>
      <c r="D12" s="143" t="s">
        <v>489</v>
      </c>
      <c r="E12" s="143"/>
      <c r="F12" s="143"/>
      <c r="G12" s="66" t="s">
        <v>305</v>
      </c>
      <c r="H12" s="66" t="s">
        <v>475</v>
      </c>
      <c r="I12" s="66" t="s">
        <v>301</v>
      </c>
      <c r="J12" s="66" t="s">
        <v>490</v>
      </c>
      <c r="K12" s="66" t="s">
        <v>306</v>
      </c>
      <c r="L12" s="66" t="s">
        <v>491</v>
      </c>
      <c r="M12" s="66" t="s">
        <v>122</v>
      </c>
      <c r="N12" s="66" t="s">
        <v>492</v>
      </c>
      <c r="O12" s="66" t="s">
        <v>275</v>
      </c>
      <c r="P12" s="66" t="s">
        <v>493</v>
      </c>
      <c r="Q12" s="66" t="s">
        <v>182</v>
      </c>
      <c r="R12" s="66" t="s">
        <v>494</v>
      </c>
      <c r="S12" s="66" t="s">
        <v>279</v>
      </c>
      <c r="T12" s="66" t="s">
        <v>495</v>
      </c>
      <c r="U12" s="66" t="s">
        <v>257</v>
      </c>
      <c r="V12" s="66" t="s">
        <v>496</v>
      </c>
      <c r="W12" s="66" t="s">
        <v>307</v>
      </c>
      <c r="X12" s="66" t="s">
        <v>497</v>
      </c>
      <c r="Y12" s="66" t="s">
        <v>255</v>
      </c>
      <c r="Z12" s="66" t="s">
        <v>498</v>
      </c>
      <c r="AA12" s="66" t="s">
        <v>308</v>
      </c>
      <c r="AB12" s="66" t="s">
        <v>251</v>
      </c>
      <c r="AC12" s="66" t="s">
        <v>282</v>
      </c>
      <c r="AD12" s="66" t="s">
        <v>499</v>
      </c>
      <c r="AE12" s="66" t="s">
        <v>309</v>
      </c>
      <c r="AF12" s="66" t="s">
        <v>500</v>
      </c>
      <c r="AG12" s="66" t="s">
        <v>257</v>
      </c>
      <c r="AH12" s="66" t="s">
        <v>501</v>
      </c>
      <c r="AI12" s="66" t="s">
        <v>272</v>
      </c>
      <c r="AJ12" s="66" t="s">
        <v>502</v>
      </c>
      <c r="AK12" s="66" t="s">
        <v>257</v>
      </c>
      <c r="AL12" s="66" t="s">
        <v>503</v>
      </c>
      <c r="AM12" s="66" t="s">
        <v>262</v>
      </c>
      <c r="AN12" s="66" t="s">
        <v>504</v>
      </c>
      <c r="AO12" s="66" t="s">
        <v>284</v>
      </c>
      <c r="AP12" s="66" t="s">
        <v>505</v>
      </c>
      <c r="AQ12" s="66" t="s">
        <v>310</v>
      </c>
      <c r="AR12" s="66" t="s">
        <v>249</v>
      </c>
      <c r="AS12" s="66" t="s">
        <v>287</v>
      </c>
      <c r="AT12" s="66" t="s">
        <v>506</v>
      </c>
      <c r="AU12" s="66" t="s">
        <v>270</v>
      </c>
      <c r="AV12" s="66" t="s">
        <v>507</v>
      </c>
      <c r="AW12" s="66" t="s">
        <v>311</v>
      </c>
      <c r="AX12" s="66" t="s">
        <v>508</v>
      </c>
      <c r="AY12" s="66" t="s">
        <v>312</v>
      </c>
      <c r="AZ12" s="66" t="s">
        <v>179</v>
      </c>
      <c r="BA12" s="66" t="s">
        <v>133</v>
      </c>
    </row>
    <row r="13" spans="1:53">
      <c r="A13" s="143" t="s">
        <v>160</v>
      </c>
      <c r="B13" s="143"/>
      <c r="C13" s="143"/>
      <c r="D13" s="143" t="s">
        <v>509</v>
      </c>
      <c r="E13" s="143"/>
      <c r="F13" s="143"/>
      <c r="G13" s="66" t="s">
        <v>313</v>
      </c>
      <c r="H13" s="66" t="s">
        <v>510</v>
      </c>
      <c r="I13" s="66" t="s">
        <v>299</v>
      </c>
      <c r="J13" s="66" t="s">
        <v>511</v>
      </c>
      <c r="K13" s="66" t="s">
        <v>264</v>
      </c>
      <c r="L13" s="66" t="s">
        <v>512</v>
      </c>
      <c r="M13" s="66" t="s">
        <v>257</v>
      </c>
      <c r="N13" s="66" t="s">
        <v>513</v>
      </c>
      <c r="O13" s="66" t="s">
        <v>314</v>
      </c>
      <c r="P13" s="66" t="s">
        <v>514</v>
      </c>
      <c r="Q13" s="66" t="s">
        <v>155</v>
      </c>
      <c r="R13" s="66" t="s">
        <v>515</v>
      </c>
      <c r="S13" s="66" t="s">
        <v>298</v>
      </c>
      <c r="T13" s="66" t="s">
        <v>516</v>
      </c>
      <c r="U13" s="66" t="s">
        <v>287</v>
      </c>
      <c r="V13" s="66" t="s">
        <v>517</v>
      </c>
      <c r="W13" s="66" t="s">
        <v>315</v>
      </c>
      <c r="X13" s="66" t="s">
        <v>518</v>
      </c>
      <c r="Y13" s="66" t="s">
        <v>255</v>
      </c>
      <c r="Z13" s="66" t="s">
        <v>519</v>
      </c>
      <c r="AA13" s="66" t="s">
        <v>270</v>
      </c>
      <c r="AB13" s="66" t="s">
        <v>520</v>
      </c>
      <c r="AC13" s="66" t="s">
        <v>163</v>
      </c>
      <c r="AD13" s="66" t="s">
        <v>521</v>
      </c>
      <c r="AE13" s="66" t="s">
        <v>316</v>
      </c>
      <c r="AF13" s="66" t="s">
        <v>522</v>
      </c>
      <c r="AG13" s="66" t="s">
        <v>317</v>
      </c>
      <c r="AH13" s="66" t="s">
        <v>523</v>
      </c>
      <c r="AI13" s="66" t="s">
        <v>318</v>
      </c>
      <c r="AJ13" s="66" t="s">
        <v>219</v>
      </c>
      <c r="AK13" s="66" t="s">
        <v>311</v>
      </c>
      <c r="AL13" s="66" t="s">
        <v>524</v>
      </c>
      <c r="AM13" s="66" t="s">
        <v>319</v>
      </c>
      <c r="AN13" s="66" t="s">
        <v>525</v>
      </c>
      <c r="AO13" s="66" t="s">
        <v>170</v>
      </c>
      <c r="AP13" s="66" t="s">
        <v>526</v>
      </c>
      <c r="AQ13" s="66" t="s">
        <v>320</v>
      </c>
      <c r="AR13" s="66" t="s">
        <v>527</v>
      </c>
      <c r="AS13" s="66" t="s">
        <v>317</v>
      </c>
      <c r="AT13" s="66" t="s">
        <v>528</v>
      </c>
      <c r="AU13" s="66" t="s">
        <v>321</v>
      </c>
      <c r="AV13" s="66" t="s">
        <v>529</v>
      </c>
      <c r="AW13" s="66" t="s">
        <v>216</v>
      </c>
      <c r="AX13" s="66" t="s">
        <v>530</v>
      </c>
      <c r="AY13" s="66" t="s">
        <v>322</v>
      </c>
      <c r="AZ13" s="66" t="s">
        <v>531</v>
      </c>
      <c r="BA13" s="66" t="s">
        <v>323</v>
      </c>
    </row>
    <row r="14" spans="1:53">
      <c r="A14" s="143" t="s">
        <v>175</v>
      </c>
      <c r="B14" s="143"/>
      <c r="C14" s="143"/>
      <c r="D14" s="144">
        <v>6761</v>
      </c>
      <c r="E14" s="143"/>
      <c r="F14" s="143"/>
      <c r="G14" s="66" t="s">
        <v>322</v>
      </c>
      <c r="H14" s="66" t="s">
        <v>532</v>
      </c>
      <c r="I14" s="66" t="s">
        <v>324</v>
      </c>
      <c r="J14" s="66" t="s">
        <v>533</v>
      </c>
      <c r="K14" s="66" t="s">
        <v>325</v>
      </c>
      <c r="L14" s="66" t="s">
        <v>147</v>
      </c>
      <c r="M14" s="66" t="s">
        <v>170</v>
      </c>
      <c r="N14" s="66" t="s">
        <v>534</v>
      </c>
      <c r="O14" s="66" t="s">
        <v>326</v>
      </c>
      <c r="P14" s="66" t="s">
        <v>535</v>
      </c>
      <c r="Q14" s="66" t="s">
        <v>154</v>
      </c>
      <c r="R14" s="64">
        <v>24562</v>
      </c>
      <c r="S14" s="66" t="s">
        <v>327</v>
      </c>
      <c r="T14" s="66" t="s">
        <v>536</v>
      </c>
      <c r="U14" s="66" t="s">
        <v>166</v>
      </c>
      <c r="V14" s="66" t="s">
        <v>537</v>
      </c>
      <c r="W14" s="66" t="s">
        <v>328</v>
      </c>
      <c r="X14" s="66" t="s">
        <v>538</v>
      </c>
      <c r="Y14" s="66" t="s">
        <v>301</v>
      </c>
      <c r="Z14" s="66" t="s">
        <v>539</v>
      </c>
      <c r="AA14" s="66" t="s">
        <v>274</v>
      </c>
      <c r="AB14" s="66" t="s">
        <v>540</v>
      </c>
      <c r="AC14" s="66" t="s">
        <v>294</v>
      </c>
      <c r="AD14" s="66" t="s">
        <v>541</v>
      </c>
      <c r="AE14" s="66" t="s">
        <v>329</v>
      </c>
      <c r="AF14" s="66" t="s">
        <v>542</v>
      </c>
      <c r="AG14" s="66" t="s">
        <v>282</v>
      </c>
      <c r="AH14" s="66" t="s">
        <v>543</v>
      </c>
      <c r="AI14" s="66" t="s">
        <v>330</v>
      </c>
      <c r="AJ14" s="66" t="s">
        <v>544</v>
      </c>
      <c r="AK14" s="66" t="s">
        <v>291</v>
      </c>
      <c r="AL14" s="66" t="s">
        <v>545</v>
      </c>
      <c r="AM14" s="66" t="s">
        <v>331</v>
      </c>
      <c r="AN14" s="66" t="s">
        <v>546</v>
      </c>
      <c r="AO14" s="66" t="s">
        <v>133</v>
      </c>
      <c r="AP14" s="66" t="s">
        <v>547</v>
      </c>
      <c r="AQ14" s="66" t="s">
        <v>332</v>
      </c>
      <c r="AR14" s="66" t="s">
        <v>548</v>
      </c>
      <c r="AS14" s="66" t="s">
        <v>130</v>
      </c>
      <c r="AT14" s="66" t="s">
        <v>549</v>
      </c>
      <c r="AU14" s="66" t="s">
        <v>333</v>
      </c>
      <c r="AV14" s="66" t="s">
        <v>550</v>
      </c>
      <c r="AW14" s="66" t="s">
        <v>170</v>
      </c>
      <c r="AX14" s="66" t="s">
        <v>551</v>
      </c>
      <c r="AY14" s="66" t="s">
        <v>334</v>
      </c>
      <c r="AZ14" s="66" t="s">
        <v>183</v>
      </c>
      <c r="BA14" s="66" t="s">
        <v>182</v>
      </c>
    </row>
    <row r="15" spans="1:53">
      <c r="A15" s="143" t="s">
        <v>335</v>
      </c>
      <c r="B15" s="143"/>
      <c r="C15" s="143"/>
      <c r="D15" s="143">
        <v>58</v>
      </c>
      <c r="E15" s="143"/>
      <c r="F15" s="143"/>
      <c r="G15" s="66" t="s">
        <v>336</v>
      </c>
      <c r="H15" s="66" t="s">
        <v>552</v>
      </c>
      <c r="I15" s="66" t="s">
        <v>337</v>
      </c>
      <c r="J15" s="66" t="s">
        <v>553</v>
      </c>
      <c r="K15" s="66" t="s">
        <v>265</v>
      </c>
      <c r="L15" s="66" t="s">
        <v>268</v>
      </c>
      <c r="M15" s="66" t="s">
        <v>338</v>
      </c>
      <c r="N15" s="66" t="s">
        <v>554</v>
      </c>
      <c r="O15" s="66" t="s">
        <v>339</v>
      </c>
      <c r="P15" s="66" t="s">
        <v>129</v>
      </c>
      <c r="Q15" s="66" t="s">
        <v>340</v>
      </c>
      <c r="R15" s="66" t="s">
        <v>555</v>
      </c>
      <c r="S15" s="66" t="s">
        <v>341</v>
      </c>
      <c r="T15" s="66" t="s">
        <v>252</v>
      </c>
      <c r="U15" s="66" t="s">
        <v>342</v>
      </c>
      <c r="V15" s="66" t="s">
        <v>556</v>
      </c>
      <c r="W15" s="66" t="s">
        <v>343</v>
      </c>
      <c r="X15" s="66" t="s">
        <v>500</v>
      </c>
      <c r="Y15" s="66" t="s">
        <v>344</v>
      </c>
      <c r="Z15" s="66" t="s">
        <v>557</v>
      </c>
      <c r="AA15" s="66" t="s">
        <v>345</v>
      </c>
      <c r="AB15" s="66" t="s">
        <v>558</v>
      </c>
      <c r="AC15" s="66" t="s">
        <v>346</v>
      </c>
      <c r="AD15" s="66" t="s">
        <v>559</v>
      </c>
      <c r="AE15" s="66" t="s">
        <v>347</v>
      </c>
      <c r="AF15" s="66" t="s">
        <v>560</v>
      </c>
      <c r="AG15" s="66" t="s">
        <v>348</v>
      </c>
      <c r="AH15" s="66" t="s">
        <v>561</v>
      </c>
      <c r="AI15" s="66" t="s">
        <v>349</v>
      </c>
      <c r="AJ15" s="66" t="s">
        <v>268</v>
      </c>
      <c r="AK15" s="66" t="s">
        <v>350</v>
      </c>
      <c r="AL15" s="66" t="s">
        <v>562</v>
      </c>
      <c r="AM15" s="66" t="s">
        <v>351</v>
      </c>
      <c r="AN15" s="66" t="s">
        <v>563</v>
      </c>
      <c r="AO15" s="66" t="s">
        <v>352</v>
      </c>
      <c r="AP15" s="66" t="s">
        <v>564</v>
      </c>
      <c r="AQ15" s="66" t="s">
        <v>353</v>
      </c>
      <c r="AR15" s="66" t="s">
        <v>565</v>
      </c>
      <c r="AS15" s="66" t="s">
        <v>354</v>
      </c>
      <c r="AT15" s="66" t="s">
        <v>566</v>
      </c>
      <c r="AU15" s="66" t="s">
        <v>355</v>
      </c>
      <c r="AV15" s="66" t="s">
        <v>567</v>
      </c>
      <c r="AW15" s="66" t="s">
        <v>356</v>
      </c>
      <c r="AX15" s="66" t="s">
        <v>568</v>
      </c>
      <c r="AY15" s="66" t="s">
        <v>357</v>
      </c>
      <c r="AZ15" s="66" t="s">
        <v>569</v>
      </c>
      <c r="BA15" s="66" t="s">
        <v>358</v>
      </c>
    </row>
    <row r="16" spans="1:53" ht="14.25" customHeight="1">
      <c r="A16" s="143" t="s">
        <v>359</v>
      </c>
      <c r="B16" s="143"/>
      <c r="C16" s="143"/>
      <c r="D16" s="143">
        <v>887</v>
      </c>
      <c r="E16" s="143"/>
      <c r="F16" s="143"/>
      <c r="G16" s="66" t="s">
        <v>360</v>
      </c>
      <c r="H16" s="66" t="s">
        <v>570</v>
      </c>
      <c r="I16" s="66" t="s">
        <v>361</v>
      </c>
      <c r="J16" s="66" t="s">
        <v>571</v>
      </c>
      <c r="K16" s="66" t="s">
        <v>362</v>
      </c>
      <c r="L16" s="66" t="s">
        <v>572</v>
      </c>
      <c r="M16" s="66" t="s">
        <v>152</v>
      </c>
      <c r="N16" s="66" t="s">
        <v>259</v>
      </c>
      <c r="O16" s="66" t="s">
        <v>363</v>
      </c>
      <c r="P16" s="66" t="s">
        <v>573</v>
      </c>
      <c r="Q16" s="66" t="s">
        <v>364</v>
      </c>
      <c r="R16" s="66" t="s">
        <v>574</v>
      </c>
      <c r="S16" s="66" t="s">
        <v>365</v>
      </c>
      <c r="T16" s="66" t="s">
        <v>195</v>
      </c>
      <c r="U16" s="66" t="s">
        <v>148</v>
      </c>
      <c r="V16" s="66" t="s">
        <v>575</v>
      </c>
      <c r="W16" s="66" t="s">
        <v>260</v>
      </c>
      <c r="X16" s="66" t="s">
        <v>453</v>
      </c>
      <c r="Y16" s="66" t="s">
        <v>180</v>
      </c>
      <c r="Z16" s="66" t="s">
        <v>576</v>
      </c>
      <c r="AA16" s="66" t="s">
        <v>366</v>
      </c>
      <c r="AB16" s="66" t="s">
        <v>577</v>
      </c>
      <c r="AC16" s="66" t="s">
        <v>352</v>
      </c>
      <c r="AD16" s="66" t="s">
        <v>578</v>
      </c>
      <c r="AE16" s="66" t="s">
        <v>367</v>
      </c>
      <c r="AF16" s="66" t="s">
        <v>579</v>
      </c>
      <c r="AG16" s="66" t="s">
        <v>368</v>
      </c>
      <c r="AH16" s="66" t="s">
        <v>580</v>
      </c>
      <c r="AI16" s="66" t="s">
        <v>369</v>
      </c>
      <c r="AJ16" s="66" t="s">
        <v>581</v>
      </c>
      <c r="AK16" s="66" t="s">
        <v>187</v>
      </c>
      <c r="AL16" s="66" t="s">
        <v>582</v>
      </c>
      <c r="AM16" s="66" t="s">
        <v>351</v>
      </c>
      <c r="AN16" s="66" t="s">
        <v>263</v>
      </c>
      <c r="AO16" s="66" t="s">
        <v>370</v>
      </c>
      <c r="AP16" s="66" t="s">
        <v>583</v>
      </c>
      <c r="AQ16" s="66" t="s">
        <v>371</v>
      </c>
      <c r="AR16" s="66" t="s">
        <v>584</v>
      </c>
      <c r="AS16" s="66" t="s">
        <v>186</v>
      </c>
      <c r="AT16" s="66" t="s">
        <v>585</v>
      </c>
      <c r="AU16" s="66" t="s">
        <v>372</v>
      </c>
      <c r="AV16" s="66" t="s">
        <v>586</v>
      </c>
      <c r="AW16" s="66" t="s">
        <v>177</v>
      </c>
      <c r="AX16" s="66" t="s">
        <v>587</v>
      </c>
      <c r="AY16" s="66" t="s">
        <v>373</v>
      </c>
      <c r="AZ16" s="66" t="s">
        <v>588</v>
      </c>
      <c r="BA16" s="66" t="s">
        <v>374</v>
      </c>
    </row>
    <row r="17" spans="1:53">
      <c r="A17" s="143" t="s">
        <v>375</v>
      </c>
      <c r="B17" s="143"/>
      <c r="C17" s="143"/>
      <c r="D17" s="143" t="s">
        <v>266</v>
      </c>
      <c r="E17" s="143"/>
      <c r="F17" s="143"/>
      <c r="G17" s="66" t="s">
        <v>267</v>
      </c>
      <c r="H17" s="66" t="s">
        <v>376</v>
      </c>
      <c r="I17" s="66" t="s">
        <v>377</v>
      </c>
      <c r="J17" s="66" t="s">
        <v>266</v>
      </c>
      <c r="K17" s="66" t="s">
        <v>267</v>
      </c>
      <c r="L17" s="66" t="s">
        <v>376</v>
      </c>
      <c r="M17" s="66" t="s">
        <v>377</v>
      </c>
      <c r="N17" s="66" t="s">
        <v>266</v>
      </c>
      <c r="O17" s="66" t="s">
        <v>267</v>
      </c>
      <c r="P17" s="66" t="s">
        <v>376</v>
      </c>
      <c r="Q17" s="66" t="s">
        <v>377</v>
      </c>
      <c r="R17" s="66" t="s">
        <v>589</v>
      </c>
      <c r="S17" s="66" t="s">
        <v>378</v>
      </c>
      <c r="T17" s="66" t="s">
        <v>268</v>
      </c>
      <c r="U17" s="66" t="s">
        <v>379</v>
      </c>
      <c r="V17" s="66" t="s">
        <v>589</v>
      </c>
      <c r="W17" s="66" t="s">
        <v>378</v>
      </c>
      <c r="X17" s="66" t="s">
        <v>268</v>
      </c>
      <c r="Y17" s="66" t="s">
        <v>379</v>
      </c>
      <c r="Z17" s="66" t="s">
        <v>266</v>
      </c>
      <c r="AA17" s="66" t="s">
        <v>267</v>
      </c>
      <c r="AB17" s="66" t="s">
        <v>376</v>
      </c>
      <c r="AC17" s="66" t="s">
        <v>377</v>
      </c>
      <c r="AD17" s="66" t="s">
        <v>269</v>
      </c>
      <c r="AE17" s="66" t="s">
        <v>380</v>
      </c>
      <c r="AF17" s="66" t="s">
        <v>268</v>
      </c>
      <c r="AG17" s="66" t="s">
        <v>381</v>
      </c>
      <c r="AH17" s="66" t="s">
        <v>269</v>
      </c>
      <c r="AI17" s="66" t="s">
        <v>380</v>
      </c>
      <c r="AJ17" s="66" t="s">
        <v>268</v>
      </c>
      <c r="AK17" s="66" t="s">
        <v>381</v>
      </c>
      <c r="AL17" s="66" t="s">
        <v>266</v>
      </c>
      <c r="AM17" s="66" t="s">
        <v>267</v>
      </c>
      <c r="AN17" s="66" t="s">
        <v>376</v>
      </c>
      <c r="AO17" s="66" t="s">
        <v>377</v>
      </c>
      <c r="AP17" s="66" t="s">
        <v>266</v>
      </c>
      <c r="AQ17" s="66" t="s">
        <v>267</v>
      </c>
      <c r="AR17" s="66" t="s">
        <v>376</v>
      </c>
      <c r="AS17" s="66" t="s">
        <v>377</v>
      </c>
      <c r="AT17" s="66" t="s">
        <v>266</v>
      </c>
      <c r="AU17" s="66" t="s">
        <v>267</v>
      </c>
      <c r="AV17" s="66" t="s">
        <v>376</v>
      </c>
      <c r="AW17" s="66" t="s">
        <v>377</v>
      </c>
      <c r="AX17" s="66" t="s">
        <v>266</v>
      </c>
      <c r="AY17" s="66" t="s">
        <v>267</v>
      </c>
      <c r="AZ17" s="66" t="s">
        <v>376</v>
      </c>
      <c r="BA17" s="66" t="s">
        <v>377</v>
      </c>
    </row>
    <row r="18" spans="1:53">
      <c r="A18" s="143" t="s">
        <v>382</v>
      </c>
      <c r="B18" s="143"/>
      <c r="C18" s="143"/>
      <c r="D18" s="143" t="s">
        <v>590</v>
      </c>
      <c r="E18" s="143"/>
      <c r="F18" s="143"/>
      <c r="G18" s="66" t="s">
        <v>383</v>
      </c>
      <c r="H18" s="66" t="s">
        <v>591</v>
      </c>
      <c r="I18" s="66" t="s">
        <v>384</v>
      </c>
      <c r="J18" s="66" t="s">
        <v>592</v>
      </c>
      <c r="K18" s="66" t="s">
        <v>385</v>
      </c>
      <c r="L18" s="66" t="s">
        <v>268</v>
      </c>
      <c r="M18" s="66" t="s">
        <v>386</v>
      </c>
      <c r="N18" s="66" t="s">
        <v>593</v>
      </c>
      <c r="O18" s="66" t="s">
        <v>387</v>
      </c>
      <c r="P18" s="66" t="s">
        <v>594</v>
      </c>
      <c r="Q18" s="66" t="s">
        <v>388</v>
      </c>
      <c r="R18" s="66" t="s">
        <v>595</v>
      </c>
      <c r="S18" s="66" t="s">
        <v>389</v>
      </c>
      <c r="T18" s="66" t="s">
        <v>596</v>
      </c>
      <c r="U18" s="66" t="s">
        <v>146</v>
      </c>
      <c r="V18" s="66" t="s">
        <v>597</v>
      </c>
      <c r="W18" s="66" t="s">
        <v>390</v>
      </c>
      <c r="X18" s="66" t="s">
        <v>495</v>
      </c>
      <c r="Y18" s="66" t="s">
        <v>391</v>
      </c>
      <c r="Z18" s="66" t="s">
        <v>248</v>
      </c>
      <c r="AA18" s="66" t="s">
        <v>392</v>
      </c>
      <c r="AB18" s="66" t="s">
        <v>598</v>
      </c>
      <c r="AC18" s="66" t="s">
        <v>172</v>
      </c>
      <c r="AD18" s="66" t="s">
        <v>599</v>
      </c>
      <c r="AE18" s="66" t="s">
        <v>393</v>
      </c>
      <c r="AF18" s="66" t="s">
        <v>600</v>
      </c>
      <c r="AG18" s="66" t="s">
        <v>153</v>
      </c>
      <c r="AH18" s="66" t="s">
        <v>601</v>
      </c>
      <c r="AI18" s="66" t="s">
        <v>394</v>
      </c>
      <c r="AJ18" s="66" t="s">
        <v>602</v>
      </c>
      <c r="AK18" s="66" t="s">
        <v>174</v>
      </c>
      <c r="AL18" s="66" t="s">
        <v>603</v>
      </c>
      <c r="AM18" s="66" t="s">
        <v>395</v>
      </c>
      <c r="AN18" s="66" t="s">
        <v>604</v>
      </c>
      <c r="AO18" s="66" t="s">
        <v>187</v>
      </c>
      <c r="AP18" s="66" t="s">
        <v>605</v>
      </c>
      <c r="AQ18" s="66" t="s">
        <v>396</v>
      </c>
      <c r="AR18" s="66" t="s">
        <v>606</v>
      </c>
      <c r="AS18" s="66" t="s">
        <v>397</v>
      </c>
      <c r="AT18" s="66" t="s">
        <v>607</v>
      </c>
      <c r="AU18" s="66" t="s">
        <v>398</v>
      </c>
      <c r="AV18" s="66" t="s">
        <v>608</v>
      </c>
      <c r="AW18" s="66" t="s">
        <v>399</v>
      </c>
      <c r="AX18" s="66" t="s">
        <v>609</v>
      </c>
      <c r="AY18" s="66" t="s">
        <v>400</v>
      </c>
      <c r="AZ18" s="66" t="s">
        <v>610</v>
      </c>
      <c r="BA18" s="66" t="s">
        <v>401</v>
      </c>
    </row>
    <row r="19" spans="1:53">
      <c r="A19" s="143" t="s">
        <v>402</v>
      </c>
      <c r="B19" s="143"/>
      <c r="C19" s="143"/>
      <c r="D19" s="143" t="s">
        <v>611</v>
      </c>
      <c r="E19" s="143"/>
      <c r="F19" s="143"/>
      <c r="G19" s="66" t="s">
        <v>403</v>
      </c>
      <c r="H19" s="66" t="s">
        <v>612</v>
      </c>
      <c r="I19" s="66" t="s">
        <v>404</v>
      </c>
      <c r="J19" s="66" t="s">
        <v>613</v>
      </c>
      <c r="K19" s="66" t="s">
        <v>405</v>
      </c>
      <c r="L19" s="66" t="s">
        <v>614</v>
      </c>
      <c r="M19" s="66" t="s">
        <v>406</v>
      </c>
      <c r="N19" s="66" t="s">
        <v>615</v>
      </c>
      <c r="O19" s="66" t="s">
        <v>366</v>
      </c>
      <c r="P19" s="66" t="s">
        <v>616</v>
      </c>
      <c r="Q19" s="66" t="s">
        <v>407</v>
      </c>
      <c r="R19" s="66" t="s">
        <v>617</v>
      </c>
      <c r="S19" s="66" t="s">
        <v>408</v>
      </c>
      <c r="T19" s="66" t="s">
        <v>261</v>
      </c>
      <c r="U19" s="66" t="s">
        <v>409</v>
      </c>
      <c r="V19" s="66" t="s">
        <v>618</v>
      </c>
      <c r="W19" s="66" t="s">
        <v>400</v>
      </c>
      <c r="X19" s="66" t="s">
        <v>619</v>
      </c>
      <c r="Y19" s="66" t="s">
        <v>410</v>
      </c>
      <c r="Z19" s="66" t="s">
        <v>620</v>
      </c>
      <c r="AA19" s="66" t="s">
        <v>411</v>
      </c>
      <c r="AB19" s="66" t="s">
        <v>253</v>
      </c>
      <c r="AC19" s="66" t="s">
        <v>186</v>
      </c>
      <c r="AD19" s="66" t="s">
        <v>621</v>
      </c>
      <c r="AE19" s="66" t="s">
        <v>412</v>
      </c>
      <c r="AF19" s="66" t="s">
        <v>171</v>
      </c>
      <c r="AG19" s="66" t="s">
        <v>413</v>
      </c>
      <c r="AH19" s="66" t="s">
        <v>622</v>
      </c>
      <c r="AI19" s="66" t="s">
        <v>414</v>
      </c>
      <c r="AJ19" s="66" t="s">
        <v>445</v>
      </c>
      <c r="AK19" s="66" t="s">
        <v>415</v>
      </c>
      <c r="AL19" s="66" t="s">
        <v>623</v>
      </c>
      <c r="AM19" s="66" t="s">
        <v>371</v>
      </c>
      <c r="AN19" s="66" t="s">
        <v>624</v>
      </c>
      <c r="AO19" s="66" t="s">
        <v>416</v>
      </c>
      <c r="AP19" s="66" t="s">
        <v>625</v>
      </c>
      <c r="AQ19" s="66" t="s">
        <v>417</v>
      </c>
      <c r="AR19" s="66" t="s">
        <v>626</v>
      </c>
      <c r="AS19" s="66" t="s">
        <v>401</v>
      </c>
      <c r="AT19" s="66" t="s">
        <v>627</v>
      </c>
      <c r="AU19" s="66" t="s">
        <v>418</v>
      </c>
      <c r="AV19" s="66" t="s">
        <v>628</v>
      </c>
      <c r="AW19" s="66" t="s">
        <v>419</v>
      </c>
      <c r="AX19" s="66" t="s">
        <v>629</v>
      </c>
      <c r="AY19" s="66" t="s">
        <v>258</v>
      </c>
      <c r="AZ19" s="66" t="s">
        <v>630</v>
      </c>
      <c r="BA19" s="66" t="s">
        <v>420</v>
      </c>
    </row>
    <row r="20" spans="1:53">
      <c r="A20" s="143" t="s">
        <v>136</v>
      </c>
      <c r="B20" s="143"/>
      <c r="C20" s="143"/>
      <c r="D20" s="143" t="s">
        <v>136</v>
      </c>
      <c r="E20" s="143"/>
      <c r="F20" s="143"/>
      <c r="G20" s="66" t="s">
        <v>136</v>
      </c>
      <c r="H20" s="66" t="s">
        <v>136</v>
      </c>
      <c r="I20" s="66" t="s">
        <v>136</v>
      </c>
      <c r="J20" s="66" t="s">
        <v>136</v>
      </c>
      <c r="K20" s="66" t="s">
        <v>136</v>
      </c>
      <c r="L20" s="66" t="s">
        <v>136</v>
      </c>
      <c r="M20" s="66" t="s">
        <v>136</v>
      </c>
      <c r="N20" s="66" t="s">
        <v>136</v>
      </c>
      <c r="O20" s="66" t="s">
        <v>136</v>
      </c>
      <c r="P20" s="66" t="s">
        <v>136</v>
      </c>
      <c r="Q20" s="66" t="s">
        <v>136</v>
      </c>
      <c r="R20" s="66" t="s">
        <v>136</v>
      </c>
      <c r="S20" s="66" t="s">
        <v>136</v>
      </c>
      <c r="T20" s="66" t="s">
        <v>136</v>
      </c>
      <c r="U20" s="66" t="s">
        <v>136</v>
      </c>
      <c r="V20" s="66" t="s">
        <v>136</v>
      </c>
      <c r="W20" s="66" t="s">
        <v>136</v>
      </c>
      <c r="X20" s="66" t="s">
        <v>136</v>
      </c>
      <c r="Y20" s="66" t="s">
        <v>136</v>
      </c>
      <c r="Z20" s="66" t="s">
        <v>136</v>
      </c>
      <c r="AA20" s="66" t="s">
        <v>136</v>
      </c>
      <c r="AB20" s="66" t="s">
        <v>136</v>
      </c>
      <c r="AC20" s="66" t="s">
        <v>136</v>
      </c>
      <c r="AD20" s="66" t="s">
        <v>136</v>
      </c>
      <c r="AE20" s="66" t="s">
        <v>136</v>
      </c>
      <c r="AF20" s="66" t="s">
        <v>136</v>
      </c>
      <c r="AG20" s="66" t="s">
        <v>136</v>
      </c>
      <c r="AH20" s="66" t="s">
        <v>136</v>
      </c>
      <c r="AI20" s="66" t="s">
        <v>136</v>
      </c>
      <c r="AJ20" s="66" t="s">
        <v>136</v>
      </c>
      <c r="AK20" s="66" t="s">
        <v>136</v>
      </c>
      <c r="AL20" s="66" t="s">
        <v>136</v>
      </c>
      <c r="AM20" s="66" t="s">
        <v>136</v>
      </c>
      <c r="AN20" s="66" t="s">
        <v>136</v>
      </c>
      <c r="AO20" s="66" t="s">
        <v>136</v>
      </c>
      <c r="AP20" s="66" t="s">
        <v>136</v>
      </c>
      <c r="AQ20" s="66" t="s">
        <v>136</v>
      </c>
      <c r="AR20" s="66" t="s">
        <v>136</v>
      </c>
      <c r="AS20" s="66" t="s">
        <v>136</v>
      </c>
      <c r="AT20" s="66" t="s">
        <v>136</v>
      </c>
      <c r="AU20" s="66" t="s">
        <v>136</v>
      </c>
      <c r="AV20" s="66" t="s">
        <v>136</v>
      </c>
      <c r="AW20" s="66" t="s">
        <v>136</v>
      </c>
      <c r="AX20" s="66" t="s">
        <v>136</v>
      </c>
      <c r="AY20" s="66" t="s">
        <v>136</v>
      </c>
      <c r="AZ20" s="66" t="s">
        <v>136</v>
      </c>
      <c r="BA20" s="66" t="s">
        <v>136</v>
      </c>
    </row>
    <row r="21" spans="1:53">
      <c r="A21" s="143" t="s">
        <v>250</v>
      </c>
      <c r="B21" s="143"/>
      <c r="C21" s="143"/>
      <c r="D21" s="143" t="s">
        <v>631</v>
      </c>
      <c r="E21" s="143"/>
      <c r="F21" s="143"/>
      <c r="G21" s="66" t="s">
        <v>421</v>
      </c>
      <c r="H21" s="66" t="s">
        <v>149</v>
      </c>
      <c r="I21" s="66" t="s">
        <v>177</v>
      </c>
      <c r="J21" s="66" t="s">
        <v>632</v>
      </c>
      <c r="K21" s="66" t="s">
        <v>422</v>
      </c>
      <c r="L21" s="66" t="s">
        <v>633</v>
      </c>
      <c r="M21" s="66" t="s">
        <v>172</v>
      </c>
      <c r="N21" s="66" t="s">
        <v>634</v>
      </c>
      <c r="O21" s="66" t="s">
        <v>423</v>
      </c>
      <c r="P21" s="66" t="s">
        <v>635</v>
      </c>
      <c r="Q21" s="66" t="s">
        <v>406</v>
      </c>
      <c r="R21" s="66" t="s">
        <v>636</v>
      </c>
      <c r="S21" s="66" t="s">
        <v>424</v>
      </c>
      <c r="T21" s="66" t="s">
        <v>150</v>
      </c>
      <c r="U21" s="66" t="s">
        <v>201</v>
      </c>
      <c r="V21" s="66" t="s">
        <v>637</v>
      </c>
      <c r="W21" s="66" t="s">
        <v>425</v>
      </c>
      <c r="X21" s="66" t="s">
        <v>638</v>
      </c>
      <c r="Y21" s="66" t="s">
        <v>426</v>
      </c>
      <c r="Z21" s="66" t="s">
        <v>639</v>
      </c>
      <c r="AA21" s="66" t="s">
        <v>427</v>
      </c>
      <c r="AB21" s="66" t="s">
        <v>640</v>
      </c>
      <c r="AC21" s="66" t="s">
        <v>153</v>
      </c>
      <c r="AD21" s="66" t="s">
        <v>641</v>
      </c>
      <c r="AE21" s="66" t="s">
        <v>428</v>
      </c>
      <c r="AF21" s="66" t="s">
        <v>642</v>
      </c>
      <c r="AG21" s="66" t="s">
        <v>168</v>
      </c>
      <c r="AH21" s="66" t="s">
        <v>643</v>
      </c>
      <c r="AI21" s="66" t="s">
        <v>429</v>
      </c>
      <c r="AJ21" s="66" t="s">
        <v>644</v>
      </c>
      <c r="AK21" s="66" t="s">
        <v>182</v>
      </c>
      <c r="AL21" s="66" t="s">
        <v>645</v>
      </c>
      <c r="AM21" s="66" t="s">
        <v>430</v>
      </c>
      <c r="AN21" s="66" t="s">
        <v>646</v>
      </c>
      <c r="AO21" s="66" t="s">
        <v>152</v>
      </c>
      <c r="AP21" s="66" t="s">
        <v>647</v>
      </c>
      <c r="AQ21" s="66" t="s">
        <v>431</v>
      </c>
      <c r="AR21" s="66" t="s">
        <v>584</v>
      </c>
      <c r="AS21" s="66" t="s">
        <v>184</v>
      </c>
      <c r="AT21" s="66" t="s">
        <v>648</v>
      </c>
      <c r="AU21" s="66" t="s">
        <v>432</v>
      </c>
      <c r="AV21" s="66" t="s">
        <v>649</v>
      </c>
      <c r="AW21" s="66" t="s">
        <v>167</v>
      </c>
      <c r="AX21" s="66" t="s">
        <v>650</v>
      </c>
      <c r="AY21" s="66" t="s">
        <v>369</v>
      </c>
      <c r="AZ21" s="66" t="s">
        <v>651</v>
      </c>
      <c r="BA21" s="66" t="s">
        <v>433</v>
      </c>
    </row>
    <row r="22" spans="1:53">
      <c r="A22" s="143" t="s">
        <v>434</v>
      </c>
      <c r="B22" s="143"/>
      <c r="C22" s="143"/>
      <c r="D22" s="143" t="s">
        <v>652</v>
      </c>
      <c r="E22" s="143"/>
      <c r="F22" s="143"/>
      <c r="G22" s="66" t="s">
        <v>435</v>
      </c>
      <c r="H22" s="66" t="s">
        <v>653</v>
      </c>
      <c r="I22" s="66" t="s">
        <v>198</v>
      </c>
      <c r="J22" s="66" t="s">
        <v>654</v>
      </c>
      <c r="K22" s="66" t="s">
        <v>436</v>
      </c>
      <c r="L22" s="66" t="s">
        <v>655</v>
      </c>
      <c r="M22" s="66" t="s">
        <v>255</v>
      </c>
      <c r="N22" s="66" t="s">
        <v>656</v>
      </c>
      <c r="O22" s="66" t="s">
        <v>437</v>
      </c>
      <c r="P22" s="66" t="s">
        <v>657</v>
      </c>
      <c r="Q22" s="66" t="s">
        <v>167</v>
      </c>
      <c r="R22" s="66" t="s">
        <v>658</v>
      </c>
      <c r="S22" s="66" t="s">
        <v>329</v>
      </c>
      <c r="T22" s="66" t="s">
        <v>659</v>
      </c>
      <c r="U22" s="66" t="s">
        <v>287</v>
      </c>
      <c r="V22" s="66" t="s">
        <v>660</v>
      </c>
      <c r="W22" s="66" t="s">
        <v>438</v>
      </c>
      <c r="X22" s="66" t="s">
        <v>661</v>
      </c>
      <c r="Y22" s="66" t="s">
        <v>213</v>
      </c>
      <c r="Z22" s="66" t="s">
        <v>662</v>
      </c>
      <c r="AA22" s="66" t="s">
        <v>439</v>
      </c>
      <c r="AB22" s="66" t="s">
        <v>176</v>
      </c>
      <c r="AC22" s="66" t="s">
        <v>323</v>
      </c>
      <c r="AD22" s="66" t="s">
        <v>663</v>
      </c>
      <c r="AE22" s="66" t="s">
        <v>275</v>
      </c>
      <c r="AF22" s="66" t="s">
        <v>649</v>
      </c>
      <c r="AG22" s="66" t="s">
        <v>287</v>
      </c>
      <c r="AH22" s="66" t="s">
        <v>664</v>
      </c>
      <c r="AI22" s="66" t="s">
        <v>440</v>
      </c>
      <c r="AJ22" s="66" t="s">
        <v>665</v>
      </c>
      <c r="AK22" s="66" t="s">
        <v>216</v>
      </c>
      <c r="AL22" s="66" t="s">
        <v>666</v>
      </c>
      <c r="AM22" s="66" t="s">
        <v>441</v>
      </c>
      <c r="AN22" s="66" t="s">
        <v>542</v>
      </c>
      <c r="AO22" s="66" t="s">
        <v>324</v>
      </c>
      <c r="AP22" s="66" t="s">
        <v>667</v>
      </c>
      <c r="AQ22" s="66" t="s">
        <v>442</v>
      </c>
      <c r="AR22" s="66" t="s">
        <v>649</v>
      </c>
      <c r="AS22" s="66" t="s">
        <v>256</v>
      </c>
      <c r="AT22" s="66" t="s">
        <v>668</v>
      </c>
      <c r="AU22" s="66" t="s">
        <v>302</v>
      </c>
      <c r="AV22" s="66" t="s">
        <v>653</v>
      </c>
      <c r="AW22" s="66" t="s">
        <v>216</v>
      </c>
      <c r="AX22" s="66" t="s">
        <v>669</v>
      </c>
      <c r="AY22" s="66" t="s">
        <v>443</v>
      </c>
      <c r="AZ22" s="66" t="s">
        <v>670</v>
      </c>
      <c r="BA22" s="66" t="s">
        <v>278</v>
      </c>
    </row>
    <row r="24" spans="1:53">
      <c r="A24" t="s">
        <v>671</v>
      </c>
    </row>
    <row r="25" spans="1:53">
      <c r="A25" t="s">
        <v>682</v>
      </c>
    </row>
    <row r="26" spans="1:53">
      <c r="A26" s="1" t="s">
        <v>189</v>
      </c>
      <c r="B26" s="1"/>
      <c r="C26" s="1"/>
      <c r="D26" s="1"/>
      <c r="I26" s="1" t="s">
        <v>189</v>
      </c>
      <c r="J26" s="1"/>
    </row>
    <row r="27" spans="1:53">
      <c r="A27" s="38" t="s">
        <v>18</v>
      </c>
      <c r="B27" s="38" t="s">
        <v>156</v>
      </c>
      <c r="C27" s="38" t="s">
        <v>138</v>
      </c>
      <c r="D27" s="54" t="s">
        <v>238</v>
      </c>
      <c r="F27" s="45" t="s">
        <v>192</v>
      </c>
      <c r="G27" s="45" t="s">
        <v>193</v>
      </c>
      <c r="I27" s="38" t="s">
        <v>18</v>
      </c>
      <c r="J27" s="38" t="s">
        <v>156</v>
      </c>
    </row>
    <row r="28" spans="1:53">
      <c r="A28" s="38" t="s">
        <v>1</v>
      </c>
      <c r="B28" s="58">
        <v>7.0000000000000007E-2</v>
      </c>
      <c r="C28" s="46">
        <v>8925</v>
      </c>
      <c r="D28" s="45" t="s">
        <v>198</v>
      </c>
      <c r="F28" s="46">
        <f>AVERAGE(C28:C31)</f>
        <v>16675.25</v>
      </c>
      <c r="G28" s="46">
        <f>MEDIAN(C28:C31)</f>
        <v>15066</v>
      </c>
      <c r="I28" s="38" t="s">
        <v>1</v>
      </c>
      <c r="J28" s="58">
        <v>7.0000000000000007E-2</v>
      </c>
    </row>
    <row r="29" spans="1:53">
      <c r="A29" s="38" t="s">
        <v>2</v>
      </c>
      <c r="B29" s="58">
        <v>0.14000000000000001</v>
      </c>
      <c r="C29" s="46">
        <v>27644</v>
      </c>
      <c r="D29" s="45" t="s">
        <v>287</v>
      </c>
      <c r="I29" s="38" t="s">
        <v>2</v>
      </c>
      <c r="J29" s="58">
        <v>0.14000000000000001</v>
      </c>
    </row>
    <row r="30" spans="1:53">
      <c r="A30" s="38" t="s">
        <v>3</v>
      </c>
      <c r="B30" s="58">
        <v>0.14000000000000001</v>
      </c>
      <c r="C30" s="46">
        <v>15059</v>
      </c>
      <c r="D30" s="45" t="s">
        <v>287</v>
      </c>
      <c r="I30" s="38" t="s">
        <v>3</v>
      </c>
      <c r="J30" s="58">
        <v>0.14000000000000001</v>
      </c>
    </row>
    <row r="31" spans="1:53">
      <c r="A31" s="38" t="s">
        <v>4</v>
      </c>
      <c r="B31" s="58">
        <v>0.14000000000000001</v>
      </c>
      <c r="C31" s="46">
        <v>15073</v>
      </c>
      <c r="D31" s="45" t="s">
        <v>256</v>
      </c>
      <c r="I31" s="38" t="s">
        <v>4</v>
      </c>
      <c r="J31" s="58">
        <v>0.14000000000000001</v>
      </c>
    </row>
    <row r="32" spans="1:53">
      <c r="A32" s="72" t="s">
        <v>683</v>
      </c>
      <c r="B32" s="43">
        <f>SUM(B28:B31)</f>
        <v>0.49000000000000005</v>
      </c>
      <c r="C32" s="5">
        <f>SUM(C28:C31)</f>
        <v>66701</v>
      </c>
    </row>
    <row r="33" spans="1:10">
      <c r="A33" s="45"/>
      <c r="B33" s="45"/>
    </row>
    <row r="37" spans="1:10">
      <c r="A37" s="45" t="s">
        <v>190</v>
      </c>
      <c r="B37" s="45"/>
      <c r="C37" s="45"/>
      <c r="D37" s="45"/>
      <c r="I37" s="1" t="s">
        <v>190</v>
      </c>
      <c r="J37" s="1"/>
    </row>
    <row r="38" spans="1:10">
      <c r="A38" s="38" t="s">
        <v>18</v>
      </c>
      <c r="B38" s="38" t="s">
        <v>156</v>
      </c>
      <c r="C38" s="38" t="s">
        <v>138</v>
      </c>
      <c r="D38" s="54" t="s">
        <v>238</v>
      </c>
      <c r="I38" s="38" t="s">
        <v>18</v>
      </c>
      <c r="J38" s="38" t="s">
        <v>156</v>
      </c>
    </row>
    <row r="39" spans="1:10">
      <c r="A39" s="38" t="s">
        <v>1</v>
      </c>
      <c r="B39" s="73">
        <v>0.27</v>
      </c>
      <c r="C39" s="5">
        <v>6761</v>
      </c>
      <c r="D39" s="66" t="s">
        <v>324</v>
      </c>
      <c r="F39" s="45" t="s">
        <v>192</v>
      </c>
      <c r="G39" s="45" t="s">
        <v>193</v>
      </c>
      <c r="I39" s="38" t="s">
        <v>1</v>
      </c>
      <c r="J39" s="73">
        <v>0.27</v>
      </c>
    </row>
    <row r="40" spans="1:10">
      <c r="A40" s="38" t="s">
        <v>2</v>
      </c>
      <c r="B40" s="73">
        <v>0.34100000000000003</v>
      </c>
      <c r="C40" s="5">
        <v>24562</v>
      </c>
      <c r="D40" s="66" t="s">
        <v>166</v>
      </c>
      <c r="F40" s="46">
        <f>AVERAGE(C39:C42)</f>
        <v>15661.5</v>
      </c>
      <c r="G40" s="46">
        <f>MEDIAN(C39:C42)</f>
        <v>15661.5</v>
      </c>
      <c r="I40" s="38" t="s">
        <v>3</v>
      </c>
      <c r="J40" s="73">
        <v>0.33</v>
      </c>
    </row>
    <row r="41" spans="1:10">
      <c r="A41" s="38" t="s">
        <v>3</v>
      </c>
      <c r="B41" s="73">
        <v>0.33</v>
      </c>
      <c r="C41" s="66" t="s">
        <v>541</v>
      </c>
      <c r="D41" s="66" t="s">
        <v>282</v>
      </c>
      <c r="I41" s="38" t="s">
        <v>2</v>
      </c>
      <c r="J41" s="73">
        <v>0.34100000000000003</v>
      </c>
    </row>
    <row r="42" spans="1:10">
      <c r="A42" s="38" t="s">
        <v>4</v>
      </c>
      <c r="B42" s="73">
        <v>0.38</v>
      </c>
      <c r="C42" s="66" t="s">
        <v>547</v>
      </c>
      <c r="D42" s="66" t="s">
        <v>130</v>
      </c>
      <c r="I42" s="38" t="s">
        <v>4</v>
      </c>
      <c r="J42" s="73">
        <v>0.38</v>
      </c>
    </row>
    <row r="44" spans="1:10">
      <c r="A44" s="45"/>
      <c r="B44" s="45"/>
    </row>
    <row r="45" spans="1:10">
      <c r="I45" s="45" t="s">
        <v>681</v>
      </c>
      <c r="J45" s="45"/>
    </row>
    <row r="46" spans="1:10">
      <c r="A46" s="74" t="s">
        <v>672</v>
      </c>
      <c r="B46" s="75"/>
      <c r="C46" s="54"/>
      <c r="D46" s="54"/>
      <c r="I46" s="38" t="s">
        <v>18</v>
      </c>
      <c r="J46" s="38" t="s">
        <v>156</v>
      </c>
    </row>
    <row r="47" spans="1:10">
      <c r="A47" s="38" t="s">
        <v>18</v>
      </c>
      <c r="B47" s="38" t="s">
        <v>156</v>
      </c>
      <c r="C47" s="38" t="s">
        <v>138</v>
      </c>
      <c r="D47" s="54" t="s">
        <v>238</v>
      </c>
      <c r="I47" s="38" t="s">
        <v>4</v>
      </c>
      <c r="J47" s="73">
        <v>0.34</v>
      </c>
    </row>
    <row r="48" spans="1:10">
      <c r="A48" s="38" t="s">
        <v>1</v>
      </c>
      <c r="B48" s="73">
        <v>0.38</v>
      </c>
      <c r="C48">
        <v>58</v>
      </c>
      <c r="D48" s="66" t="s">
        <v>337</v>
      </c>
      <c r="F48" s="45" t="s">
        <v>192</v>
      </c>
      <c r="G48" s="45" t="s">
        <v>193</v>
      </c>
      <c r="I48" s="38" t="s">
        <v>1</v>
      </c>
      <c r="J48" s="73">
        <v>0.38</v>
      </c>
    </row>
    <row r="49" spans="1:10">
      <c r="A49" s="38" t="s">
        <v>2</v>
      </c>
      <c r="B49" s="73">
        <v>0.42</v>
      </c>
      <c r="C49" s="66">
        <v>399</v>
      </c>
      <c r="D49" s="66" t="s">
        <v>342</v>
      </c>
      <c r="F49" s="45">
        <f>AVERAGE(C48:C51)</f>
        <v>226</v>
      </c>
      <c r="G49" s="45">
        <f>MEDIAN(C48:C51)</f>
        <v>221</v>
      </c>
      <c r="I49" s="38" t="s">
        <v>2</v>
      </c>
      <c r="J49" s="73">
        <v>0.42</v>
      </c>
    </row>
    <row r="50" spans="1:10">
      <c r="A50" s="38" t="s">
        <v>3</v>
      </c>
      <c r="B50" s="73">
        <v>0.45</v>
      </c>
      <c r="C50" s="66">
        <v>221</v>
      </c>
      <c r="D50" s="66" t="s">
        <v>348</v>
      </c>
      <c r="I50" s="38" t="s">
        <v>3</v>
      </c>
      <c r="J50" s="73">
        <v>0.45</v>
      </c>
    </row>
    <row r="51" spans="1:10">
      <c r="A51" s="38" t="s">
        <v>4</v>
      </c>
      <c r="B51" s="73">
        <v>0.34</v>
      </c>
      <c r="C51" s="66" t="s">
        <v>564</v>
      </c>
      <c r="D51" s="66" t="s">
        <v>354</v>
      </c>
    </row>
    <row r="54" spans="1:10">
      <c r="I54" s="74" t="s">
        <v>679</v>
      </c>
      <c r="J54" s="76"/>
    </row>
    <row r="55" spans="1:10">
      <c r="A55" s="74" t="s">
        <v>673</v>
      </c>
      <c r="B55" s="75"/>
      <c r="C55" s="75"/>
      <c r="D55" s="76"/>
      <c r="I55" s="38"/>
      <c r="J55" s="38"/>
    </row>
    <row r="56" spans="1:10">
      <c r="A56" s="38" t="s">
        <v>18</v>
      </c>
      <c r="B56" s="38" t="s">
        <v>156</v>
      </c>
      <c r="C56" s="38" t="s">
        <v>138</v>
      </c>
      <c r="D56" s="54" t="s">
        <v>238</v>
      </c>
      <c r="I56" s="38" t="s">
        <v>1</v>
      </c>
      <c r="J56" s="73">
        <v>0.15</v>
      </c>
    </row>
    <row r="57" spans="1:10">
      <c r="A57" s="38" t="s">
        <v>1</v>
      </c>
      <c r="B57" s="73">
        <v>0.15</v>
      </c>
      <c r="C57">
        <v>887</v>
      </c>
      <c r="D57" s="66" t="s">
        <v>361</v>
      </c>
      <c r="F57" s="45" t="s">
        <v>192</v>
      </c>
      <c r="G57" s="45" t="s">
        <v>193</v>
      </c>
      <c r="I57" s="38" t="s">
        <v>3</v>
      </c>
      <c r="J57" s="73">
        <v>0.23</v>
      </c>
    </row>
    <row r="58" spans="1:10">
      <c r="A58" s="38" t="s">
        <v>2</v>
      </c>
      <c r="B58" s="73">
        <v>0.41</v>
      </c>
      <c r="C58" s="66" t="s">
        <v>574</v>
      </c>
      <c r="D58" s="66" t="s">
        <v>148</v>
      </c>
      <c r="F58" s="45">
        <f>AVERAGE(C57:C60)</f>
        <v>887</v>
      </c>
      <c r="G58" s="45">
        <f>MEDIAN(C57:C60)</f>
        <v>887</v>
      </c>
      <c r="I58" s="38" t="s">
        <v>2</v>
      </c>
      <c r="J58" s="73">
        <v>0.41</v>
      </c>
    </row>
    <row r="59" spans="1:10">
      <c r="A59" s="38" t="s">
        <v>3</v>
      </c>
      <c r="B59" s="73">
        <v>0.23</v>
      </c>
      <c r="C59" s="66" t="s">
        <v>578</v>
      </c>
      <c r="D59" s="66" t="s">
        <v>368</v>
      </c>
      <c r="I59" s="38" t="s">
        <v>4</v>
      </c>
      <c r="J59" s="73">
        <v>0.43</v>
      </c>
    </row>
    <row r="60" spans="1:10">
      <c r="A60" s="38" t="s">
        <v>4</v>
      </c>
      <c r="B60" s="73">
        <v>0.43</v>
      </c>
      <c r="C60" s="66" t="s">
        <v>583</v>
      </c>
      <c r="D60" s="66" t="s">
        <v>186</v>
      </c>
    </row>
    <row r="63" spans="1:10">
      <c r="I63" s="74" t="s">
        <v>680</v>
      </c>
      <c r="J63" s="76"/>
    </row>
    <row r="64" spans="1:10">
      <c r="A64" s="74" t="s">
        <v>240</v>
      </c>
      <c r="B64" s="75"/>
      <c r="C64" s="75"/>
      <c r="D64" s="76"/>
      <c r="I64" s="45" t="s">
        <v>18</v>
      </c>
      <c r="J64" s="45" t="s">
        <v>156</v>
      </c>
    </row>
    <row r="65" spans="1:10">
      <c r="A65" s="38" t="s">
        <v>18</v>
      </c>
      <c r="B65" s="38" t="s">
        <v>156</v>
      </c>
      <c r="C65" s="38" t="s">
        <v>138</v>
      </c>
      <c r="D65" s="54" t="s">
        <v>238</v>
      </c>
      <c r="I65" s="38" t="s">
        <v>1</v>
      </c>
      <c r="J65" s="77">
        <v>0.39</v>
      </c>
    </row>
    <row r="66" spans="1:10">
      <c r="A66" s="38" t="s">
        <v>1</v>
      </c>
      <c r="B66" s="73">
        <v>0.39</v>
      </c>
      <c r="C66" s="5">
        <v>1332</v>
      </c>
      <c r="D66" s="66" t="s">
        <v>177</v>
      </c>
      <c r="F66" s="45" t="s">
        <v>192</v>
      </c>
      <c r="G66" s="45" t="s">
        <v>193</v>
      </c>
      <c r="I66" s="38" t="s">
        <v>3</v>
      </c>
      <c r="J66" s="73">
        <v>0.41</v>
      </c>
    </row>
    <row r="67" spans="1:10">
      <c r="A67" s="38" t="s">
        <v>2</v>
      </c>
      <c r="B67" s="73">
        <v>0.51</v>
      </c>
      <c r="C67" s="64">
        <v>4889</v>
      </c>
      <c r="D67" s="66" t="s">
        <v>201</v>
      </c>
      <c r="F67" s="46">
        <f>AVERAGE(C66:C69)</f>
        <v>3940.5</v>
      </c>
      <c r="G67" s="46">
        <f>MEDIAN(C66:C69)</f>
        <v>3543</v>
      </c>
      <c r="I67" s="38" t="s">
        <v>4</v>
      </c>
      <c r="J67" s="73">
        <v>0.43</v>
      </c>
    </row>
    <row r="68" spans="1:10">
      <c r="A68" s="38" t="s">
        <v>3</v>
      </c>
      <c r="B68" s="73">
        <v>0.41</v>
      </c>
      <c r="C68" s="64">
        <v>7344</v>
      </c>
      <c r="D68" s="66" t="s">
        <v>168</v>
      </c>
      <c r="I68" s="38" t="s">
        <v>2</v>
      </c>
      <c r="J68" s="73">
        <v>0.51</v>
      </c>
    </row>
    <row r="69" spans="1:10">
      <c r="A69" s="38" t="s">
        <v>4</v>
      </c>
      <c r="B69" s="73">
        <v>0.43</v>
      </c>
      <c r="C69" s="64">
        <v>2197</v>
      </c>
      <c r="D69" s="66" t="s">
        <v>184</v>
      </c>
    </row>
    <row r="74" spans="1:10">
      <c r="A74" s="45" t="s">
        <v>674</v>
      </c>
      <c r="B74" s="45"/>
      <c r="C74" s="45"/>
      <c r="D74" s="45"/>
    </row>
    <row r="75" spans="1:10">
      <c r="A75" s="54" t="s">
        <v>676</v>
      </c>
      <c r="B75" s="45" t="s">
        <v>677</v>
      </c>
      <c r="C75" s="54" t="s">
        <v>138</v>
      </c>
      <c r="D75" s="54" t="s">
        <v>238</v>
      </c>
      <c r="F75" s="45" t="s">
        <v>192</v>
      </c>
      <c r="G75" s="45" t="s">
        <v>193</v>
      </c>
    </row>
    <row r="76" spans="1:10">
      <c r="A76" s="54" t="s">
        <v>188</v>
      </c>
      <c r="B76" s="58">
        <v>0.14000000000000001</v>
      </c>
      <c r="C76" s="46">
        <v>15073</v>
      </c>
      <c r="D76" s="45" t="s">
        <v>256</v>
      </c>
      <c r="F76" s="46">
        <f>AVERAGE(C76:C80)</f>
        <v>5520</v>
      </c>
      <c r="G76" s="46">
        <f>MEDIAN(C76:C80)</f>
        <v>2197</v>
      </c>
    </row>
    <row r="77" spans="1:10">
      <c r="A77" s="54" t="s">
        <v>675</v>
      </c>
      <c r="B77" s="78">
        <v>0.38</v>
      </c>
      <c r="C77" s="81">
        <v>8891</v>
      </c>
      <c r="D77" s="79" t="s">
        <v>130</v>
      </c>
    </row>
    <row r="78" spans="1:10">
      <c r="A78" s="54" t="s">
        <v>672</v>
      </c>
      <c r="B78" s="78">
        <v>0.34</v>
      </c>
      <c r="C78" s="79">
        <v>329</v>
      </c>
      <c r="D78" s="79" t="s">
        <v>354</v>
      </c>
    </row>
    <row r="79" spans="1:10">
      <c r="A79" s="54" t="s">
        <v>678</v>
      </c>
      <c r="B79" s="78">
        <v>0.43</v>
      </c>
      <c r="C79" s="81">
        <v>1110</v>
      </c>
      <c r="D79" s="79" t="s">
        <v>186</v>
      </c>
    </row>
    <row r="80" spans="1:10">
      <c r="A80" s="80" t="s">
        <v>240</v>
      </c>
      <c r="B80" s="78">
        <v>0.43</v>
      </c>
      <c r="C80" s="46">
        <v>2197</v>
      </c>
      <c r="D80" s="45" t="s">
        <v>184</v>
      </c>
    </row>
    <row r="83" spans="1:2">
      <c r="A83" s="45" t="s">
        <v>674</v>
      </c>
      <c r="B83" s="45"/>
    </row>
    <row r="84" spans="1:2">
      <c r="A84" s="54" t="s">
        <v>676</v>
      </c>
      <c r="B84" s="45" t="s">
        <v>677</v>
      </c>
    </row>
    <row r="85" spans="1:2">
      <c r="A85" s="54" t="s">
        <v>188</v>
      </c>
      <c r="B85" s="58">
        <v>0.14000000000000001</v>
      </c>
    </row>
    <row r="86" spans="1:2">
      <c r="A86" s="54" t="s">
        <v>684</v>
      </c>
      <c r="B86" s="78">
        <v>0.34</v>
      </c>
    </row>
    <row r="87" spans="1:2">
      <c r="A87" s="54" t="s">
        <v>675</v>
      </c>
      <c r="B87" s="78">
        <v>0.38</v>
      </c>
    </row>
    <row r="88" spans="1:2">
      <c r="A88" s="54" t="s">
        <v>678</v>
      </c>
      <c r="B88" s="78">
        <v>0.43</v>
      </c>
    </row>
    <row r="89" spans="1:2">
      <c r="A89" s="80" t="s">
        <v>240</v>
      </c>
      <c r="B89" s="78">
        <v>0.43</v>
      </c>
    </row>
    <row r="103" spans="1:6">
      <c r="A103" s="45" t="s">
        <v>686</v>
      </c>
      <c r="B103" s="45"/>
      <c r="C103" s="45"/>
      <c r="D103" s="45"/>
      <c r="E103" s="45"/>
      <c r="F103" s="45"/>
    </row>
    <row r="104" spans="1:6">
      <c r="A104" s="54" t="s">
        <v>18</v>
      </c>
      <c r="B104" s="45" t="s">
        <v>188</v>
      </c>
      <c r="C104" s="45" t="s">
        <v>202</v>
      </c>
      <c r="D104" s="45" t="s">
        <v>684</v>
      </c>
      <c r="E104" s="45" t="s">
        <v>678</v>
      </c>
      <c r="F104" s="45" t="s">
        <v>685</v>
      </c>
    </row>
    <row r="105" spans="1:6">
      <c r="A105" s="54" t="s">
        <v>1</v>
      </c>
      <c r="B105" s="58">
        <v>7.0000000000000007E-2</v>
      </c>
      <c r="C105" s="78">
        <v>0.27</v>
      </c>
      <c r="D105" s="78">
        <v>0.38</v>
      </c>
      <c r="E105" s="78">
        <v>0.15</v>
      </c>
      <c r="F105" s="78">
        <v>0.39</v>
      </c>
    </row>
    <row r="106" spans="1:6">
      <c r="A106" s="54" t="s">
        <v>3</v>
      </c>
      <c r="B106" s="58">
        <v>0.14000000000000001</v>
      </c>
      <c r="C106" s="78">
        <v>0.33</v>
      </c>
      <c r="D106" s="78">
        <v>0.45</v>
      </c>
      <c r="E106" s="78">
        <v>0.23</v>
      </c>
      <c r="F106" s="78">
        <v>0.41</v>
      </c>
    </row>
    <row r="107" spans="1:6">
      <c r="A107" s="54" t="s">
        <v>4</v>
      </c>
      <c r="B107" s="58">
        <v>0.14000000000000001</v>
      </c>
      <c r="C107" s="78">
        <v>0.38</v>
      </c>
      <c r="D107" s="78">
        <v>0.34</v>
      </c>
      <c r="E107" s="78">
        <v>0.43</v>
      </c>
      <c r="F107" s="78">
        <v>0.43</v>
      </c>
    </row>
    <row r="108" spans="1:6">
      <c r="A108" s="54" t="s">
        <v>2</v>
      </c>
      <c r="B108" s="58">
        <v>0.14000000000000001</v>
      </c>
      <c r="C108" s="78">
        <v>0.34100000000000003</v>
      </c>
      <c r="D108" s="78">
        <v>0.42</v>
      </c>
      <c r="E108" s="78">
        <v>0.41</v>
      </c>
      <c r="F108" s="78">
        <v>0.51</v>
      </c>
    </row>
  </sheetData>
  <sortState ref="A105:F108">
    <sortCondition ref="F105"/>
  </sortState>
  <mergeCells count="76">
    <mergeCell ref="AP4:AS4"/>
    <mergeCell ref="A1:D1"/>
    <mergeCell ref="A2:D2"/>
    <mergeCell ref="V4:Y4"/>
    <mergeCell ref="Z4:AC4"/>
    <mergeCell ref="AD4:AG4"/>
    <mergeCell ref="A3:C3"/>
    <mergeCell ref="D3:Q3"/>
    <mergeCell ref="R3:AC3"/>
    <mergeCell ref="AD3:AO3"/>
    <mergeCell ref="AP3:BA3"/>
    <mergeCell ref="AT4:AW4"/>
    <mergeCell ref="AX4:BA4"/>
    <mergeCell ref="D4:I4"/>
    <mergeCell ref="J4:M4"/>
    <mergeCell ref="N4:Q4"/>
    <mergeCell ref="A22:C22"/>
    <mergeCell ref="D22:F22"/>
    <mergeCell ref="A18:C18"/>
    <mergeCell ref="D18:F18"/>
    <mergeCell ref="A19:C19"/>
    <mergeCell ref="D19:F19"/>
    <mergeCell ref="A20:C20"/>
    <mergeCell ref="D20:F20"/>
    <mergeCell ref="A21:C21"/>
    <mergeCell ref="D21:F21"/>
    <mergeCell ref="A12:C12"/>
    <mergeCell ref="D12:F12"/>
    <mergeCell ref="A13:C13"/>
    <mergeCell ref="D13:F13"/>
    <mergeCell ref="A14:C14"/>
    <mergeCell ref="D14:F14"/>
    <mergeCell ref="A15:C15"/>
    <mergeCell ref="D15:F15"/>
    <mergeCell ref="A16:C16"/>
    <mergeCell ref="D16:F16"/>
    <mergeCell ref="A17:C17"/>
    <mergeCell ref="D17:F17"/>
    <mergeCell ref="A10:C10"/>
    <mergeCell ref="D10:F10"/>
    <mergeCell ref="A11:C11"/>
    <mergeCell ref="D11:F11"/>
    <mergeCell ref="AZ5:BA5"/>
    <mergeCell ref="D6:F6"/>
    <mergeCell ref="A7:C7"/>
    <mergeCell ref="D7:F7"/>
    <mergeCell ref="A8:C8"/>
    <mergeCell ref="D8:F8"/>
    <mergeCell ref="AN5:AO5"/>
    <mergeCell ref="AP5:AQ5"/>
    <mergeCell ref="AR5:AS5"/>
    <mergeCell ref="AT5:AU5"/>
    <mergeCell ref="AV5:AW5"/>
    <mergeCell ref="AX5:AY5"/>
    <mergeCell ref="A9:C9"/>
    <mergeCell ref="D9:F9"/>
    <mergeCell ref="AB5:AC5"/>
    <mergeCell ref="AD5:AE5"/>
    <mergeCell ref="AF5:AG5"/>
    <mergeCell ref="X5:Y5"/>
    <mergeCell ref="Z5:AA5"/>
    <mergeCell ref="P5:Q5"/>
    <mergeCell ref="R5:S5"/>
    <mergeCell ref="T5:U5"/>
    <mergeCell ref="V5:W5"/>
    <mergeCell ref="D5:G5"/>
    <mergeCell ref="H5:I5"/>
    <mergeCell ref="J5:K5"/>
    <mergeCell ref="L5:M5"/>
    <mergeCell ref="N5:O5"/>
    <mergeCell ref="R4:U4"/>
    <mergeCell ref="AH5:AI5"/>
    <mergeCell ref="AJ5:AK5"/>
    <mergeCell ref="AL5:AM5"/>
    <mergeCell ref="AH4:AK4"/>
    <mergeCell ref="AL4:AO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7" workbookViewId="0">
      <selection activeCell="H32" sqref="H32"/>
    </sheetView>
  </sheetViews>
  <sheetFormatPr defaultColWidth="11.42578125" defaultRowHeight="15"/>
  <sheetData>
    <row r="1" spans="1:5">
      <c r="A1" s="86" t="s">
        <v>696</v>
      </c>
      <c r="B1" s="86"/>
      <c r="C1" s="86"/>
      <c r="D1" s="86"/>
      <c r="E1" s="86"/>
    </row>
    <row r="2" spans="1:5">
      <c r="A2" s="86" t="s">
        <v>697</v>
      </c>
      <c r="B2" s="86" t="s">
        <v>698</v>
      </c>
      <c r="C2" s="86" t="s">
        <v>699</v>
      </c>
      <c r="D2" s="86" t="s">
        <v>15</v>
      </c>
      <c r="E2" s="88" t="s">
        <v>714</v>
      </c>
    </row>
    <row r="3" spans="1:5">
      <c r="A3" s="86" t="s">
        <v>703</v>
      </c>
      <c r="B3" s="86" t="s">
        <v>716</v>
      </c>
      <c r="C3" s="87" t="s">
        <v>710</v>
      </c>
      <c r="D3" s="87" t="s">
        <v>711</v>
      </c>
      <c r="E3" s="86" t="s">
        <v>715</v>
      </c>
    </row>
    <row r="4" spans="1:5">
      <c r="A4" s="85" t="s">
        <v>701</v>
      </c>
      <c r="B4" s="86" t="s">
        <v>713</v>
      </c>
      <c r="C4" s="86"/>
      <c r="D4" s="87" t="s">
        <v>710</v>
      </c>
      <c r="E4" s="87" t="s">
        <v>710</v>
      </c>
    </row>
    <row r="5" spans="1:5">
      <c r="A5" s="85" t="s">
        <v>704</v>
      </c>
      <c r="B5" s="86"/>
      <c r="C5" s="86"/>
      <c r="D5" s="86"/>
      <c r="E5" s="86"/>
    </row>
    <row r="6" spans="1:5">
      <c r="A6" s="85" t="s">
        <v>705</v>
      </c>
      <c r="B6" s="86" t="s">
        <v>713</v>
      </c>
      <c r="C6" s="87" t="s">
        <v>711</v>
      </c>
      <c r="D6" s="87" t="s">
        <v>710</v>
      </c>
      <c r="E6" s="87" t="s">
        <v>710</v>
      </c>
    </row>
    <row r="7" spans="1:5">
      <c r="A7" s="85" t="s">
        <v>702</v>
      </c>
      <c r="B7" s="86" t="s">
        <v>717</v>
      </c>
      <c r="C7" s="87" t="s">
        <v>710</v>
      </c>
      <c r="D7" s="87" t="s">
        <v>710</v>
      </c>
      <c r="E7" s="87" t="s">
        <v>710</v>
      </c>
    </row>
    <row r="8" spans="1:5">
      <c r="A8" s="85" t="s">
        <v>700</v>
      </c>
      <c r="B8" s="86" t="s">
        <v>713</v>
      </c>
      <c r="C8" s="87" t="s">
        <v>710</v>
      </c>
      <c r="D8" s="87" t="s">
        <v>710</v>
      </c>
      <c r="E8" s="87" t="s">
        <v>710</v>
      </c>
    </row>
    <row r="11" spans="1:5">
      <c r="A11" s="85" t="s">
        <v>706</v>
      </c>
      <c r="B11" s="86"/>
    </row>
    <row r="12" spans="1:5">
      <c r="A12" s="85" t="s">
        <v>707</v>
      </c>
      <c r="B12" s="87" t="s">
        <v>710</v>
      </c>
    </row>
    <row r="13" spans="1:5">
      <c r="A13" s="85" t="s">
        <v>708</v>
      </c>
      <c r="B13" s="87" t="s">
        <v>711</v>
      </c>
    </row>
    <row r="14" spans="1:5">
      <c r="A14" s="85" t="s">
        <v>709</v>
      </c>
      <c r="B14" s="87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zoomScaleNormal="100" workbookViewId="0">
      <selection activeCell="H1" sqref="H1"/>
    </sheetView>
  </sheetViews>
  <sheetFormatPr defaultRowHeight="15"/>
  <cols>
    <col min="2" max="2" width="11.140625" bestFit="1" customWidth="1"/>
    <col min="11" max="11" width="11.140625" bestFit="1" customWidth="1"/>
    <col min="12" max="12" width="10.140625" bestFit="1" customWidth="1"/>
  </cols>
  <sheetData>
    <row r="1" spans="1:41">
      <c r="A1" s="148" t="s">
        <v>718</v>
      </c>
      <c r="B1" s="148"/>
      <c r="C1" s="148"/>
      <c r="D1" s="148"/>
    </row>
    <row r="2" spans="1:41">
      <c r="A2" s="148" t="s">
        <v>254</v>
      </c>
      <c r="B2" s="148"/>
      <c r="C2" s="148"/>
      <c r="D2" s="148"/>
    </row>
    <row r="3" spans="1:41">
      <c r="A3" s="151" t="s">
        <v>104</v>
      </c>
      <c r="B3" s="151"/>
      <c r="C3" s="151"/>
      <c r="D3" s="150" t="s">
        <v>7</v>
      </c>
      <c r="E3" s="150"/>
      <c r="F3" s="150"/>
      <c r="G3" s="150"/>
      <c r="H3" s="150"/>
      <c r="I3" s="150"/>
      <c r="J3" s="150"/>
      <c r="K3" s="150"/>
      <c r="L3" s="150" t="s">
        <v>105</v>
      </c>
      <c r="M3" s="150"/>
      <c r="N3" s="150"/>
      <c r="O3" s="150"/>
      <c r="P3" s="150"/>
      <c r="Q3" s="150"/>
      <c r="R3" s="150" t="s">
        <v>140</v>
      </c>
      <c r="S3" s="150"/>
      <c r="T3" s="150"/>
      <c r="U3" s="150"/>
      <c r="V3" s="150"/>
      <c r="W3" s="150"/>
      <c r="X3" s="150" t="s">
        <v>141</v>
      </c>
      <c r="Y3" s="150"/>
      <c r="Z3" s="150"/>
      <c r="AA3" s="150"/>
      <c r="AB3" s="150"/>
      <c r="AC3" s="150"/>
      <c r="AD3" s="150" t="s">
        <v>142</v>
      </c>
      <c r="AE3" s="150"/>
      <c r="AF3" s="150"/>
      <c r="AG3" s="150"/>
      <c r="AH3" s="150"/>
      <c r="AI3" s="150"/>
      <c r="AJ3" s="150" t="s">
        <v>107</v>
      </c>
      <c r="AK3" s="150"/>
      <c r="AL3" s="150"/>
      <c r="AM3" s="150"/>
      <c r="AN3" s="150"/>
      <c r="AO3" s="150"/>
    </row>
    <row r="4" spans="1:41">
      <c r="A4" s="33"/>
      <c r="B4" s="89"/>
      <c r="C4" s="34"/>
      <c r="D4" s="150" t="s">
        <v>31</v>
      </c>
      <c r="E4" s="150"/>
      <c r="F4" s="150"/>
      <c r="G4" s="150"/>
      <c r="H4" s="152" t="s">
        <v>719</v>
      </c>
      <c r="I4" s="153"/>
      <c r="J4" s="152" t="s">
        <v>720</v>
      </c>
      <c r="K4" s="153"/>
      <c r="L4" s="150" t="s">
        <v>31</v>
      </c>
      <c r="M4" s="150"/>
      <c r="N4" s="150" t="s">
        <v>719</v>
      </c>
      <c r="O4" s="150"/>
      <c r="P4" s="150" t="s">
        <v>720</v>
      </c>
      <c r="Q4" s="150"/>
      <c r="R4" s="150" t="s">
        <v>31</v>
      </c>
      <c r="S4" s="150"/>
      <c r="T4" s="150" t="s">
        <v>719</v>
      </c>
      <c r="U4" s="150"/>
      <c r="V4" s="150" t="s">
        <v>720</v>
      </c>
      <c r="W4" s="150"/>
      <c r="X4" s="150" t="s">
        <v>31</v>
      </c>
      <c r="Y4" s="150"/>
      <c r="Z4" s="150" t="s">
        <v>719</v>
      </c>
      <c r="AA4" s="150"/>
      <c r="AB4" s="150" t="s">
        <v>720</v>
      </c>
      <c r="AC4" s="150"/>
      <c r="AD4" s="150" t="s">
        <v>31</v>
      </c>
      <c r="AE4" s="150"/>
      <c r="AF4" s="150" t="s">
        <v>719</v>
      </c>
      <c r="AG4" s="150"/>
      <c r="AH4" s="150" t="s">
        <v>720</v>
      </c>
      <c r="AI4" s="150"/>
      <c r="AJ4" s="150" t="s">
        <v>31</v>
      </c>
      <c r="AK4" s="150"/>
      <c r="AL4" s="150" t="s">
        <v>719</v>
      </c>
      <c r="AM4" s="150"/>
      <c r="AN4" s="150" t="s">
        <v>720</v>
      </c>
      <c r="AO4" s="150"/>
    </row>
    <row r="5" spans="1:41" ht="25.5">
      <c r="A5" s="35"/>
      <c r="B5" s="36"/>
      <c r="C5" s="37"/>
      <c r="D5" s="150" t="s">
        <v>112</v>
      </c>
      <c r="E5" s="150"/>
      <c r="F5" s="150"/>
      <c r="G5" s="90" t="s">
        <v>113</v>
      </c>
      <c r="H5" s="90" t="s">
        <v>112</v>
      </c>
      <c r="I5" s="90" t="s">
        <v>113</v>
      </c>
      <c r="J5" s="90" t="s">
        <v>112</v>
      </c>
      <c r="K5" s="90" t="s">
        <v>113</v>
      </c>
      <c r="L5" s="90" t="s">
        <v>112</v>
      </c>
      <c r="M5" s="90" t="s">
        <v>113</v>
      </c>
      <c r="N5" s="90" t="s">
        <v>112</v>
      </c>
      <c r="O5" s="90" t="s">
        <v>113</v>
      </c>
      <c r="P5" s="90" t="s">
        <v>112</v>
      </c>
      <c r="Q5" s="90" t="s">
        <v>113</v>
      </c>
      <c r="R5" s="90" t="s">
        <v>112</v>
      </c>
      <c r="S5" s="90" t="s">
        <v>113</v>
      </c>
      <c r="T5" s="90" t="s">
        <v>112</v>
      </c>
      <c r="U5" s="90" t="s">
        <v>113</v>
      </c>
      <c r="V5" s="90" t="s">
        <v>112</v>
      </c>
      <c r="W5" s="90" t="s">
        <v>113</v>
      </c>
      <c r="X5" s="90" t="s">
        <v>112</v>
      </c>
      <c r="Y5" s="90" t="s">
        <v>113</v>
      </c>
      <c r="Z5" s="90" t="s">
        <v>112</v>
      </c>
      <c r="AA5" s="90" t="s">
        <v>113</v>
      </c>
      <c r="AB5" s="90" t="s">
        <v>112</v>
      </c>
      <c r="AC5" s="90" t="s">
        <v>113</v>
      </c>
      <c r="AD5" s="90" t="s">
        <v>112</v>
      </c>
      <c r="AE5" s="90" t="s">
        <v>113</v>
      </c>
      <c r="AF5" s="90" t="s">
        <v>112</v>
      </c>
      <c r="AG5" s="90" t="s">
        <v>113</v>
      </c>
      <c r="AH5" s="90" t="s">
        <v>112</v>
      </c>
      <c r="AI5" s="90" t="s">
        <v>113</v>
      </c>
      <c r="AJ5" s="90" t="s">
        <v>112</v>
      </c>
      <c r="AK5" s="90" t="s">
        <v>113</v>
      </c>
      <c r="AL5" s="90" t="s">
        <v>112</v>
      </c>
      <c r="AM5" s="90" t="s">
        <v>113</v>
      </c>
      <c r="AN5" s="90" t="s">
        <v>112</v>
      </c>
      <c r="AO5" s="90" t="s">
        <v>113</v>
      </c>
    </row>
    <row r="6" spans="1:41" ht="25.5">
      <c r="A6" s="150" t="s">
        <v>721</v>
      </c>
      <c r="B6" s="150"/>
      <c r="C6" s="150"/>
      <c r="D6" s="150" t="s">
        <v>722</v>
      </c>
      <c r="E6" s="150"/>
      <c r="F6" s="150"/>
      <c r="G6" s="90" t="s">
        <v>723</v>
      </c>
      <c r="H6" s="90" t="s">
        <v>724</v>
      </c>
      <c r="I6" s="90" t="s">
        <v>725</v>
      </c>
      <c r="J6" s="90" t="s">
        <v>726</v>
      </c>
      <c r="K6" s="90" t="s">
        <v>727</v>
      </c>
      <c r="L6" s="91">
        <v>19302448</v>
      </c>
      <c r="M6" s="90" t="s">
        <v>723</v>
      </c>
      <c r="N6" s="90" t="s">
        <v>728</v>
      </c>
      <c r="O6" s="90" t="s">
        <v>729</v>
      </c>
      <c r="P6" s="90" t="s">
        <v>730</v>
      </c>
      <c r="Q6" s="90" t="s">
        <v>729</v>
      </c>
      <c r="R6" s="90" t="s">
        <v>731</v>
      </c>
      <c r="S6" s="90" t="s">
        <v>732</v>
      </c>
      <c r="T6" s="90" t="s">
        <v>733</v>
      </c>
      <c r="U6" s="90" t="s">
        <v>734</v>
      </c>
      <c r="V6" s="90" t="s">
        <v>735</v>
      </c>
      <c r="W6" s="90" t="s">
        <v>736</v>
      </c>
      <c r="X6" s="91">
        <v>263914</v>
      </c>
      <c r="Y6" s="90" t="s">
        <v>732</v>
      </c>
      <c r="Z6" s="90" t="s">
        <v>737</v>
      </c>
      <c r="AA6" s="90" t="s">
        <v>738</v>
      </c>
      <c r="AB6" s="90" t="s">
        <v>739</v>
      </c>
      <c r="AC6" s="90" t="s">
        <v>161</v>
      </c>
      <c r="AD6" s="91">
        <v>211457</v>
      </c>
      <c r="AE6" s="90" t="s">
        <v>740</v>
      </c>
      <c r="AF6" s="90" t="s">
        <v>741</v>
      </c>
      <c r="AG6" s="90" t="s">
        <v>742</v>
      </c>
      <c r="AH6" s="90" t="s">
        <v>743</v>
      </c>
      <c r="AI6" s="90" t="s">
        <v>744</v>
      </c>
      <c r="AJ6" s="91">
        <v>144883</v>
      </c>
      <c r="AK6" s="90" t="s">
        <v>378</v>
      </c>
      <c r="AL6" s="90" t="s">
        <v>745</v>
      </c>
      <c r="AM6" s="90" t="s">
        <v>746</v>
      </c>
      <c r="AN6" s="90" t="s">
        <v>747</v>
      </c>
      <c r="AO6" s="90" t="s">
        <v>748</v>
      </c>
    </row>
    <row r="7" spans="1:41">
      <c r="A7" s="150" t="s">
        <v>749</v>
      </c>
      <c r="B7" s="150"/>
      <c r="C7" s="150"/>
      <c r="D7" s="150" t="s">
        <v>136</v>
      </c>
      <c r="E7" s="150"/>
      <c r="F7" s="150"/>
      <c r="G7" s="90" t="s">
        <v>136</v>
      </c>
      <c r="H7" s="90" t="s">
        <v>136</v>
      </c>
      <c r="I7" s="90" t="s">
        <v>136</v>
      </c>
      <c r="J7" s="90" t="s">
        <v>136</v>
      </c>
      <c r="K7" s="90" t="s">
        <v>136</v>
      </c>
      <c r="L7" s="90" t="s">
        <v>136</v>
      </c>
      <c r="M7" s="90" t="s">
        <v>136</v>
      </c>
      <c r="N7" s="90" t="s">
        <v>136</v>
      </c>
      <c r="O7" s="90" t="s">
        <v>136</v>
      </c>
      <c r="P7" s="90" t="s">
        <v>136</v>
      </c>
      <c r="Q7" s="90" t="s">
        <v>136</v>
      </c>
      <c r="R7" s="90" t="s">
        <v>136</v>
      </c>
      <c r="S7" s="90" t="s">
        <v>136</v>
      </c>
      <c r="T7" s="90" t="s">
        <v>136</v>
      </c>
      <c r="U7" s="90" t="s">
        <v>136</v>
      </c>
      <c r="V7" s="90" t="s">
        <v>136</v>
      </c>
      <c r="W7" s="90" t="s">
        <v>136</v>
      </c>
      <c r="X7" s="90" t="s">
        <v>136</v>
      </c>
      <c r="Y7" s="90" t="s">
        <v>136</v>
      </c>
      <c r="Z7" s="90" t="s">
        <v>136</v>
      </c>
      <c r="AA7" s="90" t="s">
        <v>136</v>
      </c>
      <c r="AB7" s="90" t="s">
        <v>136</v>
      </c>
      <c r="AC7" s="90" t="s">
        <v>136</v>
      </c>
      <c r="AD7" s="90" t="s">
        <v>136</v>
      </c>
      <c r="AE7" s="90" t="s">
        <v>136</v>
      </c>
      <c r="AF7" s="90" t="s">
        <v>136</v>
      </c>
      <c r="AG7" s="90" t="s">
        <v>136</v>
      </c>
      <c r="AH7" s="90" t="s">
        <v>136</v>
      </c>
      <c r="AI7" s="90" t="s">
        <v>136</v>
      </c>
      <c r="AJ7" s="90" t="s">
        <v>136</v>
      </c>
      <c r="AK7" s="90" t="s">
        <v>136</v>
      </c>
      <c r="AL7" s="90" t="s">
        <v>136</v>
      </c>
      <c r="AM7" s="90" t="s">
        <v>136</v>
      </c>
      <c r="AN7" s="90" t="s">
        <v>136</v>
      </c>
      <c r="AO7" s="90" t="s">
        <v>136</v>
      </c>
    </row>
    <row r="8" spans="1:41">
      <c r="A8" s="150" t="s">
        <v>750</v>
      </c>
      <c r="B8" s="150"/>
      <c r="C8" s="150"/>
      <c r="D8" s="150" t="s">
        <v>653</v>
      </c>
      <c r="E8" s="150"/>
      <c r="F8" s="150"/>
      <c r="G8" s="90" t="s">
        <v>115</v>
      </c>
      <c r="H8" s="90" t="s">
        <v>751</v>
      </c>
      <c r="I8" s="90" t="s">
        <v>115</v>
      </c>
      <c r="J8" s="90" t="s">
        <v>752</v>
      </c>
      <c r="K8" s="90" t="s">
        <v>115</v>
      </c>
      <c r="L8" s="90" t="s">
        <v>753</v>
      </c>
      <c r="M8" s="90" t="s">
        <v>115</v>
      </c>
      <c r="N8" s="90" t="s">
        <v>752</v>
      </c>
      <c r="O8" s="90" t="s">
        <v>115</v>
      </c>
      <c r="P8" s="90" t="s">
        <v>754</v>
      </c>
      <c r="Q8" s="90" t="s">
        <v>115</v>
      </c>
      <c r="R8" s="42">
        <v>5.1999999999999998E-2</v>
      </c>
      <c r="S8" s="90" t="s">
        <v>197</v>
      </c>
      <c r="T8" s="90" t="s">
        <v>665</v>
      </c>
      <c r="U8" s="90" t="s">
        <v>755</v>
      </c>
      <c r="V8" s="90" t="s">
        <v>518</v>
      </c>
      <c r="W8" s="90" t="s">
        <v>756</v>
      </c>
      <c r="X8" s="42">
        <v>6.5000000000000002E-2</v>
      </c>
      <c r="Y8" s="90" t="s">
        <v>117</v>
      </c>
      <c r="Z8" s="90" t="s">
        <v>219</v>
      </c>
      <c r="AA8" s="90" t="s">
        <v>196</v>
      </c>
      <c r="AB8" s="90" t="s">
        <v>753</v>
      </c>
      <c r="AC8" s="90" t="s">
        <v>196</v>
      </c>
      <c r="AD8" s="42">
        <v>7.1999999999999995E-2</v>
      </c>
      <c r="AE8" s="90" t="s">
        <v>117</v>
      </c>
      <c r="AF8" s="90" t="s">
        <v>759</v>
      </c>
      <c r="AG8" s="90" t="s">
        <v>197</v>
      </c>
      <c r="AH8" s="90" t="s">
        <v>760</v>
      </c>
      <c r="AI8" s="90" t="s">
        <v>197</v>
      </c>
      <c r="AJ8" s="42">
        <v>6.8000000000000005E-2</v>
      </c>
      <c r="AK8" s="90" t="s">
        <v>196</v>
      </c>
      <c r="AL8" s="90" t="s">
        <v>758</v>
      </c>
      <c r="AM8" s="90" t="s">
        <v>197</v>
      </c>
      <c r="AN8" s="90" t="s">
        <v>761</v>
      </c>
      <c r="AO8" s="90" t="s">
        <v>197</v>
      </c>
    </row>
    <row r="9" spans="1:41" ht="15" customHeight="1">
      <c r="A9" s="152" t="s">
        <v>762</v>
      </c>
      <c r="B9" s="154"/>
      <c r="C9" s="153"/>
      <c r="D9" s="150" t="s">
        <v>763</v>
      </c>
      <c r="E9" s="150"/>
      <c r="F9" s="150"/>
      <c r="G9" s="90" t="s">
        <v>115</v>
      </c>
      <c r="H9" s="90" t="s">
        <v>764</v>
      </c>
      <c r="I9" s="90" t="s">
        <v>115</v>
      </c>
      <c r="J9" s="90" t="s">
        <v>765</v>
      </c>
      <c r="K9" s="90" t="s">
        <v>115</v>
      </c>
      <c r="L9" s="90" t="s">
        <v>766</v>
      </c>
      <c r="M9" s="90" t="s">
        <v>115</v>
      </c>
      <c r="N9" s="90" t="s">
        <v>132</v>
      </c>
      <c r="O9" s="90" t="s">
        <v>115</v>
      </c>
      <c r="P9" s="90" t="s">
        <v>114</v>
      </c>
      <c r="Q9" s="90" t="s">
        <v>115</v>
      </c>
      <c r="R9" s="42">
        <v>9.7000000000000003E-2</v>
      </c>
      <c r="S9" s="90" t="s">
        <v>756</v>
      </c>
      <c r="T9" s="90" t="s">
        <v>212</v>
      </c>
      <c r="U9" s="90" t="s">
        <v>119</v>
      </c>
      <c r="V9" s="90" t="s">
        <v>768</v>
      </c>
      <c r="W9" s="90" t="s">
        <v>755</v>
      </c>
      <c r="X9" s="42">
        <v>0.13</v>
      </c>
      <c r="Y9" s="90" t="s">
        <v>196</v>
      </c>
      <c r="Z9" s="90" t="s">
        <v>770</v>
      </c>
      <c r="AA9" s="90" t="s">
        <v>756</v>
      </c>
      <c r="AB9" s="90" t="s">
        <v>544</v>
      </c>
      <c r="AC9" s="90" t="s">
        <v>756</v>
      </c>
      <c r="AD9" s="42">
        <v>0.13500000000000001</v>
      </c>
      <c r="AE9" s="90" t="s">
        <v>197</v>
      </c>
      <c r="AF9" s="90" t="s">
        <v>771</v>
      </c>
      <c r="AG9" s="90" t="s">
        <v>756</v>
      </c>
      <c r="AH9" s="90" t="s">
        <v>772</v>
      </c>
      <c r="AI9" s="90" t="s">
        <v>756</v>
      </c>
      <c r="AJ9" s="42">
        <v>0.127</v>
      </c>
      <c r="AK9" s="90" t="s">
        <v>197</v>
      </c>
      <c r="AL9" s="90" t="s">
        <v>769</v>
      </c>
      <c r="AM9" s="90" t="s">
        <v>756</v>
      </c>
      <c r="AN9" s="90" t="s">
        <v>766</v>
      </c>
      <c r="AO9" s="90" t="s">
        <v>755</v>
      </c>
    </row>
    <row r="10" spans="1:41" ht="15" customHeight="1">
      <c r="A10" s="152" t="s">
        <v>773</v>
      </c>
      <c r="B10" s="154"/>
      <c r="C10" s="153"/>
      <c r="D10" s="150" t="s">
        <v>774</v>
      </c>
      <c r="E10" s="150"/>
      <c r="F10" s="150"/>
      <c r="G10" s="90" t="s">
        <v>115</v>
      </c>
      <c r="H10" s="90" t="s">
        <v>162</v>
      </c>
      <c r="I10" s="90" t="s">
        <v>115</v>
      </c>
      <c r="J10" s="90" t="s">
        <v>124</v>
      </c>
      <c r="K10" s="90" t="s">
        <v>115</v>
      </c>
      <c r="L10" s="42">
        <v>4.2000000000000003E-2</v>
      </c>
      <c r="M10" s="90" t="s">
        <v>115</v>
      </c>
      <c r="N10" s="90" t="s">
        <v>162</v>
      </c>
      <c r="O10" s="90" t="s">
        <v>115</v>
      </c>
      <c r="P10" s="90" t="s">
        <v>776</v>
      </c>
      <c r="Q10" s="90" t="s">
        <v>115</v>
      </c>
      <c r="R10" s="42">
        <v>3.3000000000000002E-2</v>
      </c>
      <c r="S10" s="90" t="s">
        <v>196</v>
      </c>
      <c r="T10" s="90" t="s">
        <v>512</v>
      </c>
      <c r="U10" s="90" t="s">
        <v>196</v>
      </c>
      <c r="V10" s="90" t="s">
        <v>777</v>
      </c>
      <c r="W10" s="90" t="s">
        <v>197</v>
      </c>
      <c r="X10" s="42">
        <v>4.4999999999999998E-2</v>
      </c>
      <c r="Y10" s="90" t="s">
        <v>117</v>
      </c>
      <c r="Z10" s="90" t="s">
        <v>778</v>
      </c>
      <c r="AA10" s="90" t="s">
        <v>196</v>
      </c>
      <c r="AB10" s="90" t="s">
        <v>775</v>
      </c>
      <c r="AC10" s="90" t="s">
        <v>117</v>
      </c>
      <c r="AD10" s="42">
        <v>4.2999999999999997E-2</v>
      </c>
      <c r="AE10" s="90" t="s">
        <v>117</v>
      </c>
      <c r="AF10" s="90" t="s">
        <v>775</v>
      </c>
      <c r="AG10" s="90" t="s">
        <v>196</v>
      </c>
      <c r="AH10" s="90" t="s">
        <v>774</v>
      </c>
      <c r="AI10" s="90" t="s">
        <v>117</v>
      </c>
      <c r="AJ10" s="42">
        <v>3.9E-2</v>
      </c>
      <c r="AK10" s="90" t="s">
        <v>196</v>
      </c>
      <c r="AL10" s="90" t="s">
        <v>124</v>
      </c>
      <c r="AM10" s="90" t="s">
        <v>197</v>
      </c>
      <c r="AN10" s="90" t="s">
        <v>779</v>
      </c>
      <c r="AO10" s="90" t="s">
        <v>196</v>
      </c>
    </row>
    <row r="11" spans="1:41" ht="15" customHeight="1">
      <c r="A11" s="152" t="s">
        <v>780</v>
      </c>
      <c r="B11" s="154"/>
      <c r="C11" s="153"/>
      <c r="D11" s="150" t="s">
        <v>497</v>
      </c>
      <c r="E11" s="150"/>
      <c r="F11" s="150"/>
      <c r="G11" s="90" t="s">
        <v>115</v>
      </c>
      <c r="H11" s="90" t="s">
        <v>781</v>
      </c>
      <c r="I11" s="90" t="s">
        <v>115</v>
      </c>
      <c r="J11" s="90" t="s">
        <v>457</v>
      </c>
      <c r="K11" s="90" t="s">
        <v>115</v>
      </c>
      <c r="L11" s="95">
        <v>0.10100000000000001</v>
      </c>
      <c r="M11" s="90" t="s">
        <v>115</v>
      </c>
      <c r="N11" s="90" t="s">
        <v>782</v>
      </c>
      <c r="O11" s="90" t="s">
        <v>115</v>
      </c>
      <c r="P11" s="90" t="s">
        <v>767</v>
      </c>
      <c r="Q11" s="90" t="s">
        <v>115</v>
      </c>
      <c r="R11" s="42">
        <v>0.223</v>
      </c>
      <c r="S11" s="90" t="s">
        <v>119</v>
      </c>
      <c r="T11" s="90" t="s">
        <v>783</v>
      </c>
      <c r="U11" s="90" t="s">
        <v>125</v>
      </c>
      <c r="V11" s="90" t="s">
        <v>784</v>
      </c>
      <c r="W11" s="90" t="s">
        <v>125</v>
      </c>
      <c r="X11" s="42">
        <v>0.13100000000000001</v>
      </c>
      <c r="Y11" s="90" t="s">
        <v>197</v>
      </c>
      <c r="Z11" s="90" t="s">
        <v>144</v>
      </c>
      <c r="AA11" s="90" t="s">
        <v>119</v>
      </c>
      <c r="AB11" s="90" t="s">
        <v>785</v>
      </c>
      <c r="AC11" s="90" t="s">
        <v>756</v>
      </c>
      <c r="AD11" s="42">
        <v>0.14000000000000001</v>
      </c>
      <c r="AE11" s="90" t="s">
        <v>197</v>
      </c>
      <c r="AF11" s="90" t="s">
        <v>786</v>
      </c>
      <c r="AG11" s="90" t="s">
        <v>755</v>
      </c>
      <c r="AH11" s="90" t="s">
        <v>659</v>
      </c>
      <c r="AI11" s="90" t="s">
        <v>755</v>
      </c>
      <c r="AJ11" s="42">
        <v>0.191</v>
      </c>
      <c r="AK11" s="90" t="s">
        <v>755</v>
      </c>
      <c r="AL11" s="90" t="s">
        <v>787</v>
      </c>
      <c r="AM11" s="90" t="s">
        <v>788</v>
      </c>
      <c r="AN11" s="90" t="s">
        <v>789</v>
      </c>
      <c r="AO11" s="90" t="s">
        <v>788</v>
      </c>
    </row>
    <row r="12" spans="1:41" ht="15" customHeight="1">
      <c r="A12" s="150" t="s">
        <v>813</v>
      </c>
      <c r="B12" s="150"/>
      <c r="C12" s="150"/>
      <c r="D12" s="150" t="s">
        <v>751</v>
      </c>
      <c r="E12" s="150"/>
      <c r="F12" s="150"/>
      <c r="G12" s="90" t="s">
        <v>115</v>
      </c>
      <c r="H12" s="90" t="s">
        <v>219</v>
      </c>
      <c r="I12" s="90" t="s">
        <v>115</v>
      </c>
      <c r="J12" s="90" t="s">
        <v>178</v>
      </c>
      <c r="K12" s="90" t="s">
        <v>115</v>
      </c>
      <c r="L12" s="95">
        <v>7.0999999999999994E-2</v>
      </c>
      <c r="M12" s="90" t="s">
        <v>115</v>
      </c>
      <c r="N12" s="90" t="s">
        <v>758</v>
      </c>
      <c r="O12" s="90" t="s">
        <v>115</v>
      </c>
      <c r="P12" s="90" t="s">
        <v>219</v>
      </c>
      <c r="Q12" s="90" t="s">
        <v>115</v>
      </c>
      <c r="R12" s="42">
        <v>9.0999999999999998E-2</v>
      </c>
      <c r="S12" s="90" t="s">
        <v>756</v>
      </c>
      <c r="T12" s="90" t="s">
        <v>814</v>
      </c>
      <c r="U12" s="90" t="s">
        <v>119</v>
      </c>
      <c r="V12" s="90" t="s">
        <v>169</v>
      </c>
      <c r="W12" s="90" t="s">
        <v>119</v>
      </c>
      <c r="X12" s="42">
        <v>8.3000000000000004E-2</v>
      </c>
      <c r="Y12" s="90" t="s">
        <v>196</v>
      </c>
      <c r="Z12" s="90" t="s">
        <v>815</v>
      </c>
      <c r="AA12" s="90" t="s">
        <v>197</v>
      </c>
      <c r="AB12" s="90" t="s">
        <v>147</v>
      </c>
      <c r="AC12" s="90" t="s">
        <v>197</v>
      </c>
      <c r="AD12" s="42">
        <v>9.4E-2</v>
      </c>
      <c r="AE12" s="90" t="s">
        <v>197</v>
      </c>
      <c r="AF12" s="90" t="s">
        <v>814</v>
      </c>
      <c r="AG12" s="90" t="s">
        <v>755</v>
      </c>
      <c r="AH12" s="90" t="s">
        <v>767</v>
      </c>
      <c r="AI12" s="90" t="s">
        <v>755</v>
      </c>
      <c r="AJ12" s="42">
        <v>8.4000000000000005E-2</v>
      </c>
      <c r="AK12" s="90" t="s">
        <v>197</v>
      </c>
      <c r="AL12" s="90" t="s">
        <v>510</v>
      </c>
      <c r="AM12" s="90" t="s">
        <v>197</v>
      </c>
      <c r="AN12" s="90" t="s">
        <v>469</v>
      </c>
      <c r="AO12" s="90" t="s">
        <v>756</v>
      </c>
    </row>
    <row r="13" spans="1:41" ht="15" customHeight="1">
      <c r="A13" s="150" t="s">
        <v>809</v>
      </c>
      <c r="B13" s="150"/>
      <c r="C13" s="150"/>
      <c r="D13" s="150" t="s">
        <v>761</v>
      </c>
      <c r="E13" s="150"/>
      <c r="F13" s="150"/>
      <c r="G13" s="90" t="s">
        <v>115</v>
      </c>
      <c r="H13" s="90" t="s">
        <v>653</v>
      </c>
      <c r="I13" s="90" t="s">
        <v>115</v>
      </c>
      <c r="J13" s="90" t="s">
        <v>752</v>
      </c>
      <c r="K13" s="90" t="s">
        <v>115</v>
      </c>
      <c r="L13" s="95">
        <v>6.6000000000000003E-2</v>
      </c>
      <c r="M13" s="90" t="s">
        <v>115</v>
      </c>
      <c r="N13" s="90" t="s">
        <v>178</v>
      </c>
      <c r="O13" s="90" t="s">
        <v>115</v>
      </c>
      <c r="P13" s="90" t="s">
        <v>757</v>
      </c>
      <c r="Q13" s="90" t="s">
        <v>115</v>
      </c>
      <c r="R13" s="42">
        <v>6.3E-2</v>
      </c>
      <c r="S13" s="90" t="s">
        <v>756</v>
      </c>
      <c r="T13" s="90" t="s">
        <v>757</v>
      </c>
      <c r="U13" s="90" t="s">
        <v>755</v>
      </c>
      <c r="V13" s="90" t="s">
        <v>118</v>
      </c>
      <c r="W13" s="90" t="s">
        <v>755</v>
      </c>
      <c r="X13" s="42">
        <v>6.2E-2</v>
      </c>
      <c r="Y13" s="90" t="s">
        <v>196</v>
      </c>
      <c r="Z13" s="90" t="s">
        <v>761</v>
      </c>
      <c r="AA13" s="90" t="s">
        <v>197</v>
      </c>
      <c r="AB13" s="90" t="s">
        <v>753</v>
      </c>
      <c r="AC13" s="90" t="s">
        <v>196</v>
      </c>
      <c r="AD13" s="42">
        <v>6.8000000000000005E-2</v>
      </c>
      <c r="AE13" s="90" t="s">
        <v>196</v>
      </c>
      <c r="AF13" s="90" t="s">
        <v>219</v>
      </c>
      <c r="AG13" s="90" t="s">
        <v>756</v>
      </c>
      <c r="AH13" s="90" t="s">
        <v>178</v>
      </c>
      <c r="AI13" s="90" t="s">
        <v>197</v>
      </c>
      <c r="AJ13" s="42">
        <v>6.3E-2</v>
      </c>
      <c r="AK13" s="90" t="s">
        <v>197</v>
      </c>
      <c r="AL13" s="90" t="s">
        <v>753</v>
      </c>
      <c r="AM13" s="90" t="s">
        <v>755</v>
      </c>
      <c r="AN13" s="90" t="s">
        <v>757</v>
      </c>
      <c r="AO13" s="90" t="s">
        <v>197</v>
      </c>
    </row>
    <row r="14" spans="1:41" ht="15" customHeight="1">
      <c r="A14" s="150" t="s">
        <v>810</v>
      </c>
      <c r="B14" s="150"/>
      <c r="C14" s="150"/>
      <c r="D14" s="150" t="s">
        <v>653</v>
      </c>
      <c r="E14" s="150"/>
      <c r="F14" s="150"/>
      <c r="G14" s="90" t="s">
        <v>115</v>
      </c>
      <c r="H14" s="90" t="s">
        <v>178</v>
      </c>
      <c r="I14" s="90" t="s">
        <v>115</v>
      </c>
      <c r="J14" s="90" t="s">
        <v>653</v>
      </c>
      <c r="K14" s="90" t="s">
        <v>115</v>
      </c>
      <c r="L14" s="95">
        <v>6.6000000000000003E-2</v>
      </c>
      <c r="M14" s="90" t="s">
        <v>115</v>
      </c>
      <c r="N14" s="90" t="s">
        <v>178</v>
      </c>
      <c r="O14" s="90" t="s">
        <v>115</v>
      </c>
      <c r="P14" s="90" t="s">
        <v>757</v>
      </c>
      <c r="Q14" s="90" t="s">
        <v>115</v>
      </c>
      <c r="R14" s="42">
        <v>5.3999999999999999E-2</v>
      </c>
      <c r="S14" s="90" t="s">
        <v>756</v>
      </c>
      <c r="T14" s="90" t="s">
        <v>797</v>
      </c>
      <c r="U14" s="90" t="s">
        <v>755</v>
      </c>
      <c r="V14" s="90" t="s">
        <v>665</v>
      </c>
      <c r="W14" s="90" t="s">
        <v>755</v>
      </c>
      <c r="X14" s="42">
        <v>5.7000000000000002E-2</v>
      </c>
      <c r="Y14" s="90" t="s">
        <v>196</v>
      </c>
      <c r="Z14" s="90" t="s">
        <v>116</v>
      </c>
      <c r="AA14" s="90" t="s">
        <v>197</v>
      </c>
      <c r="AB14" s="90" t="s">
        <v>572</v>
      </c>
      <c r="AC14" s="90" t="s">
        <v>197</v>
      </c>
      <c r="AD14" s="42">
        <v>6.3E-2</v>
      </c>
      <c r="AE14" s="90" t="s">
        <v>197</v>
      </c>
      <c r="AF14" s="90" t="s">
        <v>653</v>
      </c>
      <c r="AG14" s="90" t="s">
        <v>756</v>
      </c>
      <c r="AH14" s="90" t="s">
        <v>753</v>
      </c>
      <c r="AI14" s="90" t="s">
        <v>756</v>
      </c>
      <c r="AJ14" s="42">
        <v>0.05</v>
      </c>
      <c r="AK14" s="90" t="s">
        <v>197</v>
      </c>
      <c r="AL14" s="90" t="s">
        <v>778</v>
      </c>
      <c r="AM14" s="90" t="s">
        <v>755</v>
      </c>
      <c r="AN14" s="90" t="s">
        <v>811</v>
      </c>
      <c r="AO14" s="90" t="s">
        <v>756</v>
      </c>
    </row>
    <row r="15" spans="1:41" ht="15" customHeight="1">
      <c r="A15" s="150" t="s">
        <v>812</v>
      </c>
      <c r="B15" s="150"/>
      <c r="C15" s="150"/>
      <c r="D15" s="150" t="s">
        <v>219</v>
      </c>
      <c r="E15" s="150"/>
      <c r="F15" s="150"/>
      <c r="G15" s="90" t="s">
        <v>115</v>
      </c>
      <c r="H15" s="90" t="s">
        <v>219</v>
      </c>
      <c r="I15" s="90" t="s">
        <v>115</v>
      </c>
      <c r="J15" s="90" t="s">
        <v>760</v>
      </c>
      <c r="K15" s="90" t="s">
        <v>115</v>
      </c>
      <c r="L15" s="95">
        <v>7.1999999999999995E-2</v>
      </c>
      <c r="M15" s="90" t="s">
        <v>115</v>
      </c>
      <c r="N15" s="90" t="s">
        <v>795</v>
      </c>
      <c r="O15" s="90" t="s">
        <v>115</v>
      </c>
      <c r="P15" s="90" t="s">
        <v>758</v>
      </c>
      <c r="Q15" s="90" t="s">
        <v>115</v>
      </c>
      <c r="R15" s="42">
        <v>5.5E-2</v>
      </c>
      <c r="S15" s="90" t="s">
        <v>756</v>
      </c>
      <c r="T15" s="90" t="s">
        <v>118</v>
      </c>
      <c r="U15" s="90" t="s">
        <v>119</v>
      </c>
      <c r="V15" s="90" t="s">
        <v>778</v>
      </c>
      <c r="W15" s="90" t="s">
        <v>755</v>
      </c>
      <c r="X15" s="42">
        <v>6.3E-2</v>
      </c>
      <c r="Y15" s="90" t="s">
        <v>196</v>
      </c>
      <c r="Z15" s="90" t="s">
        <v>199</v>
      </c>
      <c r="AA15" s="90" t="s">
        <v>197</v>
      </c>
      <c r="AB15" s="90" t="s">
        <v>757</v>
      </c>
      <c r="AC15" s="90" t="s">
        <v>197</v>
      </c>
      <c r="AD15" s="42">
        <v>6.4000000000000001E-2</v>
      </c>
      <c r="AE15" s="90" t="s">
        <v>196</v>
      </c>
      <c r="AF15" s="90" t="s">
        <v>752</v>
      </c>
      <c r="AG15" s="90" t="s">
        <v>756</v>
      </c>
      <c r="AH15" s="90" t="s">
        <v>761</v>
      </c>
      <c r="AI15" s="90" t="s">
        <v>756</v>
      </c>
      <c r="AJ15" s="42">
        <v>5.8000000000000003E-2</v>
      </c>
      <c r="AK15" s="90" t="s">
        <v>197</v>
      </c>
      <c r="AL15" s="90" t="s">
        <v>792</v>
      </c>
      <c r="AM15" s="90" t="s">
        <v>755</v>
      </c>
      <c r="AN15" s="90" t="s">
        <v>754</v>
      </c>
      <c r="AO15" s="90" t="s">
        <v>756</v>
      </c>
    </row>
    <row r="16" spans="1:41" ht="15" customHeight="1">
      <c r="A16" s="150" t="s">
        <v>790</v>
      </c>
      <c r="B16" s="150"/>
      <c r="C16" s="150"/>
      <c r="D16" s="150" t="s">
        <v>791</v>
      </c>
      <c r="E16" s="150"/>
      <c r="F16" s="150"/>
      <c r="G16" s="90" t="s">
        <v>115</v>
      </c>
      <c r="H16" s="90" t="s">
        <v>791</v>
      </c>
      <c r="I16" s="90" t="s">
        <v>115</v>
      </c>
      <c r="J16" s="90" t="s">
        <v>791</v>
      </c>
      <c r="K16" s="90" t="s">
        <v>115</v>
      </c>
      <c r="L16" s="95">
        <v>7.5999999999999998E-2</v>
      </c>
      <c r="M16" s="90" t="s">
        <v>115</v>
      </c>
      <c r="N16" s="90" t="s">
        <v>209</v>
      </c>
      <c r="O16" s="90" t="s">
        <v>115</v>
      </c>
      <c r="P16" s="90" t="s">
        <v>759</v>
      </c>
      <c r="Q16" s="90" t="s">
        <v>115</v>
      </c>
      <c r="R16" s="42">
        <v>5.7000000000000002E-2</v>
      </c>
      <c r="S16" s="90" t="s">
        <v>197</v>
      </c>
      <c r="T16" s="90" t="s">
        <v>754</v>
      </c>
      <c r="U16" s="90" t="s">
        <v>756</v>
      </c>
      <c r="V16" s="90" t="s">
        <v>754</v>
      </c>
      <c r="W16" s="90" t="s">
        <v>755</v>
      </c>
      <c r="X16" s="42">
        <v>6.7000000000000004E-2</v>
      </c>
      <c r="Y16" s="90" t="s">
        <v>196</v>
      </c>
      <c r="Z16" s="90" t="s">
        <v>751</v>
      </c>
      <c r="AA16" s="90" t="s">
        <v>197</v>
      </c>
      <c r="AB16" s="90" t="s">
        <v>653</v>
      </c>
      <c r="AC16" s="90" t="s">
        <v>196</v>
      </c>
      <c r="AD16" s="42">
        <v>6.3E-2</v>
      </c>
      <c r="AE16" s="90" t="s">
        <v>196</v>
      </c>
      <c r="AF16" s="90" t="s">
        <v>118</v>
      </c>
      <c r="AG16" s="90" t="s">
        <v>197</v>
      </c>
      <c r="AH16" s="90" t="s">
        <v>757</v>
      </c>
      <c r="AI16" s="90" t="s">
        <v>197</v>
      </c>
      <c r="AJ16" s="42">
        <v>5.7000000000000002E-2</v>
      </c>
      <c r="AK16" s="90" t="s">
        <v>196</v>
      </c>
      <c r="AL16" s="90" t="s">
        <v>792</v>
      </c>
      <c r="AM16" s="90" t="s">
        <v>756</v>
      </c>
      <c r="AN16" s="90" t="s">
        <v>793</v>
      </c>
      <c r="AO16" s="90" t="s">
        <v>197</v>
      </c>
    </row>
    <row r="17" spans="1:41" ht="15" customHeight="1">
      <c r="A17" s="150" t="s">
        <v>794</v>
      </c>
      <c r="B17" s="150"/>
      <c r="C17" s="150"/>
      <c r="D17" s="150" t="s">
        <v>758</v>
      </c>
      <c r="E17" s="150"/>
      <c r="F17" s="150"/>
      <c r="G17" s="90" t="s">
        <v>115</v>
      </c>
      <c r="H17" s="90" t="s">
        <v>529</v>
      </c>
      <c r="I17" s="90" t="s">
        <v>115</v>
      </c>
      <c r="J17" s="90" t="s">
        <v>758</v>
      </c>
      <c r="K17" s="90" t="s">
        <v>115</v>
      </c>
      <c r="L17" s="95">
        <v>7.1999999999999995E-2</v>
      </c>
      <c r="M17" s="90" t="s">
        <v>115</v>
      </c>
      <c r="N17" s="90" t="s">
        <v>758</v>
      </c>
      <c r="O17" s="90" t="s">
        <v>115</v>
      </c>
      <c r="P17" s="90" t="s">
        <v>758</v>
      </c>
      <c r="Q17" s="90" t="s">
        <v>115</v>
      </c>
      <c r="R17" s="42">
        <v>5.8999999999999997E-2</v>
      </c>
      <c r="S17" s="90" t="s">
        <v>197</v>
      </c>
      <c r="T17" s="90" t="s">
        <v>792</v>
      </c>
      <c r="U17" s="90" t="s">
        <v>755</v>
      </c>
      <c r="V17" s="90" t="s">
        <v>753</v>
      </c>
      <c r="W17" s="90" t="s">
        <v>756</v>
      </c>
      <c r="X17" s="42">
        <v>7.2999999999999995E-2</v>
      </c>
      <c r="Y17" s="90" t="s">
        <v>196</v>
      </c>
      <c r="Z17" s="90" t="s">
        <v>795</v>
      </c>
      <c r="AA17" s="90" t="s">
        <v>197</v>
      </c>
      <c r="AB17" s="90" t="s">
        <v>758</v>
      </c>
      <c r="AC17" s="90" t="s">
        <v>197</v>
      </c>
      <c r="AD17" s="42">
        <v>6.6000000000000003E-2</v>
      </c>
      <c r="AE17" s="90" t="s">
        <v>196</v>
      </c>
      <c r="AF17" s="90" t="s">
        <v>529</v>
      </c>
      <c r="AG17" s="90" t="s">
        <v>196</v>
      </c>
      <c r="AH17" s="90" t="s">
        <v>118</v>
      </c>
      <c r="AI17" s="90" t="s">
        <v>197</v>
      </c>
      <c r="AJ17" s="42">
        <v>6.0999999999999999E-2</v>
      </c>
      <c r="AK17" s="90" t="s">
        <v>196</v>
      </c>
      <c r="AL17" s="90" t="s">
        <v>753</v>
      </c>
      <c r="AM17" s="90" t="s">
        <v>197</v>
      </c>
      <c r="AN17" s="90" t="s">
        <v>118</v>
      </c>
      <c r="AO17" s="90" t="s">
        <v>197</v>
      </c>
    </row>
    <row r="18" spans="1:41">
      <c r="A18" s="150" t="s">
        <v>796</v>
      </c>
      <c r="B18" s="150"/>
      <c r="C18" s="150"/>
      <c r="D18" s="150" t="s">
        <v>752</v>
      </c>
      <c r="E18" s="150"/>
      <c r="F18" s="150"/>
      <c r="G18" s="90" t="s">
        <v>115</v>
      </c>
      <c r="H18" s="90" t="s">
        <v>118</v>
      </c>
      <c r="I18" s="90" t="s">
        <v>115</v>
      </c>
      <c r="J18" s="90" t="s">
        <v>761</v>
      </c>
      <c r="K18" s="90" t="s">
        <v>115</v>
      </c>
      <c r="L18" s="95">
        <v>6.3E-2</v>
      </c>
      <c r="M18" s="90" t="s">
        <v>115</v>
      </c>
      <c r="N18" s="90" t="s">
        <v>118</v>
      </c>
      <c r="O18" s="90" t="s">
        <v>115</v>
      </c>
      <c r="P18" s="90" t="s">
        <v>761</v>
      </c>
      <c r="Q18" s="90" t="s">
        <v>115</v>
      </c>
      <c r="R18" s="42">
        <v>5.5E-2</v>
      </c>
      <c r="S18" s="90" t="s">
        <v>755</v>
      </c>
      <c r="T18" s="90" t="s">
        <v>797</v>
      </c>
      <c r="U18" s="90" t="s">
        <v>119</v>
      </c>
      <c r="V18" s="90" t="s">
        <v>116</v>
      </c>
      <c r="W18" s="90" t="s">
        <v>755</v>
      </c>
      <c r="X18" s="42">
        <v>6.2E-2</v>
      </c>
      <c r="Y18" s="90" t="s">
        <v>196</v>
      </c>
      <c r="Z18" s="90" t="s">
        <v>118</v>
      </c>
      <c r="AA18" s="90" t="s">
        <v>197</v>
      </c>
      <c r="AB18" s="90" t="s">
        <v>118</v>
      </c>
      <c r="AC18" s="90" t="s">
        <v>196</v>
      </c>
      <c r="AD18" s="42">
        <v>5.2999999999999999E-2</v>
      </c>
      <c r="AE18" s="90" t="s">
        <v>196</v>
      </c>
      <c r="AF18" s="90" t="s">
        <v>518</v>
      </c>
      <c r="AG18" s="90" t="s">
        <v>196</v>
      </c>
      <c r="AH18" s="90" t="s">
        <v>793</v>
      </c>
      <c r="AI18" s="90" t="s">
        <v>197</v>
      </c>
      <c r="AJ18" s="42">
        <v>5.7000000000000002E-2</v>
      </c>
      <c r="AK18" s="90" t="s">
        <v>197</v>
      </c>
      <c r="AL18" s="90" t="s">
        <v>753</v>
      </c>
      <c r="AM18" s="90" t="s">
        <v>756</v>
      </c>
      <c r="AN18" s="90" t="s">
        <v>572</v>
      </c>
      <c r="AO18" s="90" t="s">
        <v>197</v>
      </c>
    </row>
    <row r="19" spans="1:41">
      <c r="A19" s="150" t="s">
        <v>798</v>
      </c>
      <c r="B19" s="150"/>
      <c r="C19" s="150"/>
      <c r="D19" s="150" t="s">
        <v>797</v>
      </c>
      <c r="E19" s="150"/>
      <c r="F19" s="150"/>
      <c r="G19" s="90" t="s">
        <v>115</v>
      </c>
      <c r="H19" s="90" t="s">
        <v>165</v>
      </c>
      <c r="I19" s="90" t="s">
        <v>115</v>
      </c>
      <c r="J19" s="90" t="s">
        <v>665</v>
      </c>
      <c r="K19" s="90" t="s">
        <v>115</v>
      </c>
      <c r="L19" s="95">
        <v>5.2999999999999999E-2</v>
      </c>
      <c r="M19" s="90" t="s">
        <v>115</v>
      </c>
      <c r="N19" s="90" t="s">
        <v>165</v>
      </c>
      <c r="O19" s="90" t="s">
        <v>115</v>
      </c>
      <c r="P19" s="90" t="s">
        <v>572</v>
      </c>
      <c r="Q19" s="90" t="s">
        <v>115</v>
      </c>
      <c r="R19" s="42">
        <v>4.1000000000000002E-2</v>
      </c>
      <c r="S19" s="90" t="s">
        <v>197</v>
      </c>
      <c r="T19" s="90" t="s">
        <v>774</v>
      </c>
      <c r="U19" s="90" t="s">
        <v>755</v>
      </c>
      <c r="V19" s="90" t="s">
        <v>776</v>
      </c>
      <c r="W19" s="90" t="s">
        <v>755</v>
      </c>
      <c r="X19" s="42">
        <v>4.5999999999999999E-2</v>
      </c>
      <c r="Y19" s="90" t="s">
        <v>196</v>
      </c>
      <c r="Z19" s="90" t="s">
        <v>799</v>
      </c>
      <c r="AA19" s="90" t="s">
        <v>196</v>
      </c>
      <c r="AB19" s="90" t="s">
        <v>518</v>
      </c>
      <c r="AC19" s="90" t="s">
        <v>197</v>
      </c>
      <c r="AD19" s="42">
        <v>4.3999999999999997E-2</v>
      </c>
      <c r="AE19" s="90" t="s">
        <v>196</v>
      </c>
      <c r="AF19" s="90" t="s">
        <v>661</v>
      </c>
      <c r="AG19" s="90" t="s">
        <v>197</v>
      </c>
      <c r="AH19" s="90" t="s">
        <v>775</v>
      </c>
      <c r="AI19" s="90" t="s">
        <v>197</v>
      </c>
      <c r="AJ19" s="42">
        <v>4.1000000000000002E-2</v>
      </c>
      <c r="AK19" s="90" t="s">
        <v>196</v>
      </c>
      <c r="AL19" s="90" t="s">
        <v>799</v>
      </c>
      <c r="AM19" s="90" t="s">
        <v>197</v>
      </c>
      <c r="AN19" s="90" t="s">
        <v>124</v>
      </c>
      <c r="AO19" s="90" t="s">
        <v>197</v>
      </c>
    </row>
    <row r="20" spans="1:41">
      <c r="A20" s="150" t="s">
        <v>800</v>
      </c>
      <c r="B20" s="150"/>
      <c r="C20" s="150"/>
      <c r="D20" s="150" t="s">
        <v>801</v>
      </c>
      <c r="E20" s="150"/>
      <c r="F20" s="150"/>
      <c r="G20" s="90" t="s">
        <v>115</v>
      </c>
      <c r="H20" s="90" t="s">
        <v>802</v>
      </c>
      <c r="I20" s="90" t="s">
        <v>115</v>
      </c>
      <c r="J20" s="90" t="s">
        <v>803</v>
      </c>
      <c r="K20" s="90" t="s">
        <v>115</v>
      </c>
      <c r="L20" s="90" t="s">
        <v>804</v>
      </c>
      <c r="M20" s="90" t="s">
        <v>115</v>
      </c>
      <c r="N20" s="90" t="s">
        <v>805</v>
      </c>
      <c r="O20" s="90" t="s">
        <v>115</v>
      </c>
      <c r="P20" s="90" t="s">
        <v>550</v>
      </c>
      <c r="Q20" s="90" t="s">
        <v>115</v>
      </c>
      <c r="R20" s="42">
        <v>0.12</v>
      </c>
      <c r="S20" s="90" t="s">
        <v>756</v>
      </c>
      <c r="T20" s="90" t="s">
        <v>502</v>
      </c>
      <c r="U20" s="90" t="s">
        <v>755</v>
      </c>
      <c r="V20" s="90" t="s">
        <v>786</v>
      </c>
      <c r="W20" s="90" t="s">
        <v>788</v>
      </c>
      <c r="X20" s="42">
        <v>0.11700000000000001</v>
      </c>
      <c r="Y20" s="90" t="s">
        <v>196</v>
      </c>
      <c r="Z20" s="90" t="s">
        <v>767</v>
      </c>
      <c r="AA20" s="90" t="s">
        <v>197</v>
      </c>
      <c r="AB20" s="90" t="s">
        <v>164</v>
      </c>
      <c r="AC20" s="90" t="s">
        <v>197</v>
      </c>
      <c r="AD20" s="42">
        <v>9.4E-2</v>
      </c>
      <c r="AE20" s="90" t="s">
        <v>196</v>
      </c>
      <c r="AF20" s="90" t="s">
        <v>209</v>
      </c>
      <c r="AG20" s="90" t="s">
        <v>197</v>
      </c>
      <c r="AH20" s="90" t="s">
        <v>806</v>
      </c>
      <c r="AI20" s="90" t="s">
        <v>197</v>
      </c>
      <c r="AJ20" s="42">
        <v>0.104</v>
      </c>
      <c r="AK20" s="90" t="s">
        <v>756</v>
      </c>
      <c r="AL20" s="90" t="s">
        <v>194</v>
      </c>
      <c r="AM20" s="90" t="s">
        <v>756</v>
      </c>
      <c r="AN20" s="90" t="s">
        <v>807</v>
      </c>
      <c r="AO20" s="90" t="s">
        <v>755</v>
      </c>
    </row>
    <row r="21" spans="1:41" ht="25.5">
      <c r="J21" s="97" t="s">
        <v>816</v>
      </c>
      <c r="K21" s="98"/>
      <c r="L21" s="98"/>
      <c r="M21" s="98"/>
      <c r="N21" s="98"/>
      <c r="O21" s="98"/>
    </row>
    <row r="22" spans="1:41">
      <c r="J22" s="99"/>
      <c r="K22" s="99" t="s">
        <v>808</v>
      </c>
      <c r="L22" s="99" t="s">
        <v>64</v>
      </c>
      <c r="M22" s="99" t="s">
        <v>65</v>
      </c>
      <c r="N22" s="99" t="s">
        <v>66</v>
      </c>
      <c r="O22" s="99" t="s">
        <v>67</v>
      </c>
      <c r="Q22" s="94" t="s">
        <v>64</v>
      </c>
    </row>
    <row r="23" spans="1:41" ht="15" customHeight="1">
      <c r="A23" s="1"/>
      <c r="B23" s="1" t="s">
        <v>808</v>
      </c>
      <c r="C23" s="1" t="s">
        <v>64</v>
      </c>
      <c r="D23" s="1" t="s">
        <v>65</v>
      </c>
      <c r="E23" s="1" t="s">
        <v>66</v>
      </c>
      <c r="F23" s="1" t="s">
        <v>67</v>
      </c>
      <c r="J23" s="99" t="s">
        <v>1</v>
      </c>
      <c r="K23" s="103">
        <v>97879</v>
      </c>
      <c r="L23" s="100">
        <v>0.05</v>
      </c>
      <c r="M23" s="100">
        <v>0.18</v>
      </c>
      <c r="N23" s="100">
        <v>0.7</v>
      </c>
      <c r="O23" s="100">
        <v>0.12</v>
      </c>
      <c r="Q23" s="99" t="s">
        <v>695</v>
      </c>
      <c r="R23" s="99" t="s">
        <v>19</v>
      </c>
    </row>
    <row r="24" spans="1:41" ht="15" customHeight="1">
      <c r="A24" s="1" t="s">
        <v>52</v>
      </c>
      <c r="B24" s="7">
        <v>306603772</v>
      </c>
      <c r="C24" s="4">
        <v>7.0000000000000007E-2</v>
      </c>
      <c r="D24" s="4">
        <v>0.24</v>
      </c>
      <c r="E24" s="4">
        <v>0.63</v>
      </c>
      <c r="F24" s="4">
        <v>0.13</v>
      </c>
      <c r="J24" s="99" t="s">
        <v>2</v>
      </c>
      <c r="K24" s="101">
        <v>263914</v>
      </c>
      <c r="L24" s="100">
        <v>7.0000000000000007E-2</v>
      </c>
      <c r="M24" s="100">
        <v>0.24</v>
      </c>
      <c r="N24" s="100">
        <v>0.64</v>
      </c>
      <c r="O24" s="100">
        <v>0.12</v>
      </c>
      <c r="Q24" s="99" t="s">
        <v>1</v>
      </c>
      <c r="R24" s="100">
        <v>0.05</v>
      </c>
      <c r="AC24" s="96"/>
    </row>
    <row r="25" spans="1:41" ht="15" customHeight="1">
      <c r="A25" s="1" t="s">
        <v>68</v>
      </c>
      <c r="B25" s="29">
        <v>19302448</v>
      </c>
      <c r="C25" s="4">
        <v>0.06</v>
      </c>
      <c r="D25" s="4">
        <v>0.23</v>
      </c>
      <c r="E25" s="4">
        <v>0.64</v>
      </c>
      <c r="F25" s="4">
        <v>0.13</v>
      </c>
      <c r="H25" s="96"/>
      <c r="J25" s="99" t="s">
        <v>3</v>
      </c>
      <c r="K25" s="101">
        <v>211457</v>
      </c>
      <c r="L25" s="100">
        <v>7.0000000000000007E-2</v>
      </c>
      <c r="M25" s="100">
        <v>0.25</v>
      </c>
      <c r="N25" s="100">
        <v>0.66</v>
      </c>
      <c r="O25" s="100">
        <v>0.09</v>
      </c>
      <c r="Q25" s="99" t="s">
        <v>2</v>
      </c>
      <c r="R25" s="100">
        <v>7.0000000000000007E-2</v>
      </c>
      <c r="W25" s="96"/>
      <c r="X25" s="96"/>
      <c r="AJ25" s="96"/>
    </row>
    <row r="26" spans="1:41" ht="15" customHeight="1">
      <c r="A26" s="1" t="s">
        <v>1</v>
      </c>
      <c r="B26" s="90" t="s">
        <v>731</v>
      </c>
      <c r="C26" s="4">
        <v>0.05</v>
      </c>
      <c r="D26" s="4">
        <f>SUM(R8:R10)</f>
        <v>0.182</v>
      </c>
      <c r="E26" s="4">
        <f>SUM(R11:R19)</f>
        <v>0.69800000000000018</v>
      </c>
      <c r="F26" s="4">
        <v>0.12</v>
      </c>
      <c r="J26" s="99" t="s">
        <v>15</v>
      </c>
      <c r="K26" s="101">
        <v>144883</v>
      </c>
      <c r="L26" s="100">
        <v>7.0000000000000007E-2</v>
      </c>
      <c r="M26" s="100">
        <v>0.23</v>
      </c>
      <c r="N26" s="100">
        <v>0.66</v>
      </c>
      <c r="O26" s="100">
        <v>0.1</v>
      </c>
      <c r="Q26" s="99" t="s">
        <v>3</v>
      </c>
      <c r="R26" s="100">
        <v>7.0000000000000007E-2</v>
      </c>
    </row>
    <row r="27" spans="1:41">
      <c r="A27" s="1" t="s">
        <v>2</v>
      </c>
      <c r="B27" s="29">
        <v>263914</v>
      </c>
      <c r="C27" s="4">
        <v>7.0000000000000007E-2</v>
      </c>
      <c r="D27" s="4">
        <v>0.24</v>
      </c>
      <c r="E27" s="4">
        <f>SUM(X11:X19)</f>
        <v>0.64400000000000013</v>
      </c>
      <c r="F27" s="4">
        <v>0.12</v>
      </c>
      <c r="J27" s="99" t="s">
        <v>137</v>
      </c>
      <c r="K27" s="101">
        <v>19302448</v>
      </c>
      <c r="L27" s="100">
        <v>0.06</v>
      </c>
      <c r="M27" s="100">
        <v>0.23</v>
      </c>
      <c r="N27" s="100">
        <v>0.64</v>
      </c>
      <c r="O27" s="100">
        <v>0.13</v>
      </c>
      <c r="Q27" s="99" t="s">
        <v>15</v>
      </c>
      <c r="R27" s="100">
        <v>7.0000000000000007E-2</v>
      </c>
    </row>
    <row r="28" spans="1:41">
      <c r="A28" s="1" t="s">
        <v>3</v>
      </c>
      <c r="B28" s="29">
        <v>211457</v>
      </c>
      <c r="C28" s="4">
        <v>7.0000000000000007E-2</v>
      </c>
      <c r="D28" s="4">
        <v>0.25</v>
      </c>
      <c r="E28" s="4">
        <v>0.66</v>
      </c>
      <c r="F28" s="4">
        <v>0.09</v>
      </c>
      <c r="J28" s="99" t="s">
        <v>52</v>
      </c>
      <c r="K28" s="102">
        <v>306603772</v>
      </c>
      <c r="L28" s="100">
        <v>7.0000000000000007E-2</v>
      </c>
      <c r="M28" s="100">
        <v>0.24</v>
      </c>
      <c r="N28" s="100">
        <v>0.63</v>
      </c>
      <c r="O28" s="100">
        <v>0.13</v>
      </c>
      <c r="Q28" s="99" t="s">
        <v>137</v>
      </c>
      <c r="R28" s="100">
        <v>0.06</v>
      </c>
    </row>
    <row r="29" spans="1:41">
      <c r="A29" s="1" t="s">
        <v>15</v>
      </c>
      <c r="B29" s="29">
        <v>144883</v>
      </c>
      <c r="C29" s="4">
        <v>7.0000000000000007E-2</v>
      </c>
      <c r="D29" s="4">
        <v>0.23</v>
      </c>
      <c r="E29" s="4">
        <v>0.66</v>
      </c>
      <c r="F29" s="4">
        <v>0.1</v>
      </c>
      <c r="Q29" s="99" t="s">
        <v>52</v>
      </c>
      <c r="R29" s="100">
        <v>7.0000000000000007E-2</v>
      </c>
    </row>
    <row r="32" spans="1:41">
      <c r="B32" s="1" t="s">
        <v>64</v>
      </c>
      <c r="C32" s="1" t="s">
        <v>65</v>
      </c>
      <c r="D32" s="1" t="s">
        <v>66</v>
      </c>
      <c r="E32" s="1" t="s">
        <v>67</v>
      </c>
    </row>
    <row r="33" spans="1:5">
      <c r="A33" s="1" t="s">
        <v>52</v>
      </c>
      <c r="B33" s="4">
        <v>7.0000000000000007E-2</v>
      </c>
      <c r="C33" s="4">
        <v>0.24</v>
      </c>
      <c r="D33" s="4">
        <v>0.63</v>
      </c>
      <c r="E33" s="4">
        <v>0.13</v>
      </c>
    </row>
    <row r="34" spans="1:5">
      <c r="A34" s="1" t="s">
        <v>68</v>
      </c>
      <c r="B34" s="4">
        <v>0.06</v>
      </c>
      <c r="C34" s="4">
        <v>0.23</v>
      </c>
      <c r="D34" s="4">
        <v>0.64</v>
      </c>
      <c r="E34" s="4">
        <v>0.13</v>
      </c>
    </row>
    <row r="35" spans="1:5">
      <c r="A35" s="1" t="s">
        <v>1</v>
      </c>
      <c r="B35" s="4">
        <v>0.05</v>
      </c>
      <c r="C35" s="4">
        <v>0.18</v>
      </c>
      <c r="D35" s="4">
        <v>0.7</v>
      </c>
      <c r="E35" s="4">
        <v>0.12</v>
      </c>
    </row>
    <row r="36" spans="1:5">
      <c r="A36" s="1" t="s">
        <v>2</v>
      </c>
      <c r="B36" s="4">
        <v>7.0000000000000007E-2</v>
      </c>
      <c r="C36" s="4">
        <v>0.24</v>
      </c>
      <c r="D36" s="4">
        <v>0.64</v>
      </c>
      <c r="E36" s="4">
        <v>0.12</v>
      </c>
    </row>
    <row r="37" spans="1:5">
      <c r="A37" s="1" t="s">
        <v>3</v>
      </c>
      <c r="B37" s="4">
        <v>7.0000000000000007E-2</v>
      </c>
      <c r="C37" s="4">
        <v>0.25</v>
      </c>
      <c r="D37" s="4">
        <v>0.66</v>
      </c>
      <c r="E37" s="4">
        <v>0.09</v>
      </c>
    </row>
    <row r="38" spans="1:5">
      <c r="A38" s="1" t="s">
        <v>15</v>
      </c>
      <c r="B38" s="4">
        <v>7.0000000000000007E-2</v>
      </c>
      <c r="C38" s="4">
        <v>0.23</v>
      </c>
      <c r="D38" s="4">
        <v>0.66</v>
      </c>
      <c r="E38" s="4">
        <v>0.1</v>
      </c>
    </row>
    <row r="42" spans="1:5">
      <c r="A42" t="s">
        <v>817</v>
      </c>
    </row>
    <row r="51" spans="1:2">
      <c r="A51" s="86"/>
      <c r="B51" s="86" t="s">
        <v>64</v>
      </c>
    </row>
    <row r="52" spans="1:2">
      <c r="A52" s="1" t="s">
        <v>1</v>
      </c>
      <c r="B52" s="4">
        <v>0.05</v>
      </c>
    </row>
    <row r="53" spans="1:2">
      <c r="A53" s="1" t="s">
        <v>68</v>
      </c>
      <c r="B53" s="4">
        <v>0.06</v>
      </c>
    </row>
    <row r="54" spans="1:2">
      <c r="A54" s="1" t="s">
        <v>52</v>
      </c>
      <c r="B54" s="4">
        <v>7.0000000000000007E-2</v>
      </c>
    </row>
    <row r="55" spans="1:2">
      <c r="A55" s="1" t="s">
        <v>2</v>
      </c>
      <c r="B55" s="4">
        <v>7.0000000000000007E-2</v>
      </c>
    </row>
    <row r="56" spans="1:2">
      <c r="A56" s="1" t="s">
        <v>3</v>
      </c>
      <c r="B56" s="4">
        <v>7.0000000000000007E-2</v>
      </c>
    </row>
    <row r="57" spans="1:2">
      <c r="A57" s="1" t="s">
        <v>15</v>
      </c>
      <c r="B57" s="4">
        <v>7.0000000000000007E-2</v>
      </c>
    </row>
    <row r="59" spans="1:2">
      <c r="A59" s="1"/>
      <c r="B59" s="1" t="s">
        <v>65</v>
      </c>
    </row>
    <row r="60" spans="1:2">
      <c r="A60" s="99" t="s">
        <v>1</v>
      </c>
      <c r="B60" s="100">
        <v>0.18</v>
      </c>
    </row>
    <row r="61" spans="1:2">
      <c r="A61" s="99" t="s">
        <v>15</v>
      </c>
      <c r="B61" s="100">
        <v>0.23</v>
      </c>
    </row>
    <row r="62" spans="1:2">
      <c r="A62" s="99" t="s">
        <v>137</v>
      </c>
      <c r="B62" s="100">
        <v>0.23</v>
      </c>
    </row>
    <row r="63" spans="1:2">
      <c r="A63" s="99" t="s">
        <v>2</v>
      </c>
      <c r="B63" s="100">
        <v>0.24</v>
      </c>
    </row>
    <row r="64" spans="1:2">
      <c r="A64" s="99" t="s">
        <v>52</v>
      </c>
      <c r="B64" s="100">
        <v>0.24</v>
      </c>
    </row>
    <row r="65" spans="1:2">
      <c r="A65" s="99" t="s">
        <v>3</v>
      </c>
      <c r="B65" s="100">
        <v>0.25</v>
      </c>
    </row>
    <row r="68" spans="1:2">
      <c r="A68" s="1"/>
      <c r="B68" s="1" t="s">
        <v>66</v>
      </c>
    </row>
    <row r="69" spans="1:2">
      <c r="A69" s="99" t="s">
        <v>52</v>
      </c>
      <c r="B69" s="100">
        <v>0.63</v>
      </c>
    </row>
    <row r="70" spans="1:2">
      <c r="A70" s="99" t="s">
        <v>2</v>
      </c>
      <c r="B70" s="100">
        <v>0.64</v>
      </c>
    </row>
    <row r="71" spans="1:2">
      <c r="A71" s="99" t="s">
        <v>137</v>
      </c>
      <c r="B71" s="100">
        <v>0.64</v>
      </c>
    </row>
    <row r="72" spans="1:2">
      <c r="A72" s="99" t="s">
        <v>3</v>
      </c>
      <c r="B72" s="100">
        <v>0.66</v>
      </c>
    </row>
    <row r="73" spans="1:2">
      <c r="A73" s="99" t="s">
        <v>15</v>
      </c>
      <c r="B73" s="100">
        <v>0.66</v>
      </c>
    </row>
    <row r="74" spans="1:2">
      <c r="A74" s="99" t="s">
        <v>1</v>
      </c>
      <c r="B74" s="100">
        <v>0.7</v>
      </c>
    </row>
    <row r="76" spans="1:2">
      <c r="A76" s="1"/>
      <c r="B76" s="1" t="s">
        <v>67</v>
      </c>
    </row>
    <row r="77" spans="1:2">
      <c r="A77" s="99" t="s">
        <v>3</v>
      </c>
      <c r="B77" s="100">
        <v>0.09</v>
      </c>
    </row>
    <row r="78" spans="1:2">
      <c r="A78" s="99" t="s">
        <v>15</v>
      </c>
      <c r="B78" s="100">
        <v>0.1</v>
      </c>
    </row>
    <row r="79" spans="1:2">
      <c r="A79" s="99" t="s">
        <v>1</v>
      </c>
      <c r="B79" s="100">
        <v>0.12</v>
      </c>
    </row>
    <row r="80" spans="1:2">
      <c r="A80" s="99" t="s">
        <v>2</v>
      </c>
      <c r="B80" s="100">
        <v>0.12</v>
      </c>
    </row>
    <row r="81" spans="1:2">
      <c r="A81" s="99" t="s">
        <v>137</v>
      </c>
      <c r="B81" s="100">
        <v>0.13</v>
      </c>
    </row>
    <row r="82" spans="1:2">
      <c r="A82" s="99" t="s">
        <v>52</v>
      </c>
      <c r="B82" s="100">
        <v>0.13</v>
      </c>
    </row>
  </sheetData>
  <sortState ref="A77:B82">
    <sortCondition ref="B77"/>
  </sortState>
  <mergeCells count="58">
    <mergeCell ref="A19:C19"/>
    <mergeCell ref="D19:F19"/>
    <mergeCell ref="A20:C20"/>
    <mergeCell ref="D20:F20"/>
    <mergeCell ref="A16:C16"/>
    <mergeCell ref="D16:F16"/>
    <mergeCell ref="A17:C17"/>
    <mergeCell ref="D17:F17"/>
    <mergeCell ref="A18:C18"/>
    <mergeCell ref="D18:F18"/>
    <mergeCell ref="A11:C11"/>
    <mergeCell ref="D11:F11"/>
    <mergeCell ref="A12:C12"/>
    <mergeCell ref="D12:F12"/>
    <mergeCell ref="A15:C15"/>
    <mergeCell ref="D15:F15"/>
    <mergeCell ref="AF4:AG4"/>
    <mergeCell ref="A13:C13"/>
    <mergeCell ref="D13:F13"/>
    <mergeCell ref="A14:C14"/>
    <mergeCell ref="D14:F14"/>
    <mergeCell ref="D5:F5"/>
    <mergeCell ref="A6:C6"/>
    <mergeCell ref="D6:F6"/>
    <mergeCell ref="A7:C7"/>
    <mergeCell ref="D7:F7"/>
    <mergeCell ref="A8:C8"/>
    <mergeCell ref="D8:F8"/>
    <mergeCell ref="A9:C9"/>
    <mergeCell ref="D9:F9"/>
    <mergeCell ref="A10:C10"/>
    <mergeCell ref="D10:F10"/>
    <mergeCell ref="V4:W4"/>
    <mergeCell ref="X4:Y4"/>
    <mergeCell ref="Z4:AA4"/>
    <mergeCell ref="AB4:AC4"/>
    <mergeCell ref="AD4:AE4"/>
    <mergeCell ref="L4:M4"/>
    <mergeCell ref="N4:O4"/>
    <mergeCell ref="P4:Q4"/>
    <mergeCell ref="R4:S4"/>
    <mergeCell ref="T4:U4"/>
    <mergeCell ref="AH4:AI4"/>
    <mergeCell ref="AJ4:AK4"/>
    <mergeCell ref="AL4:AM4"/>
    <mergeCell ref="AN4:AO4"/>
    <mergeCell ref="A1:D1"/>
    <mergeCell ref="A2:D2"/>
    <mergeCell ref="A3:C3"/>
    <mergeCell ref="D3:K3"/>
    <mergeCell ref="L3:Q3"/>
    <mergeCell ref="R3:W3"/>
    <mergeCell ref="X3:AC3"/>
    <mergeCell ref="AD3:AI3"/>
    <mergeCell ref="AJ3:AO3"/>
    <mergeCell ref="D4:G4"/>
    <mergeCell ref="H4:I4"/>
    <mergeCell ref="J4:K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workbookViewId="0">
      <selection activeCell="Q10" sqref="Q10"/>
    </sheetView>
  </sheetViews>
  <sheetFormatPr defaultRowHeight="15"/>
  <cols>
    <col min="2" max="2" width="10.140625" bestFit="1" customWidth="1"/>
    <col min="5" max="5" width="11.140625" bestFit="1" customWidth="1"/>
    <col min="8" max="8" width="10.140625" bestFit="1" customWidth="1"/>
    <col min="12" max="12" width="10.140625" bestFit="1" customWidth="1"/>
  </cols>
  <sheetData>
    <row r="1" spans="1:41">
      <c r="A1" t="s">
        <v>242</v>
      </c>
    </row>
    <row r="2" spans="1:41">
      <c r="A2" s="39" t="s">
        <v>818</v>
      </c>
    </row>
    <row r="4" spans="1:41">
      <c r="A4" s="151" t="s">
        <v>104</v>
      </c>
      <c r="B4" s="151"/>
      <c r="C4" s="151"/>
      <c r="D4" s="150" t="s">
        <v>7</v>
      </c>
      <c r="E4" s="150"/>
      <c r="F4" s="150"/>
      <c r="G4" s="150"/>
      <c r="H4" s="150"/>
      <c r="I4" s="150"/>
      <c r="J4" s="150"/>
      <c r="K4" s="150"/>
      <c r="L4" s="150" t="s">
        <v>105</v>
      </c>
      <c r="M4" s="150"/>
      <c r="N4" s="150"/>
      <c r="O4" s="150"/>
      <c r="P4" s="150"/>
      <c r="Q4" s="150"/>
      <c r="R4" s="150" t="s">
        <v>140</v>
      </c>
      <c r="S4" s="150"/>
      <c r="T4" s="150"/>
      <c r="U4" s="150"/>
      <c r="V4" s="150"/>
      <c r="W4" s="150"/>
      <c r="X4" s="150" t="s">
        <v>141</v>
      </c>
      <c r="Y4" s="150"/>
      <c r="Z4" s="150"/>
      <c r="AA4" s="150"/>
      <c r="AB4" s="150"/>
      <c r="AC4" s="150"/>
      <c r="AD4" s="150" t="s">
        <v>142</v>
      </c>
      <c r="AE4" s="150"/>
      <c r="AF4" s="150"/>
      <c r="AG4" s="150"/>
      <c r="AH4" s="150"/>
      <c r="AI4" s="150"/>
      <c r="AJ4" s="150" t="s">
        <v>107</v>
      </c>
      <c r="AK4" s="150"/>
      <c r="AL4" s="150"/>
      <c r="AM4" s="150"/>
      <c r="AN4" s="150"/>
      <c r="AO4" s="150"/>
    </row>
    <row r="5" spans="1:41">
      <c r="A5" s="33"/>
      <c r="B5" s="94"/>
      <c r="C5" s="34"/>
      <c r="D5" s="150" t="s">
        <v>31</v>
      </c>
      <c r="E5" s="150"/>
      <c r="F5" s="150"/>
      <c r="G5" s="150"/>
      <c r="H5" s="150" t="s">
        <v>243</v>
      </c>
      <c r="I5" s="150"/>
      <c r="J5" s="150" t="s">
        <v>244</v>
      </c>
      <c r="K5" s="150"/>
      <c r="L5" s="150" t="s">
        <v>31</v>
      </c>
      <c r="M5" s="150"/>
      <c r="N5" s="150" t="s">
        <v>243</v>
      </c>
      <c r="O5" s="150"/>
      <c r="P5" s="150" t="s">
        <v>244</v>
      </c>
      <c r="Q5" s="150"/>
      <c r="R5" s="150" t="s">
        <v>31</v>
      </c>
      <c r="S5" s="150"/>
      <c r="T5" s="150" t="s">
        <v>243</v>
      </c>
      <c r="U5" s="150"/>
      <c r="V5" s="150" t="s">
        <v>244</v>
      </c>
      <c r="W5" s="150"/>
      <c r="X5" s="150" t="s">
        <v>31</v>
      </c>
      <c r="Y5" s="150"/>
      <c r="Z5" s="150" t="s">
        <v>243</v>
      </c>
      <c r="AA5" s="150"/>
      <c r="AB5" s="150" t="s">
        <v>244</v>
      </c>
      <c r="AC5" s="150"/>
      <c r="AD5" s="150" t="s">
        <v>31</v>
      </c>
      <c r="AE5" s="150"/>
      <c r="AF5" s="150" t="s">
        <v>243</v>
      </c>
      <c r="AG5" s="150"/>
      <c r="AH5" s="150" t="s">
        <v>244</v>
      </c>
      <c r="AI5" s="150"/>
      <c r="AJ5" s="150" t="s">
        <v>31</v>
      </c>
      <c r="AK5" s="150"/>
      <c r="AL5" s="150" t="s">
        <v>243</v>
      </c>
      <c r="AM5" s="150"/>
      <c r="AN5" s="150" t="s">
        <v>244</v>
      </c>
      <c r="AO5" s="150"/>
    </row>
    <row r="6" spans="1:41" ht="25.5">
      <c r="A6" s="35"/>
      <c r="B6" s="36"/>
      <c r="C6" s="37"/>
      <c r="D6" s="150" t="s">
        <v>112</v>
      </c>
      <c r="E6" s="150"/>
      <c r="F6" s="150"/>
      <c r="G6" s="92" t="s">
        <v>113</v>
      </c>
      <c r="H6" s="92" t="s">
        <v>112</v>
      </c>
      <c r="I6" s="92" t="s">
        <v>113</v>
      </c>
      <c r="J6" s="92" t="s">
        <v>112</v>
      </c>
      <c r="K6" s="92" t="s">
        <v>113</v>
      </c>
      <c r="L6" s="92" t="s">
        <v>112</v>
      </c>
      <c r="M6" s="92" t="s">
        <v>113</v>
      </c>
      <c r="N6" s="92" t="s">
        <v>112</v>
      </c>
      <c r="O6" s="92" t="s">
        <v>113</v>
      </c>
      <c r="P6" s="92" t="s">
        <v>112</v>
      </c>
      <c r="Q6" s="92" t="s">
        <v>113</v>
      </c>
      <c r="R6" s="92" t="s">
        <v>112</v>
      </c>
      <c r="S6" s="92" t="s">
        <v>113</v>
      </c>
      <c r="T6" s="92" t="s">
        <v>112</v>
      </c>
      <c r="U6" s="92" t="s">
        <v>113</v>
      </c>
      <c r="V6" s="92" t="s">
        <v>112</v>
      </c>
      <c r="W6" s="92" t="s">
        <v>113</v>
      </c>
      <c r="X6" s="92" t="s">
        <v>112</v>
      </c>
      <c r="Y6" s="92" t="s">
        <v>113</v>
      </c>
      <c r="Z6" s="92" t="s">
        <v>112</v>
      </c>
      <c r="AA6" s="92" t="s">
        <v>113</v>
      </c>
      <c r="AB6" s="92" t="s">
        <v>112</v>
      </c>
      <c r="AC6" s="92" t="s">
        <v>113</v>
      </c>
      <c r="AD6" s="92" t="s">
        <v>112</v>
      </c>
      <c r="AE6" s="92" t="s">
        <v>113</v>
      </c>
      <c r="AF6" s="92" t="s">
        <v>112</v>
      </c>
      <c r="AG6" s="92" t="s">
        <v>113</v>
      </c>
      <c r="AH6" s="92" t="s">
        <v>112</v>
      </c>
      <c r="AI6" s="92" t="s">
        <v>113</v>
      </c>
      <c r="AJ6" s="92" t="s">
        <v>112</v>
      </c>
      <c r="AK6" s="92" t="s">
        <v>113</v>
      </c>
      <c r="AL6" s="92" t="s">
        <v>112</v>
      </c>
      <c r="AM6" s="92" t="s">
        <v>113</v>
      </c>
      <c r="AN6" s="92" t="s">
        <v>112</v>
      </c>
      <c r="AO6" s="92" t="s">
        <v>113</v>
      </c>
    </row>
    <row r="7" spans="1:41" ht="25.5">
      <c r="A7" s="150" t="s">
        <v>245</v>
      </c>
      <c r="B7" s="150"/>
      <c r="C7" s="150"/>
      <c r="D7" s="155">
        <v>231421987</v>
      </c>
      <c r="E7" s="150"/>
      <c r="F7" s="150"/>
      <c r="G7" s="92" t="s">
        <v>819</v>
      </c>
      <c r="H7" s="93">
        <v>22215303</v>
      </c>
      <c r="I7" s="92">
        <f>H17</f>
        <v>0</v>
      </c>
      <c r="J7" s="92" t="s">
        <v>821</v>
      </c>
      <c r="K7" s="92" t="s">
        <v>822</v>
      </c>
      <c r="L7" s="93">
        <v>14928282</v>
      </c>
      <c r="M7" s="92" t="s">
        <v>823</v>
      </c>
      <c r="N7" s="93">
        <v>986313</v>
      </c>
      <c r="O7" s="92" t="e">
        <f>C15+[1]S2101!$O$10</f>
        <v>#VALUE!</v>
      </c>
      <c r="P7" s="92" t="s">
        <v>825</v>
      </c>
      <c r="Q7" s="92" t="s">
        <v>826</v>
      </c>
      <c r="R7" s="93">
        <v>79975</v>
      </c>
      <c r="S7" s="92" t="s">
        <v>827</v>
      </c>
      <c r="T7" s="93">
        <v>5018</v>
      </c>
      <c r="U7" s="92">
        <f>H9</f>
        <v>0</v>
      </c>
      <c r="V7" s="92" t="s">
        <v>829</v>
      </c>
      <c r="W7" s="92" t="s">
        <v>830</v>
      </c>
      <c r="X7" s="93">
        <v>200518</v>
      </c>
      <c r="Y7" s="92" t="s">
        <v>831</v>
      </c>
      <c r="Z7" s="93">
        <v>16264</v>
      </c>
      <c r="AA7" s="92" t="e">
        <f>D12+D1/-747</f>
        <v>#VALUE!</v>
      </c>
      <c r="AB7" s="92" t="s">
        <v>832</v>
      </c>
      <c r="AC7" s="92" t="s">
        <v>833</v>
      </c>
      <c r="AD7" s="93">
        <v>158523</v>
      </c>
      <c r="AE7" s="92" t="s">
        <v>748</v>
      </c>
      <c r="AF7" s="93">
        <v>9569</v>
      </c>
      <c r="AG7" s="92">
        <f>AC10</f>
        <v>0</v>
      </c>
      <c r="AH7" s="92" t="s">
        <v>835</v>
      </c>
      <c r="AI7" s="92" t="s">
        <v>836</v>
      </c>
      <c r="AJ7" s="93">
        <v>110778</v>
      </c>
      <c r="AK7" s="92" t="s">
        <v>837</v>
      </c>
      <c r="AL7" s="93">
        <v>7733</v>
      </c>
      <c r="AM7" s="92">
        <f>AK10</f>
        <v>0</v>
      </c>
      <c r="AN7" s="92" t="s">
        <v>839</v>
      </c>
      <c r="AO7" s="92" t="s">
        <v>840</v>
      </c>
    </row>
    <row r="9" spans="1:41">
      <c r="A9" s="104" t="s">
        <v>243</v>
      </c>
      <c r="B9" s="104"/>
      <c r="C9" s="104"/>
      <c r="D9" s="104"/>
      <c r="E9" s="104"/>
    </row>
    <row r="10" spans="1:41">
      <c r="A10" s="104" t="s">
        <v>247</v>
      </c>
      <c r="B10" s="105" t="s">
        <v>841</v>
      </c>
      <c r="C10" s="104" t="s">
        <v>156</v>
      </c>
      <c r="D10" s="104" t="s">
        <v>238</v>
      </c>
      <c r="E10" s="104" t="s">
        <v>808</v>
      </c>
    </row>
    <row r="11" spans="1:41">
      <c r="A11" s="104" t="s">
        <v>1</v>
      </c>
      <c r="B11" s="106">
        <v>5018</v>
      </c>
      <c r="C11" s="107">
        <v>0.16</v>
      </c>
      <c r="D11" s="104" t="s">
        <v>828</v>
      </c>
      <c r="E11" s="106">
        <v>79975</v>
      </c>
    </row>
    <row r="12" spans="1:41">
      <c r="A12" s="104" t="s">
        <v>2</v>
      </c>
      <c r="B12" s="106">
        <v>16264</v>
      </c>
      <c r="C12" s="107">
        <v>0.12</v>
      </c>
      <c r="D12" s="104" t="s">
        <v>298</v>
      </c>
      <c r="E12" s="106">
        <v>200518</v>
      </c>
    </row>
    <row r="13" spans="1:41">
      <c r="A13" s="104" t="s">
        <v>3</v>
      </c>
      <c r="B13" s="106">
        <v>9569</v>
      </c>
      <c r="C13" s="107">
        <v>0.17</v>
      </c>
      <c r="D13" s="104" t="s">
        <v>834</v>
      </c>
      <c r="E13" s="106">
        <v>158523</v>
      </c>
    </row>
    <row r="14" spans="1:41">
      <c r="A14" s="104" t="s">
        <v>15</v>
      </c>
      <c r="B14" s="106">
        <v>7733</v>
      </c>
      <c r="C14" s="107">
        <v>0.14000000000000001</v>
      </c>
      <c r="D14" s="104" t="s">
        <v>838</v>
      </c>
      <c r="E14" s="106">
        <v>110778</v>
      </c>
      <c r="Y14">
        <f>AC19/-502</f>
        <v>0</v>
      </c>
    </row>
    <row r="15" spans="1:41">
      <c r="A15" s="105" t="s">
        <v>137</v>
      </c>
      <c r="B15" s="106">
        <v>986313</v>
      </c>
      <c r="C15" s="107">
        <v>0.15</v>
      </c>
      <c r="D15" s="104" t="s">
        <v>824</v>
      </c>
      <c r="E15" s="106">
        <v>14928282</v>
      </c>
    </row>
    <row r="16" spans="1:41">
      <c r="A16" s="105" t="s">
        <v>52</v>
      </c>
      <c r="B16" s="106">
        <v>22215303</v>
      </c>
      <c r="C16" s="107">
        <v>0.1</v>
      </c>
      <c r="D16" s="104" t="s">
        <v>820</v>
      </c>
      <c r="E16" s="106">
        <v>231421987</v>
      </c>
    </row>
    <row r="19" spans="1:5">
      <c r="A19" s="104" t="s">
        <v>243</v>
      </c>
    </row>
    <row r="20" spans="1:5">
      <c r="A20" s="104" t="s">
        <v>247</v>
      </c>
      <c r="B20" s="104" t="s">
        <v>156</v>
      </c>
    </row>
    <row r="21" spans="1:5">
      <c r="A21" s="105" t="s">
        <v>52</v>
      </c>
      <c r="B21" s="107">
        <v>0.1</v>
      </c>
      <c r="D21" t="s">
        <v>192</v>
      </c>
      <c r="E21" t="s">
        <v>193</v>
      </c>
    </row>
    <row r="22" spans="1:5">
      <c r="A22" s="104" t="s">
        <v>2</v>
      </c>
      <c r="B22" s="107">
        <v>0.12</v>
      </c>
      <c r="D22" s="5">
        <f>AVERAGE(B11:B16)</f>
        <v>3873366.6666666665</v>
      </c>
      <c r="E22" s="5">
        <f>MEDIAN(B11:B16)</f>
        <v>12916.5</v>
      </c>
    </row>
    <row r="23" spans="1:5">
      <c r="A23" s="104" t="s">
        <v>15</v>
      </c>
      <c r="B23" s="107">
        <v>0.14000000000000001</v>
      </c>
    </row>
    <row r="24" spans="1:5">
      <c r="A24" s="105" t="s">
        <v>137</v>
      </c>
      <c r="B24" s="107">
        <v>0.15</v>
      </c>
    </row>
    <row r="25" spans="1:5">
      <c r="A25" s="104" t="s">
        <v>1</v>
      </c>
      <c r="B25" s="107">
        <v>0.16</v>
      </c>
    </row>
    <row r="26" spans="1:5">
      <c r="A26" s="104" t="s">
        <v>3</v>
      </c>
      <c r="B26" s="107">
        <v>0.17</v>
      </c>
    </row>
  </sheetData>
  <sortState ref="A21:B26">
    <sortCondition ref="B21"/>
  </sortState>
  <mergeCells count="28">
    <mergeCell ref="A4:C4"/>
    <mergeCell ref="D4:K4"/>
    <mergeCell ref="L4:Q4"/>
    <mergeCell ref="R4:W4"/>
    <mergeCell ref="X4:AC4"/>
    <mergeCell ref="AJ4:AO4"/>
    <mergeCell ref="D5:G5"/>
    <mergeCell ref="H5:I5"/>
    <mergeCell ref="J5:K5"/>
    <mergeCell ref="L5:M5"/>
    <mergeCell ref="N5:O5"/>
    <mergeCell ref="P5:Q5"/>
    <mergeCell ref="R5:S5"/>
    <mergeCell ref="T5:U5"/>
    <mergeCell ref="V5:W5"/>
    <mergeCell ref="AD4:AI4"/>
    <mergeCell ref="AJ5:AK5"/>
    <mergeCell ref="AL5:AM5"/>
    <mergeCell ref="AN5:AO5"/>
    <mergeCell ref="AB5:AC5"/>
    <mergeCell ref="AD5:AE5"/>
    <mergeCell ref="AF5:AG5"/>
    <mergeCell ref="AH5:AI5"/>
    <mergeCell ref="D6:F6"/>
    <mergeCell ref="A7:C7"/>
    <mergeCell ref="D7:F7"/>
    <mergeCell ref="X5:Y5"/>
    <mergeCell ref="Z5:AA5"/>
  </mergeCells>
  <hyperlinks>
    <hyperlink ref="A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working age population</vt:lpstr>
      <vt:lpstr>education attainment</vt:lpstr>
      <vt:lpstr>family households</vt:lpstr>
      <vt:lpstr>marital status</vt:lpstr>
      <vt:lpstr>Race</vt:lpstr>
      <vt:lpstr>Poverty by Race of families</vt:lpstr>
      <vt:lpstr>Trends</vt:lpstr>
      <vt:lpstr>Age</vt:lpstr>
      <vt:lpstr>Veterans</vt:lpstr>
      <vt:lpstr>Families in Poverty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 Won</dc:creator>
  <cp:lastModifiedBy>Preferred Customer</cp:lastModifiedBy>
  <dcterms:created xsi:type="dcterms:W3CDTF">2013-01-28T17:06:30Z</dcterms:created>
  <dcterms:modified xsi:type="dcterms:W3CDTF">2013-12-11T00:52:19Z</dcterms:modified>
</cp:coreProperties>
</file>