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20" yWindow="20" windowWidth="20480" windowHeight="14020" tabRatio="924" firstSheet="13" activeTab="16"/>
  </bookViews>
  <sheets>
    <sheet name="Graduation Rate" sheetId="38" r:id="rId1"/>
    <sheet name="By City " sheetId="39" r:id="rId2"/>
    <sheet name="SCSD Race" sheetId="40" r:id="rId3"/>
    <sheet name="Race&amp;Ethnicity" sheetId="1" r:id="rId4"/>
    <sheet name="Onondaga County Enrollment" sheetId="41" r:id="rId5"/>
    <sheet name="freereducedlunchtrend2007-11" sheetId="3" r:id="rId6"/>
    <sheet name="free&amp;reducedlunch2010-11" sheetId="35" r:id="rId7"/>
    <sheet name="freeandreduced2010-11SYRACUSE" sheetId="36" r:id="rId8"/>
    <sheet name="freereduced2011 bargraph" sheetId="37" r:id="rId9"/>
    <sheet name="eduattBACHELOR" sheetId="17" r:id="rId10"/>
    <sheet name="eduattNATIONAL" sheetId="21" r:id="rId11"/>
    <sheet name="eduattainnaiongraph" sheetId="22" r:id="rId12"/>
    <sheet name="eduatainUPSTATE" sheetId="13" r:id="rId13"/>
    <sheet name="limitedenglish" sheetId="14" r:id="rId14"/>
    <sheet name="attendence" sheetId="16" r:id="rId15"/>
    <sheet name="englishregents" sheetId="24" r:id="rId16"/>
    <sheet name="mathregents" sheetId="26" r:id="rId17"/>
    <sheet name="USHistoryRegents" sheetId="30" r:id="rId18"/>
    <sheet name="freeandreducedSCSD" sheetId="31" r:id="rId19"/>
    <sheet name="globalregents" sheetId="32" r:id="rId20"/>
    <sheet name="science regents" sheetId="33" r:id="rId21"/>
    <sheet name="4 ELA" sheetId="43" r:id="rId22"/>
    <sheet name="ELA Graph" sheetId="44" r:id="rId23"/>
    <sheet name="8 ELA" sheetId="45" r:id="rId24"/>
    <sheet name="4 Math" sheetId="46" r:id="rId25"/>
    <sheet name="Math Graph" sheetId="47" r:id="rId26"/>
    <sheet name="8 Math" sheetId="48" r:id="rId27"/>
    <sheet name="Spending" sheetId="49" r:id="rId28"/>
    <sheet name="Full Sheet" sheetId="50" r:id="rId2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36" l="1"/>
  <c r="E39" i="36"/>
  <c r="E38" i="36"/>
  <c r="C41" i="36"/>
  <c r="C39" i="36"/>
  <c r="C38" i="36"/>
  <c r="F34" i="36"/>
  <c r="K24" i="43"/>
  <c r="K25" i="43"/>
  <c r="J24" i="43"/>
  <c r="J25" i="43"/>
  <c r="I24" i="43"/>
  <c r="I25" i="43"/>
  <c r="H24" i="43"/>
  <c r="H25" i="43"/>
  <c r="G24" i="43"/>
  <c r="G25" i="43"/>
  <c r="F24" i="43"/>
  <c r="F25" i="43"/>
  <c r="E24" i="43"/>
  <c r="E25" i="43"/>
  <c r="D24" i="43"/>
  <c r="D25" i="43"/>
  <c r="I23" i="46"/>
  <c r="I24" i="46"/>
  <c r="H23" i="46"/>
  <c r="H24" i="46"/>
  <c r="G24" i="46"/>
  <c r="F24" i="46"/>
  <c r="E24" i="46"/>
  <c r="D24" i="46"/>
  <c r="C24" i="46"/>
  <c r="B24" i="46"/>
  <c r="G23" i="46"/>
  <c r="F23" i="46"/>
  <c r="E23" i="46"/>
  <c r="D23" i="46"/>
  <c r="C23" i="46"/>
  <c r="B23" i="46"/>
  <c r="I23" i="45"/>
  <c r="I24" i="45"/>
  <c r="H23" i="45"/>
  <c r="H24" i="45"/>
  <c r="G23" i="45"/>
  <c r="G24" i="45"/>
  <c r="F23" i="45"/>
  <c r="F24" i="45"/>
  <c r="E23" i="45"/>
  <c r="E24" i="45"/>
  <c r="D23" i="45"/>
  <c r="D24" i="45"/>
  <c r="C23" i="45"/>
  <c r="C24" i="45"/>
  <c r="B23" i="45"/>
  <c r="B24" i="45"/>
  <c r="I24" i="48"/>
  <c r="H24" i="48"/>
  <c r="G24" i="48"/>
  <c r="F24" i="48"/>
  <c r="E24" i="48"/>
  <c r="D24" i="48"/>
  <c r="C24" i="48"/>
  <c r="B24" i="48"/>
  <c r="I23" i="48"/>
  <c r="H23" i="48"/>
  <c r="G23" i="48"/>
  <c r="F23" i="48"/>
  <c r="E23" i="48"/>
  <c r="D23" i="48"/>
  <c r="C23" i="48"/>
  <c r="B23" i="48"/>
  <c r="G34" i="16"/>
  <c r="G32" i="16"/>
  <c r="G31" i="16"/>
  <c r="E34" i="16"/>
  <c r="F34" i="16"/>
  <c r="D34" i="16"/>
  <c r="E32" i="16"/>
  <c r="F32" i="16"/>
  <c r="D32" i="16"/>
  <c r="E31" i="16"/>
  <c r="F31" i="16"/>
  <c r="D31" i="16"/>
  <c r="B9" i="39"/>
  <c r="B8" i="39"/>
  <c r="B7" i="39"/>
  <c r="L7" i="13"/>
  <c r="L8" i="13"/>
  <c r="L9" i="13"/>
  <c r="L10" i="13"/>
  <c r="L11" i="13"/>
  <c r="L12" i="13"/>
  <c r="L13" i="13"/>
  <c r="K7" i="13"/>
  <c r="K8" i="13"/>
  <c r="K9" i="13"/>
  <c r="K10" i="13"/>
  <c r="K11" i="13"/>
  <c r="K12" i="13"/>
  <c r="K13" i="13"/>
  <c r="L6" i="13"/>
  <c r="K6" i="13"/>
  <c r="J7" i="13"/>
  <c r="J8" i="13"/>
  <c r="J9" i="13"/>
  <c r="J10" i="13"/>
  <c r="J11" i="13"/>
  <c r="J12" i="13"/>
  <c r="J13" i="13"/>
  <c r="J6" i="13"/>
  <c r="E21" i="22"/>
  <c r="D21" i="22"/>
  <c r="C21" i="22"/>
  <c r="B21" i="22"/>
  <c r="E20" i="22"/>
  <c r="D20" i="22"/>
  <c r="C20" i="22"/>
  <c r="B20" i="22"/>
  <c r="E19" i="22"/>
  <c r="D19" i="22"/>
  <c r="C19" i="22"/>
  <c r="B19" i="22"/>
  <c r="E18" i="22"/>
  <c r="D18" i="22"/>
  <c r="C18" i="22"/>
  <c r="B18" i="22"/>
  <c r="E17" i="22"/>
  <c r="D17" i="22"/>
  <c r="C17" i="22"/>
  <c r="B17" i="22"/>
  <c r="E16" i="22"/>
  <c r="D16" i="22"/>
  <c r="C16" i="22"/>
  <c r="B16" i="22"/>
  <c r="E15" i="22"/>
  <c r="E22" i="22"/>
  <c r="D15" i="22"/>
  <c r="D22" i="22"/>
  <c r="C15" i="22"/>
  <c r="C22" i="22"/>
  <c r="B15" i="22"/>
  <c r="B22" i="22"/>
  <c r="E21" i="17"/>
  <c r="F21" i="17"/>
  <c r="G21" i="17"/>
  <c r="H21" i="17"/>
  <c r="I21" i="17"/>
  <c r="E19" i="17"/>
  <c r="F19" i="17"/>
  <c r="G19" i="17"/>
  <c r="H19" i="17"/>
  <c r="I19" i="17"/>
  <c r="D21" i="17"/>
  <c r="D19" i="17"/>
  <c r="E18" i="17"/>
  <c r="F18" i="17"/>
  <c r="G18" i="17"/>
  <c r="H18" i="17"/>
  <c r="I18" i="17"/>
  <c r="D18" i="17"/>
  <c r="B8" i="44"/>
  <c r="C8" i="44"/>
  <c r="D8" i="44"/>
  <c r="B7" i="44"/>
  <c r="C7" i="44"/>
  <c r="D7" i="44"/>
  <c r="B6" i="44"/>
  <c r="C6" i="44"/>
  <c r="D6" i="44"/>
  <c r="C25" i="24"/>
  <c r="G27" i="24"/>
  <c r="F27" i="24"/>
  <c r="E27" i="24"/>
  <c r="D27" i="24"/>
  <c r="C27" i="24"/>
  <c r="G26" i="24"/>
  <c r="F26" i="24"/>
  <c r="E26" i="24"/>
  <c r="D26" i="24"/>
  <c r="C26" i="24"/>
  <c r="G25" i="24"/>
  <c r="F25" i="24"/>
  <c r="E25" i="24"/>
  <c r="D25" i="24"/>
  <c r="K28" i="35"/>
  <c r="L28" i="35"/>
  <c r="M28" i="35"/>
  <c r="K27" i="35"/>
  <c r="L27" i="35"/>
  <c r="M27" i="35"/>
  <c r="J28" i="35"/>
  <c r="J27" i="35"/>
  <c r="K26" i="35"/>
  <c r="L26" i="35"/>
  <c r="M26" i="35"/>
  <c r="J26" i="35"/>
  <c r="N22" i="35"/>
  <c r="O22" i="35"/>
  <c r="N21" i="35"/>
  <c r="O21" i="35"/>
  <c r="N20" i="35"/>
  <c r="O20" i="35"/>
  <c r="N19" i="35"/>
  <c r="O19" i="35"/>
  <c r="N18" i="35"/>
  <c r="O18" i="35"/>
  <c r="N17" i="35"/>
  <c r="O17" i="35"/>
  <c r="N16" i="35"/>
  <c r="O16" i="35"/>
  <c r="N15" i="35"/>
  <c r="O15" i="35"/>
  <c r="N14" i="35"/>
  <c r="O14" i="35"/>
  <c r="N13" i="35"/>
  <c r="O13" i="35"/>
  <c r="N12" i="35"/>
  <c r="O12" i="35"/>
  <c r="N11" i="35"/>
  <c r="O11" i="35"/>
  <c r="N10" i="35"/>
  <c r="O10" i="35"/>
  <c r="N9" i="35"/>
  <c r="O9" i="35"/>
  <c r="N8" i="35"/>
  <c r="O8" i="35"/>
  <c r="N7" i="35"/>
  <c r="O7" i="35"/>
  <c r="N6" i="35"/>
  <c r="O6" i="35"/>
  <c r="N5" i="35"/>
  <c r="O5" i="35"/>
  <c r="C28" i="35"/>
  <c r="D28" i="35"/>
  <c r="E28" i="35"/>
  <c r="G28" i="35"/>
  <c r="C27" i="35"/>
  <c r="D27" i="35"/>
  <c r="E27" i="35"/>
  <c r="F27" i="35"/>
  <c r="G27" i="35"/>
  <c r="B27" i="35"/>
  <c r="C26" i="35"/>
  <c r="D26" i="35"/>
  <c r="E26" i="35"/>
  <c r="G26" i="35"/>
  <c r="D41" i="36"/>
  <c r="D39" i="36"/>
  <c r="B41" i="36"/>
  <c r="B39" i="36"/>
  <c r="D38" i="36"/>
  <c r="B38" i="36"/>
  <c r="F32" i="36"/>
  <c r="G32" i="36"/>
  <c r="F30" i="36"/>
  <c r="G30" i="36"/>
  <c r="F31" i="36"/>
  <c r="G31" i="36"/>
  <c r="F33" i="36"/>
  <c r="G8" i="31"/>
  <c r="F9" i="31"/>
  <c r="G9" i="31"/>
  <c r="F7" i="31"/>
  <c r="G7" i="31"/>
  <c r="F6" i="31"/>
  <c r="G6" i="31"/>
  <c r="C4" i="37"/>
  <c r="C5" i="37"/>
  <c r="C6" i="37"/>
  <c r="C7" i="37"/>
  <c r="C8" i="37"/>
  <c r="C9" i="37"/>
  <c r="C10" i="37"/>
  <c r="C11" i="37"/>
  <c r="C12" i="37"/>
  <c r="C13" i="37"/>
  <c r="C14" i="37"/>
  <c r="C15" i="37"/>
  <c r="C16" i="37"/>
  <c r="C17" i="37"/>
  <c r="C18" i="37"/>
  <c r="C19" i="37"/>
  <c r="C20" i="37"/>
  <c r="C3" i="37"/>
  <c r="S34" i="3"/>
  <c r="T34" i="3"/>
  <c r="S35" i="3"/>
  <c r="T35" i="3"/>
  <c r="S36" i="3"/>
  <c r="T36" i="3"/>
  <c r="I36" i="3"/>
  <c r="J36" i="3"/>
  <c r="I35" i="3"/>
  <c r="J35" i="3"/>
  <c r="I34" i="3"/>
  <c r="J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N34" i="3"/>
  <c r="M34" i="3"/>
  <c r="O34" i="3"/>
  <c r="P34" i="3"/>
  <c r="Q34" i="3"/>
  <c r="R34" i="3"/>
  <c r="R36" i="3"/>
  <c r="Q36" i="3"/>
  <c r="P36" i="3"/>
  <c r="O36" i="3"/>
  <c r="N36" i="3"/>
  <c r="M36" i="3"/>
  <c r="R35" i="3"/>
  <c r="Q35" i="3"/>
  <c r="P35" i="3"/>
  <c r="O35" i="3"/>
  <c r="N35" i="3"/>
  <c r="M35" i="3"/>
  <c r="C103" i="50"/>
  <c r="B103" i="50"/>
  <c r="C102" i="50"/>
  <c r="B102" i="50"/>
  <c r="I77" i="50"/>
  <c r="H77" i="50"/>
  <c r="G77" i="50"/>
  <c r="F77" i="50"/>
  <c r="E77" i="50"/>
  <c r="D77" i="50"/>
  <c r="C77" i="50"/>
  <c r="B77" i="50"/>
  <c r="I76" i="50"/>
  <c r="H76" i="50"/>
  <c r="G76" i="50"/>
  <c r="F76" i="50"/>
  <c r="E76" i="50"/>
  <c r="D76" i="50"/>
  <c r="C76" i="50"/>
  <c r="B76" i="50"/>
  <c r="I49" i="50"/>
  <c r="I50" i="50"/>
  <c r="H49" i="50"/>
  <c r="H50" i="50"/>
  <c r="G49" i="50"/>
  <c r="G50" i="50"/>
  <c r="F49" i="50"/>
  <c r="F50" i="50"/>
  <c r="E49" i="50"/>
  <c r="E50" i="50"/>
  <c r="D49" i="50"/>
  <c r="D50" i="50"/>
  <c r="C49" i="50"/>
  <c r="C50" i="50"/>
  <c r="B49" i="50"/>
  <c r="B50" i="50"/>
  <c r="I23" i="50"/>
  <c r="I24" i="50"/>
  <c r="H23" i="50"/>
  <c r="H24" i="50"/>
  <c r="G24" i="50"/>
  <c r="F24" i="50"/>
  <c r="E24" i="50"/>
  <c r="D24" i="50"/>
  <c r="C24" i="50"/>
  <c r="B24" i="50"/>
  <c r="G23" i="50"/>
  <c r="F23" i="50"/>
  <c r="E23" i="50"/>
  <c r="D23" i="50"/>
  <c r="C23" i="50"/>
  <c r="B23" i="50"/>
  <c r="F23" i="32"/>
  <c r="E23" i="32"/>
  <c r="D23" i="32"/>
  <c r="C23" i="32"/>
  <c r="B23" i="32"/>
  <c r="F22" i="32"/>
  <c r="E22" i="32"/>
  <c r="D22" i="32"/>
  <c r="C22" i="32"/>
  <c r="B22" i="32"/>
  <c r="F21" i="32"/>
  <c r="E21" i="32"/>
  <c r="D21" i="32"/>
  <c r="C21" i="32"/>
  <c r="B21" i="32"/>
  <c r="J33" i="38"/>
  <c r="I33" i="38"/>
  <c r="H33" i="38"/>
  <c r="G33" i="38"/>
  <c r="F33" i="38"/>
  <c r="E33" i="38"/>
  <c r="D33" i="38"/>
  <c r="C33" i="38"/>
  <c r="J32" i="38"/>
  <c r="I32" i="38"/>
  <c r="H32" i="38"/>
  <c r="G32" i="38"/>
  <c r="F32" i="38"/>
  <c r="E32" i="38"/>
  <c r="D32" i="38"/>
  <c r="C32" i="38"/>
  <c r="J22" i="38"/>
  <c r="I22" i="38"/>
  <c r="H22" i="38"/>
  <c r="G22" i="38"/>
  <c r="F22" i="38"/>
  <c r="E22" i="38"/>
  <c r="D22" i="38"/>
  <c r="C22" i="38"/>
  <c r="J21" i="38"/>
  <c r="I21" i="38"/>
  <c r="H21" i="38"/>
  <c r="G21" i="38"/>
  <c r="F21" i="38"/>
  <c r="E21" i="38"/>
  <c r="D21" i="38"/>
  <c r="C21" i="38"/>
  <c r="N34" i="14"/>
  <c r="O34" i="14"/>
  <c r="N35" i="14"/>
  <c r="O35" i="14"/>
  <c r="N36" i="14"/>
  <c r="O36" i="14"/>
  <c r="Y13" i="14"/>
  <c r="X13" i="14"/>
  <c r="Y12" i="14"/>
  <c r="X12" i="14"/>
  <c r="Y11" i="14"/>
  <c r="X11" i="14"/>
  <c r="I30" i="14"/>
  <c r="J30" i="14"/>
  <c r="K30" i="14"/>
  <c r="L30" i="14"/>
  <c r="M30" i="14"/>
  <c r="H30" i="14"/>
  <c r="H28" i="14"/>
  <c r="I29" i="14"/>
  <c r="J29" i="14"/>
  <c r="K29" i="14"/>
  <c r="L29" i="14"/>
  <c r="M29" i="14"/>
  <c r="I28" i="14"/>
  <c r="J28" i="14"/>
  <c r="K28" i="14"/>
  <c r="L28" i="14"/>
  <c r="M28" i="14"/>
  <c r="H29" i="14"/>
  <c r="B8" i="47"/>
  <c r="C8" i="47"/>
  <c r="D8" i="47"/>
  <c r="B7" i="47"/>
  <c r="D7" i="47"/>
  <c r="C7" i="47"/>
  <c r="B6" i="47"/>
  <c r="C6" i="47"/>
  <c r="D6" i="47"/>
  <c r="C25" i="26"/>
  <c r="D25" i="26"/>
  <c r="E25" i="26"/>
  <c r="F25" i="26"/>
  <c r="C24" i="26"/>
  <c r="D24" i="26"/>
  <c r="E24" i="26"/>
  <c r="F24" i="26"/>
  <c r="B25" i="26"/>
  <c r="B24" i="26"/>
  <c r="C23" i="26"/>
  <c r="D23" i="26"/>
  <c r="E23" i="26"/>
  <c r="F23" i="26"/>
  <c r="B23" i="26"/>
  <c r="G22" i="41"/>
  <c r="G25" i="41"/>
  <c r="F22" i="41"/>
  <c r="F25" i="41"/>
  <c r="E22" i="41"/>
  <c r="E25" i="41"/>
  <c r="D22" i="41"/>
  <c r="D25" i="41"/>
  <c r="G24" i="41"/>
  <c r="F24" i="41"/>
  <c r="E24" i="41"/>
  <c r="D24" i="41"/>
  <c r="P31" i="1"/>
  <c r="P49" i="1"/>
  <c r="Q49" i="1"/>
  <c r="R49" i="1"/>
  <c r="S49" i="1"/>
  <c r="T49" i="1"/>
  <c r="U49" i="1"/>
  <c r="V49" i="1"/>
  <c r="W49" i="1"/>
  <c r="X49" i="1"/>
  <c r="P48" i="1"/>
  <c r="Q48" i="1"/>
  <c r="R48" i="1"/>
  <c r="S48" i="1"/>
  <c r="T48" i="1"/>
  <c r="U48" i="1"/>
  <c r="V48" i="1"/>
  <c r="W48" i="1"/>
  <c r="X48" i="1"/>
  <c r="P47" i="1"/>
  <c r="Q47" i="1"/>
  <c r="R47" i="1"/>
  <c r="S47" i="1"/>
  <c r="T47" i="1"/>
  <c r="U47" i="1"/>
  <c r="V47" i="1"/>
  <c r="W47" i="1"/>
  <c r="X47" i="1"/>
  <c r="O49" i="1"/>
  <c r="O48" i="1"/>
  <c r="O47" i="1"/>
  <c r="Q31" i="1"/>
  <c r="R31" i="1"/>
  <c r="S31" i="1"/>
  <c r="T31" i="1"/>
  <c r="U31" i="1"/>
  <c r="V31" i="1"/>
  <c r="W31" i="1"/>
  <c r="X31" i="1"/>
  <c r="P30" i="1"/>
  <c r="Q30" i="1"/>
  <c r="R30" i="1"/>
  <c r="S30" i="1"/>
  <c r="T30" i="1"/>
  <c r="U30" i="1"/>
  <c r="V30" i="1"/>
  <c r="W30" i="1"/>
  <c r="X30" i="1"/>
  <c r="O31" i="1"/>
  <c r="O30" i="1"/>
  <c r="P29" i="1"/>
  <c r="Q29" i="1"/>
  <c r="R29" i="1"/>
  <c r="S29" i="1"/>
  <c r="T29" i="1"/>
  <c r="U29" i="1"/>
  <c r="V29" i="1"/>
  <c r="W29" i="1"/>
  <c r="X29" i="1"/>
  <c r="O29" i="1"/>
  <c r="D58" i="1"/>
  <c r="E58" i="1"/>
  <c r="F58" i="1"/>
  <c r="G58" i="1"/>
  <c r="H58" i="1"/>
  <c r="I58" i="1"/>
  <c r="J58" i="1"/>
  <c r="K58" i="1"/>
  <c r="L58" i="1"/>
  <c r="C58" i="1"/>
  <c r="D57" i="1"/>
  <c r="E57" i="1"/>
  <c r="F57" i="1"/>
  <c r="G57" i="1"/>
  <c r="H57" i="1"/>
  <c r="I57" i="1"/>
  <c r="J57" i="1"/>
  <c r="K57" i="1"/>
  <c r="L57" i="1"/>
  <c r="C57" i="1"/>
  <c r="D56" i="1"/>
  <c r="E56" i="1"/>
  <c r="F56" i="1"/>
  <c r="G56" i="1"/>
  <c r="H56" i="1"/>
  <c r="I56" i="1"/>
  <c r="J56" i="1"/>
  <c r="K56" i="1"/>
  <c r="L56" i="1"/>
  <c r="C56" i="1"/>
  <c r="D31" i="1"/>
  <c r="F31" i="1"/>
  <c r="G31" i="1"/>
  <c r="H31" i="1"/>
  <c r="I31" i="1"/>
  <c r="J31" i="1"/>
  <c r="K31" i="1"/>
  <c r="L31" i="1"/>
  <c r="D30" i="1"/>
  <c r="E30" i="1"/>
  <c r="F30" i="1"/>
  <c r="G30" i="1"/>
  <c r="H30" i="1"/>
  <c r="I30" i="1"/>
  <c r="J30" i="1"/>
  <c r="K30" i="1"/>
  <c r="L30" i="1"/>
  <c r="D29" i="1"/>
  <c r="E29" i="1"/>
  <c r="F29" i="1"/>
  <c r="G29" i="1"/>
  <c r="H29" i="1"/>
  <c r="I29" i="1"/>
  <c r="J29" i="1"/>
  <c r="K29" i="1"/>
  <c r="L29" i="1"/>
  <c r="F26" i="33"/>
  <c r="E26" i="33"/>
  <c r="D26" i="33"/>
  <c r="C26" i="33"/>
  <c r="B26" i="33"/>
  <c r="F25" i="33"/>
  <c r="E25" i="33"/>
  <c r="D25" i="33"/>
  <c r="C25" i="33"/>
  <c r="B25" i="33"/>
  <c r="F24" i="33"/>
  <c r="E24" i="33"/>
  <c r="D24" i="33"/>
  <c r="C24" i="33"/>
  <c r="B24" i="33"/>
  <c r="C38" i="33"/>
  <c r="D38" i="33"/>
  <c r="E38" i="33"/>
  <c r="C37" i="33"/>
  <c r="D37" i="33"/>
  <c r="E37" i="33"/>
  <c r="C36" i="33"/>
  <c r="D36" i="33"/>
  <c r="E36" i="33"/>
  <c r="B38" i="33"/>
  <c r="B37" i="33"/>
  <c r="B36" i="33"/>
  <c r="J21" i="40"/>
  <c r="B9" i="40"/>
  <c r="B8" i="40"/>
  <c r="B7" i="40"/>
  <c r="C24" i="49"/>
  <c r="B24" i="49"/>
  <c r="C23" i="49"/>
  <c r="B23" i="49"/>
  <c r="C25" i="30"/>
  <c r="D25" i="30"/>
  <c r="E25" i="30"/>
  <c r="F25" i="30"/>
  <c r="C23" i="30"/>
  <c r="D23" i="30"/>
  <c r="E23" i="30"/>
  <c r="F23" i="30"/>
  <c r="B25" i="30"/>
  <c r="B24" i="30"/>
  <c r="B23" i="30"/>
  <c r="F24" i="30"/>
  <c r="E24" i="30"/>
  <c r="D24" i="30"/>
  <c r="C24" i="30"/>
  <c r="G41" i="36"/>
  <c r="N27" i="35"/>
  <c r="N23" i="35"/>
  <c r="G39" i="36"/>
  <c r="N28" i="35"/>
  <c r="F39" i="36"/>
  <c r="F41" i="36"/>
  <c r="O26" i="35"/>
  <c r="O27" i="35"/>
  <c r="O28" i="35"/>
  <c r="G33" i="36"/>
  <c r="G38" i="36"/>
  <c r="F38" i="36"/>
  <c r="N26" i="35"/>
  <c r="D12" i="21"/>
  <c r="D13" i="21"/>
  <c r="D8" i="21"/>
  <c r="D10" i="21"/>
  <c r="D7" i="21"/>
  <c r="D9" i="21"/>
  <c r="D11" i="21"/>
</calcChain>
</file>

<file path=xl/comments1.xml><?xml version="1.0" encoding="utf-8"?>
<comments xmlns="http://schemas.openxmlformats.org/spreadsheetml/2006/main">
  <authors>
    <author>Calli Johnson</author>
  </authors>
  <commentList>
    <comment ref="B35" authorId="0">
      <text>
        <r>
          <rPr>
            <b/>
            <sz val="9"/>
            <color indexed="81"/>
            <rFont val="Verdana"/>
            <family val="2"/>
          </rPr>
          <t>Calli Johnson:</t>
        </r>
        <r>
          <rPr>
            <sz val="9"/>
            <color indexed="81"/>
            <rFont val="Verdan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<sst xmlns="http://schemas.openxmlformats.org/spreadsheetml/2006/main" count="1316" uniqueCount="235">
  <si>
    <t>2010-11</t>
    <phoneticPr fontId="16" type="noConversion"/>
  </si>
  <si>
    <t>Median</t>
    <phoneticPr fontId="16" type="noConversion"/>
  </si>
  <si>
    <t xml:space="preserve"> Students Scoring 3 or Above on the 8th Grade Mathematics Exam</t>
    <phoneticPr fontId="16" type="noConversion"/>
  </si>
  <si>
    <t xml:space="preserve">               Spending per pupil in Onondaga School Districts 2009-2010</t>
  </si>
  <si>
    <t xml:space="preserve">School District </t>
    <phoneticPr fontId="16" type="noConversion"/>
  </si>
  <si>
    <t>General Education</t>
    <phoneticPr fontId="16" type="noConversion"/>
  </si>
  <si>
    <t>Special Education</t>
    <phoneticPr fontId="16" type="noConversion"/>
  </si>
  <si>
    <t>LaFayette</t>
    <phoneticPr fontId="16" type="noConversion"/>
  </si>
  <si>
    <t>Syracuse City School District</t>
    <phoneticPr fontId="16" type="noConversion"/>
  </si>
  <si>
    <t>Mean</t>
    <phoneticPr fontId="16" type="noConversion"/>
  </si>
  <si>
    <t xml:space="preserve">Median </t>
    <phoneticPr fontId="16" type="noConversion"/>
  </si>
  <si>
    <t>Syracuse City School District</t>
    <phoneticPr fontId="16" type="noConversion"/>
  </si>
  <si>
    <t xml:space="preserve">Median </t>
    <phoneticPr fontId="16" type="noConversion"/>
  </si>
  <si>
    <t xml:space="preserve"> Students Scoring 3 or Above on the 8th Grade Mathematics Exam</t>
    <phoneticPr fontId="16" type="noConversion"/>
  </si>
  <si>
    <t>Median</t>
    <phoneticPr fontId="16" type="noConversion"/>
  </si>
  <si>
    <t>Race/Ethnicity</t>
    <phoneticPr fontId="16" type="noConversion"/>
  </si>
  <si>
    <t>Percent</t>
  </si>
  <si>
    <t>Asian or Native Hawaiian/Other Pacific Islander (n=41)</t>
    <phoneticPr fontId="16" type="noConversion"/>
  </si>
  <si>
    <t>White (n=485)</t>
    <phoneticPr fontId="16" type="noConversion"/>
  </si>
  <si>
    <t>Black or African American (n=864)</t>
    <phoneticPr fontId="16" type="noConversion"/>
  </si>
  <si>
    <t>Hispanic or Latino (n=155)</t>
    <phoneticPr fontId="16" type="noConversion"/>
  </si>
  <si>
    <t>Onondaga County District Enrollment K-12</t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</si>
  <si>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</si>
  <si>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</si>
  <si>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</si>
  <si>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</si>
  <si>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 of students</t>
    <phoneticPr fontId="16" type="noConversion"/>
  </si>
  <si>
    <t>Baldwinsville</t>
    <phoneticPr fontId="16" type="noConversion"/>
  </si>
  <si>
    <t>LaFayette</t>
    <phoneticPr fontId="16" type="noConversion"/>
  </si>
  <si>
    <t>Syracuse City School District</t>
    <phoneticPr fontId="16" type="noConversion"/>
  </si>
  <si>
    <t>Mean</t>
    <phoneticPr fontId="16" type="noConversion"/>
  </si>
  <si>
    <t xml:space="preserve">Median </t>
    <phoneticPr fontId="16" type="noConversion"/>
  </si>
  <si>
    <t xml:space="preserve"> Students Scoring 3 or Above on 4th Grade English Language Arts Exam</t>
    <phoneticPr fontId="16" type="noConversion"/>
  </si>
  <si>
    <t>Percent</t>
    <phoneticPr fontId="16" type="noConversion"/>
  </si>
  <si>
    <t xml:space="preserve">Percent </t>
    <phoneticPr fontId="16" type="noConversion"/>
  </si>
  <si>
    <t xml:space="preserve">Lyncourt </t>
  </si>
  <si>
    <t>Onondaga County</t>
    <phoneticPr fontId="16" type="noConversion"/>
  </si>
  <si>
    <t>New York State</t>
    <phoneticPr fontId="16" type="noConversion"/>
  </si>
  <si>
    <t>Mean</t>
    <phoneticPr fontId="16" type="noConversion"/>
  </si>
  <si>
    <t>Median</t>
    <phoneticPr fontId="16" type="noConversion"/>
  </si>
  <si>
    <t xml:space="preserve"> Students Scoring 3 or Above on 8th Grade English Language Arts Exam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</si>
  <si>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</si>
  <si>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</si>
  <si>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</si>
  <si>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</si>
  <si>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</si>
  <si>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>Percent</t>
    <phoneticPr fontId="16" type="noConversion"/>
  </si>
  <si>
    <t>Syracuse City School District</t>
    <phoneticPr fontId="16" type="noConversion"/>
  </si>
  <si>
    <t>Mean</t>
    <phoneticPr fontId="16" type="noConversion"/>
  </si>
  <si>
    <t>Students Scoring 3 or Above on the 4th Grade Mathematics Exam</t>
  </si>
  <si>
    <t>Syracuse City School District</t>
    <phoneticPr fontId="16" type="noConversion"/>
  </si>
  <si>
    <t xml:space="preserve">Median </t>
    <phoneticPr fontId="16" type="noConversion"/>
  </si>
  <si>
    <t>Onondaga County</t>
    <phoneticPr fontId="16" type="noConversion"/>
  </si>
  <si>
    <t>New York State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</si>
  <si>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</si>
  <si>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</si>
  <si>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</si>
  <si>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Henniger(n=1,683)</t>
  </si>
  <si>
    <t xml:space="preserve">High School Graduation Rates by District in Onondage County 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</si>
  <si>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</si>
  <si>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</si>
  <si>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</si>
  <si>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</si>
  <si>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</si>
  <si>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 xml:space="preserve"> Graduation Rate</t>
    <phoneticPr fontId="16" type="noConversion"/>
  </si>
  <si>
    <t>Graduation Rate</t>
    <phoneticPr fontId="16" type="noConversion"/>
  </si>
  <si>
    <t>Baldwinsville</t>
    <phoneticPr fontId="16" type="noConversion"/>
  </si>
  <si>
    <t>LaFayette</t>
    <phoneticPr fontId="16" type="noConversion"/>
  </si>
  <si>
    <t>Solvay</t>
    <phoneticPr fontId="16" type="noConversion"/>
  </si>
  <si>
    <t>Syracuse City School District*</t>
  </si>
  <si>
    <t>Mean</t>
    <phoneticPr fontId="16" type="noConversion"/>
  </si>
  <si>
    <t xml:space="preserve">Median </t>
    <phoneticPr fontId="16" type="noConversion"/>
  </si>
  <si>
    <t>*Syracuse City High Schools By Graduation Rate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</si>
  <si>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</si>
  <si>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</si>
  <si>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</si>
  <si>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</si>
  <si>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</si>
  <si>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 xml:space="preserve"> Graduation Rate</t>
    <phoneticPr fontId="16" type="noConversion"/>
  </si>
  <si>
    <t>Number</t>
  </si>
  <si>
    <t xml:space="preserve"> Graduation Rate </t>
    <phoneticPr fontId="16" type="noConversion"/>
  </si>
  <si>
    <t xml:space="preserve">Graduation Rate </t>
    <phoneticPr fontId="16" type="noConversion"/>
  </si>
  <si>
    <t>Corcoran High School</t>
  </si>
  <si>
    <t>Fowler High School</t>
  </si>
  <si>
    <t>Henninger High School</t>
  </si>
  <si>
    <t>Nottingham High School</t>
  </si>
  <si>
    <t xml:space="preserve">Median </t>
  </si>
  <si>
    <t xml:space="preserve">Source: New York State Report Card Accountability and Overview Report (2011) </t>
    <phoneticPr fontId="16" type="noConversion"/>
  </si>
  <si>
    <t xml:space="preserve">City </t>
  </si>
  <si>
    <t>Graduation Rate</t>
  </si>
  <si>
    <t>Syracuse (n=1,567)</t>
    <phoneticPr fontId="16" type="noConversion"/>
  </si>
  <si>
    <t>Rochester (n=2,673)</t>
    <phoneticPr fontId="16" type="noConversion"/>
  </si>
  <si>
    <t>Buffalo (n=3,475)</t>
    <phoneticPr fontId="16" type="noConversion"/>
  </si>
  <si>
    <t>Albany (n=697)</t>
    <phoneticPr fontId="16" type="noConversion"/>
  </si>
  <si>
    <t>Free</t>
  </si>
  <si>
    <t>Henniger</t>
  </si>
  <si>
    <t>Nottingham</t>
  </si>
  <si>
    <t>2006-07</t>
  </si>
  <si>
    <t>2007-08</t>
  </si>
  <si>
    <t>2008-09</t>
  </si>
  <si>
    <t>-</t>
  </si>
  <si>
    <t>this is just for districts</t>
  </si>
  <si>
    <t>Race and Ethnicity in Onondaga County School Districts</t>
  </si>
  <si>
    <t>2009-10</t>
  </si>
  <si>
    <t>Race and Ethnicity in Syracuse City High Schools</t>
  </si>
  <si>
    <t>Standard deviation</t>
  </si>
  <si>
    <t>Reduced-Price</t>
  </si>
  <si>
    <t>Free and Reduced-Price Lunch Eligibilty in Syracuse City School District</t>
  </si>
  <si>
    <t>Educational Attainment by City</t>
  </si>
  <si>
    <t>Bachelor's Degree or Higher Attainment by Age Cohort</t>
  </si>
  <si>
    <t>Black or African America</t>
  </si>
  <si>
    <t>Students Eligible for Free and Reduced-Price Meals in Onondaga County by School District</t>
  </si>
  <si>
    <t>2010-11</t>
  </si>
  <si>
    <t>total</t>
  </si>
  <si>
    <t xml:space="preserve">Limited English Proficent (LEP) Learners in Onondaga County School Districts </t>
  </si>
  <si>
    <t>2007-11</t>
  </si>
  <si>
    <t>2006-10</t>
  </si>
  <si>
    <t>Annual Attendence Rate in Onondaga County Schools</t>
  </si>
  <si>
    <t xml:space="preserve">English Language Arts Regents Scores by School District
2003-07 Cohorts </t>
  </si>
  <si>
    <t xml:space="preserve">Science Regents Scores by School District
2003-07 Cohorts </t>
  </si>
  <si>
    <t xml:space="preserve">Global History and Geography Regents Scores by School District
2003-07 Cohorts </t>
  </si>
  <si>
    <t xml:space="preserve">US History and Government Regents Scores by School District
2003-07 Cohorts </t>
  </si>
  <si>
    <t xml:space="preserve">Mathematics Regents Scores by School District
2003-07 Cohorts </t>
  </si>
  <si>
    <t>enrollment totals</t>
  </si>
  <si>
    <t xml:space="preserve">2010-11 </t>
  </si>
  <si>
    <t>Free and Reduced-Price Meal Eligibilty in the Syracuse City School District</t>
  </si>
  <si>
    <t>number</t>
  </si>
  <si>
    <t>percent</t>
  </si>
  <si>
    <t xml:space="preserve">number </t>
  </si>
  <si>
    <t>Corcoran (n=1,387)</t>
  </si>
  <si>
    <t>Fowler (n=1,154)</t>
  </si>
  <si>
    <t>Nottingham (n=1,316)</t>
  </si>
  <si>
    <t>Baldwinsville (n=5,370)</t>
  </si>
  <si>
    <t>East Syracuse-Minoa (n=3,313)</t>
  </si>
  <si>
    <t>Fabius-Pompey (n=787)</t>
  </si>
  <si>
    <t>Fayetteville-Manlius (n=4,518)</t>
  </si>
  <si>
    <t>Jamesville-Dewitt (2,875)</t>
  </si>
  <si>
    <t>Jordan Elbridge (n=1,463)</t>
  </si>
  <si>
    <t>La Fayette (n=866)</t>
  </si>
  <si>
    <t>Liverpool (n=7,399)</t>
  </si>
  <si>
    <t>Lyncourt (n=309)</t>
  </si>
  <si>
    <t>Marcellus (n=1,958)</t>
  </si>
  <si>
    <t>North Syracuse (n=9,378)</t>
  </si>
  <si>
    <t>Onondaga (n=928)</t>
  </si>
  <si>
    <t>Skaneateles (n=1,622)</t>
  </si>
  <si>
    <t>Solvay (n=1,484)</t>
  </si>
  <si>
    <t>Syracuse City School District (n=19,961)</t>
  </si>
  <si>
    <t>Tully (n=1,042)</t>
  </si>
  <si>
    <t>West Genesee (n=4,980)</t>
  </si>
  <si>
    <t>Westhill (n=1,872)</t>
  </si>
  <si>
    <t>School District</t>
  </si>
  <si>
    <t>White</t>
  </si>
  <si>
    <t>Black or African American</t>
  </si>
  <si>
    <t>Hispanic or Latino</t>
  </si>
  <si>
    <t>Asian or Pacific Islander</t>
  </si>
  <si>
    <t>American Indian or Alaska Native</t>
  </si>
  <si>
    <t>Baldwinsville</t>
  </si>
  <si>
    <t>East Syracuse-Minoa</t>
  </si>
  <si>
    <t>Fabius-Pompey</t>
  </si>
  <si>
    <t>Fayetteville-Manlius</t>
  </si>
  <si>
    <t>Jamesville-Dewitt</t>
  </si>
  <si>
    <t>La Fayette</t>
  </si>
  <si>
    <t>Liverpool</t>
  </si>
  <si>
    <t>Marcellus</t>
  </si>
  <si>
    <t>North Syracuse</t>
  </si>
  <si>
    <t>Onondaga</t>
  </si>
  <si>
    <t>Skaneateles</t>
  </si>
  <si>
    <t>Solvay</t>
  </si>
  <si>
    <t>Syracuse City School District</t>
  </si>
  <si>
    <t>Tully</t>
  </si>
  <si>
    <t>West Genesee</t>
  </si>
  <si>
    <t>Westhill</t>
  </si>
  <si>
    <t>Jordan Elbridge</t>
  </si>
  <si>
    <t>Standard Deviation</t>
  </si>
  <si>
    <t xml:space="preserve">American Indian or Alaska Native </t>
  </si>
  <si>
    <t>Mean</t>
  </si>
  <si>
    <t>Median</t>
  </si>
  <si>
    <t>This indicator measures the percentage of enrolled students, per school district, by ethnicity.</t>
  </si>
  <si>
    <t>High School</t>
  </si>
  <si>
    <t>2007-2008</t>
  </si>
  <si>
    <t>Free Lunch Eligibility in Onondaga County School Districts</t>
  </si>
  <si>
    <t>2008-2009</t>
  </si>
  <si>
    <t>2009-2010</t>
  </si>
  <si>
    <t>Reduced-Price Lunch Eligibility in Onondaga County School Districts</t>
  </si>
  <si>
    <t>Population 18 to 24 years</t>
  </si>
  <si>
    <t>Population 25 to 34 years</t>
  </si>
  <si>
    <t>Population 35 to 44 years</t>
  </si>
  <si>
    <t>Population 45 to 64 years</t>
  </si>
  <si>
    <t>Population 65 years and older</t>
  </si>
  <si>
    <t>New York State</t>
  </si>
  <si>
    <t>Albany</t>
  </si>
  <si>
    <t>Rochester</t>
  </si>
  <si>
    <t>Syracuse</t>
  </si>
  <si>
    <t>United States</t>
  </si>
  <si>
    <t>Total</t>
  </si>
  <si>
    <t>Graduate or Professional Degree</t>
  </si>
  <si>
    <t>Bachelor's Degree</t>
  </si>
  <si>
    <t>Associate's Degree</t>
  </si>
  <si>
    <t>Some college, no degree</t>
  </si>
  <si>
    <t>High School graduate or GED</t>
  </si>
  <si>
    <t>9th to 12th grade, no diploma</t>
  </si>
  <si>
    <t>Less than 9th grade</t>
  </si>
  <si>
    <t>Onondaga County</t>
  </si>
  <si>
    <t>Buffalo</t>
  </si>
  <si>
    <t>Total Popluation 25 years and over</t>
  </si>
  <si>
    <t>Source: American Community Survey 1-year Estimates, 2010</t>
  </si>
  <si>
    <t>#</t>
  </si>
  <si>
    <t>%</t>
  </si>
  <si>
    <t>Source: NYS Report Card, 2010</t>
  </si>
  <si>
    <t xml:space="preserve">Corcoran </t>
  </si>
  <si>
    <t xml:space="preserve">George Fowler </t>
  </si>
  <si>
    <t>Henniger HS</t>
  </si>
  <si>
    <t>Nottingham HS</t>
  </si>
  <si>
    <t xml:space="preserve">Source: NYS Report Card, 2010 </t>
  </si>
  <si>
    <t>East Syracuse Minoa</t>
  </si>
  <si>
    <t>Fabius Pompey</t>
  </si>
  <si>
    <t>Fayetteville Manlius</t>
  </si>
  <si>
    <t>Jamesville Dewitt</t>
  </si>
  <si>
    <t>Jordan-Elbridge</t>
  </si>
  <si>
    <t>Lyncourt</t>
  </si>
  <si>
    <t xml:space="preserve">Mean </t>
  </si>
  <si>
    <t>Source: American Community Survey 2010, 1-year Estimates</t>
  </si>
  <si>
    <t>Lyncourt*</t>
  </si>
  <si>
    <t>Free Lunch</t>
  </si>
  <si>
    <t>Reduced-Price Lunch</t>
  </si>
  <si>
    <t>Source: 2010 US Census</t>
  </si>
  <si>
    <t>Lafayette</t>
  </si>
  <si>
    <t>Onondaga Central</t>
  </si>
  <si>
    <t>Syracuse City</t>
  </si>
  <si>
    <t>*Why is the Syracuse City School District percent 60% in one tab and 80% in another?</t>
  </si>
  <si>
    <t>Syracuse City School District (n=5,540)</t>
  </si>
  <si>
    <t>Total Population</t>
  </si>
  <si>
    <t>https://reportcards.nysed.gov/view.php?schdist=district&amp;county=42&amp;year=2010</t>
  </si>
  <si>
    <t>*Percentages for Syracuse City School District include data on pre-K to 12th grade student population, not just the High Schools.</t>
  </si>
  <si>
    <t xml:space="preserve">National Comparison of Educational Attainment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</si>
</sst>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&quot;$&quot;#,##0"/>
  </numFmts>
  <fonts count="2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Verdana"/>
      <family val="2"/>
    </font>
    <font>
      <sz val="14"/>
      <name val="Calibri"/>
      <family val="2"/>
    </font>
    <font>
      <sz val="14"/>
      <name val="Verdana"/>
      <family val="2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i/>
      <sz val="12"/>
      <name val="Calibri"/>
      <family val="2"/>
    </font>
    <font>
      <b/>
      <sz val="9"/>
      <color indexed="81"/>
      <name val="Verdana"/>
      <family val="2"/>
    </font>
    <font>
      <sz val="9"/>
      <color indexed="81"/>
      <name val="Verdana"/>
      <family val="2"/>
    </font>
    <font>
      <sz val="12"/>
      <name val="Calibri"/>
      <family val="2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1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728">
    <xf numFmtId="0" fontId="0" fillId="0" borderId="0" xfId="0"/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17" xfId="0" applyFont="1" applyBorder="1"/>
    <xf numFmtId="0" fontId="5" fillId="2" borderId="17" xfId="0" applyFont="1" applyFill="1" applyBorder="1"/>
    <xf numFmtId="0" fontId="5" fillId="2" borderId="16" xfId="0" applyFont="1" applyFill="1" applyBorder="1"/>
    <xf numFmtId="0" fontId="5" fillId="2" borderId="10" xfId="0" applyFont="1" applyFill="1" applyBorder="1" applyAlignment="1">
      <alignment horizontal="center"/>
    </xf>
    <xf numFmtId="9" fontId="5" fillId="2" borderId="11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9" fontId="5" fillId="0" borderId="11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9" fontId="5" fillId="2" borderId="14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0" borderId="0" xfId="0" applyFont="1" applyFill="1" applyBorder="1"/>
    <xf numFmtId="1" fontId="0" fillId="0" borderId="0" xfId="0" applyNumberFormat="1" applyBorder="1"/>
    <xf numFmtId="9" fontId="0" fillId="0" borderId="23" xfId="0" applyNumberFormat="1" applyBorder="1"/>
    <xf numFmtId="0" fontId="5" fillId="0" borderId="2" xfId="0" applyFont="1" applyFill="1" applyBorder="1"/>
    <xf numFmtId="0" fontId="5" fillId="0" borderId="1" xfId="0" applyFont="1" applyFill="1" applyBorder="1"/>
    <xf numFmtId="1" fontId="0" fillId="0" borderId="22" xfId="0" applyNumberFormat="1" applyBorder="1"/>
    <xf numFmtId="1" fontId="0" fillId="2" borderId="22" xfId="0" applyNumberFormat="1" applyFill="1" applyBorder="1"/>
    <xf numFmtId="9" fontId="0" fillId="2" borderId="23" xfId="0" applyNumberFormat="1" applyFill="1" applyBorder="1"/>
    <xf numFmtId="1" fontId="0" fillId="2" borderId="0" xfId="0" applyNumberFormat="1" applyFill="1" applyBorder="1"/>
    <xf numFmtId="9" fontId="0" fillId="0" borderId="0" xfId="0" applyNumberFormat="1" applyBorder="1"/>
    <xf numFmtId="1" fontId="8" fillId="2" borderId="24" xfId="0" applyNumberFormat="1" applyFont="1" applyFill="1" applyBorder="1"/>
    <xf numFmtId="0" fontId="5" fillId="0" borderId="16" xfId="0" applyFont="1" applyBorder="1"/>
    <xf numFmtId="0" fontId="5" fillId="0" borderId="12" xfId="0" applyFont="1" applyBorder="1" applyAlignment="1">
      <alignment horizontal="center"/>
    </xf>
    <xf numFmtId="9" fontId="5" fillId="0" borderId="14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/>
    <xf numFmtId="3" fontId="0" fillId="0" borderId="0" xfId="0" applyNumberFormat="1"/>
    <xf numFmtId="9" fontId="0" fillId="0" borderId="0" xfId="0" applyNumberFormat="1"/>
    <xf numFmtId="0" fontId="0" fillId="0" borderId="26" xfId="0" applyBorder="1"/>
    <xf numFmtId="0" fontId="2" fillId="0" borderId="26" xfId="0" applyFont="1" applyBorder="1"/>
    <xf numFmtId="0" fontId="5" fillId="0" borderId="0" xfId="0" applyFont="1" applyBorder="1"/>
    <xf numFmtId="9" fontId="5" fillId="0" borderId="0" xfId="0" applyNumberFormat="1" applyFont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9" fontId="5" fillId="0" borderId="21" xfId="1" applyFont="1" applyFill="1" applyBorder="1" applyAlignment="1">
      <alignment horizontal="center"/>
    </xf>
    <xf numFmtId="9" fontId="5" fillId="0" borderId="23" xfId="1" applyFont="1" applyFill="1" applyBorder="1" applyAlignment="1">
      <alignment horizontal="center"/>
    </xf>
    <xf numFmtId="0" fontId="5" fillId="2" borderId="1" xfId="0" applyFont="1" applyFill="1" applyBorder="1"/>
    <xf numFmtId="9" fontId="5" fillId="2" borderId="23" xfId="1" applyFont="1" applyFill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164" fontId="12" fillId="2" borderId="11" xfId="0" applyNumberFormat="1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164" fontId="12" fillId="2" borderId="14" xfId="0" applyNumberFormat="1" applyFont="1" applyFill="1" applyBorder="1" applyAlignment="1">
      <alignment horizontal="center"/>
    </xf>
    <xf numFmtId="0" fontId="5" fillId="0" borderId="17" xfId="0" applyFont="1" applyFill="1" applyBorder="1"/>
    <xf numFmtId="0" fontId="5" fillId="0" borderId="10" xfId="0" applyFont="1" applyFill="1" applyBorder="1" applyAlignment="1">
      <alignment horizontal="center"/>
    </xf>
    <xf numFmtId="164" fontId="5" fillId="0" borderId="11" xfId="0" applyNumberFormat="1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164" fontId="12" fillId="0" borderId="11" xfId="0" applyNumberFormat="1" applyFont="1" applyFill="1" applyBorder="1" applyAlignment="1">
      <alignment horizontal="center"/>
    </xf>
    <xf numFmtId="0" fontId="2" fillId="2" borderId="26" xfId="0" applyFont="1" applyFill="1" applyBorder="1"/>
    <xf numFmtId="0" fontId="0" fillId="0" borderId="0" xfId="0" applyFill="1"/>
    <xf numFmtId="0" fontId="5" fillId="0" borderId="19" xfId="0" applyFont="1" applyBorder="1"/>
    <xf numFmtId="0" fontId="4" fillId="0" borderId="21" xfId="0" applyFont="1" applyBorder="1" applyAlignment="1">
      <alignment horizontal="center" vertical="center" wrapText="1"/>
    </xf>
    <xf numFmtId="0" fontId="4" fillId="2" borderId="27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0" fillId="0" borderId="0" xfId="0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" xfId="0" applyBorder="1"/>
    <xf numFmtId="0" fontId="0" fillId="0" borderId="3" xfId="0" applyBorder="1"/>
    <xf numFmtId="0" fontId="5" fillId="2" borderId="3" xfId="0" applyFont="1" applyFill="1" applyBorder="1"/>
    <xf numFmtId="1" fontId="0" fillId="2" borderId="0" xfId="0" applyNumberFormat="1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9" fontId="5" fillId="2" borderId="25" xfId="1" applyFont="1" applyFill="1" applyBorder="1" applyAlignment="1">
      <alignment horizontal="center"/>
    </xf>
    <xf numFmtId="0" fontId="2" fillId="0" borderId="9" xfId="0" applyFont="1" applyBorder="1" applyAlignment="1">
      <alignment vertical="center"/>
    </xf>
    <xf numFmtId="9" fontId="0" fillId="0" borderId="23" xfId="0" applyNumberFormat="1" applyBorder="1" applyAlignment="1">
      <alignment horizontal="center"/>
    </xf>
    <xf numFmtId="1" fontId="8" fillId="2" borderId="24" xfId="0" applyNumberFormat="1" applyFont="1" applyFill="1" applyBorder="1" applyAlignment="1">
      <alignment horizontal="center"/>
    </xf>
    <xf numFmtId="1" fontId="8" fillId="2" borderId="18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13" fillId="0" borderId="0" xfId="0" applyFont="1"/>
    <xf numFmtId="0" fontId="4" fillId="0" borderId="18" xfId="0" applyFont="1" applyBorder="1"/>
    <xf numFmtId="0" fontId="2" fillId="3" borderId="0" xfId="0" applyFont="1" applyFill="1"/>
    <xf numFmtId="3" fontId="0" fillId="3" borderId="0" xfId="0" applyNumberFormat="1" applyFill="1"/>
    <xf numFmtId="0" fontId="2" fillId="0" borderId="18" xfId="0" applyFont="1" applyBorder="1"/>
    <xf numFmtId="3" fontId="0" fillId="0" borderId="18" xfId="0" applyNumberFormat="1" applyBorder="1"/>
    <xf numFmtId="0" fontId="4" fillId="0" borderId="0" xfId="0" applyFont="1"/>
    <xf numFmtId="0" fontId="4" fillId="2" borderId="20" xfId="0" applyFont="1" applyFill="1" applyBorder="1"/>
    <xf numFmtId="9" fontId="10" fillId="2" borderId="20" xfId="1" applyNumberFormat="1" applyFont="1" applyFill="1" applyBorder="1"/>
    <xf numFmtId="9" fontId="10" fillId="2" borderId="20" xfId="1" applyFont="1" applyFill="1" applyBorder="1"/>
    <xf numFmtId="9" fontId="10" fillId="0" borderId="0" xfId="1" applyNumberFormat="1" applyFont="1"/>
    <xf numFmtId="9" fontId="10" fillId="0" borderId="0" xfId="1" applyFont="1"/>
    <xf numFmtId="0" fontId="4" fillId="2" borderId="0" xfId="0" applyFont="1" applyFill="1"/>
    <xf numFmtId="9" fontId="10" fillId="2" borderId="0" xfId="1" applyNumberFormat="1" applyFont="1" applyFill="1"/>
    <xf numFmtId="9" fontId="10" fillId="2" borderId="0" xfId="1" applyFont="1" applyFill="1"/>
    <xf numFmtId="0" fontId="4" fillId="2" borderId="18" xfId="0" applyFont="1" applyFill="1" applyBorder="1"/>
    <xf numFmtId="9" fontId="10" fillId="2" borderId="18" xfId="1" applyNumberFormat="1" applyFont="1" applyFill="1" applyBorder="1"/>
    <xf numFmtId="9" fontId="10" fillId="2" borderId="18" xfId="1" applyFont="1" applyFill="1" applyBorder="1"/>
    <xf numFmtId="9" fontId="10" fillId="0" borderId="23" xfId="1" applyFont="1" applyFill="1" applyBorder="1" applyAlignment="1">
      <alignment horizontal="center"/>
    </xf>
    <xf numFmtId="9" fontId="10" fillId="2" borderId="23" xfId="1" applyFont="1" applyFill="1" applyBorder="1" applyAlignment="1">
      <alignment horizontal="center"/>
    </xf>
    <xf numFmtId="9" fontId="10" fillId="2" borderId="25" xfId="1" applyFont="1" applyFill="1" applyBorder="1" applyAlignment="1">
      <alignment horizontal="center"/>
    </xf>
    <xf numFmtId="0" fontId="4" fillId="2" borderId="0" xfId="0" applyFont="1" applyFill="1" applyBorder="1"/>
    <xf numFmtId="0" fontId="0" fillId="0" borderId="0" xfId="0" applyBorder="1"/>
    <xf numFmtId="0" fontId="4" fillId="0" borderId="0" xfId="0" applyFont="1" applyBorder="1"/>
    <xf numFmtId="9" fontId="10" fillId="0" borderId="0" xfId="1" applyNumberFormat="1" applyFont="1" applyBorder="1"/>
    <xf numFmtId="9" fontId="10" fillId="0" borderId="0" xfId="1" applyFont="1" applyBorder="1"/>
    <xf numFmtId="9" fontId="5" fillId="0" borderId="1" xfId="1" applyFont="1" applyBorder="1" applyAlignment="1">
      <alignment horizontal="center"/>
    </xf>
    <xf numFmtId="9" fontId="5" fillId="0" borderId="1" xfId="1" applyFont="1" applyFill="1" applyBorder="1" applyAlignment="1">
      <alignment horizontal="center"/>
    </xf>
    <xf numFmtId="9" fontId="5" fillId="0" borderId="3" xfId="1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2" fillId="0" borderId="1" xfId="0" applyFont="1" applyFill="1" applyBorder="1"/>
    <xf numFmtId="9" fontId="12" fillId="0" borderId="23" xfId="1" applyFont="1" applyFill="1" applyBorder="1" applyAlignment="1">
      <alignment horizontal="center"/>
    </xf>
    <xf numFmtId="0" fontId="12" fillId="0" borderId="3" xfId="0" applyFont="1" applyFill="1" applyBorder="1"/>
    <xf numFmtId="9" fontId="12" fillId="0" borderId="25" xfId="1" applyFont="1" applyFill="1" applyBorder="1" applyAlignment="1">
      <alignment horizontal="center"/>
    </xf>
    <xf numFmtId="0" fontId="8" fillId="0" borderId="26" xfId="0" applyFont="1" applyBorder="1"/>
    <xf numFmtId="0" fontId="7" fillId="0" borderId="2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12" fillId="0" borderId="2" xfId="0" applyFont="1" applyFill="1" applyBorder="1"/>
    <xf numFmtId="9" fontId="12" fillId="0" borderId="21" xfId="0" applyNumberFormat="1" applyFont="1" applyFill="1" applyBorder="1" applyAlignment="1">
      <alignment horizontal="center"/>
    </xf>
    <xf numFmtId="9" fontId="12" fillId="0" borderId="23" xfId="0" applyNumberFormat="1" applyFont="1" applyFill="1" applyBorder="1" applyAlignment="1">
      <alignment horizontal="center"/>
    </xf>
    <xf numFmtId="9" fontId="12" fillId="0" borderId="25" xfId="0" applyNumberFormat="1" applyFont="1" applyFill="1" applyBorder="1" applyAlignment="1">
      <alignment horizontal="center"/>
    </xf>
    <xf numFmtId="9" fontId="5" fillId="0" borderId="26" xfId="0" applyNumberFormat="1" applyFont="1" applyBorder="1" applyAlignment="1">
      <alignment horizontal="center"/>
    </xf>
    <xf numFmtId="0" fontId="0" fillId="0" borderId="0" xfId="0"/>
    <xf numFmtId="9" fontId="0" fillId="0" borderId="0" xfId="0" applyNumberFormat="1"/>
    <xf numFmtId="0" fontId="4" fillId="0" borderId="0" xfId="0" applyFont="1"/>
    <xf numFmtId="0" fontId="2" fillId="0" borderId="26" xfId="0" applyFont="1" applyBorder="1"/>
    <xf numFmtId="9" fontId="5" fillId="0" borderId="25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" fontId="0" fillId="0" borderId="0" xfId="0" applyNumberFormat="1"/>
    <xf numFmtId="9" fontId="0" fillId="0" borderId="26" xfId="0" applyNumberFormat="1" applyBorder="1"/>
    <xf numFmtId="9" fontId="5" fillId="2" borderId="2" xfId="0" applyNumberFormat="1" applyFont="1" applyFill="1" applyBorder="1" applyAlignment="1">
      <alignment horizontal="center"/>
    </xf>
    <xf numFmtId="9" fontId="5" fillId="2" borderId="1" xfId="0" applyNumberFormat="1" applyFont="1" applyFill="1" applyBorder="1" applyAlignment="1">
      <alignment horizontal="center"/>
    </xf>
    <xf numFmtId="9" fontId="5" fillId="2" borderId="3" xfId="0" applyNumberFormat="1" applyFont="1" applyFill="1" applyBorder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3" fontId="5" fillId="2" borderId="12" xfId="0" applyNumberFormat="1" applyFont="1" applyFill="1" applyBorder="1" applyAlignment="1">
      <alignment horizontal="center"/>
    </xf>
    <xf numFmtId="3" fontId="5" fillId="2" borderId="10" xfId="0" applyNumberFormat="1" applyFont="1" applyFill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9" fontId="5" fillId="2" borderId="0" xfId="0" applyNumberFormat="1" applyFont="1" applyFill="1" applyBorder="1" applyAlignment="1">
      <alignment horizontal="center"/>
    </xf>
    <xf numFmtId="9" fontId="5" fillId="2" borderId="13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9" fontId="5" fillId="2" borderId="9" xfId="0" applyNumberFormat="1" applyFont="1" applyFill="1" applyBorder="1" applyAlignment="1">
      <alignment horizontal="center"/>
    </xf>
    <xf numFmtId="9" fontId="5" fillId="0" borderId="11" xfId="0" applyNumberFormat="1" applyFont="1" applyFill="1" applyBorder="1" applyAlignment="1">
      <alignment horizontal="center"/>
    </xf>
    <xf numFmtId="9" fontId="5" fillId="0" borderId="1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3" fontId="5" fillId="2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2" borderId="10" xfId="0" applyFont="1" applyFill="1" applyBorder="1"/>
    <xf numFmtId="9" fontId="12" fillId="2" borderId="11" xfId="0" applyNumberFormat="1" applyFont="1" applyFill="1" applyBorder="1" applyAlignment="1">
      <alignment horizontal="center"/>
    </xf>
    <xf numFmtId="9" fontId="12" fillId="0" borderId="11" xfId="0" applyNumberFormat="1" applyFont="1" applyBorder="1" applyAlignment="1">
      <alignment horizontal="center"/>
    </xf>
    <xf numFmtId="9" fontId="12" fillId="0" borderId="11" xfId="0" applyNumberFormat="1" applyFont="1" applyFill="1" applyBorder="1" applyAlignment="1">
      <alignment horizontal="center"/>
    </xf>
    <xf numFmtId="9" fontId="12" fillId="2" borderId="14" xfId="0" applyNumberFormat="1" applyFont="1" applyFill="1" applyBorder="1" applyAlignment="1">
      <alignment horizontal="center"/>
    </xf>
    <xf numFmtId="9" fontId="0" fillId="2" borderId="11" xfId="0" applyNumberFormat="1" applyFont="1" applyFill="1" applyBorder="1" applyAlignment="1">
      <alignment horizontal="center"/>
    </xf>
    <xf numFmtId="9" fontId="0" fillId="0" borderId="11" xfId="0" applyNumberFormat="1" applyFont="1" applyBorder="1" applyAlignment="1">
      <alignment horizontal="center"/>
    </xf>
    <xf numFmtId="1" fontId="0" fillId="2" borderId="10" xfId="0" applyNumberFormat="1" applyFont="1" applyFill="1" applyBorder="1" applyAlignment="1">
      <alignment horizontal="center"/>
    </xf>
    <xf numFmtId="1" fontId="0" fillId="0" borderId="10" xfId="0" applyNumberFormat="1" applyFont="1" applyBorder="1" applyAlignment="1">
      <alignment horizontal="center"/>
    </xf>
    <xf numFmtId="0" fontId="0" fillId="0" borderId="7" xfId="0" applyBorder="1"/>
    <xf numFmtId="1" fontId="2" fillId="0" borderId="33" xfId="0" applyNumberFormat="1" applyFont="1" applyBorder="1" applyAlignment="1">
      <alignment horizontal="center"/>
    </xf>
    <xf numFmtId="1" fontId="2" fillId="0" borderId="34" xfId="0" applyNumberFormat="1" applyFont="1" applyBorder="1" applyAlignment="1">
      <alignment horizontal="center"/>
    </xf>
    <xf numFmtId="0" fontId="2" fillId="0" borderId="31" xfId="0" applyFont="1" applyBorder="1"/>
    <xf numFmtId="9" fontId="0" fillId="0" borderId="32" xfId="0" applyNumberFormat="1" applyBorder="1"/>
    <xf numFmtId="0" fontId="2" fillId="0" borderId="35" xfId="0" applyFont="1" applyBorder="1"/>
    <xf numFmtId="9" fontId="0" fillId="0" borderId="36" xfId="0" applyNumberFormat="1" applyBorder="1"/>
    <xf numFmtId="9" fontId="0" fillId="0" borderId="37" xfId="0" applyNumberFormat="1" applyBorder="1"/>
    <xf numFmtId="0" fontId="2" fillId="0" borderId="0" xfId="0" applyFont="1" applyBorder="1"/>
    <xf numFmtId="0" fontId="14" fillId="0" borderId="0" xfId="0" applyFont="1" applyBorder="1"/>
    <xf numFmtId="9" fontId="6" fillId="0" borderId="0" xfId="0" applyNumberFormat="1" applyFont="1" applyBorder="1"/>
    <xf numFmtId="0" fontId="14" fillId="0" borderId="0" xfId="0" applyFont="1" applyFill="1" applyBorder="1"/>
    <xf numFmtId="9" fontId="6" fillId="0" borderId="0" xfId="0" applyNumberFormat="1" applyFont="1"/>
    <xf numFmtId="165" fontId="8" fillId="2" borderId="18" xfId="0" applyNumberFormat="1" applyFont="1" applyFill="1" applyBorder="1"/>
    <xf numFmtId="165" fontId="8" fillId="2" borderId="25" xfId="0" applyNumberFormat="1" applyFont="1" applyFill="1" applyBorder="1"/>
    <xf numFmtId="0" fontId="5" fillId="0" borderId="10" xfId="0" applyFont="1" applyBorder="1"/>
    <xf numFmtId="0" fontId="5" fillId="0" borderId="12" xfId="0" applyFont="1" applyBorder="1"/>
    <xf numFmtId="0" fontId="0" fillId="0" borderId="30" xfId="0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5" fillId="0" borderId="38" xfId="0" applyFont="1" applyFill="1" applyBorder="1"/>
    <xf numFmtId="0" fontId="5" fillId="0" borderId="41" xfId="0" applyFont="1" applyFill="1" applyBorder="1"/>
    <xf numFmtId="0" fontId="4" fillId="2" borderId="41" xfId="0" applyFont="1" applyFill="1" applyBorder="1"/>
    <xf numFmtId="9" fontId="0" fillId="2" borderId="11" xfId="0" applyNumberFormat="1" applyFill="1" applyBorder="1"/>
    <xf numFmtId="0" fontId="4" fillId="0" borderId="41" xfId="0" applyFont="1" applyFill="1" applyBorder="1"/>
    <xf numFmtId="9" fontId="0" fillId="0" borderId="11" xfId="0" applyNumberFormat="1" applyBorder="1"/>
    <xf numFmtId="0" fontId="7" fillId="2" borderId="42" xfId="0" applyFont="1" applyFill="1" applyBorder="1" applyAlignment="1"/>
    <xf numFmtId="1" fontId="8" fillId="2" borderId="43" xfId="0" applyNumberFormat="1" applyFont="1" applyFill="1" applyBorder="1"/>
    <xf numFmtId="165" fontId="8" fillId="2" borderId="44" xfId="0" applyNumberFormat="1" applyFont="1" applyFill="1" applyBorder="1"/>
    <xf numFmtId="1" fontId="8" fillId="2" borderId="13" xfId="0" applyNumberFormat="1" applyFont="1" applyFill="1" applyBorder="1"/>
    <xf numFmtId="165" fontId="8" fillId="2" borderId="14" xfId="0" applyNumberFormat="1" applyFont="1" applyFill="1" applyBorder="1"/>
    <xf numFmtId="9" fontId="5" fillId="0" borderId="0" xfId="0" applyNumberFormat="1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2" borderId="0" xfId="0" applyFill="1"/>
    <xf numFmtId="1" fontId="0" fillId="2" borderId="12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1" fontId="0" fillId="2" borderId="13" xfId="0" applyNumberFormat="1" applyFont="1" applyFill="1" applyBorder="1" applyAlignment="1">
      <alignment horizontal="center"/>
    </xf>
    <xf numFmtId="9" fontId="5" fillId="2" borderId="27" xfId="0" applyNumberFormat="1" applyFont="1" applyFill="1" applyBorder="1" applyAlignment="1">
      <alignment horizontal="center"/>
    </xf>
    <xf numFmtId="9" fontId="5" fillId="2" borderId="26" xfId="0" applyNumberFormat="1" applyFont="1" applyFill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9" fontId="5" fillId="2" borderId="28" xfId="0" applyNumberFormat="1" applyFont="1" applyFill="1" applyBorder="1" applyAlignment="1">
      <alignment horizontal="center"/>
    </xf>
    <xf numFmtId="9" fontId="5" fillId="0" borderId="23" xfId="0" applyNumberFormat="1" applyFont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9" fontId="0" fillId="2" borderId="26" xfId="0" applyNumberFormat="1" applyFill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 wrapText="1"/>
    </xf>
    <xf numFmtId="1" fontId="0" fillId="2" borderId="22" xfId="0" applyNumberFormat="1" applyFont="1" applyFill="1" applyBorder="1"/>
    <xf numFmtId="9" fontId="0" fillId="2" borderId="0" xfId="0" applyNumberFormat="1" applyFont="1" applyFill="1" applyBorder="1"/>
    <xf numFmtId="9" fontId="0" fillId="2" borderId="23" xfId="0" applyNumberFormat="1" applyFont="1" applyFill="1" applyBorder="1"/>
    <xf numFmtId="1" fontId="0" fillId="0" borderId="22" xfId="0" applyNumberFormat="1" applyFont="1" applyBorder="1"/>
    <xf numFmtId="9" fontId="0" fillId="0" borderId="0" xfId="0" applyNumberFormat="1" applyFont="1" applyBorder="1"/>
    <xf numFmtId="9" fontId="0" fillId="0" borderId="23" xfId="0" applyNumberFormat="1" applyFont="1" applyBorder="1"/>
    <xf numFmtId="0" fontId="12" fillId="2" borderId="3" xfId="0" applyFont="1" applyFill="1" applyBorder="1" applyAlignment="1"/>
    <xf numFmtId="0" fontId="0" fillId="0" borderId="0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left"/>
    </xf>
    <xf numFmtId="0" fontId="0" fillId="2" borderId="17" xfId="0" applyFont="1" applyFill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2" borderId="16" xfId="0" applyFont="1" applyFill="1" applyBorder="1" applyAlignment="1">
      <alignment horizontal="left"/>
    </xf>
    <xf numFmtId="0" fontId="5" fillId="0" borderId="26" xfId="0" applyFont="1" applyBorder="1"/>
    <xf numFmtId="0" fontId="5" fillId="0" borderId="26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9" fontId="12" fillId="0" borderId="1" xfId="0" applyNumberFormat="1" applyFont="1" applyFill="1" applyBorder="1" applyAlignment="1">
      <alignment horizontal="center"/>
    </xf>
    <xf numFmtId="0" fontId="12" fillId="0" borderId="22" xfId="0" applyFont="1" applyFill="1" applyBorder="1"/>
    <xf numFmtId="9" fontId="0" fillId="0" borderId="22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9" fontId="0" fillId="0" borderId="23" xfId="0" applyNumberFormat="1" applyFont="1" applyBorder="1" applyAlignment="1">
      <alignment horizontal="center"/>
    </xf>
    <xf numFmtId="0" fontId="12" fillId="2" borderId="24" xfId="0" applyFont="1" applyFill="1" applyBorder="1"/>
    <xf numFmtId="9" fontId="0" fillId="2" borderId="3" xfId="0" applyNumberFormat="1" applyFont="1" applyFill="1" applyBorder="1" applyAlignment="1">
      <alignment horizontal="center"/>
    </xf>
    <xf numFmtId="9" fontId="0" fillId="2" borderId="25" xfId="0" applyNumberFormat="1" applyFont="1" applyFill="1" applyBorder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horizontal="center" vertical="center"/>
    </xf>
    <xf numFmtId="0" fontId="0" fillId="0" borderId="26" xfId="0" applyFont="1" applyBorder="1"/>
    <xf numFmtId="3" fontId="0" fillId="0" borderId="26" xfId="0" applyNumberFormat="1" applyFont="1" applyBorder="1" applyAlignment="1">
      <alignment horizontal="center" vertical="center"/>
    </xf>
    <xf numFmtId="9" fontId="0" fillId="2" borderId="26" xfId="0" applyNumberFormat="1" applyFont="1" applyFill="1" applyBorder="1" applyAlignment="1">
      <alignment horizontal="center" vertical="center"/>
    </xf>
    <xf numFmtId="9" fontId="0" fillId="0" borderId="26" xfId="0" applyNumberFormat="1" applyFont="1" applyBorder="1" applyAlignment="1">
      <alignment horizontal="center" vertical="center"/>
    </xf>
    <xf numFmtId="9" fontId="5" fillId="0" borderId="25" xfId="1" applyFont="1" applyFill="1" applyBorder="1" applyAlignment="1">
      <alignment horizontal="center"/>
    </xf>
    <xf numFmtId="0" fontId="5" fillId="0" borderId="3" xfId="0" applyFont="1" applyFill="1" applyBorder="1"/>
    <xf numFmtId="9" fontId="5" fillId="2" borderId="1" xfId="1" applyFont="1" applyFill="1" applyBorder="1" applyAlignment="1">
      <alignment horizontal="center"/>
    </xf>
    <xf numFmtId="0" fontId="9" fillId="0" borderId="0" xfId="0" applyFont="1" applyFill="1" applyBorder="1" applyAlignment="1"/>
    <xf numFmtId="1" fontId="6" fillId="0" borderId="0" xfId="0" applyNumberFormat="1" applyFont="1" applyFill="1" applyBorder="1"/>
    <xf numFmtId="165" fontId="6" fillId="0" borderId="0" xfId="0" applyNumberFormat="1" applyFont="1" applyFill="1" applyBorder="1"/>
    <xf numFmtId="3" fontId="0" fillId="2" borderId="22" xfId="0" applyNumberFormat="1" applyFont="1" applyFill="1" applyBorder="1"/>
    <xf numFmtId="3" fontId="0" fillId="0" borderId="22" xfId="0" applyNumberFormat="1" applyFont="1" applyBorder="1"/>
    <xf numFmtId="3" fontId="8" fillId="2" borderId="24" xfId="0" applyNumberFormat="1" applyFont="1" applyFill="1" applyBorder="1"/>
    <xf numFmtId="3" fontId="8" fillId="2" borderId="24" xfId="0" applyNumberFormat="1" applyFont="1" applyFill="1" applyBorder="1" applyAlignment="1">
      <alignment horizontal="center"/>
    </xf>
    <xf numFmtId="3" fontId="8" fillId="2" borderId="18" xfId="0" applyNumberFormat="1" applyFont="1" applyFill="1" applyBorder="1" applyAlignment="1">
      <alignment horizontal="center"/>
    </xf>
    <xf numFmtId="3" fontId="0" fillId="2" borderId="0" xfId="0" applyNumberFormat="1" applyFont="1" applyFill="1" applyBorder="1" applyAlignment="1">
      <alignment horizontal="center"/>
    </xf>
    <xf numFmtId="9" fontId="5" fillId="2" borderId="23" xfId="0" applyNumberFormat="1" applyFont="1" applyFill="1" applyBorder="1" applyAlignment="1">
      <alignment horizontal="center"/>
    </xf>
    <xf numFmtId="0" fontId="5" fillId="2" borderId="0" xfId="0" applyFont="1" applyFill="1" applyBorder="1"/>
    <xf numFmtId="3" fontId="5" fillId="0" borderId="0" xfId="0" applyNumberFormat="1" applyFont="1" applyBorder="1" applyAlignment="1">
      <alignment horizontal="center"/>
    </xf>
    <xf numFmtId="0" fontId="12" fillId="2" borderId="24" xfId="0" applyFont="1" applyFill="1" applyBorder="1" applyAlignment="1"/>
    <xf numFmtId="1" fontId="5" fillId="0" borderId="0" xfId="0" applyNumberFormat="1" applyFont="1" applyFill="1" applyBorder="1" applyAlignment="1">
      <alignment horizontal="center"/>
    </xf>
    <xf numFmtId="0" fontId="5" fillId="0" borderId="1" xfId="0" applyFont="1" applyBorder="1"/>
    <xf numFmtId="9" fontId="5" fillId="0" borderId="23" xfId="0" applyNumberFormat="1" applyFont="1" applyFill="1" applyBorder="1" applyAlignment="1">
      <alignment horizontal="center"/>
    </xf>
    <xf numFmtId="9" fontId="5" fillId="0" borderId="25" xfId="0" applyNumberFormat="1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5" fillId="0" borderId="18" xfId="0" applyFont="1" applyBorder="1" applyAlignment="1">
      <alignment horizontal="center"/>
    </xf>
    <xf numFmtId="0" fontId="5" fillId="0" borderId="3" xfId="0" applyFont="1" applyBorder="1"/>
    <xf numFmtId="0" fontId="5" fillId="2" borderId="22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3" fontId="5" fillId="2" borderId="22" xfId="0" applyNumberFormat="1" applyFont="1" applyFill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9" fontId="0" fillId="2" borderId="21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wrapText="1"/>
    </xf>
    <xf numFmtId="0" fontId="2" fillId="0" borderId="0" xfId="0" applyFont="1" applyBorder="1" applyAlignment="1">
      <alignment vertical="center"/>
    </xf>
    <xf numFmtId="9" fontId="12" fillId="2" borderId="23" xfId="0" applyNumberFormat="1" applyFont="1" applyFill="1" applyBorder="1" applyAlignment="1">
      <alignment horizontal="center"/>
    </xf>
    <xf numFmtId="9" fontId="12" fillId="0" borderId="23" xfId="0" applyNumberFormat="1" applyFont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3" fontId="5" fillId="0" borderId="22" xfId="0" applyNumberFormat="1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0" fontId="12" fillId="0" borderId="24" xfId="0" applyFont="1" applyFill="1" applyBorder="1" applyAlignment="1">
      <alignment horizontal="center"/>
    </xf>
    <xf numFmtId="0" fontId="0" fillId="0" borderId="1" xfId="0" applyFont="1" applyBorder="1"/>
    <xf numFmtId="0" fontId="0" fillId="2" borderId="3" xfId="0" applyFont="1" applyFill="1" applyBorder="1"/>
    <xf numFmtId="9" fontId="5" fillId="0" borderId="3" xfId="1" applyFont="1" applyFill="1" applyBorder="1" applyAlignment="1">
      <alignment horizontal="center" wrapText="1"/>
    </xf>
    <xf numFmtId="9" fontId="5" fillId="0" borderId="25" xfId="1" applyFont="1" applyFill="1" applyBorder="1" applyAlignment="1">
      <alignment horizontal="center" wrapText="1"/>
    </xf>
    <xf numFmtId="9" fontId="0" fillId="0" borderId="1" xfId="0" applyNumberFormat="1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3" fontId="0" fillId="2" borderId="18" xfId="0" applyNumberFormat="1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8" xfId="0" applyFont="1" applyBorder="1" applyAlignment="1">
      <alignment horizontal="center" wrapText="1"/>
    </xf>
    <xf numFmtId="0" fontId="5" fillId="0" borderId="25" xfId="0" applyFont="1" applyBorder="1" applyAlignment="1">
      <alignment horizontal="center" wrapText="1"/>
    </xf>
    <xf numFmtId="3" fontId="0" fillId="0" borderId="0" xfId="0" applyNumberFormat="1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24" xfId="0" applyFont="1" applyFill="1" applyBorder="1"/>
    <xf numFmtId="0" fontId="0" fillId="0" borderId="24" xfId="0" applyBorder="1" applyAlignment="1">
      <alignment horizontal="center" vertical="center"/>
    </xf>
    <xf numFmtId="9" fontId="5" fillId="2" borderId="0" xfId="1" applyFont="1" applyFill="1" applyBorder="1" applyAlignment="1">
      <alignment horizontal="center"/>
    </xf>
    <xf numFmtId="9" fontId="8" fillId="0" borderId="0" xfId="0" applyNumberFormat="1" applyFont="1"/>
    <xf numFmtId="9" fontId="0" fillId="0" borderId="0" xfId="0" applyNumberFormat="1"/>
    <xf numFmtId="9" fontId="5" fillId="0" borderId="0" xfId="1" applyFont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9" fontId="5" fillId="2" borderId="18" xfId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9" fontId="0" fillId="0" borderId="0" xfId="0" applyNumberFormat="1"/>
    <xf numFmtId="0" fontId="0" fillId="0" borderId="0" xfId="0"/>
    <xf numFmtId="9" fontId="12" fillId="0" borderId="0" xfId="0" applyNumberFormat="1" applyFont="1" applyFill="1" applyBorder="1" applyAlignment="1">
      <alignment horizontal="center"/>
    </xf>
    <xf numFmtId="9" fontId="5" fillId="2" borderId="18" xfId="0" applyNumberFormat="1" applyFont="1" applyFill="1" applyBorder="1" applyAlignment="1">
      <alignment horizontal="center"/>
    </xf>
    <xf numFmtId="9" fontId="5" fillId="2" borderId="25" xfId="0" applyNumberFormat="1" applyFont="1" applyFill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9" fontId="0" fillId="0" borderId="3" xfId="0" applyNumberFormat="1" applyBorder="1"/>
    <xf numFmtId="1" fontId="5" fillId="0" borderId="26" xfId="0" applyNumberFormat="1" applyFont="1" applyBorder="1" applyAlignment="1">
      <alignment horizontal="center"/>
    </xf>
    <xf numFmtId="1" fontId="5" fillId="0" borderId="28" xfId="0" applyNumberFormat="1" applyFont="1" applyBorder="1" applyAlignment="1">
      <alignment horizontal="center"/>
    </xf>
    <xf numFmtId="0" fontId="5" fillId="2" borderId="0" xfId="0" applyFont="1" applyFill="1"/>
    <xf numFmtId="1" fontId="2" fillId="0" borderId="0" xfId="0" applyNumberFormat="1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9" fontId="0" fillId="2" borderId="23" xfId="0" applyNumberFormat="1" applyFill="1" applyBorder="1" applyAlignment="1">
      <alignment horizontal="center"/>
    </xf>
    <xf numFmtId="9" fontId="0" fillId="2" borderId="25" xfId="0" applyNumberFormat="1" applyFill="1" applyBorder="1" applyAlignment="1">
      <alignment horizontal="center"/>
    </xf>
    <xf numFmtId="9" fontId="0" fillId="0" borderId="0" xfId="0" applyNumberFormat="1"/>
    <xf numFmtId="9" fontId="5" fillId="2" borderId="20" xfId="0" applyNumberFormat="1" applyFont="1" applyFill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9" fontId="5" fillId="2" borderId="20" xfId="1" applyFont="1" applyFill="1" applyBorder="1" applyAlignment="1">
      <alignment horizontal="center"/>
    </xf>
    <xf numFmtId="0" fontId="0" fillId="0" borderId="26" xfId="0" applyFont="1" applyBorder="1" applyAlignment="1">
      <alignment horizontal="center"/>
    </xf>
    <xf numFmtId="9" fontId="5" fillId="2" borderId="2" xfId="1" applyFont="1" applyFill="1" applyBorder="1" applyAlignment="1">
      <alignment horizontal="center"/>
    </xf>
    <xf numFmtId="9" fontId="5" fillId="2" borderId="3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9" fontId="8" fillId="2" borderId="21" xfId="0" applyNumberFormat="1" applyFont="1" applyFill="1" applyBorder="1" applyAlignment="1">
      <alignment horizontal="center"/>
    </xf>
    <xf numFmtId="9" fontId="8" fillId="2" borderId="25" xfId="0" applyNumberFormat="1" applyFont="1" applyFill="1" applyBorder="1" applyAlignment="1">
      <alignment horizontal="center"/>
    </xf>
    <xf numFmtId="9" fontId="0" fillId="2" borderId="24" xfId="0" applyNumberFormat="1" applyFont="1" applyFill="1" applyBorder="1" applyAlignment="1">
      <alignment horizontal="center"/>
    </xf>
    <xf numFmtId="9" fontId="0" fillId="2" borderId="3" xfId="0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3" fontId="5" fillId="0" borderId="22" xfId="0" applyNumberFormat="1" applyFont="1" applyBorder="1" applyAlignment="1">
      <alignment horizontal="center"/>
    </xf>
    <xf numFmtId="3" fontId="12" fillId="2" borderId="24" xfId="0" applyNumberFormat="1" applyFont="1" applyFill="1" applyBorder="1" applyAlignment="1">
      <alignment horizontal="center"/>
    </xf>
    <xf numFmtId="9" fontId="12" fillId="2" borderId="18" xfId="0" applyNumberFormat="1" applyFont="1" applyFill="1" applyBorder="1" applyAlignment="1">
      <alignment horizontal="center"/>
    </xf>
    <xf numFmtId="9" fontId="12" fillId="2" borderId="25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 vertical="center" wrapText="1"/>
    </xf>
    <xf numFmtId="3" fontId="12" fillId="2" borderId="18" xfId="0" applyNumberFormat="1" applyFont="1" applyFill="1" applyBorder="1" applyAlignment="1">
      <alignment horizontal="center"/>
    </xf>
    <xf numFmtId="3" fontId="5" fillId="0" borderId="24" xfId="0" applyNumberFormat="1" applyFont="1" applyFill="1" applyBorder="1" applyAlignment="1">
      <alignment horizontal="center"/>
    </xf>
    <xf numFmtId="9" fontId="5" fillId="0" borderId="18" xfId="0" applyNumberFormat="1" applyFont="1" applyFill="1" applyBorder="1" applyAlignment="1">
      <alignment horizontal="center"/>
    </xf>
    <xf numFmtId="1" fontId="5" fillId="2" borderId="22" xfId="0" applyNumberFormat="1" applyFont="1" applyFill="1" applyBorder="1" applyAlignment="1">
      <alignment horizontal="center"/>
    </xf>
    <xf numFmtId="1" fontId="5" fillId="0" borderId="22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25" xfId="0" applyFont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3" fontId="5" fillId="2" borderId="18" xfId="0" applyNumberFormat="1" applyFont="1" applyFill="1" applyBorder="1" applyAlignment="1">
      <alignment horizontal="center"/>
    </xf>
    <xf numFmtId="1" fontId="5" fillId="2" borderId="18" xfId="0" applyNumberFormat="1" applyFont="1" applyFill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5" fillId="0" borderId="2" xfId="0" applyFont="1" applyBorder="1"/>
    <xf numFmtId="0" fontId="12" fillId="0" borderId="18" xfId="0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0" fontId="5" fillId="0" borderId="26" xfId="0" applyFont="1" applyFill="1" applyBorder="1"/>
    <xf numFmtId="1" fontId="5" fillId="0" borderId="26" xfId="0" applyNumberFormat="1" applyFont="1" applyFill="1" applyBorder="1" applyAlignment="1">
      <alignment horizontal="center"/>
    </xf>
    <xf numFmtId="1" fontId="5" fillId="0" borderId="28" xfId="0" applyNumberFormat="1" applyFont="1" applyFill="1" applyBorder="1" applyAlignment="1">
      <alignment horizontal="center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5" fillId="0" borderId="24" xfId="0" applyNumberFormat="1" applyFont="1" applyBorder="1" applyAlignment="1">
      <alignment horizontal="center"/>
    </xf>
    <xf numFmtId="1" fontId="5" fillId="0" borderId="18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9" fontId="0" fillId="0" borderId="25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" fontId="0" fillId="0" borderId="24" xfId="0" applyNumberFormat="1" applyFont="1" applyBorder="1" applyAlignment="1">
      <alignment horizontal="center"/>
    </xf>
    <xf numFmtId="9" fontId="0" fillId="0" borderId="25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12" fillId="0" borderId="24" xfId="0" applyFont="1" applyFill="1" applyBorder="1"/>
    <xf numFmtId="9" fontId="0" fillId="0" borderId="24" xfId="0" applyNumberFormat="1" applyFont="1" applyBorder="1" applyAlignment="1">
      <alignment horizontal="center"/>
    </xf>
    <xf numFmtId="9" fontId="0" fillId="0" borderId="3" xfId="0" applyNumberFormat="1" applyFont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0" fillId="0" borderId="26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9" fontId="5" fillId="0" borderId="26" xfId="1" applyFont="1" applyFill="1" applyBorder="1" applyAlignment="1">
      <alignment horizontal="center" wrapText="1"/>
    </xf>
    <xf numFmtId="9" fontId="5" fillId="0" borderId="28" xfId="1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5" fillId="0" borderId="45" xfId="0" applyFont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9" fontId="5" fillId="2" borderId="20" xfId="0" applyNumberFormat="1" applyFont="1" applyFill="1" applyBorder="1" applyAlignment="1">
      <alignment horizontal="center" vertical="center"/>
    </xf>
    <xf numFmtId="9" fontId="5" fillId="2" borderId="2" xfId="0" applyNumberFormat="1" applyFont="1" applyFill="1" applyBorder="1" applyAlignment="1">
      <alignment horizontal="center" vertical="center"/>
    </xf>
    <xf numFmtId="9" fontId="5" fillId="2" borderId="21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9" fontId="5" fillId="0" borderId="23" xfId="0" applyNumberFormat="1" applyFont="1" applyBorder="1" applyAlignment="1">
      <alignment horizontal="center" vertical="center"/>
    </xf>
    <xf numFmtId="9" fontId="5" fillId="2" borderId="0" xfId="0" applyNumberFormat="1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9" fontId="5" fillId="2" borderId="23" xfId="0" applyNumberFormat="1" applyFont="1" applyFill="1" applyBorder="1" applyAlignment="1">
      <alignment horizontal="center" vertical="center"/>
    </xf>
    <xf numFmtId="9" fontId="5" fillId="2" borderId="18" xfId="0" applyNumberFormat="1" applyFont="1" applyFill="1" applyBorder="1" applyAlignment="1">
      <alignment horizontal="center" vertical="center"/>
    </xf>
    <xf numFmtId="9" fontId="5" fillId="2" borderId="3" xfId="0" applyNumberFormat="1" applyFont="1" applyFill="1" applyBorder="1" applyAlignment="1">
      <alignment horizontal="center" vertical="center"/>
    </xf>
    <xf numFmtId="9" fontId="5" fillId="2" borderId="25" xfId="0" applyNumberFormat="1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3" fontId="5" fillId="0" borderId="24" xfId="0" applyNumberFormat="1" applyFont="1" applyBorder="1" applyAlignment="1">
      <alignment horizontal="center"/>
    </xf>
    <xf numFmtId="9" fontId="5" fillId="0" borderId="18" xfId="0" applyNumberFormat="1" applyFont="1" applyBorder="1" applyAlignment="1">
      <alignment horizontal="center"/>
    </xf>
    <xf numFmtId="3" fontId="5" fillId="0" borderId="18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3" fontId="0" fillId="0" borderId="24" xfId="0" applyNumberFormat="1" applyFont="1" applyBorder="1" applyAlignment="1">
      <alignment horizontal="center"/>
    </xf>
    <xf numFmtId="3" fontId="0" fillId="0" borderId="18" xfId="0" applyNumberFormat="1" applyFont="1" applyBorder="1" applyAlignment="1">
      <alignment horizontal="center"/>
    </xf>
    <xf numFmtId="9" fontId="5" fillId="0" borderId="26" xfId="0" applyNumberFormat="1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4" borderId="22" xfId="0" applyFont="1" applyFill="1" applyBorder="1"/>
    <xf numFmtId="3" fontId="5" fillId="4" borderId="19" xfId="0" applyNumberFormat="1" applyFont="1" applyFill="1" applyBorder="1" applyAlignment="1">
      <alignment horizontal="center"/>
    </xf>
    <xf numFmtId="9" fontId="5" fillId="4" borderId="20" xfId="0" applyNumberFormat="1" applyFont="1" applyFill="1" applyBorder="1" applyAlignment="1">
      <alignment horizontal="center"/>
    </xf>
    <xf numFmtId="9" fontId="5" fillId="4" borderId="21" xfId="0" applyNumberFormat="1" applyFont="1" applyFill="1" applyBorder="1" applyAlignment="1">
      <alignment horizontal="center"/>
    </xf>
    <xf numFmtId="0" fontId="5" fillId="4" borderId="19" xfId="0" applyFont="1" applyFill="1" applyBorder="1"/>
    <xf numFmtId="3" fontId="5" fillId="4" borderId="20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3" fontId="5" fillId="4" borderId="0" xfId="0" applyNumberFormat="1" applyFont="1" applyFill="1" applyBorder="1" applyAlignment="1">
      <alignment horizontal="center"/>
    </xf>
    <xf numFmtId="9" fontId="5" fillId="4" borderId="23" xfId="0" applyNumberFormat="1" applyFont="1" applyFill="1" applyBorder="1" applyAlignment="1">
      <alignment horizontal="center"/>
    </xf>
    <xf numFmtId="1" fontId="5" fillId="4" borderId="0" xfId="0" applyNumberFormat="1" applyFont="1" applyFill="1" applyBorder="1" applyAlignment="1">
      <alignment horizontal="center"/>
    </xf>
    <xf numFmtId="0" fontId="0" fillId="4" borderId="19" xfId="0" applyFill="1" applyBorder="1"/>
    <xf numFmtId="0" fontId="0" fillId="4" borderId="24" xfId="0" applyFill="1" applyBorder="1"/>
    <xf numFmtId="3" fontId="0" fillId="4" borderId="19" xfId="0" applyNumberFormat="1" applyFill="1" applyBorder="1" applyAlignment="1">
      <alignment horizontal="center"/>
    </xf>
    <xf numFmtId="9" fontId="0" fillId="4" borderId="21" xfId="0" applyNumberFormat="1" applyFill="1" applyBorder="1" applyAlignment="1">
      <alignment horizontal="center"/>
    </xf>
    <xf numFmtId="3" fontId="0" fillId="4" borderId="20" xfId="0" applyNumberFormat="1" applyFill="1" applyBorder="1" applyAlignment="1">
      <alignment horizontal="center"/>
    </xf>
    <xf numFmtId="0" fontId="5" fillId="4" borderId="1" xfId="0" applyFont="1" applyFill="1" applyBorder="1"/>
    <xf numFmtId="1" fontId="0" fillId="4" borderId="22" xfId="0" applyNumberFormat="1" applyFont="1" applyFill="1" applyBorder="1" applyAlignment="1">
      <alignment horizontal="center"/>
    </xf>
    <xf numFmtId="9" fontId="0" fillId="4" borderId="23" xfId="0" applyNumberFormat="1" applyFont="1" applyFill="1" applyBorder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1" fontId="5" fillId="4" borderId="22" xfId="0" applyNumberFormat="1" applyFont="1" applyFill="1" applyBorder="1" applyAlignment="1">
      <alignment horizontal="center"/>
    </xf>
    <xf numFmtId="0" fontId="0" fillId="4" borderId="1" xfId="0" applyFont="1" applyFill="1" applyBorder="1"/>
    <xf numFmtId="9" fontId="0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horizontal="center"/>
    </xf>
    <xf numFmtId="0" fontId="5" fillId="4" borderId="2" xfId="0" applyFont="1" applyFill="1" applyBorder="1"/>
    <xf numFmtId="9" fontId="5" fillId="4" borderId="2" xfId="0" applyNumberFormat="1" applyFont="1" applyFill="1" applyBorder="1" applyAlignment="1">
      <alignment horizontal="center"/>
    </xf>
    <xf numFmtId="0" fontId="12" fillId="4" borderId="19" xfId="0" applyFont="1" applyFill="1" applyBorder="1"/>
    <xf numFmtId="9" fontId="0" fillId="4" borderId="19" xfId="0" applyNumberFormat="1" applyFont="1" applyFill="1" applyBorder="1" applyAlignment="1">
      <alignment horizontal="center"/>
    </xf>
    <xf numFmtId="9" fontId="0" fillId="4" borderId="2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19" fillId="5" borderId="2" xfId="0" applyNumberFormat="1" applyFon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9" fillId="5" borderId="1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19" fillId="0" borderId="1" xfId="0" applyNumberFormat="1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9" fillId="5" borderId="3" xfId="0" applyNumberFormat="1" applyFont="1" applyFill="1" applyBorder="1" applyAlignment="1">
      <alignment horizontal="center"/>
    </xf>
    <xf numFmtId="0" fontId="19" fillId="6" borderId="26" xfId="0" applyNumberFormat="1" applyFont="1" applyFill="1" applyBorder="1" applyAlignment="1">
      <alignment horizontal="center"/>
    </xf>
    <xf numFmtId="1" fontId="0" fillId="6" borderId="26" xfId="0" applyNumberFormat="1" applyFill="1" applyBorder="1" applyAlignment="1">
      <alignment horizontal="center"/>
    </xf>
    <xf numFmtId="9" fontId="0" fillId="6" borderId="26" xfId="0" applyNumberFormat="1" applyFill="1" applyBorder="1" applyAlignment="1">
      <alignment horizontal="center"/>
    </xf>
    <xf numFmtId="0" fontId="19" fillId="0" borderId="26" xfId="0" applyNumberFormat="1" applyFont="1" applyFill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9" fontId="0" fillId="0" borderId="26" xfId="0" applyNumberFormat="1" applyBorder="1" applyAlignment="1">
      <alignment horizontal="center"/>
    </xf>
    <xf numFmtId="0" fontId="19" fillId="0" borderId="19" xfId="0" applyNumberFormat="1" applyFont="1" applyFill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45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19" fillId="0" borderId="2" xfId="0" applyNumberFormat="1" applyFont="1" applyFill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19" fillId="0" borderId="3" xfId="0" applyNumberFormat="1" applyFont="1" applyFill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1" fillId="0" borderId="0" xfId="0" applyFont="1"/>
    <xf numFmtId="9" fontId="1" fillId="0" borderId="0" xfId="0" applyNumberFormat="1" applyFont="1"/>
    <xf numFmtId="0" fontId="24" fillId="0" borderId="26" xfId="0" applyFont="1" applyBorder="1"/>
    <xf numFmtId="9" fontId="24" fillId="0" borderId="26" xfId="0" applyNumberFormat="1" applyFont="1" applyBorder="1"/>
    <xf numFmtId="0" fontId="0" fillId="0" borderId="1" xfId="0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19" fillId="5" borderId="2" xfId="0" applyFont="1" applyFill="1" applyBorder="1" applyAlignment="1">
      <alignment horizontal="center"/>
    </xf>
    <xf numFmtId="3" fontId="0" fillId="5" borderId="0" xfId="0" applyNumberFormat="1" applyFill="1" applyBorder="1" applyAlignment="1">
      <alignment horizontal="center"/>
    </xf>
    <xf numFmtId="3" fontId="0" fillId="5" borderId="2" xfId="0" applyNumberForma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3" fontId="0" fillId="6" borderId="0" xfId="0" applyNumberFormat="1" applyFill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9" fillId="5" borderId="26" xfId="0" applyFont="1" applyFill="1" applyBorder="1" applyAlignment="1">
      <alignment horizontal="center"/>
    </xf>
    <xf numFmtId="3" fontId="0" fillId="5" borderId="26" xfId="0" applyNumberFormat="1" applyFill="1" applyBorder="1" applyAlignment="1">
      <alignment horizontal="center"/>
    </xf>
    <xf numFmtId="0" fontId="19" fillId="6" borderId="27" xfId="0" applyFont="1" applyFill="1" applyBorder="1" applyAlignment="1">
      <alignment horizontal="center"/>
    </xf>
    <xf numFmtId="3" fontId="0" fillId="6" borderId="45" xfId="0" applyNumberFormat="1" applyFill="1" applyBorder="1" applyAlignment="1">
      <alignment horizontal="center"/>
    </xf>
    <xf numFmtId="3" fontId="0" fillId="6" borderId="28" xfId="0" applyNumberFormat="1" applyFill="1" applyBorder="1" applyAlignment="1">
      <alignment horizontal="center"/>
    </xf>
    <xf numFmtId="0" fontId="19" fillId="6" borderId="26" xfId="0" applyFont="1" applyFill="1" applyBorder="1" applyAlignment="1">
      <alignment horizontal="center"/>
    </xf>
    <xf numFmtId="3" fontId="0" fillId="6" borderId="26" xfId="0" applyNumberFormat="1" applyFill="1" applyBorder="1" applyAlignment="1">
      <alignment horizontal="center"/>
    </xf>
    <xf numFmtId="0" fontId="19" fillId="0" borderId="26" xfId="0" applyFont="1" applyFill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6" xfId="0" applyFont="1" applyBorder="1" applyAlignment="1">
      <alignment horizontal="center"/>
    </xf>
    <xf numFmtId="3" fontId="19" fillId="5" borderId="2" xfId="0" applyNumberFormat="1" applyFont="1" applyFill="1" applyBorder="1" applyAlignment="1">
      <alignment horizontal="center"/>
    </xf>
    <xf numFmtId="3" fontId="19" fillId="5" borderId="1" xfId="0" applyNumberFormat="1" applyFont="1" applyFill="1" applyBorder="1" applyAlignment="1">
      <alignment horizontal="center"/>
    </xf>
    <xf numFmtId="3" fontId="19" fillId="6" borderId="1" xfId="0" applyNumberFormat="1" applyFont="1" applyFill="1" applyBorder="1" applyAlignment="1">
      <alignment horizontal="center"/>
    </xf>
    <xf numFmtId="9" fontId="0" fillId="6" borderId="23" xfId="0" applyNumberFormat="1" applyFill="1" applyBorder="1" applyAlignment="1">
      <alignment horizontal="center"/>
    </xf>
    <xf numFmtId="3" fontId="19" fillId="6" borderId="27" xfId="0" applyNumberFormat="1" applyFont="1" applyFill="1" applyBorder="1" applyAlignment="1">
      <alignment horizontal="center"/>
    </xf>
    <xf numFmtId="9" fontId="0" fillId="6" borderId="45" xfId="0" applyNumberFormat="1" applyFill="1" applyBorder="1" applyAlignment="1">
      <alignment horizontal="center"/>
    </xf>
    <xf numFmtId="9" fontId="0" fillId="6" borderId="28" xfId="0" applyNumberFormat="1" applyFill="1" applyBorder="1" applyAlignment="1">
      <alignment horizontal="center"/>
    </xf>
    <xf numFmtId="3" fontId="19" fillId="6" borderId="26" xfId="0" applyNumberFormat="1" applyFont="1" applyFill="1" applyBorder="1" applyAlignment="1">
      <alignment horizontal="center"/>
    </xf>
    <xf numFmtId="3" fontId="19" fillId="0" borderId="26" xfId="0" applyNumberFormat="1" applyFont="1" applyFill="1" applyBorder="1" applyAlignment="1">
      <alignment horizontal="center"/>
    </xf>
    <xf numFmtId="3" fontId="0" fillId="0" borderId="0" xfId="0" applyNumberFormat="1" applyBorder="1"/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9" fontId="1" fillId="0" borderId="26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3" fontId="24" fillId="6" borderId="26" xfId="0" applyNumberFormat="1" applyFont="1" applyFill="1" applyBorder="1" applyAlignment="1">
      <alignment horizontal="center"/>
    </xf>
    <xf numFmtId="9" fontId="24" fillId="6" borderId="26" xfId="0" applyNumberFormat="1" applyFont="1" applyFill="1" applyBorder="1" applyAlignment="1">
      <alignment horizontal="center"/>
    </xf>
    <xf numFmtId="3" fontId="24" fillId="0" borderId="26" xfId="0" applyNumberFormat="1" applyFont="1" applyBorder="1" applyAlignment="1">
      <alignment horizontal="center"/>
    </xf>
    <xf numFmtId="9" fontId="24" fillId="0" borderId="26" xfId="0" applyNumberFormat="1" applyFont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166" fontId="24" fillId="6" borderId="26" xfId="0" applyNumberFormat="1" applyFont="1" applyFill="1" applyBorder="1" applyAlignment="1">
      <alignment horizontal="center"/>
    </xf>
    <xf numFmtId="166" fontId="24" fillId="0" borderId="2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3" fontId="5" fillId="0" borderId="26" xfId="0" applyNumberFormat="1" applyFont="1" applyFill="1" applyBorder="1" applyAlignment="1">
      <alignment horizontal="center"/>
    </xf>
    <xf numFmtId="0" fontId="0" fillId="0" borderId="27" xfId="0" applyFill="1" applyBorder="1"/>
    <xf numFmtId="3" fontId="0" fillId="0" borderId="27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3" fontId="0" fillId="0" borderId="45" xfId="0" applyNumberFormat="1" applyFill="1" applyBorder="1" applyAlignment="1">
      <alignment horizontal="center"/>
    </xf>
    <xf numFmtId="0" fontId="0" fillId="0" borderId="0" xfId="0" applyBorder="1" applyAlignment="1">
      <alignment wrapText="1"/>
    </xf>
    <xf numFmtId="0" fontId="25" fillId="0" borderId="0" xfId="3" applyAlignment="1" applyProtection="1"/>
    <xf numFmtId="0" fontId="21" fillId="0" borderId="0" xfId="0" applyFont="1" applyAlignment="1"/>
    <xf numFmtId="0" fontId="17" fillId="0" borderId="24" xfId="0" applyFont="1" applyBorder="1" applyAlignment="1">
      <alignment horizontal="center"/>
    </xf>
    <xf numFmtId="0" fontId="18" fillId="0" borderId="18" xfId="0" applyFont="1" applyBorder="1" applyAlignment="1"/>
    <xf numFmtId="0" fontId="0" fillId="0" borderId="18" xfId="0" applyBorder="1" applyAlignment="1"/>
    <xf numFmtId="0" fontId="1" fillId="0" borderId="26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0" fillId="0" borderId="24" xfId="0" applyNumberFormat="1" applyFont="1" applyFill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1" fillId="0" borderId="27" xfId="0" applyNumberFormat="1" applyFont="1" applyBorder="1" applyAlignment="1">
      <alignment horizontal="center"/>
    </xf>
    <xf numFmtId="0" fontId="0" fillId="0" borderId="45" xfId="0" applyNumberFormat="1" applyBorder="1" applyAlignment="1">
      <alignment horizontal="center"/>
    </xf>
    <xf numFmtId="0" fontId="1" fillId="0" borderId="45" xfId="0" applyNumberFormat="1" applyFon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2" fontId="21" fillId="0" borderId="20" xfId="0" applyNumberFormat="1" applyFont="1" applyBorder="1" applyAlignment="1"/>
    <xf numFmtId="0" fontId="5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0" fillId="0" borderId="21" xfId="0" applyBorder="1"/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/>
    </xf>
    <xf numFmtId="0" fontId="0" fillId="0" borderId="20" xfId="0" applyFont="1" applyBorder="1"/>
    <xf numFmtId="0" fontId="0" fillId="0" borderId="21" xfId="0" applyFont="1" applyBorder="1"/>
    <xf numFmtId="0" fontId="15" fillId="0" borderId="22" xfId="0" applyFont="1" applyBorder="1" applyAlignment="1">
      <alignment horizontal="center"/>
    </xf>
    <xf numFmtId="0" fontId="0" fillId="0" borderId="0" xfId="0" applyFont="1" applyBorder="1"/>
    <xf numFmtId="0" fontId="0" fillId="0" borderId="23" xfId="0" applyFont="1" applyBorder="1"/>
    <xf numFmtId="0" fontId="5" fillId="0" borderId="21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0" fillId="0" borderId="8" xfId="0" applyFont="1" applyBorder="1"/>
    <xf numFmtId="0" fontId="0" fillId="0" borderId="9" xfId="0" applyFont="1" applyBorder="1"/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/>
    </xf>
    <xf numFmtId="0" fontId="0" fillId="0" borderId="13" xfId="0" applyFont="1" applyBorder="1"/>
    <xf numFmtId="0" fontId="0" fillId="0" borderId="14" xfId="0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/>
    </xf>
    <xf numFmtId="0" fontId="17" fillId="0" borderId="45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wrapText="1"/>
    </xf>
    <xf numFmtId="0" fontId="15" fillId="0" borderId="24" xfId="0" applyFont="1" applyBorder="1" applyAlignment="1">
      <alignment horizontal="center" wrapText="1"/>
    </xf>
    <xf numFmtId="0" fontId="15" fillId="0" borderId="18" xfId="0" applyFont="1" applyBorder="1" applyAlignment="1">
      <alignment horizontal="center" wrapText="1"/>
    </xf>
    <xf numFmtId="0" fontId="15" fillId="0" borderId="25" xfId="0" applyFont="1" applyBorder="1" applyAlignment="1">
      <alignment horizontal="center" wrapText="1"/>
    </xf>
    <xf numFmtId="0" fontId="0" fillId="0" borderId="20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15" fillId="0" borderId="22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5" fillId="0" borderId="23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15" fillId="0" borderId="7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 shrinkToFit="1"/>
    </xf>
    <xf numFmtId="0" fontId="15" fillId="0" borderId="20" xfId="0" applyFont="1" applyBorder="1" applyAlignment="1">
      <alignment horizontal="center" vertical="center" wrapText="1" shrinkToFit="1"/>
    </xf>
    <xf numFmtId="0" fontId="15" fillId="0" borderId="21" xfId="0" applyFont="1" applyBorder="1" applyAlignment="1">
      <alignment horizontal="center" vertical="center" wrapText="1" shrinkToFit="1"/>
    </xf>
    <xf numFmtId="0" fontId="15" fillId="0" borderId="22" xfId="0" applyFont="1" applyBorder="1" applyAlignment="1">
      <alignment horizontal="center" vertical="center" wrapText="1" shrinkToFit="1"/>
    </xf>
    <xf numFmtId="0" fontId="15" fillId="0" borderId="0" xfId="0" applyFont="1" applyBorder="1" applyAlignment="1">
      <alignment horizontal="center" vertical="center" wrapText="1" shrinkToFit="1"/>
    </xf>
    <xf numFmtId="0" fontId="15" fillId="0" borderId="23" xfId="0" applyFont="1" applyBorder="1" applyAlignment="1">
      <alignment horizontal="center" vertical="center" wrapText="1" shrinkToFit="1"/>
    </xf>
    <xf numFmtId="0" fontId="15" fillId="0" borderId="24" xfId="0" applyFont="1" applyBorder="1" applyAlignment="1">
      <alignment horizontal="center" vertical="center" wrapText="1" shrinkToFit="1"/>
    </xf>
    <xf numFmtId="0" fontId="15" fillId="0" borderId="18" xfId="0" applyFont="1" applyBorder="1" applyAlignment="1">
      <alignment horizontal="center" vertical="center" wrapText="1" shrinkToFit="1"/>
    </xf>
    <xf numFmtId="0" fontId="15" fillId="0" borderId="25" xfId="0" applyFont="1" applyBorder="1" applyAlignment="1">
      <alignment horizontal="center" vertical="center" wrapText="1" shrinkToFit="1"/>
    </xf>
    <xf numFmtId="0" fontId="2" fillId="0" borderId="1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15" fillId="0" borderId="27" xfId="0" applyFont="1" applyBorder="1" applyAlignment="1">
      <alignment horizontal="center" vertical="center" wrapText="1" shrinkToFit="1"/>
    </xf>
    <xf numFmtId="0" fontId="15" fillId="0" borderId="45" xfId="0" applyFont="1" applyBorder="1" applyAlignment="1">
      <alignment horizontal="center" vertical="center" wrapText="1" shrinkToFit="1"/>
    </xf>
    <xf numFmtId="0" fontId="15" fillId="0" borderId="28" xfId="0" applyFont="1" applyBorder="1" applyAlignment="1">
      <alignment horizontal="center" vertical="center" wrapText="1" shrinkToFit="1"/>
    </xf>
    <xf numFmtId="3" fontId="17" fillId="0" borderId="27" xfId="0" applyNumberFormat="1" applyFont="1" applyBorder="1" applyAlignment="1">
      <alignment horizontal="center"/>
    </xf>
    <xf numFmtId="3" fontId="17" fillId="0" borderId="45" xfId="0" applyNumberFormat="1" applyFont="1" applyBorder="1" applyAlignment="1">
      <alignment horizontal="center"/>
    </xf>
    <xf numFmtId="3" fontId="17" fillId="0" borderId="28" xfId="0" applyNumberFormat="1" applyFont="1" applyBorder="1" applyAlignment="1">
      <alignment horizontal="center"/>
    </xf>
    <xf numFmtId="3" fontId="1" fillId="0" borderId="27" xfId="0" applyNumberFormat="1" applyFont="1" applyBorder="1" applyAlignment="1">
      <alignment horizontal="center"/>
    </xf>
    <xf numFmtId="3" fontId="1" fillId="0" borderId="28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0" fontId="17" fillId="0" borderId="46" xfId="0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7" fillId="0" borderId="48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0" fontId="17" fillId="0" borderId="51" xfId="0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Medium4"/>
  <colors>
    <mruColors>
      <color rgb="FF006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Graduation Rates by City </a:t>
            </a:r>
          </a:p>
          <a:p>
            <a:pPr>
              <a:defRPr/>
            </a:pPr>
            <a:r>
              <a:rPr lang="en-US"/>
              <a:t>2010-11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FF9933"/>
              </a:solidFill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'By City '!$A$2:$A$5</c:f>
              <c:strCache>
                <c:ptCount val="4"/>
                <c:pt idx="0">
                  <c:v>Syracuse (n=1,567)</c:v>
                </c:pt>
                <c:pt idx="1">
                  <c:v>Rochester (n=2,673)</c:v>
                </c:pt>
                <c:pt idx="2">
                  <c:v>Buffalo (n=3,475)</c:v>
                </c:pt>
                <c:pt idx="3">
                  <c:v>Albany (n=697)</c:v>
                </c:pt>
              </c:strCache>
            </c:strRef>
          </c:cat>
          <c:val>
            <c:numRef>
              <c:f>'By City '!$B$2:$B$5</c:f>
              <c:numCache>
                <c:formatCode>0%</c:formatCode>
                <c:ptCount val="4"/>
                <c:pt idx="0">
                  <c:v>0.51</c:v>
                </c:pt>
                <c:pt idx="1">
                  <c:v>0.51</c:v>
                </c:pt>
                <c:pt idx="2">
                  <c:v>0.5</c:v>
                </c:pt>
                <c:pt idx="3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263192"/>
        <c:axId val="431836792"/>
      </c:barChart>
      <c:catAx>
        <c:axId val="558263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431836792"/>
        <c:crosses val="autoZero"/>
        <c:auto val="1"/>
        <c:lblAlgn val="ctr"/>
        <c:lblOffset val="100"/>
        <c:noMultiLvlLbl val="0"/>
      </c:catAx>
      <c:valAx>
        <c:axId val="431836792"/>
        <c:scaling>
          <c:orientation val="minMax"/>
          <c:max val="1.0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826319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eduattainnaiongraph!$B$14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eduattainnaiongraph!$B$15:$B$21</c:f>
              <c:numCache>
                <c:formatCode>0%</c:formatCode>
                <c:ptCount val="7"/>
                <c:pt idx="0">
                  <c:v>0.0886047295804194</c:v>
                </c:pt>
                <c:pt idx="1">
                  <c:v>0.155411543167119</c:v>
                </c:pt>
                <c:pt idx="2">
                  <c:v>0.0631838507308526</c:v>
                </c:pt>
                <c:pt idx="3">
                  <c:v>0.210478294418942</c:v>
                </c:pt>
                <c:pt idx="4">
                  <c:v>0.286309816904726</c:v>
                </c:pt>
                <c:pt idx="5">
                  <c:v>0.120520006957404</c:v>
                </c:pt>
                <c:pt idx="6">
                  <c:v>0.075491758240537</c:v>
                </c:pt>
              </c:numCache>
            </c:numRef>
          </c:val>
        </c:ser>
        <c:ser>
          <c:idx val="1"/>
          <c:order val="1"/>
          <c:tx>
            <c:strRef>
              <c:f>eduattainnaiongraph!$C$14</c:f>
              <c:strCache>
                <c:ptCount val="1"/>
                <c:pt idx="0">
                  <c:v>New York State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eduattainnaiongraph!$C$15:$C$21</c:f>
              <c:numCache>
                <c:formatCode>0%</c:formatCode>
                <c:ptCount val="7"/>
                <c:pt idx="0">
                  <c:v>0.11791634482851</c:v>
                </c:pt>
                <c:pt idx="1">
                  <c:v>0.155809160125193</c:v>
                </c:pt>
                <c:pt idx="2">
                  <c:v>0.0716623815151896</c:v>
                </c:pt>
                <c:pt idx="3">
                  <c:v>0.167701651404469</c:v>
                </c:pt>
                <c:pt idx="4">
                  <c:v>0.277517082669725</c:v>
                </c:pt>
                <c:pt idx="5">
                  <c:v>0.129201861569303</c:v>
                </c:pt>
                <c:pt idx="6">
                  <c:v>0.0801915178876106</c:v>
                </c:pt>
              </c:numCache>
            </c:numRef>
          </c:val>
        </c:ser>
        <c:ser>
          <c:idx val="2"/>
          <c:order val="2"/>
          <c:tx>
            <c:strRef>
              <c:f>eduattainnaiongraph!$D$14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eduattainnaiongraph!$D$15:$D$21</c:f>
              <c:numCache>
                <c:formatCode>0%</c:formatCode>
                <c:ptCount val="7"/>
                <c:pt idx="0">
                  <c:v>0.119482409047738</c:v>
                </c:pt>
                <c:pt idx="1">
                  <c:v>0.16545194904922</c:v>
                </c:pt>
                <c:pt idx="2">
                  <c:v>0.10056110523586</c:v>
                </c:pt>
                <c:pt idx="3">
                  <c:v>0.180146439709815</c:v>
                </c:pt>
                <c:pt idx="4">
                  <c:v>0.29102366341769</c:v>
                </c:pt>
                <c:pt idx="5">
                  <c:v>0.104838438066241</c:v>
                </c:pt>
                <c:pt idx="6">
                  <c:v>0.0384959954734367</c:v>
                </c:pt>
              </c:numCache>
            </c:numRef>
          </c:val>
        </c:ser>
        <c:ser>
          <c:idx val="3"/>
          <c:order val="3"/>
          <c:tx>
            <c:strRef>
              <c:f>eduattainnaiongraph!$E$14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eduattainnaiongraph!$E$15:$E$21</c:f>
              <c:numCache>
                <c:formatCode>0%</c:formatCode>
                <c:ptCount val="7"/>
                <c:pt idx="0">
                  <c:v>0.109218902467357</c:v>
                </c:pt>
                <c:pt idx="1">
                  <c:v>0.123228474513266</c:v>
                </c:pt>
                <c:pt idx="2">
                  <c:v>0.0742762882765671</c:v>
                </c:pt>
                <c:pt idx="3">
                  <c:v>0.164606663259142</c:v>
                </c:pt>
                <c:pt idx="4">
                  <c:v>0.290437247339808</c:v>
                </c:pt>
                <c:pt idx="5">
                  <c:v>0.167487570280191</c:v>
                </c:pt>
                <c:pt idx="6">
                  <c:v>0.070744853863668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7939112"/>
        <c:axId val="558854776"/>
      </c:barChart>
      <c:catAx>
        <c:axId val="817939112"/>
        <c:scaling>
          <c:orientation val="minMax"/>
        </c:scaling>
        <c:delete val="0"/>
        <c:axPos val="l"/>
        <c:majorTickMark val="out"/>
        <c:minorTickMark val="none"/>
        <c:tickLblPos val="nextTo"/>
        <c:crossAx val="558854776"/>
        <c:crosses val="autoZero"/>
        <c:auto val="1"/>
        <c:lblAlgn val="ctr"/>
        <c:lblOffset val="100"/>
        <c:noMultiLvlLbl val="0"/>
      </c:catAx>
      <c:valAx>
        <c:axId val="55885477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81793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2" r="0.700000000000002" t="0.750000000000002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Educational Attainment National Comparison</a:t>
            </a:r>
          </a:p>
          <a:p>
            <a:pPr>
              <a:defRPr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1054300030678"/>
          <c:y val="0.1546490943136"/>
          <c:w val="0.427937416913795"/>
          <c:h val="0.7695917809386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eduattainnaiongraph!$B$24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eduattainnaiongraph!$B$25:$B$31</c:f>
              <c:numCache>
                <c:formatCode>0%</c:formatCode>
                <c:ptCount val="7"/>
                <c:pt idx="0">
                  <c:v>0.08</c:v>
                </c:pt>
                <c:pt idx="1">
                  <c:v>0.12</c:v>
                </c:pt>
                <c:pt idx="2">
                  <c:v>0.29</c:v>
                </c:pt>
                <c:pt idx="3">
                  <c:v>0.21</c:v>
                </c:pt>
                <c:pt idx="4">
                  <c:v>0.06</c:v>
                </c:pt>
                <c:pt idx="5">
                  <c:v>0.16</c:v>
                </c:pt>
                <c:pt idx="6">
                  <c:v>0.09</c:v>
                </c:pt>
              </c:numCache>
            </c:numRef>
          </c:val>
        </c:ser>
        <c:ser>
          <c:idx val="1"/>
          <c:order val="1"/>
          <c:tx>
            <c:strRef>
              <c:f>eduattainnaiongraph!$C$24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eduattainnaiongraph!$C$25:$C$31</c:f>
              <c:numCache>
                <c:formatCode>0%</c:formatCode>
                <c:ptCount val="7"/>
                <c:pt idx="0">
                  <c:v>0.08</c:v>
                </c:pt>
                <c:pt idx="1">
                  <c:v>0.13</c:v>
                </c:pt>
                <c:pt idx="2">
                  <c:v>0.28</c:v>
                </c:pt>
                <c:pt idx="3">
                  <c:v>0.17</c:v>
                </c:pt>
                <c:pt idx="4">
                  <c:v>0.07</c:v>
                </c:pt>
                <c:pt idx="5">
                  <c:v>0.16</c:v>
                </c:pt>
                <c:pt idx="6">
                  <c:v>0.12</c:v>
                </c:pt>
              </c:numCache>
            </c:numRef>
          </c:val>
        </c:ser>
        <c:ser>
          <c:idx val="2"/>
          <c:order val="2"/>
          <c:tx>
            <c:strRef>
              <c:f>eduattainnaiongraph!$D$24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eduattainnaiongraph!$D$25:$D$31</c:f>
              <c:numCache>
                <c:formatCode>0%</c:formatCode>
                <c:ptCount val="7"/>
                <c:pt idx="0">
                  <c:v>0.04</c:v>
                </c:pt>
                <c:pt idx="1">
                  <c:v>0.1</c:v>
                </c:pt>
                <c:pt idx="2">
                  <c:v>0.29</c:v>
                </c:pt>
                <c:pt idx="3">
                  <c:v>0.18</c:v>
                </c:pt>
                <c:pt idx="4">
                  <c:v>0.1</c:v>
                </c:pt>
                <c:pt idx="5">
                  <c:v>0.17</c:v>
                </c:pt>
                <c:pt idx="6">
                  <c:v>0.12</c:v>
                </c:pt>
              </c:numCache>
            </c:numRef>
          </c:val>
        </c:ser>
        <c:ser>
          <c:idx val="3"/>
          <c:order val="3"/>
          <c:tx>
            <c:strRef>
              <c:f>eduattainnaiongraph!$E$24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eduattainnaiongraph!$E$25:$E$31</c:f>
              <c:numCache>
                <c:formatCode>0%</c:formatCode>
                <c:ptCount val="7"/>
                <c:pt idx="0">
                  <c:v>0.07</c:v>
                </c:pt>
                <c:pt idx="1">
                  <c:v>0.17</c:v>
                </c:pt>
                <c:pt idx="2">
                  <c:v>0.29</c:v>
                </c:pt>
                <c:pt idx="3">
                  <c:v>0.16</c:v>
                </c:pt>
                <c:pt idx="4">
                  <c:v>0.07</c:v>
                </c:pt>
                <c:pt idx="5">
                  <c:v>0.12</c:v>
                </c:pt>
                <c:pt idx="6">
                  <c:v>0.11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3730984"/>
        <c:axId val="747143336"/>
      </c:barChart>
      <c:catAx>
        <c:axId val="763730984"/>
        <c:scaling>
          <c:orientation val="minMax"/>
        </c:scaling>
        <c:delete val="0"/>
        <c:axPos val="l"/>
        <c:majorTickMark val="out"/>
        <c:minorTickMark val="none"/>
        <c:tickLblPos val="nextTo"/>
        <c:crossAx val="747143336"/>
        <c:crosses val="autoZero"/>
        <c:auto val="1"/>
        <c:lblAlgn val="ctr"/>
        <c:lblOffset val="100"/>
        <c:noMultiLvlLbl val="0"/>
      </c:catAx>
      <c:valAx>
        <c:axId val="747143336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763730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2" r="0.700000000000002" t="0.750000000000002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 in Onondaga County and Syracuse 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eduattainnaiongraph!$C$34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cat>
            <c:strRef>
              <c:f>eduattainnaiongraph!$A$35:$A$41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eduattainnaiongraph!$C$35:$C$41</c:f>
              <c:numCache>
                <c:formatCode>0%</c:formatCode>
                <c:ptCount val="7"/>
                <c:pt idx="0">
                  <c:v>0.04</c:v>
                </c:pt>
                <c:pt idx="1">
                  <c:v>0.1</c:v>
                </c:pt>
                <c:pt idx="2">
                  <c:v>0.29</c:v>
                </c:pt>
                <c:pt idx="3">
                  <c:v>0.18</c:v>
                </c:pt>
                <c:pt idx="4">
                  <c:v>0.1</c:v>
                </c:pt>
                <c:pt idx="5">
                  <c:v>0.17</c:v>
                </c:pt>
                <c:pt idx="6">
                  <c:v>0.12</c:v>
                </c:pt>
              </c:numCache>
            </c:numRef>
          </c:val>
        </c:ser>
        <c:ser>
          <c:idx val="1"/>
          <c:order val="1"/>
          <c:tx>
            <c:strRef>
              <c:f>eduattainnaiongraph!$B$34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eduattainnaiongraph!$A$35:$A$41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eduattainnaiongraph!$B$35:$B$41</c:f>
              <c:numCache>
                <c:formatCode>0%</c:formatCode>
                <c:ptCount val="7"/>
                <c:pt idx="0">
                  <c:v>0.07</c:v>
                </c:pt>
                <c:pt idx="1">
                  <c:v>0.17</c:v>
                </c:pt>
                <c:pt idx="2">
                  <c:v>0.29</c:v>
                </c:pt>
                <c:pt idx="3">
                  <c:v>0.16</c:v>
                </c:pt>
                <c:pt idx="4">
                  <c:v>0.07</c:v>
                </c:pt>
                <c:pt idx="5">
                  <c:v>0.12</c:v>
                </c:pt>
                <c:pt idx="6">
                  <c:v>0.11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9454632"/>
        <c:axId val="558509784"/>
      </c:barChart>
      <c:catAx>
        <c:axId val="469454632"/>
        <c:scaling>
          <c:orientation val="minMax"/>
        </c:scaling>
        <c:delete val="0"/>
        <c:axPos val="l"/>
        <c:majorTickMark val="out"/>
        <c:minorTickMark val="none"/>
        <c:tickLblPos val="nextTo"/>
        <c:crossAx val="558509784"/>
        <c:crosses val="autoZero"/>
        <c:auto val="1"/>
        <c:lblAlgn val="ctr"/>
        <c:lblOffset val="100"/>
        <c:noMultiLvlLbl val="0"/>
      </c:catAx>
      <c:valAx>
        <c:axId val="558509784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469454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 by City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eduatainUPSTATE!$C$29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eduatainUPSTATE!$C$30:$C$36</c:f>
              <c:numCache>
                <c:formatCode>0%</c:formatCode>
                <c:ptCount val="7"/>
                <c:pt idx="0">
                  <c:v>0.052</c:v>
                </c:pt>
                <c:pt idx="1">
                  <c:v>0.11</c:v>
                </c:pt>
                <c:pt idx="2">
                  <c:v>0.259</c:v>
                </c:pt>
                <c:pt idx="3">
                  <c:v>0.172</c:v>
                </c:pt>
                <c:pt idx="4">
                  <c:v>0.07</c:v>
                </c:pt>
                <c:pt idx="5">
                  <c:v>0.161</c:v>
                </c:pt>
                <c:pt idx="6">
                  <c:v>0.177</c:v>
                </c:pt>
              </c:numCache>
            </c:numRef>
          </c:val>
        </c:ser>
        <c:ser>
          <c:idx val="1"/>
          <c:order val="1"/>
          <c:tx>
            <c:strRef>
              <c:f>eduatainUPSTATE!$D$29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6"/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eduatainUPSTATE!$D$30:$D$36</c:f>
              <c:numCache>
                <c:formatCode>0%</c:formatCode>
                <c:ptCount val="7"/>
                <c:pt idx="0">
                  <c:v>0.058</c:v>
                </c:pt>
                <c:pt idx="1">
                  <c:v>0.119</c:v>
                </c:pt>
                <c:pt idx="2">
                  <c:v>0.289</c:v>
                </c:pt>
                <c:pt idx="3">
                  <c:v>0.202</c:v>
                </c:pt>
                <c:pt idx="4">
                  <c:v>0.093</c:v>
                </c:pt>
                <c:pt idx="5">
                  <c:v>0.14</c:v>
                </c:pt>
                <c:pt idx="6">
                  <c:v>0.099</c:v>
                </c:pt>
              </c:numCache>
            </c:numRef>
          </c:val>
        </c:ser>
        <c:ser>
          <c:idx val="2"/>
          <c:order val="2"/>
          <c:tx>
            <c:strRef>
              <c:f>eduatainUPSTATE!$E$29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eduatainUPSTATE!$E$30:$E$36</c:f>
              <c:numCache>
                <c:formatCode>0%</c:formatCode>
                <c:ptCount val="7"/>
                <c:pt idx="0">
                  <c:v>0.076</c:v>
                </c:pt>
                <c:pt idx="1">
                  <c:v>0.138</c:v>
                </c:pt>
                <c:pt idx="2">
                  <c:v>0.272</c:v>
                </c:pt>
                <c:pt idx="3">
                  <c:v>0.183</c:v>
                </c:pt>
                <c:pt idx="4">
                  <c:v>0.085</c:v>
                </c:pt>
                <c:pt idx="5">
                  <c:v>0.146</c:v>
                </c:pt>
                <c:pt idx="6">
                  <c:v>0.1</c:v>
                </c:pt>
              </c:numCache>
            </c:numRef>
          </c:val>
        </c:ser>
        <c:ser>
          <c:idx val="3"/>
          <c:order val="3"/>
          <c:tx>
            <c:strRef>
              <c:f>eduatainUPSTATE!$F$29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eduatainUPSTATE!$F$30:$F$36</c:f>
              <c:numCache>
                <c:formatCode>0%</c:formatCode>
                <c:ptCount val="7"/>
                <c:pt idx="0">
                  <c:v>0.062</c:v>
                </c:pt>
                <c:pt idx="1">
                  <c:v>0.122</c:v>
                </c:pt>
                <c:pt idx="2">
                  <c:v>0.291</c:v>
                </c:pt>
                <c:pt idx="3">
                  <c:v>0.167</c:v>
                </c:pt>
                <c:pt idx="4">
                  <c:v>0.089</c:v>
                </c:pt>
                <c:pt idx="5">
                  <c:v>0.135</c:v>
                </c:pt>
                <c:pt idx="6">
                  <c:v>0.135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9689688"/>
        <c:axId val="504257320"/>
      </c:barChart>
      <c:catAx>
        <c:axId val="559689688"/>
        <c:scaling>
          <c:orientation val="minMax"/>
        </c:scaling>
        <c:delete val="0"/>
        <c:axPos val="l"/>
        <c:majorTickMark val="out"/>
        <c:minorTickMark val="none"/>
        <c:tickLblPos val="nextTo"/>
        <c:crossAx val="504257320"/>
        <c:crosses val="autoZero"/>
        <c:auto val="1"/>
        <c:lblAlgn val="ctr"/>
        <c:lblOffset val="100"/>
        <c:noMultiLvlLbl val="0"/>
      </c:catAx>
      <c:valAx>
        <c:axId val="504257320"/>
        <c:scaling>
          <c:orientation val="minMax"/>
          <c:max val="1.0"/>
        </c:scaling>
        <c:delete val="0"/>
        <c:axPos val="b"/>
        <c:numFmt formatCode="0%" sourceLinked="0"/>
        <c:majorTickMark val="out"/>
        <c:minorTickMark val="none"/>
        <c:tickLblPos val="nextTo"/>
        <c:crossAx val="559689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</a:t>
            </a:r>
            <a:r>
              <a:rPr lang="en-US" sz="1400" b="0" baseline="0"/>
              <a:t> in Syracuse </a:t>
            </a:r>
          </a:p>
          <a:p>
            <a:pPr>
              <a:defRPr sz="1400" b="0"/>
            </a:pPr>
            <a:r>
              <a:rPr lang="en-US" sz="1400" b="0" baseline="0"/>
              <a:t>2010</a:t>
            </a:r>
            <a:endParaRPr lang="en-US" sz="14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eduatainUPSTATE!$C$38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eduatainUPSTATE!$B$39:$B$45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eduatainUPSTATE!$C$39:$C$45</c:f>
              <c:numCache>
                <c:formatCode>0%</c:formatCode>
                <c:ptCount val="7"/>
                <c:pt idx="0">
                  <c:v>0.062</c:v>
                </c:pt>
                <c:pt idx="1">
                  <c:v>0.122</c:v>
                </c:pt>
                <c:pt idx="2">
                  <c:v>0.291</c:v>
                </c:pt>
                <c:pt idx="3">
                  <c:v>0.167</c:v>
                </c:pt>
                <c:pt idx="4">
                  <c:v>0.089</c:v>
                </c:pt>
                <c:pt idx="5">
                  <c:v>0.135</c:v>
                </c:pt>
                <c:pt idx="6">
                  <c:v>0.135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2366168"/>
        <c:axId val="764113592"/>
      </c:barChart>
      <c:catAx>
        <c:axId val="46236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764113592"/>
        <c:crosses val="autoZero"/>
        <c:auto val="1"/>
        <c:lblAlgn val="ctr"/>
        <c:lblOffset val="100"/>
        <c:noMultiLvlLbl val="0"/>
      </c:catAx>
      <c:valAx>
        <c:axId val="76411359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4623661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Limited English Proficient Learners in Onondaga County School Districts and New York State </a:t>
            </a:r>
          </a:p>
          <a:p>
            <a:pPr>
              <a:defRPr sz="1400" b="0"/>
            </a:pPr>
            <a:r>
              <a:rPr lang="en-US" sz="1400" b="0"/>
              <a:t>2009-10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8248539366016"/>
          <c:y val="0.19061541392179"/>
          <c:w val="0.691524503709482"/>
          <c:h val="0.75927111761126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%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limitedenglish!$AD$8:$AD$26</c:f>
              <c:strCache>
                <c:ptCount val="19"/>
                <c:pt idx="0">
                  <c:v>New York State</c:v>
                </c:pt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limitedenglish!$AJ$8:$AJ$26</c:f>
              <c:numCache>
                <c:formatCode>0%</c:formatCode>
                <c:ptCount val="19"/>
                <c:pt idx="0">
                  <c:v>0.08</c:v>
                </c:pt>
                <c:pt idx="1">
                  <c:v>0.0354</c:v>
                </c:pt>
                <c:pt idx="2">
                  <c:v>0.007</c:v>
                </c:pt>
                <c:pt idx="3">
                  <c:v>0.004</c:v>
                </c:pt>
                <c:pt idx="4">
                  <c:v>0.105</c:v>
                </c:pt>
                <c:pt idx="5">
                  <c:v>0.029</c:v>
                </c:pt>
                <c:pt idx="6">
                  <c:v>0.001</c:v>
                </c:pt>
                <c:pt idx="7">
                  <c:v>0.006</c:v>
                </c:pt>
                <c:pt idx="8">
                  <c:v>0.004</c:v>
                </c:pt>
                <c:pt idx="9">
                  <c:v>0.001</c:v>
                </c:pt>
                <c:pt idx="10">
                  <c:v>0.007</c:v>
                </c:pt>
                <c:pt idx="11">
                  <c:v>0.013</c:v>
                </c:pt>
                <c:pt idx="12">
                  <c:v>0.0</c:v>
                </c:pt>
                <c:pt idx="13">
                  <c:v>0.001</c:v>
                </c:pt>
                <c:pt idx="14">
                  <c:v>0.021</c:v>
                </c:pt>
                <c:pt idx="15">
                  <c:v>0.007</c:v>
                </c:pt>
                <c:pt idx="16">
                  <c:v>0.0</c:v>
                </c:pt>
                <c:pt idx="17">
                  <c:v>0.012</c:v>
                </c:pt>
                <c:pt idx="18">
                  <c:v>0.004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9732232"/>
        <c:axId val="558499064"/>
      </c:barChart>
      <c:catAx>
        <c:axId val="559732232"/>
        <c:scaling>
          <c:orientation val="minMax"/>
        </c:scaling>
        <c:delete val="0"/>
        <c:axPos val="l"/>
        <c:majorTickMark val="out"/>
        <c:minorTickMark val="none"/>
        <c:tickLblPos val="nextTo"/>
        <c:crossAx val="558499064"/>
        <c:crosses val="autoZero"/>
        <c:auto val="1"/>
        <c:lblAlgn val="ctr"/>
        <c:lblOffset val="100"/>
        <c:noMultiLvlLbl val="0"/>
      </c:catAx>
      <c:valAx>
        <c:axId val="558499064"/>
        <c:scaling>
          <c:orientation val="minMax"/>
          <c:max val="0.12"/>
        </c:scaling>
        <c:delete val="0"/>
        <c:axPos val="b"/>
        <c:numFmt formatCode="0%" sourceLinked="0"/>
        <c:majorTickMark val="out"/>
        <c:minorTickMark val="none"/>
        <c:tickLblPos val="nextTo"/>
        <c:crossAx val="5597322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2" r="0.700000000000002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limitedenglish!$H$38:$H$56</c:f>
              <c:numCache>
                <c:formatCode>0.0%</c:formatCode>
                <c:ptCount val="19"/>
                <c:pt idx="1">
                  <c:v>0.026</c:v>
                </c:pt>
                <c:pt idx="2">
                  <c:v>0.01</c:v>
                </c:pt>
                <c:pt idx="3">
                  <c:v>0.003</c:v>
                </c:pt>
                <c:pt idx="4">
                  <c:v>0.075</c:v>
                </c:pt>
                <c:pt idx="5">
                  <c:v>0.031</c:v>
                </c:pt>
                <c:pt idx="6">
                  <c:v>0.002</c:v>
                </c:pt>
                <c:pt idx="7">
                  <c:v>0.006</c:v>
                </c:pt>
                <c:pt idx="8">
                  <c:v>0.004</c:v>
                </c:pt>
                <c:pt idx="9">
                  <c:v>0.001</c:v>
                </c:pt>
                <c:pt idx="10">
                  <c:v>0.006</c:v>
                </c:pt>
                <c:pt idx="11">
                  <c:v>0.013</c:v>
                </c:pt>
                <c:pt idx="12">
                  <c:v>0.0</c:v>
                </c:pt>
                <c:pt idx="13">
                  <c:v>0.002</c:v>
                </c:pt>
                <c:pt idx="14">
                  <c:v>0.016</c:v>
                </c:pt>
                <c:pt idx="15">
                  <c:v>0.01</c:v>
                </c:pt>
                <c:pt idx="16">
                  <c:v>0.0</c:v>
                </c:pt>
                <c:pt idx="17">
                  <c:v>0.013</c:v>
                </c:pt>
                <c:pt idx="18">
                  <c:v>0.002</c:v>
                </c:pt>
              </c:numCache>
            </c:numRef>
          </c:val>
        </c:ser>
        <c:ser>
          <c:idx val="1"/>
          <c:order val="1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limitedenglish!$I$38:$I$56</c:f>
              <c:numCache>
                <c:formatCode>0.0%</c:formatCode>
                <c:ptCount val="19"/>
                <c:pt idx="1">
                  <c:v>0.03</c:v>
                </c:pt>
                <c:pt idx="2">
                  <c:v>0.007</c:v>
                </c:pt>
                <c:pt idx="3">
                  <c:v>0.003</c:v>
                </c:pt>
                <c:pt idx="4">
                  <c:v>0.088</c:v>
                </c:pt>
                <c:pt idx="5">
                  <c:v>0.028</c:v>
                </c:pt>
                <c:pt idx="6">
                  <c:v>0.003</c:v>
                </c:pt>
                <c:pt idx="7">
                  <c:v>0.008</c:v>
                </c:pt>
                <c:pt idx="8">
                  <c:v>0.003</c:v>
                </c:pt>
                <c:pt idx="9">
                  <c:v>0.0</c:v>
                </c:pt>
                <c:pt idx="10">
                  <c:v>0.003</c:v>
                </c:pt>
                <c:pt idx="11">
                  <c:v>0.013</c:v>
                </c:pt>
                <c:pt idx="12">
                  <c:v>0.0</c:v>
                </c:pt>
                <c:pt idx="13">
                  <c:v>0.002</c:v>
                </c:pt>
                <c:pt idx="14">
                  <c:v>0.021</c:v>
                </c:pt>
                <c:pt idx="15">
                  <c:v>0.008</c:v>
                </c:pt>
                <c:pt idx="16">
                  <c:v>0.0</c:v>
                </c:pt>
                <c:pt idx="17">
                  <c:v>0.01</c:v>
                </c:pt>
                <c:pt idx="18">
                  <c:v>0.004</c:v>
                </c:pt>
              </c:numCache>
            </c:numRef>
          </c:val>
        </c:ser>
        <c:ser>
          <c:idx val="2"/>
          <c:order val="2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limitedenglish!$J$38:$J$56</c:f>
              <c:numCache>
                <c:formatCode>0.0%</c:formatCode>
                <c:ptCount val="19"/>
                <c:pt idx="1">
                  <c:v>0.0354</c:v>
                </c:pt>
                <c:pt idx="2">
                  <c:v>0.007</c:v>
                </c:pt>
                <c:pt idx="3">
                  <c:v>0.004</c:v>
                </c:pt>
                <c:pt idx="4">
                  <c:v>0.105</c:v>
                </c:pt>
                <c:pt idx="5">
                  <c:v>0.029</c:v>
                </c:pt>
                <c:pt idx="6">
                  <c:v>0.001</c:v>
                </c:pt>
                <c:pt idx="7">
                  <c:v>0.006</c:v>
                </c:pt>
                <c:pt idx="8">
                  <c:v>0.004</c:v>
                </c:pt>
                <c:pt idx="9">
                  <c:v>0.001</c:v>
                </c:pt>
                <c:pt idx="10">
                  <c:v>0.007</c:v>
                </c:pt>
                <c:pt idx="11">
                  <c:v>0.013</c:v>
                </c:pt>
                <c:pt idx="12">
                  <c:v>0.0</c:v>
                </c:pt>
                <c:pt idx="13">
                  <c:v>0.001</c:v>
                </c:pt>
                <c:pt idx="14">
                  <c:v>0.021</c:v>
                </c:pt>
                <c:pt idx="15">
                  <c:v>0.007</c:v>
                </c:pt>
                <c:pt idx="16">
                  <c:v>0.0</c:v>
                </c:pt>
                <c:pt idx="17">
                  <c:v>0.012</c:v>
                </c:pt>
                <c:pt idx="18">
                  <c:v>0.004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816072"/>
        <c:axId val="416464680"/>
      </c:barChart>
      <c:catAx>
        <c:axId val="558816072"/>
        <c:scaling>
          <c:orientation val="minMax"/>
        </c:scaling>
        <c:delete val="0"/>
        <c:axPos val="l"/>
        <c:majorTickMark val="out"/>
        <c:minorTickMark val="none"/>
        <c:tickLblPos val="nextTo"/>
        <c:crossAx val="416464680"/>
        <c:crosses val="autoZero"/>
        <c:auto val="1"/>
        <c:lblAlgn val="ctr"/>
        <c:lblOffset val="100"/>
        <c:noMultiLvlLbl val="0"/>
      </c:catAx>
      <c:valAx>
        <c:axId val="41646468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55881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2" r="0.700000000000002" t="0.750000000000002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attendence!$C$39:$C$57</c:f>
              <c:strCache>
                <c:ptCount val="19"/>
                <c:pt idx="0">
                  <c:v>New York State</c:v>
                </c:pt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Lyncourt*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Jordan-Elbridge</c:v>
                </c:pt>
                <c:pt idx="14">
                  <c:v>Jamesville Dewitt</c:v>
                </c:pt>
                <c:pt idx="15">
                  <c:v>Fayetteville Manlius</c:v>
                </c:pt>
                <c:pt idx="16">
                  <c:v>Fabius Pompey</c:v>
                </c:pt>
                <c:pt idx="17">
                  <c:v>East Syracuse Minoa</c:v>
                </c:pt>
                <c:pt idx="18">
                  <c:v>Baldwinsville</c:v>
                </c:pt>
              </c:strCache>
            </c:strRef>
          </c:cat>
          <c:val>
            <c:numRef>
              <c:f>attendence!$F$39:$F$57</c:f>
              <c:numCache>
                <c:formatCode>0%</c:formatCode>
                <c:ptCount val="19"/>
                <c:pt idx="0">
                  <c:v>0.93</c:v>
                </c:pt>
                <c:pt idx="1">
                  <c:v>0.95</c:v>
                </c:pt>
                <c:pt idx="2">
                  <c:v>0.96</c:v>
                </c:pt>
                <c:pt idx="3">
                  <c:v>0.96</c:v>
                </c:pt>
                <c:pt idx="4">
                  <c:v>0.91</c:v>
                </c:pt>
                <c:pt idx="5">
                  <c:v>0.94</c:v>
                </c:pt>
                <c:pt idx="6">
                  <c:v>0.96</c:v>
                </c:pt>
                <c:pt idx="7">
                  <c:v>0.94</c:v>
                </c:pt>
                <c:pt idx="8">
                  <c:v>0.95</c:v>
                </c:pt>
                <c:pt idx="9">
                  <c:v>0.96</c:v>
                </c:pt>
                <c:pt idx="10">
                  <c:v>0.96</c:v>
                </c:pt>
                <c:pt idx="11">
                  <c:v>0.95</c:v>
                </c:pt>
                <c:pt idx="12">
                  <c:v>0.95</c:v>
                </c:pt>
                <c:pt idx="13">
                  <c:v>0.94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0.95</c:v>
                </c:pt>
                <c:pt idx="18">
                  <c:v>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227512"/>
        <c:axId val="559826808"/>
      </c:barChart>
      <c:catAx>
        <c:axId val="81822751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559826808"/>
        <c:crosses val="autoZero"/>
        <c:auto val="1"/>
        <c:lblAlgn val="ctr"/>
        <c:lblOffset val="100"/>
        <c:noMultiLvlLbl val="0"/>
      </c:catAx>
      <c:valAx>
        <c:axId val="5598268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81822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2" r="0.700000000000002" t="0.750000000000002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English Language Arts Regents Scores</a:t>
            </a:r>
          </a:p>
          <a:p>
            <a:pPr>
              <a:defRPr/>
            </a:pPr>
            <a:r>
              <a:rPr lang="en-US" sz="1400" b="0"/>
              <a:t>2003-07 Cohorts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englishregents!$B$29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0.00268935038423829"/>
                  <c:y val="0.010526315789473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17543859649122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4.93041874781879E-17"/>
                  <c:y val="0.017543859649122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0.0087373946677717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268935038423829"/>
                  <c:y val="0.013291891145185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englishregents!$C$29:$G$29</c:f>
              <c:numCache>
                <c:formatCode>0%</c:formatCode>
                <c:ptCount val="5"/>
                <c:pt idx="0">
                  <c:v>0.72</c:v>
                </c:pt>
                <c:pt idx="1">
                  <c:v>0.75</c:v>
                </c:pt>
                <c:pt idx="2">
                  <c:v>0.77</c:v>
                </c:pt>
                <c:pt idx="3">
                  <c:v>0.79</c:v>
                </c:pt>
                <c:pt idx="4">
                  <c:v>0.76</c:v>
                </c:pt>
              </c:numCache>
            </c:numRef>
          </c:val>
        </c:ser>
        <c:ser>
          <c:idx val="1"/>
          <c:order val="1"/>
          <c:tx>
            <c:strRef>
              <c:f>englishregents!$B$30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0.018825452689668"/>
                  <c:y val="0.014035087719298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167276538192285"/>
                  <c:y val="0.004554511404926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195155961224332"/>
                  <c:y val="4.174920558811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195155961224332"/>
                  <c:y val="-4.174920558811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englishregents!$C$30:$G$30</c:f>
              <c:numCache>
                <c:formatCode>0%</c:formatCode>
                <c:ptCount val="5"/>
                <c:pt idx="0">
                  <c:v>0.77</c:v>
                </c:pt>
                <c:pt idx="1">
                  <c:v>0.77</c:v>
                </c:pt>
                <c:pt idx="2">
                  <c:v>0.78</c:v>
                </c:pt>
                <c:pt idx="3">
                  <c:v>0.8</c:v>
                </c:pt>
                <c:pt idx="4">
                  <c:v>0.78</c:v>
                </c:pt>
              </c:numCache>
            </c:numRef>
          </c:val>
        </c:ser>
        <c:ser>
          <c:idx val="2"/>
          <c:order val="2"/>
          <c:tx>
            <c:strRef>
              <c:f>englishregents!$B$31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dLbl>
              <c:idx val="0"/>
              <c:layout>
                <c:manualLayout>
                  <c:x val="0.0161361023054297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englishregents!$C$31:$G$31</c:f>
              <c:numCache>
                <c:formatCode>0%</c:formatCode>
                <c:ptCount val="5"/>
                <c:pt idx="0">
                  <c:v>0.55</c:v>
                </c:pt>
                <c:pt idx="1">
                  <c:v>0.5</c:v>
                </c:pt>
                <c:pt idx="2">
                  <c:v>0.51</c:v>
                </c:pt>
                <c:pt idx="3">
                  <c:v>0.55</c:v>
                </c:pt>
                <c:pt idx="4">
                  <c:v>0.56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9894136"/>
        <c:axId val="470485224"/>
      </c:barChart>
      <c:catAx>
        <c:axId val="46989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485224"/>
        <c:crosses val="autoZero"/>
        <c:auto val="1"/>
        <c:lblAlgn val="ctr"/>
        <c:lblOffset val="100"/>
        <c:noMultiLvlLbl val="0"/>
      </c:catAx>
      <c:valAx>
        <c:axId val="470485224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469894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Mathematics Regents Scores</a:t>
            </a:r>
          </a:p>
          <a:p>
            <a:pPr>
              <a:defRPr/>
            </a:pPr>
            <a:r>
              <a:rPr lang="en-US"/>
              <a:t>2003-07 Cohorts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mathregents!$A$30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0.0083682008368201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278940027894004"/>
                  <c:y val="-3.2483938562913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mathregents!$B$29:$F$29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mathregents!$B$30:$F$30</c:f>
              <c:numCache>
                <c:formatCode>0%</c:formatCode>
                <c:ptCount val="5"/>
                <c:pt idx="0">
                  <c:v>0.74</c:v>
                </c:pt>
                <c:pt idx="1">
                  <c:v>0.76</c:v>
                </c:pt>
                <c:pt idx="2">
                  <c:v>0.77</c:v>
                </c:pt>
                <c:pt idx="3">
                  <c:v>0.79</c:v>
                </c:pt>
                <c:pt idx="4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mathregents!$A$31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0.0167364016736402"/>
                  <c:y val="0.010631229977501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223152022315202"/>
                  <c:y val="0.010631229977501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22314982593703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251046025104602"/>
                  <c:y val="-0.003543743325833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67364016736402"/>
                  <c:y val="0.01771871662916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mathregents!$B$29:$F$29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mathregents!$B$31:$F$31</c:f>
              <c:numCache>
                <c:formatCode>0%</c:formatCode>
                <c:ptCount val="5"/>
                <c:pt idx="0">
                  <c:v>0.762313470205308</c:v>
                </c:pt>
                <c:pt idx="1">
                  <c:v>0.774266317683625</c:v>
                </c:pt>
                <c:pt idx="2">
                  <c:v>0.781883349625285</c:v>
                </c:pt>
                <c:pt idx="3">
                  <c:v>0.791204421712589</c:v>
                </c:pt>
                <c:pt idx="4">
                  <c:v>0.82</c:v>
                </c:pt>
              </c:numCache>
            </c:numRef>
          </c:val>
        </c:ser>
        <c:ser>
          <c:idx val="2"/>
          <c:order val="2"/>
          <c:tx>
            <c:strRef>
              <c:f>mathregents!$A$32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mathregents!$B$29:$F$29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mathregents!$B$32:$F$32</c:f>
              <c:numCache>
                <c:formatCode>0%</c:formatCode>
                <c:ptCount val="5"/>
                <c:pt idx="0">
                  <c:v>0.45</c:v>
                </c:pt>
                <c:pt idx="1">
                  <c:v>0.47</c:v>
                </c:pt>
                <c:pt idx="2">
                  <c:v>0.47</c:v>
                </c:pt>
                <c:pt idx="3">
                  <c:v>0.48</c:v>
                </c:pt>
                <c:pt idx="4">
                  <c:v>0.55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4204824"/>
        <c:axId val="503955432"/>
      </c:barChart>
      <c:catAx>
        <c:axId val="38420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3955432"/>
        <c:crosses val="autoZero"/>
        <c:auto val="1"/>
        <c:lblAlgn val="ctr"/>
        <c:lblOffset val="100"/>
        <c:noMultiLvlLbl val="0"/>
      </c:catAx>
      <c:valAx>
        <c:axId val="50395543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384204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SCSD Graduation Rates</a:t>
            </a:r>
            <a:r>
              <a:rPr lang="en-US" sz="1400" b="0" baseline="0"/>
              <a:t> by Race/Ethnicity </a:t>
            </a:r>
          </a:p>
          <a:p>
            <a:pPr>
              <a:defRPr/>
            </a:pPr>
            <a:r>
              <a:rPr lang="en-US" sz="1400" b="0" baseline="0"/>
              <a:t>2010-11</a:t>
            </a:r>
          </a:p>
          <a:p>
            <a:pPr>
              <a:defRPr/>
            </a:pPr>
            <a:r>
              <a:rPr lang="en-US" sz="1400" b="0" i="0" u="none" strike="noStrike" baseline="0"/>
              <a:t>(N= 1545)</a:t>
            </a:r>
            <a:r>
              <a:rPr lang="en-US" sz="1400" b="1" i="0" u="none" strike="noStrike" baseline="0"/>
              <a:t> </a:t>
            </a:r>
            <a:endParaRPr lang="en-US" sz="1400" b="0"/>
          </a:p>
        </c:rich>
      </c:tx>
      <c:layout>
        <c:manualLayout>
          <c:xMode val="edge"/>
          <c:yMode val="edge"/>
          <c:x val="0.182597112860892"/>
          <c:y val="0.037037037037037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'SCSD Race'!$B$1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6699FF"/>
            </a:solidFill>
          </c:spPr>
          <c:invertIfNegative val="0"/>
          <c:dLbls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'SCSD Race'!$A$2:$A$5</c:f>
              <c:strCache>
                <c:ptCount val="4"/>
                <c:pt idx="0">
                  <c:v>Asian or Native Hawaiian/Other Pacific Islander (n=41)</c:v>
                </c:pt>
                <c:pt idx="1">
                  <c:v>White (n=485)</c:v>
                </c:pt>
                <c:pt idx="2">
                  <c:v>Black or African American (n=864)</c:v>
                </c:pt>
                <c:pt idx="3">
                  <c:v>Hispanic or Latino (n=155)</c:v>
                </c:pt>
              </c:strCache>
            </c:strRef>
          </c:cat>
          <c:val>
            <c:numRef>
              <c:f>'SCSD Race'!$B$2:$B$5</c:f>
              <c:numCache>
                <c:formatCode>0%</c:formatCode>
                <c:ptCount val="4"/>
                <c:pt idx="0">
                  <c:v>0.66</c:v>
                </c:pt>
                <c:pt idx="1">
                  <c:v>0.55</c:v>
                </c:pt>
                <c:pt idx="2">
                  <c:v>0.5</c:v>
                </c:pt>
                <c:pt idx="3">
                  <c:v>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155400"/>
        <c:axId val="819571224"/>
      </c:barChart>
      <c:catAx>
        <c:axId val="47015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819571224"/>
        <c:crosses val="autoZero"/>
        <c:auto val="1"/>
        <c:lblAlgn val="ctr"/>
        <c:lblOffset val="100"/>
        <c:noMultiLvlLbl val="0"/>
      </c:catAx>
      <c:valAx>
        <c:axId val="819571224"/>
        <c:scaling>
          <c:orientation val="minMax"/>
          <c:max val="1.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701554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US History</a:t>
            </a:r>
            <a:r>
              <a:rPr lang="en-US" sz="1400" b="0" baseline="0"/>
              <a:t> and Government Regents Scores</a:t>
            </a:r>
          </a:p>
          <a:p>
            <a:pPr>
              <a:defRPr sz="1400" b="0"/>
            </a:pPr>
            <a:r>
              <a:rPr lang="en-US" sz="1400" b="0" baseline="0"/>
              <a:t>2003-07 Cohorts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USHistoryRegents!$A$28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0.01040135583447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560441769327905"/>
                  <c:y val="0.0045112968912901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0556059317080348"/>
                  <c:y val="0.01040135583447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0.018045187565160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0.0090225937825803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USHistoryRegents!$B$27:$F$27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USHistoryRegents!$B$28:$F$28</c:f>
              <c:numCache>
                <c:formatCode>0%</c:formatCode>
                <c:ptCount val="5"/>
                <c:pt idx="0">
                  <c:v>0.69</c:v>
                </c:pt>
                <c:pt idx="1">
                  <c:v>0.72</c:v>
                </c:pt>
                <c:pt idx="2">
                  <c:v>0.74</c:v>
                </c:pt>
                <c:pt idx="3">
                  <c:v>0.75</c:v>
                </c:pt>
                <c:pt idx="4">
                  <c:v>0.763696665471495</c:v>
                </c:pt>
              </c:numCache>
            </c:numRef>
          </c:val>
        </c:ser>
        <c:ser>
          <c:idx val="1"/>
          <c:order val="1"/>
          <c:tx>
            <c:strRef>
              <c:f>USHistoryRegents!$A$29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1"/>
              <c:layout>
                <c:manualLayout>
                  <c:x val="0.0196154619264767"/>
                  <c:y val="0.0045109416710625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25158319283676"/>
                  <c:y val="0.0045109416710625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0834088975620523"/>
                  <c:y val="0.0034671186114927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251479489044798"/>
                  <c:y val="0.0090225937825803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USHistoryRegents!$B$27:$F$27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USHistoryRegents!$B$29:$F$29</c:f>
              <c:numCache>
                <c:formatCode>0%</c:formatCode>
                <c:ptCount val="5"/>
                <c:pt idx="0">
                  <c:v>0.74</c:v>
                </c:pt>
                <c:pt idx="1">
                  <c:v>0.75</c:v>
                </c:pt>
                <c:pt idx="2">
                  <c:v>0.76</c:v>
                </c:pt>
                <c:pt idx="3">
                  <c:v>0.77</c:v>
                </c:pt>
                <c:pt idx="4">
                  <c:v>0.784745201853077</c:v>
                </c:pt>
              </c:numCache>
            </c:numRef>
          </c:val>
        </c:ser>
        <c:ser>
          <c:idx val="2"/>
          <c:order val="2"/>
          <c:tx>
            <c:strRef>
              <c:f>USHistoryRegents!$A$30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USHistoryRegents!$B$27:$F$27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USHistoryRegents!$B$30:$F$30</c:f>
              <c:numCache>
                <c:formatCode>0%</c:formatCode>
                <c:ptCount val="5"/>
                <c:pt idx="0">
                  <c:v>0.46</c:v>
                </c:pt>
                <c:pt idx="1">
                  <c:v>0.42</c:v>
                </c:pt>
                <c:pt idx="2">
                  <c:v>0.45</c:v>
                </c:pt>
                <c:pt idx="3">
                  <c:v>0.45</c:v>
                </c:pt>
                <c:pt idx="4">
                  <c:v>0.49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4709384"/>
        <c:axId val="818180632"/>
      </c:barChart>
      <c:catAx>
        <c:axId val="5547093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818180632"/>
        <c:crosses val="autoZero"/>
        <c:auto val="1"/>
        <c:lblAlgn val="ctr"/>
        <c:lblOffset val="100"/>
        <c:noMultiLvlLbl val="0"/>
      </c:catAx>
      <c:valAx>
        <c:axId val="81818063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55470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Global History and Georgraphy Regents Scores </a:t>
            </a:r>
          </a:p>
          <a:p>
            <a:pPr>
              <a:defRPr/>
            </a:pPr>
            <a:r>
              <a:rPr lang="en-US" sz="1400" b="0"/>
              <a:t>2003-07 Cohorts</a:t>
            </a:r>
          </a:p>
        </c:rich>
      </c:tx>
      <c:layout>
        <c:manualLayout>
          <c:xMode val="edge"/>
          <c:yMode val="edge"/>
          <c:x val="0.126548556430446"/>
          <c:y val="0.0277777777777779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globalregents!$A$26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1.26846989956365E-17"/>
                  <c:y val="0.0136450321875923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136450321875923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"/>
                  <c:y val="0.0131917019357524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0.00909668812506155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0.0181933762501231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globalregents!$B$25:$F$25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globalregents!$B$26:$F$26</c:f>
              <c:numCache>
                <c:formatCode>0%</c:formatCode>
                <c:ptCount val="5"/>
                <c:pt idx="0">
                  <c:v>0.68</c:v>
                </c:pt>
                <c:pt idx="1">
                  <c:v>0.69</c:v>
                </c:pt>
                <c:pt idx="2">
                  <c:v>0.71</c:v>
                </c:pt>
                <c:pt idx="3">
                  <c:v>0.73</c:v>
                </c:pt>
                <c:pt idx="4">
                  <c:v>0.753863391896737</c:v>
                </c:pt>
              </c:numCache>
            </c:numRef>
          </c:val>
        </c:ser>
        <c:ser>
          <c:idx val="1"/>
          <c:order val="1"/>
          <c:tx>
            <c:strRef>
              <c:f>globalregents!$A$27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0.0219991083432268"/>
                  <c:y val="0.018404456776879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247489968861301"/>
                  <c:y val="0.013803342582659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247490610105037"/>
                  <c:y val="0.01135530423922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247489968861301"/>
                  <c:y val="0.009202228388439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247557568928168"/>
                  <c:y val="0.013803266768807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globalregents!$B$25:$F$25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globalregents!$B$27:$F$27</c:f>
              <c:numCache>
                <c:formatCode>0%</c:formatCode>
                <c:ptCount val="5"/>
                <c:pt idx="0">
                  <c:v>0.72</c:v>
                </c:pt>
                <c:pt idx="1">
                  <c:v>0.73</c:v>
                </c:pt>
                <c:pt idx="2">
                  <c:v>0.73</c:v>
                </c:pt>
                <c:pt idx="3">
                  <c:v>0.76</c:v>
                </c:pt>
                <c:pt idx="4">
                  <c:v>0.774983454665784</c:v>
                </c:pt>
              </c:numCache>
            </c:numRef>
          </c:val>
        </c:ser>
        <c:ser>
          <c:idx val="2"/>
          <c:order val="2"/>
          <c:tx>
            <c:strRef>
              <c:f>globalregents!$A$28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globalregents!$B$25:$F$25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globalregents!$B$28:$F$28</c:f>
              <c:numCache>
                <c:formatCode>0%</c:formatCode>
                <c:ptCount val="5"/>
                <c:pt idx="0">
                  <c:v>0.41</c:v>
                </c:pt>
                <c:pt idx="1">
                  <c:v>0.41</c:v>
                </c:pt>
                <c:pt idx="2">
                  <c:v>0.43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9906216"/>
        <c:axId val="558826472"/>
      </c:barChart>
      <c:catAx>
        <c:axId val="5599062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58826472"/>
        <c:crosses val="autoZero"/>
        <c:auto val="1"/>
        <c:lblAlgn val="ctr"/>
        <c:lblOffset val="100"/>
        <c:noMultiLvlLbl val="0"/>
      </c:catAx>
      <c:valAx>
        <c:axId val="55882647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559906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Science Regents Scores</a:t>
            </a:r>
          </a:p>
          <a:p>
            <a:pPr>
              <a:defRPr sz="1400" b="0"/>
            </a:pPr>
            <a:r>
              <a:rPr lang="en-US" sz="1400" b="0"/>
              <a:t>2003-07</a:t>
            </a:r>
            <a:r>
              <a:rPr lang="en-US" sz="1400" b="0" baseline="0"/>
              <a:t> Cohorts</a:t>
            </a:r>
          </a:p>
          <a:p>
            <a:pPr>
              <a:defRPr sz="1400" b="0"/>
            </a:pPr>
            <a:endParaRPr lang="en-US" sz="1400" b="0"/>
          </a:p>
        </c:rich>
      </c:tx>
      <c:layout>
        <c:manualLayout>
          <c:xMode val="edge"/>
          <c:yMode val="edge"/>
          <c:x val="0.271781212533618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39378684222"/>
          <c:y val="0.0736126546054653"/>
          <c:w val="0.59758087429299"/>
          <c:h val="0.832894422705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'science regents'!$A$29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0.00548696844993142"/>
                  <c:y val="0.0043644291464138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1745771658565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"/>
                  <c:y val="0.01745771658565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548696844993142"/>
                  <c:y val="0.008728858292827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823045267489712"/>
                  <c:y val="0.01745771658565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'science regents'!$B$29:$F$29</c:f>
              <c:numCache>
                <c:formatCode>0%</c:formatCode>
                <c:ptCount val="5"/>
                <c:pt idx="0">
                  <c:v>0.73</c:v>
                </c:pt>
                <c:pt idx="1">
                  <c:v>0.74</c:v>
                </c:pt>
                <c:pt idx="2">
                  <c:v>0.75</c:v>
                </c:pt>
                <c:pt idx="3">
                  <c:v>0.78</c:v>
                </c:pt>
                <c:pt idx="4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'science regents'!$A$30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0.0109739368998628"/>
                  <c:y val="0.008728858292827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109739368998629"/>
                  <c:y val="0.01309328743924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192043895747599"/>
                  <c:y val="0.008728858292827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64609053497942"/>
                  <c:y val="0.0043644291464138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'science regents'!$B$30:$F$30</c:f>
              <c:numCache>
                <c:formatCode>0%</c:formatCode>
                <c:ptCount val="5"/>
                <c:pt idx="0">
                  <c:v>0.79</c:v>
                </c:pt>
                <c:pt idx="1">
                  <c:v>0.8</c:v>
                </c:pt>
                <c:pt idx="2">
                  <c:v>0.8</c:v>
                </c:pt>
                <c:pt idx="3">
                  <c:v>0.81</c:v>
                </c:pt>
                <c:pt idx="4">
                  <c:v>0.83</c:v>
                </c:pt>
              </c:numCache>
            </c:numRef>
          </c:val>
        </c:ser>
        <c:ser>
          <c:idx val="2"/>
          <c:order val="2"/>
          <c:tx>
            <c:strRef>
              <c:f>'science regents'!$A$31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'science regents'!$B$31:$F$31</c:f>
              <c:numCache>
                <c:formatCode>0%</c:formatCode>
                <c:ptCount val="5"/>
                <c:pt idx="0">
                  <c:v>0.52</c:v>
                </c:pt>
                <c:pt idx="1">
                  <c:v>0.53</c:v>
                </c:pt>
                <c:pt idx="2">
                  <c:v>0.52</c:v>
                </c:pt>
                <c:pt idx="3">
                  <c:v>0.52</c:v>
                </c:pt>
                <c:pt idx="4">
                  <c:v>0.57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9901368"/>
        <c:axId val="818207000"/>
      </c:barChart>
      <c:catAx>
        <c:axId val="5599013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818207000"/>
        <c:crosses val="autoZero"/>
        <c:auto val="1"/>
        <c:lblAlgn val="ctr"/>
        <c:lblOffset val="100"/>
        <c:noMultiLvlLbl val="0"/>
      </c:catAx>
      <c:valAx>
        <c:axId val="818207000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55990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  <a:latin typeface="+mn-lt"/>
              </a:rPr>
              <a:t>4th Graders who Scored a 3 or Better on the English Language Arts Exam  2007-11</a:t>
            </a:r>
            <a:endParaRPr lang="en-US" sz="1400">
              <a:effectLst/>
              <a:latin typeface="+mn-lt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'ELA Graph'!$B$1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8"/>
          </c:marker>
          <c:dLbls>
            <c:dLbl>
              <c:idx val="0"/>
              <c:layout>
                <c:manualLayout>
                  <c:x val="-0.0383631713554987"/>
                  <c:y val="-0.07391304347826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230179028132992"/>
                  <c:y val="-0.07826086956521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255754475703325"/>
                  <c:y val="-0.05652173913043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230179028132992"/>
                  <c:y val="-0.05652173913043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'ELA Graph'!$B$2:$B$5</c:f>
              <c:numCache>
                <c:formatCode>0%</c:formatCode>
                <c:ptCount val="4"/>
                <c:pt idx="0">
                  <c:v>0.74</c:v>
                </c:pt>
                <c:pt idx="1">
                  <c:v>0.81</c:v>
                </c:pt>
                <c:pt idx="2">
                  <c:v>0.62</c:v>
                </c:pt>
                <c:pt idx="3">
                  <c:v>0.63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'ELA Graph'!$C$1</c:f>
              <c:strCache>
                <c:ptCount val="1"/>
                <c:pt idx="0">
                  <c:v>New York State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8"/>
            <c:spPr>
              <a:solidFill>
                <a:srgbClr val="6699FF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0.030690537084399"/>
                  <c:y val="0.05652173913043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537084398976983"/>
                  <c:y val="0.07826086956521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32480818414322"/>
                  <c:y val="0.06086956521739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358056265984656"/>
                  <c:y val="0.06521739130434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'ELA Graph'!$C$2:$C$5</c:f>
              <c:numCache>
                <c:formatCode>0%</c:formatCode>
                <c:ptCount val="4"/>
                <c:pt idx="0">
                  <c:v>0.71</c:v>
                </c:pt>
                <c:pt idx="1">
                  <c:v>0.77</c:v>
                </c:pt>
                <c:pt idx="2">
                  <c:v>0.57</c:v>
                </c:pt>
                <c:pt idx="3">
                  <c:v>0.57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96504"/>
        <c:axId val="559690072"/>
      </c:lineChart>
      <c:catAx>
        <c:axId val="55619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9690072"/>
        <c:crosses val="autoZero"/>
        <c:auto val="1"/>
        <c:lblAlgn val="ctr"/>
        <c:lblOffset val="100"/>
        <c:noMultiLvlLbl val="0"/>
      </c:catAx>
      <c:valAx>
        <c:axId val="559690072"/>
        <c:scaling>
          <c:orientation val="minMax"/>
          <c:max val="1.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556196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0000000000001" r="0.750000000000001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4th Graders who Scored</a:t>
            </a:r>
            <a:r>
              <a:rPr lang="en-US" sz="1400" b="0" baseline="0"/>
              <a:t> a 3 or Better on the State Mathematics Exam  2007-11</a:t>
            </a:r>
            <a:endParaRPr lang="en-US" sz="14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'Math Graph'!$B$1</c:f>
              <c:strCache>
                <c:ptCount val="1"/>
                <c:pt idx="0">
                  <c:v>Onondaga County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</c:marker>
          <c:dLbls>
            <c:dLbl>
              <c:idx val="0"/>
              <c:layout>
                <c:manualLayout>
                  <c:x val="-0.0230179028132992"/>
                  <c:y val="-0.06429391504018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767263427109974"/>
                  <c:y val="-0.03214695752009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153452685421995"/>
                  <c:y val="-0.07347876004592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30690537084399"/>
                  <c:y val="-0.07347876004592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'Math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'Math Graph'!$B$2:$B$5</c:f>
              <c:numCache>
                <c:formatCode>0%</c:formatCode>
                <c:ptCount val="4"/>
                <c:pt idx="0">
                  <c:v>0.88</c:v>
                </c:pt>
                <c:pt idx="1">
                  <c:v>0.92</c:v>
                </c:pt>
                <c:pt idx="2">
                  <c:v>0.71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'Math Graph'!$C$1</c:f>
              <c:strCache>
                <c:ptCount val="1"/>
                <c:pt idx="0">
                  <c:v>New York State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8"/>
            <c:spPr>
              <a:solidFill>
                <a:srgbClr val="6699FF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0.0383631713554987"/>
                  <c:y val="0.07347876004592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40920716112532"/>
                  <c:y val="0.07807118254879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32480818414322"/>
                  <c:y val="0.07347876004592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358056265984656"/>
                  <c:y val="0.0872560275545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'Math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'Math Graph'!$C$2:$C$5</c:f>
              <c:numCache>
                <c:formatCode>0%</c:formatCode>
                <c:ptCount val="4"/>
                <c:pt idx="0">
                  <c:v>0.84</c:v>
                </c:pt>
                <c:pt idx="1">
                  <c:v>0.87</c:v>
                </c:pt>
                <c:pt idx="2">
                  <c:v>0.64</c:v>
                </c:pt>
                <c:pt idx="3">
                  <c:v>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090488"/>
        <c:axId val="503696696"/>
      </c:lineChart>
      <c:catAx>
        <c:axId val="55809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03696696"/>
        <c:crosses val="autoZero"/>
        <c:auto val="1"/>
        <c:lblAlgn val="ctr"/>
        <c:lblOffset val="100"/>
        <c:noMultiLvlLbl val="0"/>
      </c:catAx>
      <c:valAx>
        <c:axId val="5036966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55809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0000000000001" r="0.750000000000001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Race and Ethnicity in Syracuse City High Schools </a:t>
            </a:r>
          </a:p>
          <a:p>
            <a:pPr>
              <a:defRPr/>
            </a:pPr>
            <a:r>
              <a:rPr lang="en-US" sz="1400" b="0"/>
              <a:t>2009-10</a:t>
            </a:r>
          </a:p>
        </c:rich>
      </c:tx>
      <c:layout>
        <c:manualLayout>
          <c:xMode val="edge"/>
          <c:yMode val="edge"/>
          <c:x val="0.117847112860892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3356998407986"/>
          <c:y val="0.251307961504813"/>
          <c:w val="0.706796265220945"/>
          <c:h val="0.519702537182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'Race&amp;Ethnicity'!$B$46</c:f>
              <c:strCache>
                <c:ptCount val="1"/>
                <c:pt idx="0">
                  <c:v>Corcoran 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'Race&amp;Ethnicity'!$C$46:$G$46</c:f>
              <c:numCache>
                <c:formatCode>0%</c:formatCode>
                <c:ptCount val="5"/>
                <c:pt idx="0">
                  <c:v>0.2</c:v>
                </c:pt>
                <c:pt idx="1">
                  <c:v>0.72</c:v>
                </c:pt>
                <c:pt idx="2">
                  <c:v>0.06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'Race&amp;Ethnicity'!$B$47</c:f>
              <c:strCache>
                <c:ptCount val="1"/>
                <c:pt idx="0">
                  <c:v>George Fowler 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'Race&amp;Ethnicity'!$C$47:$G$47</c:f>
              <c:numCache>
                <c:formatCode>0%</c:formatCode>
                <c:ptCount val="5"/>
                <c:pt idx="0">
                  <c:v>0.24</c:v>
                </c:pt>
                <c:pt idx="1">
                  <c:v>0.4</c:v>
                </c:pt>
                <c:pt idx="2">
                  <c:v>0.22</c:v>
                </c:pt>
                <c:pt idx="3">
                  <c:v>0.12</c:v>
                </c:pt>
                <c:pt idx="4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'Race&amp;Ethnicity'!$B$48</c:f>
              <c:strCache>
                <c:ptCount val="1"/>
                <c:pt idx="0">
                  <c:v>Henniger HS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'Race&amp;Ethnicity'!$C$48:$G$48</c:f>
              <c:numCache>
                <c:formatCode>0%</c:formatCode>
                <c:ptCount val="5"/>
                <c:pt idx="0">
                  <c:v>0.42</c:v>
                </c:pt>
                <c:pt idx="1">
                  <c:v>0.46</c:v>
                </c:pt>
                <c:pt idx="2">
                  <c:v>0.07</c:v>
                </c:pt>
                <c:pt idx="3">
                  <c:v>0.03</c:v>
                </c:pt>
                <c:pt idx="4">
                  <c:v>0.02</c:v>
                </c:pt>
              </c:numCache>
            </c:numRef>
          </c:val>
        </c:ser>
        <c:ser>
          <c:idx val="3"/>
          <c:order val="3"/>
          <c:tx>
            <c:strRef>
              <c:f>'Race&amp;Ethnicity'!$B$49</c:f>
              <c:strCache>
                <c:ptCount val="1"/>
                <c:pt idx="0">
                  <c:v>Nottingham HS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'Race&amp;Ethnicity'!$C$49:$G$49</c:f>
              <c:numCache>
                <c:formatCode>0%</c:formatCode>
                <c:ptCount val="5"/>
                <c:pt idx="0">
                  <c:v>0.22</c:v>
                </c:pt>
                <c:pt idx="1">
                  <c:v>0.6</c:v>
                </c:pt>
                <c:pt idx="2">
                  <c:v>0.07</c:v>
                </c:pt>
                <c:pt idx="3">
                  <c:v>0.1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040808"/>
        <c:axId val="818809640"/>
      </c:barChart>
      <c:catAx>
        <c:axId val="79404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818809640"/>
        <c:crosses val="autoZero"/>
        <c:auto val="1"/>
        <c:lblAlgn val="ctr"/>
        <c:lblOffset val="100"/>
        <c:noMultiLvlLbl val="0"/>
      </c:catAx>
      <c:valAx>
        <c:axId val="818809640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79404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Free and Reduced-Price Meal Eligibilty in the Syracuse City School District</a:t>
            </a:r>
          </a:p>
          <a:p>
            <a:pPr>
              <a:defRPr/>
            </a:pPr>
            <a:r>
              <a:rPr lang="en-US" sz="1400" b="0"/>
              <a:t>2010-11</a:t>
            </a:r>
          </a:p>
          <a:p>
            <a:pPr>
              <a:defRPr/>
            </a:pPr>
            <a:r>
              <a:rPr lang="en-US" sz="1400" b="0"/>
              <a:t>n = 5,540 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69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'freeandreduced2010-11SYRACUSE'!$A$30:$A$33</c:f>
              <c:strCache>
                <c:ptCount val="4"/>
                <c:pt idx="0">
                  <c:v>Nottingham (n=1,316)</c:v>
                </c:pt>
                <c:pt idx="1">
                  <c:v>Henniger(n=1,683)</c:v>
                </c:pt>
                <c:pt idx="2">
                  <c:v>Fowler (n=1,154)</c:v>
                </c:pt>
                <c:pt idx="3">
                  <c:v>Corcoran (n=1,387)</c:v>
                </c:pt>
              </c:strCache>
            </c:strRef>
          </c:cat>
          <c:val>
            <c:numRef>
              <c:f>'freeandreduced2010-11SYRACUSE'!$G$30:$G$33</c:f>
              <c:numCache>
                <c:formatCode>0%</c:formatCode>
                <c:ptCount val="4"/>
                <c:pt idx="0">
                  <c:v>0.694528875379939</c:v>
                </c:pt>
                <c:pt idx="1">
                  <c:v>0.667260843731432</c:v>
                </c:pt>
                <c:pt idx="2">
                  <c:v>0.810225303292894</c:v>
                </c:pt>
                <c:pt idx="3">
                  <c:v>0.674837779379957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125304"/>
        <c:axId val="763501448"/>
      </c:barChart>
      <c:catAx>
        <c:axId val="462125304"/>
        <c:scaling>
          <c:orientation val="minMax"/>
        </c:scaling>
        <c:delete val="0"/>
        <c:axPos val="l"/>
        <c:majorTickMark val="out"/>
        <c:minorTickMark val="none"/>
        <c:tickLblPos val="nextTo"/>
        <c:crossAx val="763501448"/>
        <c:crosses val="autoZero"/>
        <c:auto val="1"/>
        <c:lblAlgn val="ctr"/>
        <c:lblOffset val="100"/>
        <c:noMultiLvlLbl val="0"/>
      </c:catAx>
      <c:valAx>
        <c:axId val="763501448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46212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Students</a:t>
            </a:r>
            <a:r>
              <a:rPr lang="en-US" sz="1400" b="0" baseline="0"/>
              <a:t> Eligible for Free or Reduced-Price Meals in Onondaga County by School District </a:t>
            </a:r>
          </a:p>
          <a:p>
            <a:pPr>
              <a:defRPr/>
            </a:pPr>
            <a:r>
              <a:rPr lang="en-US" sz="1400" b="0" baseline="0"/>
              <a:t>2010-11 </a:t>
            </a:r>
          </a:p>
          <a:p>
            <a:pPr>
              <a:defRPr/>
            </a:pPr>
            <a:r>
              <a:rPr lang="en-US" sz="1400" b="0" baseline="0"/>
              <a:t>N= 26,456</a:t>
            </a:r>
            <a:endParaRPr lang="en-US" sz="1400" b="0"/>
          </a:p>
        </c:rich>
      </c:tx>
      <c:layout>
        <c:manualLayout>
          <c:xMode val="edge"/>
          <c:yMode val="edge"/>
          <c:x val="0.110845101417538"/>
          <c:y val="0.00885935666653803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'freereduced2011 bargraph'!$A$3:$A$20</c:f>
              <c:strCache>
                <c:ptCount val="18"/>
                <c:pt idx="0">
                  <c:v>Westhill</c:v>
                </c:pt>
                <c:pt idx="1">
                  <c:v>West Genesee</c:v>
                </c:pt>
                <c:pt idx="2">
                  <c:v>Tully</c:v>
                </c:pt>
                <c:pt idx="3">
                  <c:v>Syracuse City School District</c:v>
                </c:pt>
                <c:pt idx="4">
                  <c:v>Solvay</c:v>
                </c:pt>
                <c:pt idx="5">
                  <c:v>Skaneateles</c:v>
                </c:pt>
                <c:pt idx="6">
                  <c:v>Onondaga</c:v>
                </c:pt>
                <c:pt idx="7">
                  <c:v>North Syracuse</c:v>
                </c:pt>
                <c:pt idx="8">
                  <c:v>Marcellus</c:v>
                </c:pt>
                <c:pt idx="9">
                  <c:v>Lyncourt</c:v>
                </c:pt>
                <c:pt idx="10">
                  <c:v>Liverpool</c:v>
                </c:pt>
                <c:pt idx="11">
                  <c:v>La Fayette</c:v>
                </c:pt>
                <c:pt idx="12">
                  <c:v>Jordan Elbridge</c:v>
                </c:pt>
                <c:pt idx="13">
                  <c:v>Jamesville-Dewitt</c:v>
                </c:pt>
                <c:pt idx="14">
                  <c:v>Fayetteville-Manlius</c:v>
                </c:pt>
                <c:pt idx="15">
                  <c:v>Fabius-Pompey</c:v>
                </c:pt>
                <c:pt idx="16">
                  <c:v>East Syracuse-Minoa</c:v>
                </c:pt>
                <c:pt idx="17">
                  <c:v>Baldwinsville</c:v>
                </c:pt>
              </c:strCache>
            </c:strRef>
          </c:cat>
          <c:val>
            <c:numRef>
              <c:f>'freereduced2011 bargraph'!$C$3:$C$20</c:f>
              <c:numCache>
                <c:formatCode>0%</c:formatCode>
                <c:ptCount val="18"/>
                <c:pt idx="0">
                  <c:v>0.00703054127608104</c:v>
                </c:pt>
                <c:pt idx="1">
                  <c:v>0.0322044148775325</c:v>
                </c:pt>
                <c:pt idx="2">
                  <c:v>0.00918506198971878</c:v>
                </c:pt>
                <c:pt idx="3">
                  <c:v>0.59986392500756</c:v>
                </c:pt>
                <c:pt idx="4">
                  <c:v>0.0257030541276081</c:v>
                </c:pt>
                <c:pt idx="5">
                  <c:v>0.0035908678560629</c:v>
                </c:pt>
                <c:pt idx="6">
                  <c:v>0.0111883882673118</c:v>
                </c:pt>
                <c:pt idx="7">
                  <c:v>0.0939295433928031</c:v>
                </c:pt>
                <c:pt idx="8">
                  <c:v>0.00653915935893559</c:v>
                </c:pt>
                <c:pt idx="9">
                  <c:v>0.00559419413365588</c:v>
                </c:pt>
                <c:pt idx="10">
                  <c:v>0.0754838221953432</c:v>
                </c:pt>
                <c:pt idx="11">
                  <c:v>0.0113017840943453</c:v>
                </c:pt>
                <c:pt idx="12">
                  <c:v>0.0168203810099788</c:v>
                </c:pt>
                <c:pt idx="13">
                  <c:v>0.0144768672512852</c:v>
                </c:pt>
                <c:pt idx="14">
                  <c:v>0.0111127910492894</c:v>
                </c:pt>
                <c:pt idx="15">
                  <c:v>0.00653915935893559</c:v>
                </c:pt>
                <c:pt idx="16">
                  <c:v>0.0359842757786513</c:v>
                </c:pt>
                <c:pt idx="17">
                  <c:v>0.0334517689749017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8730024"/>
        <c:axId val="817937784"/>
      </c:barChart>
      <c:catAx>
        <c:axId val="468730024"/>
        <c:scaling>
          <c:orientation val="minMax"/>
        </c:scaling>
        <c:delete val="0"/>
        <c:axPos val="l"/>
        <c:majorTickMark val="out"/>
        <c:minorTickMark val="none"/>
        <c:tickLblPos val="nextTo"/>
        <c:crossAx val="817937784"/>
        <c:crosses val="autoZero"/>
        <c:auto val="1"/>
        <c:lblAlgn val="ctr"/>
        <c:lblOffset val="100"/>
        <c:noMultiLvlLbl val="0"/>
      </c:catAx>
      <c:valAx>
        <c:axId val="817937784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468730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Bachelor's Degree or HigherAttained by Age Cohort </a:t>
            </a:r>
          </a:p>
          <a:p>
            <a:pPr>
              <a:defRPr sz="1400"/>
            </a:pPr>
            <a:r>
              <a:rPr lang="en-US" sz="1400"/>
              <a:t>2010</a:t>
            </a:r>
          </a:p>
        </c:rich>
      </c:tx>
      <c:layout>
        <c:manualLayout>
          <c:xMode val="edge"/>
          <c:yMode val="edge"/>
          <c:x val="0.138044444444445"/>
          <c:y val="0.038647342995169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91907261592303"/>
          <c:y val="0.205922781391457"/>
          <c:w val="0.70119930008749"/>
          <c:h val="0.5990563353493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eduattBACHELOR!$C$25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eduattBACHELOR!$D$25:$I$25</c:f>
              <c:numCache>
                <c:formatCode>0%</c:formatCode>
                <c:ptCount val="6"/>
                <c:pt idx="0">
                  <c:v>0.282</c:v>
                </c:pt>
                <c:pt idx="1">
                  <c:v>0.092</c:v>
                </c:pt>
                <c:pt idx="2">
                  <c:v>0.311</c:v>
                </c:pt>
                <c:pt idx="3">
                  <c:v>0.313</c:v>
                </c:pt>
                <c:pt idx="4">
                  <c:v>0.286</c:v>
                </c:pt>
                <c:pt idx="5">
                  <c:v>0.213</c:v>
                </c:pt>
              </c:numCache>
            </c:numRef>
          </c:val>
        </c:ser>
        <c:ser>
          <c:idx val="1"/>
          <c:order val="1"/>
          <c:tx>
            <c:strRef>
              <c:f>eduattBACHELOR!$C$26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eduattBACHELOR!$D$26:$I$26</c:f>
              <c:numCache>
                <c:formatCode>0%</c:formatCode>
                <c:ptCount val="6"/>
                <c:pt idx="0">
                  <c:v>0.325</c:v>
                </c:pt>
                <c:pt idx="1">
                  <c:v>0.147</c:v>
                </c:pt>
                <c:pt idx="2">
                  <c:v>0.413</c:v>
                </c:pt>
                <c:pt idx="3">
                  <c:v>0.355</c:v>
                </c:pt>
                <c:pt idx="4">
                  <c:v>0.314</c:v>
                </c:pt>
                <c:pt idx="5">
                  <c:v>0.229</c:v>
                </c:pt>
              </c:numCache>
            </c:numRef>
          </c:val>
        </c:ser>
        <c:ser>
          <c:idx val="2"/>
          <c:order val="2"/>
          <c:tx>
            <c:strRef>
              <c:f>eduattBACHELOR!$C$27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eduattBACHELOR!$D$27:$I$27</c:f>
              <c:numCache>
                <c:formatCode>0%</c:formatCode>
                <c:ptCount val="6"/>
                <c:pt idx="0">
                  <c:v>0.338</c:v>
                </c:pt>
                <c:pt idx="1">
                  <c:v>0.178</c:v>
                </c:pt>
                <c:pt idx="2">
                  <c:v>0.461</c:v>
                </c:pt>
                <c:pt idx="3">
                  <c:v>0.284</c:v>
                </c:pt>
                <c:pt idx="4">
                  <c:v>0.335</c:v>
                </c:pt>
                <c:pt idx="5">
                  <c:v>0.251</c:v>
                </c:pt>
              </c:numCache>
            </c:numRef>
          </c:val>
        </c:ser>
        <c:ser>
          <c:idx val="3"/>
          <c:order val="3"/>
          <c:tx>
            <c:strRef>
              <c:f>eduattBACHELOR!$C$28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eduattBACHELOR!$D$28:$I$28</c:f>
              <c:numCache>
                <c:formatCode>0%</c:formatCode>
                <c:ptCount val="6"/>
                <c:pt idx="0">
                  <c:v>0.238</c:v>
                </c:pt>
                <c:pt idx="1">
                  <c:v>0.115</c:v>
                </c:pt>
                <c:pt idx="2">
                  <c:v>0.363</c:v>
                </c:pt>
                <c:pt idx="3">
                  <c:v>0.215</c:v>
                </c:pt>
                <c:pt idx="4">
                  <c:v>0.227</c:v>
                </c:pt>
                <c:pt idx="5">
                  <c:v>0.124</c:v>
                </c:pt>
              </c:numCache>
            </c:numRef>
          </c:val>
        </c:ser>
        <c:ser>
          <c:idx val="4"/>
          <c:order val="4"/>
          <c:tx>
            <c:strRef>
              <c:f>eduattBACHELOR!$C$29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eduattBACHELOR!$D$29:$I$29</c:f>
              <c:numCache>
                <c:formatCode>0%</c:formatCode>
                <c:ptCount val="6"/>
                <c:pt idx="0">
                  <c:v>0.246</c:v>
                </c:pt>
                <c:pt idx="1">
                  <c:v>0.125</c:v>
                </c:pt>
                <c:pt idx="2">
                  <c:v>0.339</c:v>
                </c:pt>
                <c:pt idx="3">
                  <c:v>0.202</c:v>
                </c:pt>
                <c:pt idx="4">
                  <c:v>0.237</c:v>
                </c:pt>
                <c:pt idx="5">
                  <c:v>0.167</c:v>
                </c:pt>
              </c:numCache>
            </c:numRef>
          </c:val>
        </c:ser>
        <c:ser>
          <c:idx val="5"/>
          <c:order val="5"/>
          <c:tx>
            <c:strRef>
              <c:f>eduattBACHELOR!$C$30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eduattBACHELOR!$D$30:$I$30</c:f>
              <c:numCache>
                <c:formatCode>0%</c:formatCode>
                <c:ptCount val="6"/>
                <c:pt idx="0">
                  <c:v>0.27</c:v>
                </c:pt>
                <c:pt idx="1">
                  <c:v>0.147</c:v>
                </c:pt>
                <c:pt idx="2">
                  <c:v>0.38</c:v>
                </c:pt>
                <c:pt idx="3">
                  <c:v>0.235</c:v>
                </c:pt>
                <c:pt idx="4">
                  <c:v>0.233</c:v>
                </c:pt>
                <c:pt idx="5">
                  <c:v>0.231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307224"/>
        <c:axId val="822435000"/>
      </c:barChart>
      <c:catAx>
        <c:axId val="75130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822435000"/>
        <c:crosses val="autoZero"/>
        <c:auto val="1"/>
        <c:lblAlgn val="ctr"/>
        <c:lblOffset val="100"/>
        <c:noMultiLvlLbl val="0"/>
      </c:catAx>
      <c:valAx>
        <c:axId val="822435000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crossAx val="75130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2" r="0.700000000000002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Bachelor's Degree or Higher Attained by Age Cohort, City Comparison  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46962043537647"/>
          <c:y val="0.330428331875184"/>
          <c:w val="0.686511822363225"/>
          <c:h val="0.440582531350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eduattBACHELOR!$C$52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 i="1"/>
                      <a:t>4</a:t>
                    </a:r>
                    <a:r>
                      <a:rPr lang="en-US" i="1"/>
                      <a:t>6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i="1"/>
                      <a:t>28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i="1"/>
                      <a:t>34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i="1"/>
                      <a:t>25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eduattBACHELOR!$D$52:$H$52</c:f>
              <c:numCache>
                <c:formatCode>0%</c:formatCode>
                <c:ptCount val="5"/>
                <c:pt idx="0">
                  <c:v>0.178</c:v>
                </c:pt>
                <c:pt idx="1">
                  <c:v>0.461</c:v>
                </c:pt>
                <c:pt idx="2">
                  <c:v>0.284</c:v>
                </c:pt>
                <c:pt idx="3">
                  <c:v>0.335</c:v>
                </c:pt>
                <c:pt idx="4">
                  <c:v>0.251</c:v>
                </c:pt>
              </c:numCache>
            </c:numRef>
          </c:val>
        </c:ser>
        <c:ser>
          <c:idx val="1"/>
          <c:order val="1"/>
          <c:tx>
            <c:strRef>
              <c:f>eduattBACHELOR!$C$53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12</a:t>
                    </a:r>
                    <a:endParaRPr lang="en-US" sz="80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6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i="1"/>
                      <a:t>22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i="1"/>
                      <a:t>12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eduattBACHELOR!$D$53:$H$53</c:f>
              <c:numCache>
                <c:formatCode>0%</c:formatCode>
                <c:ptCount val="5"/>
                <c:pt idx="0">
                  <c:v>0.115</c:v>
                </c:pt>
                <c:pt idx="1">
                  <c:v>0.363</c:v>
                </c:pt>
                <c:pt idx="2">
                  <c:v>0.215</c:v>
                </c:pt>
                <c:pt idx="3">
                  <c:v>0.227</c:v>
                </c:pt>
                <c:pt idx="4">
                  <c:v>0.124</c:v>
                </c:pt>
              </c:numCache>
            </c:numRef>
          </c:val>
        </c:ser>
        <c:ser>
          <c:idx val="2"/>
          <c:order val="2"/>
          <c:tx>
            <c:strRef>
              <c:f>eduattBACHELOR!$C$54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i="1"/>
                      <a:t>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i="1"/>
                      <a:t>24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i="1"/>
                      <a:t>17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eduattBACHELOR!$D$54:$H$54</c:f>
              <c:numCache>
                <c:formatCode>0%</c:formatCode>
                <c:ptCount val="5"/>
                <c:pt idx="0">
                  <c:v>0.125</c:v>
                </c:pt>
                <c:pt idx="1">
                  <c:v>0.339</c:v>
                </c:pt>
                <c:pt idx="2">
                  <c:v>0.202</c:v>
                </c:pt>
                <c:pt idx="3">
                  <c:v>0.237</c:v>
                </c:pt>
                <c:pt idx="4">
                  <c:v>0.167</c:v>
                </c:pt>
              </c:numCache>
            </c:numRef>
          </c:val>
        </c:ser>
        <c:ser>
          <c:idx val="3"/>
          <c:order val="3"/>
          <c:tx>
            <c:strRef>
              <c:f>eduattBACHELOR!$C$55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5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i="1"/>
                      <a:t>24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eduattBACHELOR!$D$55:$H$55</c:f>
              <c:numCache>
                <c:formatCode>0%</c:formatCode>
                <c:ptCount val="5"/>
                <c:pt idx="0">
                  <c:v>0.147</c:v>
                </c:pt>
                <c:pt idx="1">
                  <c:v>0.38</c:v>
                </c:pt>
                <c:pt idx="2">
                  <c:v>0.235</c:v>
                </c:pt>
                <c:pt idx="3">
                  <c:v>0.233</c:v>
                </c:pt>
                <c:pt idx="4">
                  <c:v>0.231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0702168"/>
        <c:axId val="380734056"/>
      </c:barChart>
      <c:catAx>
        <c:axId val="43070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80734056"/>
        <c:crosses val="autoZero"/>
        <c:auto val="1"/>
        <c:lblAlgn val="ctr"/>
        <c:lblOffset val="100"/>
        <c:noMultiLvlLbl val="0"/>
      </c:catAx>
      <c:valAx>
        <c:axId val="380734056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430702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 i="0" baseline="0">
                <a:effectLst/>
                <a:latin typeface="+mn-lt"/>
              </a:rPr>
              <a:t>Bachelor's Degree or Higher Attained by Age Cohort, City Comparison  </a:t>
            </a:r>
            <a:endParaRPr lang="en-US" sz="1400" b="0">
              <a:effectLst/>
              <a:latin typeface="+mn-lt"/>
            </a:endParaRPr>
          </a:p>
          <a:p>
            <a:pPr algn="ctr">
              <a:defRPr/>
            </a:pPr>
            <a:r>
              <a:rPr lang="en-US" sz="1400" b="0" i="0" baseline="0">
                <a:effectLst/>
                <a:latin typeface="+mn-lt"/>
              </a:rPr>
              <a:t>2010</a:t>
            </a:r>
            <a:endParaRPr lang="en-US" sz="1400" b="0">
              <a:effectLst/>
              <a:latin typeface="+mn-lt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eduattBACHELOR!$C$52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eduattBACHELOR!$D$52:$I$52</c:f>
              <c:numCache>
                <c:formatCode>0%</c:formatCode>
                <c:ptCount val="6"/>
                <c:pt idx="0">
                  <c:v>0.178</c:v>
                </c:pt>
                <c:pt idx="1">
                  <c:v>0.461</c:v>
                </c:pt>
                <c:pt idx="2">
                  <c:v>0.284</c:v>
                </c:pt>
                <c:pt idx="3">
                  <c:v>0.335</c:v>
                </c:pt>
                <c:pt idx="4">
                  <c:v>0.251</c:v>
                </c:pt>
                <c:pt idx="5">
                  <c:v>0.34</c:v>
                </c:pt>
              </c:numCache>
            </c:numRef>
          </c:val>
        </c:ser>
        <c:ser>
          <c:idx val="1"/>
          <c:order val="1"/>
          <c:tx>
            <c:strRef>
              <c:f>eduattBACHELOR!$C$53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eduattBACHELOR!$D$53:$I$53</c:f>
              <c:numCache>
                <c:formatCode>0%</c:formatCode>
                <c:ptCount val="6"/>
                <c:pt idx="0">
                  <c:v>0.115</c:v>
                </c:pt>
                <c:pt idx="1">
                  <c:v>0.363</c:v>
                </c:pt>
                <c:pt idx="2">
                  <c:v>0.215</c:v>
                </c:pt>
                <c:pt idx="3">
                  <c:v>0.227</c:v>
                </c:pt>
                <c:pt idx="4">
                  <c:v>0.124</c:v>
                </c:pt>
                <c:pt idx="5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eduattBACHELOR!$C$54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0253574451355735"/>
                  <c:y val="0.0042304340758466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9.29762247611542E-17"/>
                  <c:y val="-0.0042304340758466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eduattBACHELOR!$D$54:$I$54</c:f>
              <c:numCache>
                <c:formatCode>0%</c:formatCode>
                <c:ptCount val="6"/>
                <c:pt idx="0">
                  <c:v>0.125</c:v>
                </c:pt>
                <c:pt idx="1">
                  <c:v>0.339</c:v>
                </c:pt>
                <c:pt idx="2">
                  <c:v>0.202</c:v>
                </c:pt>
                <c:pt idx="3">
                  <c:v>0.237</c:v>
                </c:pt>
                <c:pt idx="4">
                  <c:v>0.167</c:v>
                </c:pt>
                <c:pt idx="5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eduattBACHELOR!$C$55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38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64881123805771E-17"/>
                  <c:y val="0.01269130222754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24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0.0126913022275401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23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0.016921736303386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eduattBACHELOR!$D$55:$I$55</c:f>
              <c:numCache>
                <c:formatCode>0%</c:formatCode>
                <c:ptCount val="6"/>
                <c:pt idx="0">
                  <c:v>0.147</c:v>
                </c:pt>
                <c:pt idx="1">
                  <c:v>0.38</c:v>
                </c:pt>
                <c:pt idx="2">
                  <c:v>0.235</c:v>
                </c:pt>
                <c:pt idx="3">
                  <c:v>0.233</c:v>
                </c:pt>
                <c:pt idx="4">
                  <c:v>0.231</c:v>
                </c:pt>
                <c:pt idx="5">
                  <c:v>0.27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9788776"/>
        <c:axId val="822141320"/>
      </c:barChart>
      <c:catAx>
        <c:axId val="46978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22141320"/>
        <c:crosses val="autoZero"/>
        <c:auto val="1"/>
        <c:lblAlgn val="ctr"/>
        <c:lblOffset val="100"/>
        <c:noMultiLvlLbl val="0"/>
      </c:catAx>
      <c:valAx>
        <c:axId val="822141320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46978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Bachelor's Degree or</a:t>
            </a:r>
            <a:r>
              <a:rPr lang="en-US" sz="1400" b="0" baseline="0"/>
              <a:t> Higher Attained by Age Cohort in Syracuse </a:t>
            </a:r>
          </a:p>
          <a:p>
            <a:pPr>
              <a:defRPr sz="1400" b="0"/>
            </a:pPr>
            <a:r>
              <a:rPr lang="en-US" sz="1400" b="0" baseline="0"/>
              <a:t>2010</a:t>
            </a:r>
            <a:endParaRPr lang="en-US" sz="14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eduattBACHELOR!$C$59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eduattBACHELOR!$D$58:$I$58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eduattBACHELOR!$D$59:$I$59</c:f>
              <c:numCache>
                <c:formatCode>0%</c:formatCode>
                <c:ptCount val="6"/>
                <c:pt idx="0">
                  <c:v>0.147</c:v>
                </c:pt>
                <c:pt idx="1">
                  <c:v>0.38</c:v>
                </c:pt>
                <c:pt idx="2">
                  <c:v>0.235</c:v>
                </c:pt>
                <c:pt idx="3">
                  <c:v>0.233</c:v>
                </c:pt>
                <c:pt idx="4">
                  <c:v>0.231</c:v>
                </c:pt>
                <c:pt idx="5">
                  <c:v>0.27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2274328"/>
        <c:axId val="822761608"/>
      </c:barChart>
      <c:catAx>
        <c:axId val="82227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822761608"/>
        <c:crosses val="autoZero"/>
        <c:auto val="1"/>
        <c:lblAlgn val="ctr"/>
        <c:lblOffset val="100"/>
        <c:noMultiLvlLbl val="0"/>
      </c:catAx>
      <c:valAx>
        <c:axId val="822761608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8222743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10</xdr:row>
      <xdr:rowOff>85725</xdr:rowOff>
    </xdr:from>
    <xdr:to>
      <xdr:col>8</xdr:col>
      <xdr:colOff>133350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3</xdr:row>
      <xdr:rowOff>114299</xdr:rowOff>
    </xdr:from>
    <xdr:to>
      <xdr:col>15</xdr:col>
      <xdr:colOff>419099</xdr:colOff>
      <xdr:row>24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23605</xdr:colOff>
      <xdr:row>13</xdr:row>
      <xdr:rowOff>8282</xdr:rowOff>
    </xdr:from>
    <xdr:to>
      <xdr:col>15</xdr:col>
      <xdr:colOff>455544</xdr:colOff>
      <xdr:row>32</xdr:row>
      <xdr:rowOff>24847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381908</xdr:colOff>
      <xdr:row>3</xdr:row>
      <xdr:rowOff>122463</xdr:rowOff>
    </xdr:from>
    <xdr:to>
      <xdr:col>19</xdr:col>
      <xdr:colOff>199571</xdr:colOff>
      <xdr:row>29</xdr:row>
      <xdr:rowOff>145142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99392</xdr:colOff>
      <xdr:row>13</xdr:row>
      <xdr:rowOff>61291</xdr:rowOff>
    </xdr:from>
    <xdr:to>
      <xdr:col>13</xdr:col>
      <xdr:colOff>400050</xdr:colOff>
      <xdr:row>31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256614</xdr:colOff>
      <xdr:row>0</xdr:row>
      <xdr:rowOff>702050</xdr:rowOff>
    </xdr:from>
    <xdr:to>
      <xdr:col>17</xdr:col>
      <xdr:colOff>28575</xdr:colOff>
      <xdr:row>21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280728</xdr:colOff>
      <xdr:row>13</xdr:row>
      <xdr:rowOff>14909</xdr:rowOff>
    </xdr:from>
    <xdr:to>
      <xdr:col>14</xdr:col>
      <xdr:colOff>99392</xdr:colOff>
      <xdr:row>31</xdr:row>
      <xdr:rowOff>132522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149225</xdr:rowOff>
    </xdr:from>
    <xdr:to>
      <xdr:col>5</xdr:col>
      <xdr:colOff>501650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8</xdr:row>
      <xdr:rowOff>66675</xdr:rowOff>
    </xdr:from>
    <xdr:to>
      <xdr:col>5</xdr:col>
      <xdr:colOff>781051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9</xdr:row>
      <xdr:rowOff>158750</xdr:rowOff>
    </xdr:from>
    <xdr:to>
      <xdr:col>7</xdr:col>
      <xdr:colOff>361951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50</xdr:row>
      <xdr:rowOff>47625</xdr:rowOff>
    </xdr:from>
    <xdr:to>
      <xdr:col>19</xdr:col>
      <xdr:colOff>314325</xdr:colOff>
      <xdr:row>63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</xdr:row>
      <xdr:rowOff>228599</xdr:rowOff>
    </xdr:from>
    <xdr:to>
      <xdr:col>8</xdr:col>
      <xdr:colOff>1743075</xdr:colOff>
      <xdr:row>18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12</xdr:row>
      <xdr:rowOff>100012</xdr:rowOff>
    </xdr:from>
    <xdr:to>
      <xdr:col>14</xdr:col>
      <xdr:colOff>419100</xdr:colOff>
      <xdr:row>34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14</xdr:row>
      <xdr:rowOff>123825</xdr:rowOff>
    </xdr:from>
    <xdr:to>
      <xdr:col>19</xdr:col>
      <xdr:colOff>247650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31</xdr:row>
      <xdr:rowOff>180975</xdr:rowOff>
    </xdr:from>
    <xdr:to>
      <xdr:col>6</xdr:col>
      <xdr:colOff>47625</xdr:colOff>
      <xdr:row>46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537880</xdr:colOff>
      <xdr:row>31</xdr:row>
      <xdr:rowOff>168088</xdr:rowOff>
    </xdr:from>
    <xdr:to>
      <xdr:col>15</xdr:col>
      <xdr:colOff>190499</xdr:colOff>
      <xdr:row>47</xdr:row>
      <xdr:rowOff>122144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361950</xdr:colOff>
      <xdr:row>46</xdr:row>
      <xdr:rowOff>80961</xdr:rowOff>
    </xdr:from>
    <xdr:to>
      <xdr:col>16</xdr:col>
      <xdr:colOff>457200</xdr:colOff>
      <xdr:row>57</xdr:row>
      <xdr:rowOff>400049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109537</xdr:rowOff>
    </xdr:from>
    <xdr:to>
      <xdr:col>15</xdr:col>
      <xdr:colOff>38100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356907</xdr:colOff>
      <xdr:row>24</xdr:row>
      <xdr:rowOff>10364</xdr:rowOff>
    </xdr:from>
    <xdr:to>
      <xdr:col>13</xdr:col>
      <xdr:colOff>229161</xdr:colOff>
      <xdr:row>46</xdr:row>
      <xdr:rowOff>124946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1232646</xdr:colOff>
      <xdr:row>19</xdr:row>
      <xdr:rowOff>112060</xdr:rowOff>
    </xdr:from>
    <xdr:to>
      <xdr:col>11</xdr:col>
      <xdr:colOff>347382</xdr:colOff>
      <xdr:row>36</xdr:row>
      <xdr:rowOff>88527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13</xdr:row>
      <xdr:rowOff>147637</xdr:rowOff>
    </xdr:from>
    <xdr:to>
      <xdr:col>10</xdr:col>
      <xdr:colOff>190500</xdr:colOff>
      <xdr:row>36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419098</xdr:colOff>
      <xdr:row>30</xdr:row>
      <xdr:rowOff>66676</xdr:rowOff>
    </xdr:from>
    <xdr:to>
      <xdr:col>9</xdr:col>
      <xdr:colOff>561974</xdr:colOff>
      <xdr:row>47</xdr:row>
      <xdr:rowOff>128588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3</xdr:row>
      <xdr:rowOff>33337</xdr:rowOff>
    </xdr:from>
    <xdr:to>
      <xdr:col>27</xdr:col>
      <xdr:colOff>390525</xdr:colOff>
      <xdr:row>28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104774</xdr:colOff>
      <xdr:row>38</xdr:row>
      <xdr:rowOff>161924</xdr:rowOff>
    </xdr:from>
    <xdr:to>
      <xdr:col>23</xdr:col>
      <xdr:colOff>19049</xdr:colOff>
      <xdr:row>62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eportcards.nysed.gov/view.php?schdist=district&amp;county=42&amp;year=2010" TargetMode="Externa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35"/>
  <sheetViews>
    <sheetView showWhiteSpace="0" topLeftCell="A7" workbookViewId="0">
      <selection activeCell="A14" sqref="A11:A14"/>
    </sheetView>
  </sheetViews>
  <sheetFormatPr baseColWidth="10" defaultColWidth="12.83203125" defaultRowHeight="14" x14ac:dyDescent="0"/>
  <cols>
    <col min="1" max="1" width="12.83203125" style="319"/>
    <col min="2" max="2" width="28.5" style="319" customWidth="1"/>
    <col min="3" max="3" width="12.83203125" style="319"/>
    <col min="4" max="4" width="19" style="319" customWidth="1"/>
    <col min="5" max="5" width="12.83203125" style="319"/>
    <col min="6" max="6" width="17" style="319" customWidth="1"/>
    <col min="7" max="7" width="12.83203125" style="319"/>
    <col min="8" max="8" width="17.33203125" style="319" customWidth="1"/>
    <col min="9" max="9" width="12.83203125" style="319"/>
    <col min="10" max="10" width="19" style="319" customWidth="1"/>
    <col min="11" max="16384" width="12.83203125" style="319"/>
  </cols>
  <sheetData>
    <row r="1" spans="2:10" ht="38" customHeight="1">
      <c r="B1" s="567" t="s">
        <v>58</v>
      </c>
      <c r="C1" s="568"/>
      <c r="D1" s="568"/>
      <c r="E1" s="568"/>
      <c r="F1" s="568"/>
      <c r="G1" s="568"/>
      <c r="H1" s="568"/>
      <c r="I1" s="568"/>
      <c r="J1" s="569"/>
    </row>
    <row r="2" spans="2:10" ht="26" customHeight="1">
      <c r="B2" s="77"/>
      <c r="C2" s="570" t="s">
        <v>59</v>
      </c>
      <c r="D2" s="570"/>
      <c r="E2" s="571" t="s">
        <v>60</v>
      </c>
      <c r="F2" s="571"/>
      <c r="G2" s="571" t="s">
        <v>61</v>
      </c>
      <c r="H2" s="571"/>
      <c r="I2" s="571" t="s">
        <v>62</v>
      </c>
      <c r="J2" s="571"/>
    </row>
    <row r="3" spans="2:10">
      <c r="B3" s="78"/>
      <c r="C3" s="461" t="s">
        <v>63</v>
      </c>
      <c r="D3" s="461" t="s">
        <v>64</v>
      </c>
      <c r="E3" s="461" t="s">
        <v>63</v>
      </c>
      <c r="F3" s="461" t="s">
        <v>64</v>
      </c>
      <c r="G3" s="461" t="s">
        <v>63</v>
      </c>
      <c r="H3" s="461" t="s">
        <v>65</v>
      </c>
      <c r="I3" s="461" t="s">
        <v>63</v>
      </c>
      <c r="J3" s="461" t="s">
        <v>64</v>
      </c>
    </row>
    <row r="4" spans="2:10" ht="15">
      <c r="B4" s="462" t="s">
        <v>66</v>
      </c>
      <c r="C4" s="463">
        <v>478</v>
      </c>
      <c r="D4" s="277">
        <v>0.82</v>
      </c>
      <c r="E4" s="463">
        <v>497</v>
      </c>
      <c r="F4" s="277">
        <v>0.88</v>
      </c>
      <c r="G4" s="463">
        <v>510</v>
      </c>
      <c r="H4" s="333">
        <v>0.85</v>
      </c>
      <c r="I4" s="463">
        <v>506</v>
      </c>
      <c r="J4" s="333">
        <v>0.91</v>
      </c>
    </row>
    <row r="5" spans="2:10" ht="15">
      <c r="B5" s="464" t="s">
        <v>157</v>
      </c>
      <c r="C5" s="465">
        <v>337</v>
      </c>
      <c r="D5" s="85">
        <v>0.84</v>
      </c>
      <c r="E5" s="466">
        <v>303</v>
      </c>
      <c r="F5" s="85">
        <v>0.85</v>
      </c>
      <c r="G5" s="466">
        <v>310</v>
      </c>
      <c r="H5" s="85">
        <v>0.86</v>
      </c>
      <c r="I5" s="466">
        <v>310</v>
      </c>
      <c r="J5" s="85">
        <v>0.86</v>
      </c>
    </row>
    <row r="6" spans="2:10" ht="15">
      <c r="B6" s="467" t="s">
        <v>158</v>
      </c>
      <c r="C6" s="463">
        <v>81</v>
      </c>
      <c r="D6" s="333">
        <v>0.9</v>
      </c>
      <c r="E6" s="463">
        <v>78</v>
      </c>
      <c r="F6" s="333">
        <v>0.86</v>
      </c>
      <c r="G6" s="463">
        <v>75</v>
      </c>
      <c r="H6" s="333">
        <v>0.92</v>
      </c>
      <c r="I6" s="463">
        <v>75</v>
      </c>
      <c r="J6" s="333">
        <v>0.92</v>
      </c>
    </row>
    <row r="7" spans="2:10" ht="15">
      <c r="B7" s="464" t="s">
        <v>159</v>
      </c>
      <c r="C7" s="468">
        <v>373</v>
      </c>
      <c r="D7" s="85">
        <v>0.92</v>
      </c>
      <c r="E7" s="468">
        <v>391</v>
      </c>
      <c r="F7" s="85">
        <v>0.95</v>
      </c>
      <c r="G7" s="468">
        <v>394</v>
      </c>
      <c r="H7" s="85">
        <v>0.95</v>
      </c>
      <c r="I7" s="468">
        <v>390</v>
      </c>
      <c r="J7" s="85">
        <v>0.93</v>
      </c>
    </row>
    <row r="8" spans="2:10" ht="15">
      <c r="B8" s="467" t="s">
        <v>160</v>
      </c>
      <c r="C8" s="463">
        <v>219</v>
      </c>
      <c r="D8" s="333">
        <v>0.93</v>
      </c>
      <c r="E8" s="463">
        <v>253</v>
      </c>
      <c r="F8" s="333">
        <v>0.92</v>
      </c>
      <c r="G8" s="463">
        <v>209</v>
      </c>
      <c r="H8" s="333">
        <v>0.94</v>
      </c>
      <c r="I8" s="463">
        <v>236</v>
      </c>
      <c r="J8" s="333">
        <v>0.89</v>
      </c>
    </row>
    <row r="9" spans="2:10" ht="15">
      <c r="B9" s="464" t="s">
        <v>172</v>
      </c>
      <c r="C9" s="468">
        <v>145</v>
      </c>
      <c r="D9" s="85">
        <v>0.66</v>
      </c>
      <c r="E9" s="468">
        <v>142</v>
      </c>
      <c r="F9" s="85">
        <v>0.74</v>
      </c>
      <c r="G9" s="468">
        <v>146</v>
      </c>
      <c r="H9" s="85">
        <v>0.82</v>
      </c>
      <c r="I9" s="468">
        <v>136</v>
      </c>
      <c r="J9" s="85">
        <v>0.83</v>
      </c>
    </row>
    <row r="10" spans="2:10" ht="15">
      <c r="B10" s="467" t="s">
        <v>67</v>
      </c>
      <c r="C10" s="463">
        <v>86</v>
      </c>
      <c r="D10" s="333">
        <v>0.69</v>
      </c>
      <c r="E10" s="463">
        <v>80</v>
      </c>
      <c r="F10" s="333">
        <v>0.68</v>
      </c>
      <c r="G10" s="463">
        <v>78</v>
      </c>
      <c r="H10" s="333">
        <v>0.76</v>
      </c>
      <c r="I10" s="463">
        <v>65</v>
      </c>
      <c r="J10" s="333">
        <v>0.86</v>
      </c>
    </row>
    <row r="11" spans="2:10" ht="15">
      <c r="B11" s="464" t="s">
        <v>162</v>
      </c>
      <c r="C11" s="468">
        <v>700</v>
      </c>
      <c r="D11" s="85">
        <v>0.81</v>
      </c>
      <c r="E11" s="468">
        <v>699</v>
      </c>
      <c r="F11" s="85">
        <v>0.8</v>
      </c>
      <c r="G11" s="468">
        <v>637</v>
      </c>
      <c r="H11" s="85">
        <v>0.81</v>
      </c>
      <c r="I11" s="468">
        <v>666</v>
      </c>
      <c r="J11" s="85">
        <v>0.81</v>
      </c>
    </row>
    <row r="12" spans="2:10" ht="15">
      <c r="B12" s="467" t="s">
        <v>163</v>
      </c>
      <c r="C12" s="463">
        <v>169</v>
      </c>
      <c r="D12" s="333">
        <v>0.88</v>
      </c>
      <c r="E12" s="463">
        <v>188</v>
      </c>
      <c r="F12" s="333">
        <v>0.87</v>
      </c>
      <c r="G12" s="463">
        <v>180</v>
      </c>
      <c r="H12" s="333">
        <v>0.9</v>
      </c>
      <c r="I12" s="463">
        <v>179</v>
      </c>
      <c r="J12" s="333">
        <v>0.89</v>
      </c>
    </row>
    <row r="13" spans="2:10" ht="15">
      <c r="B13" s="464" t="s">
        <v>164</v>
      </c>
      <c r="C13" s="468">
        <v>796</v>
      </c>
      <c r="D13" s="85">
        <v>0.76</v>
      </c>
      <c r="E13" s="468">
        <v>857</v>
      </c>
      <c r="F13" s="85">
        <v>0.79</v>
      </c>
      <c r="G13" s="468">
        <v>889</v>
      </c>
      <c r="H13" s="85">
        <v>0.8</v>
      </c>
      <c r="I13" s="468">
        <v>823</v>
      </c>
      <c r="J13" s="85">
        <v>0.83</v>
      </c>
    </row>
    <row r="14" spans="2:10" ht="15">
      <c r="B14" s="467" t="s">
        <v>165</v>
      </c>
      <c r="C14" s="463">
        <v>79</v>
      </c>
      <c r="D14" s="333">
        <v>0.8</v>
      </c>
      <c r="E14" s="463">
        <v>79</v>
      </c>
      <c r="F14" s="333">
        <v>0.78</v>
      </c>
      <c r="G14" s="463">
        <v>88</v>
      </c>
      <c r="H14" s="333">
        <v>0.82</v>
      </c>
      <c r="I14" s="463">
        <v>89</v>
      </c>
      <c r="J14" s="333">
        <v>0.76</v>
      </c>
    </row>
    <row r="15" spans="2:10" ht="15">
      <c r="B15" s="464" t="s">
        <v>166</v>
      </c>
      <c r="C15" s="468">
        <v>140</v>
      </c>
      <c r="D15" s="85">
        <v>0.91</v>
      </c>
      <c r="E15" s="468">
        <v>156</v>
      </c>
      <c r="F15" s="85">
        <v>0.93</v>
      </c>
      <c r="G15" s="468">
        <v>138</v>
      </c>
      <c r="H15" s="85">
        <v>0.93</v>
      </c>
      <c r="I15" s="468">
        <v>154</v>
      </c>
      <c r="J15" s="85">
        <v>0.94</v>
      </c>
    </row>
    <row r="16" spans="2:10" ht="15">
      <c r="B16" s="467" t="s">
        <v>68</v>
      </c>
      <c r="C16" s="463">
        <v>158</v>
      </c>
      <c r="D16" s="333">
        <v>0.75</v>
      </c>
      <c r="E16" s="463">
        <v>181</v>
      </c>
      <c r="F16" s="333">
        <v>0.75</v>
      </c>
      <c r="G16" s="463">
        <v>150</v>
      </c>
      <c r="H16" s="333">
        <v>0.71</v>
      </c>
      <c r="I16" s="463">
        <v>181</v>
      </c>
      <c r="J16" s="333">
        <v>0.94</v>
      </c>
    </row>
    <row r="17" spans="2:10" ht="15">
      <c r="B17" s="469" t="s">
        <v>69</v>
      </c>
      <c r="C17" s="278">
        <v>1417</v>
      </c>
      <c r="D17" s="85">
        <v>0.51</v>
      </c>
      <c r="E17" s="470">
        <v>1507</v>
      </c>
      <c r="F17" s="85">
        <v>0.52</v>
      </c>
      <c r="G17" s="470">
        <v>1507</v>
      </c>
      <c r="H17" s="85">
        <v>0.5</v>
      </c>
      <c r="I17" s="470">
        <v>1567</v>
      </c>
      <c r="J17" s="85">
        <v>0.52</v>
      </c>
    </row>
    <row r="18" spans="2:10" ht="15">
      <c r="B18" s="467" t="s">
        <v>169</v>
      </c>
      <c r="C18" s="463">
        <v>99</v>
      </c>
      <c r="D18" s="333">
        <v>0.89</v>
      </c>
      <c r="E18" s="463">
        <v>95</v>
      </c>
      <c r="F18" s="333">
        <v>0.88</v>
      </c>
      <c r="G18" s="463">
        <v>107</v>
      </c>
      <c r="H18" s="333">
        <v>0.82</v>
      </c>
      <c r="I18" s="463">
        <v>103</v>
      </c>
      <c r="J18" s="333">
        <v>0.9</v>
      </c>
    </row>
    <row r="19" spans="2:10" ht="15">
      <c r="B19" s="464" t="s">
        <v>170</v>
      </c>
      <c r="C19" s="468">
        <v>441</v>
      </c>
      <c r="D19" s="85">
        <v>0.92</v>
      </c>
      <c r="E19" s="468">
        <v>415</v>
      </c>
      <c r="F19" s="85">
        <v>0.88</v>
      </c>
      <c r="G19" s="468">
        <v>497</v>
      </c>
      <c r="H19" s="85">
        <v>0.87</v>
      </c>
      <c r="I19" s="468">
        <v>403</v>
      </c>
      <c r="J19" s="85">
        <v>0.9</v>
      </c>
    </row>
    <row r="20" spans="2:10" ht="15">
      <c r="B20" s="471" t="s">
        <v>171</v>
      </c>
      <c r="C20" s="463">
        <v>177</v>
      </c>
      <c r="D20" s="333">
        <v>0.88</v>
      </c>
      <c r="E20" s="463">
        <v>170</v>
      </c>
      <c r="F20" s="333">
        <v>0.91</v>
      </c>
      <c r="G20" s="463">
        <v>177</v>
      </c>
      <c r="H20" s="333">
        <v>0.93</v>
      </c>
      <c r="I20" s="463">
        <v>151</v>
      </c>
      <c r="J20" s="333">
        <v>0.94</v>
      </c>
    </row>
    <row r="21" spans="2:10" ht="15">
      <c r="B21" s="472" t="s">
        <v>70</v>
      </c>
      <c r="C21" s="473">
        <f t="shared" ref="C21:H21" si="0">AVERAGE(C4:C20)</f>
        <v>346.76470588235293</v>
      </c>
      <c r="D21" s="474">
        <f t="shared" si="0"/>
        <v>0.81588235294117661</v>
      </c>
      <c r="E21" s="473">
        <f t="shared" si="0"/>
        <v>358.29411764705884</v>
      </c>
      <c r="F21" s="474">
        <f t="shared" si="0"/>
        <v>0.82294117647058829</v>
      </c>
      <c r="G21" s="473">
        <f t="shared" si="0"/>
        <v>358.35294117647061</v>
      </c>
      <c r="H21" s="474">
        <f t="shared" si="0"/>
        <v>0.83470588235294119</v>
      </c>
      <c r="I21" s="473">
        <f>AVERAGE(I4:I20)</f>
        <v>354.94117647058823</v>
      </c>
      <c r="J21" s="474">
        <f>AVERAGE(J4:J20)</f>
        <v>0.86058823529411743</v>
      </c>
    </row>
    <row r="22" spans="2:10" ht="15">
      <c r="B22" s="475" t="s">
        <v>71</v>
      </c>
      <c r="C22" s="476">
        <f t="shared" ref="C22:H22" si="1">MEDIAN(C3:C20)</f>
        <v>177</v>
      </c>
      <c r="D22" s="477">
        <f t="shared" si="1"/>
        <v>0.84</v>
      </c>
      <c r="E22" s="476">
        <f t="shared" si="1"/>
        <v>188</v>
      </c>
      <c r="F22" s="477">
        <f t="shared" si="1"/>
        <v>0.86</v>
      </c>
      <c r="G22" s="476">
        <f t="shared" si="1"/>
        <v>180</v>
      </c>
      <c r="H22" s="477">
        <f t="shared" si="1"/>
        <v>0.85</v>
      </c>
      <c r="I22" s="476">
        <f>MEDIAN(I3:I20)</f>
        <v>181</v>
      </c>
      <c r="J22" s="477">
        <f>MEDIAN(J3:J20)</f>
        <v>0.89</v>
      </c>
    </row>
    <row r="23" spans="2:10" ht="15">
      <c r="B23" s="478"/>
      <c r="C23" s="479"/>
      <c r="D23" s="480"/>
      <c r="E23" s="479"/>
      <c r="F23" s="480"/>
      <c r="G23" s="479"/>
      <c r="H23" s="480"/>
      <c r="I23" s="479"/>
      <c r="J23" s="481"/>
    </row>
    <row r="24" spans="2:10">
      <c r="B24" s="482"/>
      <c r="C24" s="483"/>
      <c r="D24" s="483"/>
      <c r="E24" s="483"/>
      <c r="F24" s="483"/>
      <c r="G24" s="483"/>
      <c r="H24" s="483"/>
      <c r="I24" s="483"/>
      <c r="J24" s="484"/>
    </row>
    <row r="25" spans="2:10" ht="18">
      <c r="B25" s="572" t="s">
        <v>72</v>
      </c>
      <c r="C25" s="573"/>
      <c r="D25" s="574"/>
      <c r="E25" s="466"/>
      <c r="F25" s="466"/>
      <c r="G25" s="466"/>
      <c r="H25" s="485"/>
      <c r="I25" s="466"/>
      <c r="J25" s="486"/>
    </row>
    <row r="26" spans="2:10" ht="15">
      <c r="B26" s="487"/>
      <c r="C26" s="575" t="s">
        <v>73</v>
      </c>
      <c r="D26" s="576"/>
      <c r="E26" s="577" t="s">
        <v>74</v>
      </c>
      <c r="F26" s="576"/>
      <c r="G26" s="577" t="s">
        <v>75</v>
      </c>
      <c r="H26" s="578"/>
      <c r="I26" s="577" t="s">
        <v>76</v>
      </c>
      <c r="J26" s="578"/>
    </row>
    <row r="27" spans="2:10" ht="15">
      <c r="B27" s="464"/>
      <c r="C27" s="488" t="s">
        <v>77</v>
      </c>
      <c r="D27" s="488" t="s">
        <v>78</v>
      </c>
      <c r="E27" s="488" t="s">
        <v>79</v>
      </c>
      <c r="F27" s="488" t="s">
        <v>78</v>
      </c>
      <c r="G27" s="488" t="s">
        <v>79</v>
      </c>
      <c r="H27" s="488" t="s">
        <v>80</v>
      </c>
      <c r="I27" s="488" t="s">
        <v>79</v>
      </c>
      <c r="J27" s="488" t="s">
        <v>81</v>
      </c>
    </row>
    <row r="28" spans="2:10" ht="15">
      <c r="B28" s="462" t="s">
        <v>82</v>
      </c>
      <c r="C28" s="463">
        <v>343</v>
      </c>
      <c r="D28" s="277">
        <v>0.55000000000000004</v>
      </c>
      <c r="E28" s="463">
        <v>339</v>
      </c>
      <c r="F28" s="277">
        <v>0.56999999999999995</v>
      </c>
      <c r="G28" s="463">
        <v>397</v>
      </c>
      <c r="H28" s="333">
        <v>0.57999999999999996</v>
      </c>
      <c r="I28" s="463">
        <v>437</v>
      </c>
      <c r="J28" s="333">
        <v>0.6</v>
      </c>
    </row>
    <row r="29" spans="2:10" ht="15">
      <c r="B29" s="464" t="s">
        <v>83</v>
      </c>
      <c r="C29" s="466">
        <v>323</v>
      </c>
      <c r="D29" s="85">
        <v>0.44</v>
      </c>
      <c r="E29" s="466">
        <v>321</v>
      </c>
      <c r="F29" s="85">
        <v>0.41</v>
      </c>
      <c r="G29" s="466">
        <v>309</v>
      </c>
      <c r="H29" s="85">
        <v>0.38</v>
      </c>
      <c r="I29" s="466">
        <v>297</v>
      </c>
      <c r="J29" s="85">
        <v>0.4</v>
      </c>
    </row>
    <row r="30" spans="2:10" ht="15">
      <c r="B30" s="467" t="s">
        <v>84</v>
      </c>
      <c r="C30" s="463">
        <v>419</v>
      </c>
      <c r="D30" s="333">
        <v>0.56000000000000005</v>
      </c>
      <c r="E30" s="463">
        <v>465</v>
      </c>
      <c r="F30" s="333">
        <v>0.56999999999999995</v>
      </c>
      <c r="G30" s="463">
        <v>445</v>
      </c>
      <c r="H30" s="333">
        <v>0.52</v>
      </c>
      <c r="I30" s="463">
        <v>443</v>
      </c>
      <c r="J30" s="333">
        <v>0.54</v>
      </c>
    </row>
    <row r="31" spans="2:10" ht="15">
      <c r="B31" s="489" t="s">
        <v>85</v>
      </c>
      <c r="C31" s="490">
        <v>301</v>
      </c>
      <c r="D31" s="390">
        <v>0.55000000000000004</v>
      </c>
      <c r="E31" s="490">
        <v>347</v>
      </c>
      <c r="F31" s="390">
        <v>0.56000000000000005</v>
      </c>
      <c r="G31" s="490">
        <v>318</v>
      </c>
      <c r="H31" s="390">
        <v>0.56999999999999995</v>
      </c>
      <c r="I31" s="490">
        <v>332</v>
      </c>
      <c r="J31" s="390">
        <v>0.51</v>
      </c>
    </row>
    <row r="32" spans="2:10" ht="15">
      <c r="B32" s="475" t="s">
        <v>175</v>
      </c>
      <c r="C32" s="491">
        <f t="shared" ref="C32:J32" si="2">AVERAGE(C28:C31)</f>
        <v>346.5</v>
      </c>
      <c r="D32" s="477">
        <f t="shared" si="2"/>
        <v>0.52500000000000002</v>
      </c>
      <c r="E32" s="491">
        <f t="shared" si="2"/>
        <v>368</v>
      </c>
      <c r="F32" s="477">
        <f t="shared" si="2"/>
        <v>0.52749999999999997</v>
      </c>
      <c r="G32" s="491">
        <f t="shared" si="2"/>
        <v>367.25</v>
      </c>
      <c r="H32" s="477">
        <f t="shared" si="2"/>
        <v>0.51249999999999996</v>
      </c>
      <c r="I32" s="491">
        <f t="shared" si="2"/>
        <v>377.25</v>
      </c>
      <c r="J32" s="477">
        <f t="shared" si="2"/>
        <v>0.51249999999999996</v>
      </c>
    </row>
    <row r="33" spans="2:10" ht="15">
      <c r="B33" s="487" t="s">
        <v>86</v>
      </c>
      <c r="C33" s="492">
        <f t="shared" ref="C33:J33" si="3">MEDIAN(C28:C31)</f>
        <v>333</v>
      </c>
      <c r="D33" s="493">
        <f t="shared" si="3"/>
        <v>0.55000000000000004</v>
      </c>
      <c r="E33" s="492">
        <f t="shared" si="3"/>
        <v>343</v>
      </c>
      <c r="F33" s="493">
        <f t="shared" si="3"/>
        <v>0.56499999999999995</v>
      </c>
      <c r="G33" s="492">
        <f t="shared" si="3"/>
        <v>357.5</v>
      </c>
      <c r="H33" s="493">
        <f t="shared" si="3"/>
        <v>0.54499999999999993</v>
      </c>
      <c r="I33" s="492">
        <f t="shared" si="3"/>
        <v>384.5</v>
      </c>
      <c r="J33" s="493">
        <f t="shared" si="3"/>
        <v>0.52500000000000002</v>
      </c>
    </row>
    <row r="34" spans="2:10" ht="15">
      <c r="B34" s="579" t="s">
        <v>87</v>
      </c>
      <c r="C34" s="579"/>
      <c r="D34" s="579"/>
      <c r="E34" s="579"/>
      <c r="F34" s="579"/>
    </row>
    <row r="35" spans="2:10" ht="20" customHeight="1">
      <c r="B35" s="565" t="s">
        <v>232</v>
      </c>
      <c r="C35" s="566"/>
      <c r="D35" s="566"/>
      <c r="E35" s="566"/>
      <c r="F35" s="566"/>
    </row>
  </sheetData>
  <mergeCells count="12">
    <mergeCell ref="B35:F35"/>
    <mergeCell ref="B1:J1"/>
    <mergeCell ref="C2:D2"/>
    <mergeCell ref="E2:F2"/>
    <mergeCell ref="G2:H2"/>
    <mergeCell ref="I2:J2"/>
    <mergeCell ref="B25:D25"/>
    <mergeCell ref="C26:D26"/>
    <mergeCell ref="E26:F26"/>
    <mergeCell ref="G26:H26"/>
    <mergeCell ref="I26:J26"/>
    <mergeCell ref="B34:F34"/>
  </mergeCells>
  <phoneticPr fontId="16" type="noConversion"/>
  <hyperlinks>
    <hyperlink ref="B35" r:id="rId1"/>
  </hyperlinks>
  <pageMargins left="0.75" right="0.75" top="1" bottom="1" header="0.5" footer="0.5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9"/>
  <sheetViews>
    <sheetView showGridLines="0" topLeftCell="A39" workbookViewId="0">
      <selection activeCell="C17" sqref="C17:I19"/>
    </sheetView>
  </sheetViews>
  <sheetFormatPr baseColWidth="10" defaultColWidth="8.83203125" defaultRowHeight="14" x14ac:dyDescent="0"/>
  <cols>
    <col min="3" max="3" width="8" customWidth="1"/>
    <col min="4" max="4" width="10.83203125" style="1" customWidth="1"/>
    <col min="5" max="8" width="10.83203125" customWidth="1"/>
    <col min="9" max="9" width="5.6640625" customWidth="1"/>
  </cols>
  <sheetData>
    <row r="3" spans="3:9" ht="18">
      <c r="C3" s="593" t="s">
        <v>109</v>
      </c>
      <c r="D3" s="594"/>
      <c r="E3" s="594"/>
      <c r="F3" s="594"/>
      <c r="G3" s="594"/>
      <c r="H3" s="594"/>
      <c r="I3" s="595"/>
    </row>
    <row r="4" spans="3:9" s="131" customFormat="1" ht="18">
      <c r="C4" s="596">
        <v>2010</v>
      </c>
      <c r="D4" s="685"/>
      <c r="E4" s="685"/>
      <c r="F4" s="685"/>
      <c r="G4" s="685"/>
      <c r="H4" s="685"/>
      <c r="I4" s="686"/>
    </row>
    <row r="5" spans="3:9" ht="45">
      <c r="C5" s="231"/>
      <c r="D5" s="232" t="s">
        <v>184</v>
      </c>
      <c r="E5" s="232" t="s">
        <v>185</v>
      </c>
      <c r="F5" s="232" t="s">
        <v>186</v>
      </c>
      <c r="G5" s="232" t="s">
        <v>187</v>
      </c>
      <c r="H5" s="232" t="s">
        <v>188</v>
      </c>
      <c r="I5" s="233" t="s">
        <v>194</v>
      </c>
    </row>
    <row r="6" spans="3:9" ht="15">
      <c r="C6" s="399" t="s">
        <v>190</v>
      </c>
      <c r="D6" s="206">
        <v>0.17799999999999999</v>
      </c>
      <c r="E6" s="206">
        <v>0.46100000000000002</v>
      </c>
      <c r="F6" s="206">
        <v>0.28399999999999997</v>
      </c>
      <c r="G6" s="206">
        <v>0.33500000000000002</v>
      </c>
      <c r="H6" s="206">
        <v>0.251</v>
      </c>
      <c r="I6" s="206">
        <v>0.33800000000000002</v>
      </c>
    </row>
    <row r="7" spans="3:9" ht="15">
      <c r="C7" s="326" t="s">
        <v>203</v>
      </c>
      <c r="D7" s="130">
        <v>0.115</v>
      </c>
      <c r="E7" s="130">
        <v>0.36299999999999999</v>
      </c>
      <c r="F7" s="130">
        <v>0.215</v>
      </c>
      <c r="G7" s="130">
        <v>0.22700000000000001</v>
      </c>
      <c r="H7" s="130">
        <v>0.124</v>
      </c>
      <c r="I7" s="130">
        <v>0.23799999999999999</v>
      </c>
    </row>
    <row r="8" spans="3:9" ht="15">
      <c r="C8" s="399" t="s">
        <v>191</v>
      </c>
      <c r="D8" s="206">
        <v>0.125</v>
      </c>
      <c r="E8" s="206">
        <v>0.33900000000000002</v>
      </c>
      <c r="F8" s="206">
        <v>0.20200000000000001</v>
      </c>
      <c r="G8" s="206">
        <v>0.23699999999999999</v>
      </c>
      <c r="H8" s="206">
        <v>0.16700000000000001</v>
      </c>
      <c r="I8" s="206">
        <v>0.246</v>
      </c>
    </row>
    <row r="9" spans="3:9" ht="15">
      <c r="C9" s="326" t="s">
        <v>192</v>
      </c>
      <c r="D9" s="130">
        <v>0.14699999999999999</v>
      </c>
      <c r="E9" s="130">
        <v>0.38</v>
      </c>
      <c r="F9" s="130">
        <v>0.23499999999999999</v>
      </c>
      <c r="G9" s="130">
        <v>0.23300000000000001</v>
      </c>
      <c r="H9" s="130">
        <v>0.23100000000000001</v>
      </c>
      <c r="I9" s="130">
        <v>0.27</v>
      </c>
    </row>
    <row r="10" spans="3:9" ht="15">
      <c r="C10" s="399" t="s">
        <v>189</v>
      </c>
      <c r="D10" s="206">
        <v>0.14699999999999999</v>
      </c>
      <c r="E10" s="206">
        <v>0.41299999999999998</v>
      </c>
      <c r="F10" s="206">
        <v>0.35499999999999998</v>
      </c>
      <c r="G10" s="206">
        <v>0.314</v>
      </c>
      <c r="H10" s="206">
        <v>0.22900000000000001</v>
      </c>
      <c r="I10" s="206">
        <v>0.32500000000000001</v>
      </c>
    </row>
    <row r="11" spans="3:9" ht="15">
      <c r="C11" s="429" t="s">
        <v>193</v>
      </c>
      <c r="D11" s="428">
        <v>9.1999999999999998E-2</v>
      </c>
      <c r="E11" s="428">
        <v>0.311</v>
      </c>
      <c r="F11" s="428">
        <v>0.313</v>
      </c>
      <c r="G11" s="428">
        <v>0.28599999999999998</v>
      </c>
      <c r="H11" s="428">
        <v>0.21299999999999999</v>
      </c>
      <c r="I11" s="428">
        <v>0.28199999999999997</v>
      </c>
    </row>
    <row r="12" spans="3:9" ht="15">
      <c r="C12" s="3"/>
      <c r="D12" s="3"/>
      <c r="E12" s="3"/>
      <c r="F12" s="3"/>
      <c r="G12" s="3"/>
      <c r="H12" s="3"/>
      <c r="I12" s="3"/>
    </row>
    <row r="13" spans="3:9" ht="15">
      <c r="C13" s="3" t="s">
        <v>221</v>
      </c>
      <c r="D13" s="3"/>
      <c r="E13" s="3"/>
      <c r="F13" s="3"/>
      <c r="G13" s="3"/>
      <c r="H13" s="3"/>
      <c r="I13" s="3"/>
    </row>
    <row r="14" spans="3:9" s="1" customFormat="1" ht="15">
      <c r="C14" s="3"/>
      <c r="D14" s="3"/>
      <c r="E14" s="3"/>
      <c r="F14" s="3"/>
      <c r="G14" s="3"/>
      <c r="H14" s="3"/>
      <c r="I14" s="3"/>
    </row>
    <row r="15" spans="3:9" s="1" customFormat="1" ht="15">
      <c r="C15" s="3"/>
      <c r="D15" s="3"/>
      <c r="E15" s="3"/>
      <c r="F15" s="3"/>
      <c r="G15" s="3"/>
      <c r="H15" s="3"/>
      <c r="I15" s="3"/>
    </row>
    <row r="16" spans="3:9" s="1" customFormat="1" ht="15">
      <c r="C16" s="3"/>
      <c r="D16" s="3"/>
      <c r="E16" s="3"/>
      <c r="F16" s="3"/>
      <c r="G16" s="3"/>
      <c r="H16" s="3"/>
      <c r="I16" s="3"/>
    </row>
    <row r="17" spans="1:9" ht="45">
      <c r="C17" s="65"/>
      <c r="D17" s="232" t="s">
        <v>184</v>
      </c>
      <c r="E17" s="232" t="s">
        <v>185</v>
      </c>
      <c r="F17" s="232" t="s">
        <v>186</v>
      </c>
      <c r="G17" s="232" t="s">
        <v>187</v>
      </c>
      <c r="H17" s="378" t="s">
        <v>188</v>
      </c>
      <c r="I17" s="380" t="s">
        <v>194</v>
      </c>
    </row>
    <row r="18" spans="1:9" ht="15">
      <c r="C18" s="458" t="s">
        <v>220</v>
      </c>
      <c r="D18" s="459">
        <f>AVERAGE(D6:D11)</f>
        <v>0.13399999999999998</v>
      </c>
      <c r="E18" s="459">
        <f t="shared" ref="E18:I18" si="0">AVERAGE(E6:E11)</f>
        <v>0.37783333333333341</v>
      </c>
      <c r="F18" s="459">
        <f t="shared" si="0"/>
        <v>0.26733333333333331</v>
      </c>
      <c r="G18" s="459">
        <f t="shared" si="0"/>
        <v>0.27200000000000002</v>
      </c>
      <c r="H18" s="459">
        <f t="shared" si="0"/>
        <v>0.20250000000000001</v>
      </c>
      <c r="I18" s="460">
        <f t="shared" si="0"/>
        <v>0.28316666666666668</v>
      </c>
    </row>
    <row r="19" spans="1:9" ht="15">
      <c r="A19" s="1"/>
      <c r="C19" s="396" t="s">
        <v>176</v>
      </c>
      <c r="D19" s="397">
        <f>AVERAGE(D6:D11)</f>
        <v>0.13399999999999998</v>
      </c>
      <c r="E19" s="397">
        <f t="shared" ref="E19:I19" si="1">AVERAGE(E6:E11)</f>
        <v>0.37783333333333341</v>
      </c>
      <c r="F19" s="397">
        <f t="shared" si="1"/>
        <v>0.26733333333333331</v>
      </c>
      <c r="G19" s="397">
        <f t="shared" si="1"/>
        <v>0.27200000000000002</v>
      </c>
      <c r="H19" s="397">
        <f t="shared" si="1"/>
        <v>0.20250000000000001</v>
      </c>
      <c r="I19" s="398">
        <f t="shared" si="1"/>
        <v>0.28316666666666668</v>
      </c>
    </row>
    <row r="20" spans="1:9" s="319" customFormat="1" ht="15">
      <c r="C20" s="235"/>
      <c r="D20" s="236"/>
      <c r="E20" s="236"/>
      <c r="F20" s="236"/>
      <c r="G20" s="236"/>
      <c r="H20" s="236"/>
      <c r="I20" s="237"/>
    </row>
    <row r="21" spans="1:9" ht="15">
      <c r="A21" s="1"/>
      <c r="C21" s="239" t="s">
        <v>173</v>
      </c>
      <c r="D21" s="346">
        <f>STDEV(D6:D11)</f>
        <v>2.9933259094191523E-2</v>
      </c>
      <c r="E21" s="346">
        <f t="shared" ref="E21:I21" si="2">STDEV(E6:E11)</f>
        <v>5.3577669477746115E-2</v>
      </c>
      <c r="F21" s="346">
        <f t="shared" si="2"/>
        <v>6.0168651860139526E-2</v>
      </c>
      <c r="G21" s="346">
        <f t="shared" si="2"/>
        <v>4.6260134024881362E-2</v>
      </c>
      <c r="H21" s="346">
        <f t="shared" si="2"/>
        <v>4.7748298399000577E-2</v>
      </c>
      <c r="I21" s="240">
        <f t="shared" si="2"/>
        <v>4.0872566186461325E-2</v>
      </c>
    </row>
    <row r="22" spans="1:9">
      <c r="A22" s="1"/>
    </row>
    <row r="23" spans="1:9">
      <c r="A23" s="1"/>
    </row>
    <row r="24" spans="1:9" ht="90">
      <c r="D24" s="88" t="s">
        <v>194</v>
      </c>
      <c r="E24" s="82" t="s">
        <v>184</v>
      </c>
      <c r="F24" s="82" t="s">
        <v>185</v>
      </c>
      <c r="G24" s="82" t="s">
        <v>186</v>
      </c>
      <c r="H24" s="82" t="s">
        <v>187</v>
      </c>
      <c r="I24" s="66" t="s">
        <v>188</v>
      </c>
    </row>
    <row r="25" spans="1:9" ht="15">
      <c r="C25" s="67" t="s">
        <v>193</v>
      </c>
      <c r="D25" s="205">
        <v>0.28199999999999997</v>
      </c>
      <c r="E25" s="206">
        <v>9.1999999999999998E-2</v>
      </c>
      <c r="F25" s="206">
        <v>0.311</v>
      </c>
      <c r="G25" s="206">
        <v>0.313</v>
      </c>
      <c r="H25" s="206">
        <v>0.28599999999999998</v>
      </c>
      <c r="I25" s="208">
        <v>0.21299999999999999</v>
      </c>
    </row>
    <row r="26" spans="1:9" ht="15">
      <c r="C26" s="68" t="s">
        <v>189</v>
      </c>
      <c r="D26" s="207">
        <v>0.32500000000000001</v>
      </c>
      <c r="E26" s="136">
        <v>0.14699999999999999</v>
      </c>
      <c r="F26" s="136">
        <v>0.41299999999999998</v>
      </c>
      <c r="G26" s="136">
        <v>0.35499999999999998</v>
      </c>
      <c r="H26" s="136">
        <v>0.314</v>
      </c>
      <c r="I26" s="209">
        <v>0.22900000000000001</v>
      </c>
    </row>
    <row r="27" spans="1:9" ht="15">
      <c r="C27" s="67" t="s">
        <v>190</v>
      </c>
      <c r="D27" s="205">
        <v>0.33800000000000002</v>
      </c>
      <c r="E27" s="206">
        <v>0.17799999999999999</v>
      </c>
      <c r="F27" s="206">
        <v>0.46100000000000002</v>
      </c>
      <c r="G27" s="206">
        <v>0.28399999999999997</v>
      </c>
      <c r="H27" s="206">
        <v>0.33500000000000002</v>
      </c>
      <c r="I27" s="208">
        <v>0.251</v>
      </c>
    </row>
    <row r="28" spans="1:9" ht="15">
      <c r="C28" s="68" t="s">
        <v>203</v>
      </c>
      <c r="D28" s="207">
        <v>0.23799999999999999</v>
      </c>
      <c r="E28" s="136">
        <v>0.115</v>
      </c>
      <c r="F28" s="136">
        <v>0.36299999999999999</v>
      </c>
      <c r="G28" s="136">
        <v>0.215</v>
      </c>
      <c r="H28" s="136">
        <v>0.22700000000000001</v>
      </c>
      <c r="I28" s="209">
        <v>0.124</v>
      </c>
    </row>
    <row r="29" spans="1:9" ht="15">
      <c r="C29" s="67" t="s">
        <v>191</v>
      </c>
      <c r="D29" s="205">
        <v>0.246</v>
      </c>
      <c r="E29" s="206">
        <v>0.125</v>
      </c>
      <c r="F29" s="206">
        <v>0.33900000000000002</v>
      </c>
      <c r="G29" s="206">
        <v>0.20200000000000001</v>
      </c>
      <c r="H29" s="206">
        <v>0.23699999999999999</v>
      </c>
      <c r="I29" s="208">
        <v>0.16700000000000001</v>
      </c>
    </row>
    <row r="30" spans="1:9" ht="15">
      <c r="C30" s="69" t="s">
        <v>192</v>
      </c>
      <c r="D30" s="210">
        <v>0.27</v>
      </c>
      <c r="E30" s="211">
        <v>0.14699999999999999</v>
      </c>
      <c r="F30" s="211">
        <v>0.38</v>
      </c>
      <c r="G30" s="211">
        <v>0.23499999999999999</v>
      </c>
      <c r="H30" s="211">
        <v>0.23300000000000001</v>
      </c>
      <c r="I30" s="135">
        <v>0.23100000000000001</v>
      </c>
    </row>
    <row r="51" spans="3:9" ht="45">
      <c r="C51" s="131"/>
      <c r="D51" s="82" t="s">
        <v>184</v>
      </c>
      <c r="E51" s="82" t="s">
        <v>185</v>
      </c>
      <c r="F51" s="82" t="s">
        <v>186</v>
      </c>
      <c r="G51" s="82" t="s">
        <v>187</v>
      </c>
      <c r="H51" s="66" t="s">
        <v>188</v>
      </c>
      <c r="I51" s="66" t="s">
        <v>194</v>
      </c>
    </row>
    <row r="52" spans="3:9" ht="15">
      <c r="C52" s="67" t="s">
        <v>190</v>
      </c>
      <c r="D52" s="206">
        <v>0.17799999999999999</v>
      </c>
      <c r="E52" s="206">
        <v>0.46100000000000002</v>
      </c>
      <c r="F52" s="206">
        <v>0.28399999999999997</v>
      </c>
      <c r="G52" s="206">
        <v>0.33500000000000002</v>
      </c>
      <c r="H52" s="208">
        <v>0.251</v>
      </c>
      <c r="I52" s="208">
        <v>0.34</v>
      </c>
    </row>
    <row r="53" spans="3:9" ht="15">
      <c r="C53" s="68" t="s">
        <v>203</v>
      </c>
      <c r="D53" s="136">
        <v>0.115</v>
      </c>
      <c r="E53" s="136">
        <v>0.36299999999999999</v>
      </c>
      <c r="F53" s="136">
        <v>0.215</v>
      </c>
      <c r="G53" s="136">
        <v>0.22700000000000001</v>
      </c>
      <c r="H53" s="209">
        <v>0.124</v>
      </c>
      <c r="I53" s="209">
        <v>0.24</v>
      </c>
    </row>
    <row r="54" spans="3:9" ht="15">
      <c r="C54" s="67" t="s">
        <v>191</v>
      </c>
      <c r="D54" s="206">
        <v>0.125</v>
      </c>
      <c r="E54" s="206">
        <v>0.33900000000000002</v>
      </c>
      <c r="F54" s="206">
        <v>0.20200000000000001</v>
      </c>
      <c r="G54" s="206">
        <v>0.23699999999999999</v>
      </c>
      <c r="H54" s="208">
        <v>0.16700000000000001</v>
      </c>
      <c r="I54" s="208">
        <v>0.25</v>
      </c>
    </row>
    <row r="55" spans="3:9" ht="15">
      <c r="C55" s="69" t="s">
        <v>192</v>
      </c>
      <c r="D55" s="211">
        <v>0.14699999999999999</v>
      </c>
      <c r="E55" s="211">
        <v>0.38</v>
      </c>
      <c r="F55" s="211">
        <v>0.23499999999999999</v>
      </c>
      <c r="G55" s="211">
        <v>0.23300000000000001</v>
      </c>
      <c r="H55" s="135">
        <v>0.23100000000000001</v>
      </c>
      <c r="I55" s="135">
        <v>0.27</v>
      </c>
    </row>
    <row r="58" spans="3:9" ht="45">
      <c r="C58" s="319"/>
      <c r="D58" s="82" t="s">
        <v>184</v>
      </c>
      <c r="E58" s="82" t="s">
        <v>185</v>
      </c>
      <c r="F58" s="82" t="s">
        <v>186</v>
      </c>
      <c r="G58" s="82" t="s">
        <v>187</v>
      </c>
      <c r="H58" s="66" t="s">
        <v>188</v>
      </c>
      <c r="I58" s="66" t="s">
        <v>194</v>
      </c>
    </row>
    <row r="59" spans="3:9" ht="15">
      <c r="C59" s="69" t="s">
        <v>192</v>
      </c>
      <c r="D59" s="211">
        <v>0.14699999999999999</v>
      </c>
      <c r="E59" s="211">
        <v>0.38</v>
      </c>
      <c r="F59" s="211">
        <v>0.23499999999999999</v>
      </c>
      <c r="G59" s="211">
        <v>0.23300000000000001</v>
      </c>
      <c r="H59" s="135">
        <v>0.23100000000000001</v>
      </c>
      <c r="I59" s="135">
        <v>0.27</v>
      </c>
    </row>
  </sheetData>
  <mergeCells count="2">
    <mergeCell ref="C3:I3"/>
    <mergeCell ref="C4:I4"/>
  </mergeCells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workbookViewId="0">
      <selection activeCell="B3" sqref="B3:J3"/>
    </sheetView>
  </sheetViews>
  <sheetFormatPr baseColWidth="10" defaultColWidth="8.83203125" defaultRowHeight="14" x14ac:dyDescent="0"/>
  <cols>
    <col min="1" max="1" width="8.83203125" style="1"/>
    <col min="2" max="2" width="32" customWidth="1"/>
    <col min="3" max="3" width="10.1640625" customWidth="1"/>
    <col min="4" max="4" width="8" customWidth="1"/>
    <col min="5" max="5" width="10.1640625" customWidth="1"/>
    <col min="6" max="6" width="8" customWidth="1"/>
    <col min="7" max="7" width="9.1640625" customWidth="1"/>
    <col min="8" max="8" width="8" customWidth="1"/>
    <col min="9" max="9" width="10.1640625" customWidth="1"/>
    <col min="10" max="10" width="8" customWidth="1"/>
  </cols>
  <sheetData>
    <row r="1" spans="2:12" s="1" customFormat="1"/>
    <row r="2" spans="2:12" s="1" customFormat="1"/>
    <row r="3" spans="2:12" s="1" customFormat="1" ht="18">
      <c r="B3" s="593" t="s">
        <v>234</v>
      </c>
      <c r="C3" s="633"/>
      <c r="D3" s="633"/>
      <c r="E3" s="633"/>
      <c r="F3" s="633"/>
      <c r="G3" s="633"/>
      <c r="H3" s="633"/>
      <c r="I3" s="633"/>
      <c r="J3" s="634"/>
    </row>
    <row r="4" spans="2:12" s="131" customFormat="1" ht="18">
      <c r="B4" s="596">
        <v>2010</v>
      </c>
      <c r="C4" s="685"/>
      <c r="D4" s="685"/>
      <c r="E4" s="685"/>
      <c r="F4" s="685"/>
      <c r="G4" s="685"/>
      <c r="H4" s="685"/>
      <c r="I4" s="685"/>
      <c r="J4" s="686"/>
    </row>
    <row r="5" spans="2:12" ht="15.75" customHeight="1">
      <c r="B5" s="299"/>
      <c r="C5" s="592" t="s">
        <v>192</v>
      </c>
      <c r="D5" s="581"/>
      <c r="E5" s="592" t="s">
        <v>202</v>
      </c>
      <c r="F5" s="581"/>
      <c r="G5" s="592" t="s">
        <v>189</v>
      </c>
      <c r="H5" s="581"/>
      <c r="I5" s="592" t="s">
        <v>193</v>
      </c>
      <c r="J5" s="581"/>
    </row>
    <row r="6" spans="2:12" s="1" customFormat="1" ht="15.75" customHeight="1">
      <c r="B6" s="300"/>
      <c r="C6" s="301" t="s">
        <v>126</v>
      </c>
      <c r="D6" s="302" t="s">
        <v>127</v>
      </c>
      <c r="E6" s="301" t="s">
        <v>126</v>
      </c>
      <c r="F6" s="302" t="s">
        <v>127</v>
      </c>
      <c r="G6" s="301" t="s">
        <v>126</v>
      </c>
      <c r="H6" s="302" t="s">
        <v>127</v>
      </c>
      <c r="I6" s="301" t="s">
        <v>126</v>
      </c>
      <c r="J6" s="302" t="s">
        <v>127</v>
      </c>
    </row>
    <row r="7" spans="2:12" ht="15">
      <c r="B7" s="381" t="s">
        <v>195</v>
      </c>
      <c r="C7" s="259">
        <v>9402</v>
      </c>
      <c r="D7" s="108">
        <f ca="1">#REF!/$D$9</f>
        <v>0.10921890246735746</v>
      </c>
      <c r="E7" s="259">
        <v>35476</v>
      </c>
      <c r="F7" s="108">
        <v>0.12</v>
      </c>
      <c r="G7" s="259">
        <v>1478970</v>
      </c>
      <c r="H7" s="108">
        <v>0.12</v>
      </c>
      <c r="I7" s="259">
        <v>16144813</v>
      </c>
      <c r="J7" s="277">
        <v>0.09</v>
      </c>
      <c r="L7" s="335"/>
    </row>
    <row r="8" spans="2:12" ht="15">
      <c r="B8" s="382" t="s">
        <v>196</v>
      </c>
      <c r="C8" s="303">
        <v>10608</v>
      </c>
      <c r="D8" s="107">
        <f ca="1">#REF!/$D$9</f>
        <v>0.12322847451326611</v>
      </c>
      <c r="E8" s="303">
        <v>49125</v>
      </c>
      <c r="F8" s="107">
        <v>0.17</v>
      </c>
      <c r="G8" s="303">
        <v>1954242</v>
      </c>
      <c r="H8" s="107">
        <v>0.16</v>
      </c>
      <c r="I8" s="303">
        <v>28317792</v>
      </c>
      <c r="J8" s="85">
        <v>0.16</v>
      </c>
    </row>
    <row r="9" spans="2:12" ht="15">
      <c r="B9" s="381" t="s">
        <v>197</v>
      </c>
      <c r="C9" s="259">
        <v>6394</v>
      </c>
      <c r="D9" s="108">
        <f ca="1">#REF!/$D$9</f>
        <v>7.4276288276567071E-2</v>
      </c>
      <c r="E9" s="259">
        <v>29858</v>
      </c>
      <c r="F9" s="108">
        <v>0.1</v>
      </c>
      <c r="G9" s="259">
        <v>898828</v>
      </c>
      <c r="H9" s="108">
        <v>7.0000000000000007E-2</v>
      </c>
      <c r="I9" s="259">
        <v>11512833</v>
      </c>
      <c r="J9" s="333">
        <v>0.06</v>
      </c>
    </row>
    <row r="10" spans="2:12" ht="15">
      <c r="B10" s="382" t="s">
        <v>198</v>
      </c>
      <c r="C10" s="303">
        <v>14170</v>
      </c>
      <c r="D10" s="107">
        <f ca="1">#REF!/$D$9</f>
        <v>0.16460666325914222</v>
      </c>
      <c r="E10" s="303">
        <v>53488</v>
      </c>
      <c r="F10" s="107">
        <v>0.18</v>
      </c>
      <c r="G10" s="303">
        <v>2103404</v>
      </c>
      <c r="H10" s="107">
        <v>0.17</v>
      </c>
      <c r="I10" s="303">
        <v>38351595</v>
      </c>
      <c r="J10" s="85">
        <v>0.21</v>
      </c>
    </row>
    <row r="11" spans="2:12" ht="15">
      <c r="B11" s="381" t="s">
        <v>199</v>
      </c>
      <c r="C11" s="259">
        <v>25002</v>
      </c>
      <c r="D11" s="108">
        <f ca="1">#REF!/$D$9</f>
        <v>0.29043724733980764</v>
      </c>
      <c r="E11" s="259">
        <v>86409</v>
      </c>
      <c r="F11" s="108">
        <v>0.28999999999999998</v>
      </c>
      <c r="G11" s="259">
        <v>3480768</v>
      </c>
      <c r="H11" s="108">
        <v>0.28000000000000003</v>
      </c>
      <c r="I11" s="259">
        <v>52168981</v>
      </c>
      <c r="J11" s="333">
        <v>0.28999999999999998</v>
      </c>
    </row>
    <row r="12" spans="2:12" ht="15">
      <c r="B12" s="382" t="s">
        <v>200</v>
      </c>
      <c r="C12" s="303">
        <v>14418</v>
      </c>
      <c r="D12" s="107">
        <f ca="1">#REF!/$D$9</f>
        <v>0.16748757028019143</v>
      </c>
      <c r="E12" s="303">
        <v>31128</v>
      </c>
      <c r="F12" s="107">
        <v>0.1</v>
      </c>
      <c r="G12" s="303">
        <v>1620519</v>
      </c>
      <c r="H12" s="107">
        <v>0.13</v>
      </c>
      <c r="I12" s="303">
        <v>21960148</v>
      </c>
      <c r="J12" s="85">
        <v>0.12</v>
      </c>
    </row>
    <row r="13" spans="2:12" ht="15">
      <c r="B13" s="383" t="s">
        <v>201</v>
      </c>
      <c r="C13" s="298">
        <v>6090</v>
      </c>
      <c r="D13" s="109">
        <f ca="1">#REF!/$D$9</f>
        <v>7.074485386366805E-2</v>
      </c>
      <c r="E13" s="298">
        <v>11430</v>
      </c>
      <c r="F13" s="109">
        <v>0.04</v>
      </c>
      <c r="G13" s="298">
        <v>1005805</v>
      </c>
      <c r="H13" s="109">
        <v>0.08</v>
      </c>
      <c r="I13" s="298">
        <v>13755477</v>
      </c>
      <c r="J13" s="334">
        <v>0.08</v>
      </c>
    </row>
    <row r="14" spans="2:12">
      <c r="F14">
        <v>12</v>
      </c>
      <c r="H14">
        <v>12</v>
      </c>
    </row>
    <row r="15" spans="2:12">
      <c r="F15">
        <v>16</v>
      </c>
      <c r="H15">
        <v>17</v>
      </c>
    </row>
    <row r="16" spans="2:12">
      <c r="F16">
        <v>7</v>
      </c>
      <c r="H16">
        <v>10</v>
      </c>
    </row>
    <row r="17" spans="6:8">
      <c r="F17">
        <v>17</v>
      </c>
      <c r="H17">
        <v>18</v>
      </c>
    </row>
    <row r="18" spans="6:8">
      <c r="F18">
        <v>28</v>
      </c>
      <c r="H18">
        <v>29</v>
      </c>
    </row>
    <row r="19" spans="6:8">
      <c r="F19">
        <v>13</v>
      </c>
      <c r="H19">
        <v>10</v>
      </c>
    </row>
    <row r="20" spans="6:8">
      <c r="F20">
        <v>8</v>
      </c>
      <c r="H20">
        <v>4</v>
      </c>
    </row>
  </sheetData>
  <mergeCells count="6">
    <mergeCell ref="B3:J3"/>
    <mergeCell ref="I5:J5"/>
    <mergeCell ref="G5:H5"/>
    <mergeCell ref="E5:F5"/>
    <mergeCell ref="C5:D5"/>
    <mergeCell ref="B4:J4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85" zoomScaleNormal="85" zoomScalePageLayoutView="85" workbookViewId="0">
      <selection activeCell="D44" sqref="D44"/>
    </sheetView>
  </sheetViews>
  <sheetFormatPr baseColWidth="10" defaultColWidth="8.83203125" defaultRowHeight="14" x14ac:dyDescent="0"/>
  <cols>
    <col min="1" max="1" width="33.5" bestFit="1" customWidth="1"/>
    <col min="2" max="2" width="14.33203125" bestFit="1" customWidth="1"/>
    <col min="3" max="3" width="16.33203125" bestFit="1" customWidth="1"/>
    <col min="4" max="4" width="19" bestFit="1" customWidth="1"/>
    <col min="5" max="5" width="16.5" bestFit="1" customWidth="1"/>
  </cols>
  <sheetData>
    <row r="1" spans="1:5">
      <c r="A1" s="89" t="s">
        <v>225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5">
      <c r="A3" s="89" t="s">
        <v>225</v>
      </c>
      <c r="B3" s="90" t="s">
        <v>193</v>
      </c>
      <c r="C3" s="90" t="s">
        <v>189</v>
      </c>
      <c r="D3" s="90" t="s">
        <v>202</v>
      </c>
      <c r="E3" s="90" t="s">
        <v>192</v>
      </c>
    </row>
    <row r="4" spans="1:5">
      <c r="A4" s="91" t="s">
        <v>194</v>
      </c>
      <c r="B4" s="92">
        <v>182211639</v>
      </c>
      <c r="C4" s="92">
        <v>12542536</v>
      </c>
      <c r="D4" s="92">
        <v>296914</v>
      </c>
      <c r="E4" s="92">
        <v>86084</v>
      </c>
    </row>
    <row r="5" spans="1:5">
      <c r="A5" s="2" t="s">
        <v>195</v>
      </c>
      <c r="B5" s="37">
        <v>16144813</v>
      </c>
      <c r="C5" s="37">
        <v>1478970</v>
      </c>
      <c r="D5" s="37">
        <v>35476</v>
      </c>
      <c r="E5" s="37">
        <v>9402</v>
      </c>
    </row>
    <row r="6" spans="1:5">
      <c r="A6" s="91" t="s">
        <v>196</v>
      </c>
      <c r="B6" s="92">
        <v>28317792</v>
      </c>
      <c r="C6" s="92">
        <v>1954242</v>
      </c>
      <c r="D6" s="92">
        <v>49125</v>
      </c>
      <c r="E6" s="92">
        <v>10608</v>
      </c>
    </row>
    <row r="7" spans="1:5">
      <c r="A7" s="2" t="s">
        <v>197</v>
      </c>
      <c r="B7" s="37">
        <v>11512833</v>
      </c>
      <c r="C7" s="37">
        <v>898828</v>
      </c>
      <c r="D7" s="37">
        <v>29858</v>
      </c>
      <c r="E7" s="37">
        <v>6394</v>
      </c>
    </row>
    <row r="8" spans="1:5">
      <c r="A8" s="91" t="s">
        <v>198</v>
      </c>
      <c r="B8" s="92">
        <v>38351595</v>
      </c>
      <c r="C8" s="92">
        <v>2103404</v>
      </c>
      <c r="D8" s="92">
        <v>53488</v>
      </c>
      <c r="E8" s="92">
        <v>14170</v>
      </c>
    </row>
    <row r="9" spans="1:5">
      <c r="A9" s="2" t="s">
        <v>199</v>
      </c>
      <c r="B9" s="37">
        <v>52168981</v>
      </c>
      <c r="C9" s="37">
        <v>3480768</v>
      </c>
      <c r="D9" s="37">
        <v>86409</v>
      </c>
      <c r="E9" s="37">
        <v>25002</v>
      </c>
    </row>
    <row r="10" spans="1:5">
      <c r="A10" s="91" t="s">
        <v>200</v>
      </c>
      <c r="B10" s="92">
        <v>21960148</v>
      </c>
      <c r="C10" s="92">
        <v>1620519</v>
      </c>
      <c r="D10" s="92">
        <v>31128</v>
      </c>
      <c r="E10" s="92">
        <v>14418</v>
      </c>
    </row>
    <row r="11" spans="1:5">
      <c r="A11" s="93" t="s">
        <v>201</v>
      </c>
      <c r="B11" s="94">
        <v>13755477</v>
      </c>
      <c r="C11" s="94">
        <v>1005805</v>
      </c>
      <c r="D11" s="94">
        <v>11430</v>
      </c>
      <c r="E11" s="94">
        <v>6090</v>
      </c>
    </row>
    <row r="12" spans="1:5">
      <c r="A12" s="1"/>
      <c r="B12" s="1"/>
      <c r="C12" s="1"/>
      <c r="D12" s="1"/>
      <c r="E12" s="1"/>
    </row>
    <row r="13" spans="1:5">
      <c r="A13" s="1"/>
      <c r="B13" s="1"/>
      <c r="C13" s="1"/>
      <c r="D13" s="1"/>
      <c r="E13" s="1"/>
    </row>
    <row r="14" spans="1:5" ht="15">
      <c r="A14" s="111"/>
      <c r="B14" s="95" t="s">
        <v>193</v>
      </c>
      <c r="C14" s="95" t="s">
        <v>189</v>
      </c>
      <c r="D14" s="95" t="s">
        <v>202</v>
      </c>
      <c r="E14" s="133" t="s">
        <v>192</v>
      </c>
    </row>
    <row r="15" spans="1:5" ht="15">
      <c r="A15" s="96" t="s">
        <v>195</v>
      </c>
      <c r="B15" s="97">
        <f t="shared" ref="B15:B21" si="0">B5/$B$4</f>
        <v>8.86047295804194E-2</v>
      </c>
      <c r="C15" s="98">
        <f t="shared" ref="C15:C21" si="1">C5/$C$4</f>
        <v>0.11791634482850996</v>
      </c>
      <c r="D15" s="98">
        <f t="shared" ref="D15:D21" si="2">D5/$D$4</f>
        <v>0.11948240904773773</v>
      </c>
      <c r="E15" s="98">
        <f t="shared" ref="E15:E21" si="3">E5/$E$4</f>
        <v>0.10921890246735746</v>
      </c>
    </row>
    <row r="16" spans="1:5" ht="15">
      <c r="A16" s="95" t="s">
        <v>196</v>
      </c>
      <c r="B16" s="99">
        <f t="shared" si="0"/>
        <v>0.15541154316711897</v>
      </c>
      <c r="C16" s="100">
        <f t="shared" si="1"/>
        <v>0.15580916012519319</v>
      </c>
      <c r="D16" s="100">
        <f t="shared" si="2"/>
        <v>0.16545194904921964</v>
      </c>
      <c r="E16" s="100">
        <f t="shared" si="3"/>
        <v>0.12322847451326611</v>
      </c>
    </row>
    <row r="17" spans="1:5" ht="15">
      <c r="A17" s="110" t="s">
        <v>197</v>
      </c>
      <c r="B17" s="102">
        <f t="shared" si="0"/>
        <v>6.31838507308526E-2</v>
      </c>
      <c r="C17" s="103">
        <f t="shared" si="1"/>
        <v>7.1662381515189597E-2</v>
      </c>
      <c r="D17" s="103">
        <f t="shared" si="2"/>
        <v>0.10056110523585954</v>
      </c>
      <c r="E17" s="103">
        <f t="shared" si="3"/>
        <v>7.4276288276567071E-2</v>
      </c>
    </row>
    <row r="18" spans="1:5" ht="15">
      <c r="A18" s="112" t="s">
        <v>198</v>
      </c>
      <c r="B18" s="113">
        <f t="shared" si="0"/>
        <v>0.21047829441894214</v>
      </c>
      <c r="C18" s="114">
        <f t="shared" si="1"/>
        <v>0.16770165140446877</v>
      </c>
      <c r="D18" s="114">
        <f t="shared" si="2"/>
        <v>0.18014643970981498</v>
      </c>
      <c r="E18" s="114">
        <f t="shared" si="3"/>
        <v>0.16460666325914222</v>
      </c>
    </row>
    <row r="19" spans="1:5" ht="15">
      <c r="A19" s="101" t="s">
        <v>199</v>
      </c>
      <c r="B19" s="102">
        <f t="shared" si="0"/>
        <v>0.28630981690472584</v>
      </c>
      <c r="C19" s="103">
        <f t="shared" si="1"/>
        <v>0.27751708266972486</v>
      </c>
      <c r="D19" s="103">
        <f t="shared" si="2"/>
        <v>0.29102366341768998</v>
      </c>
      <c r="E19" s="103">
        <f t="shared" si="3"/>
        <v>0.29043724733980764</v>
      </c>
    </row>
    <row r="20" spans="1:5" ht="15">
      <c r="A20" s="112" t="s">
        <v>200</v>
      </c>
      <c r="B20" s="113">
        <f t="shared" si="0"/>
        <v>0.12052000695740407</v>
      </c>
      <c r="C20" s="114">
        <f t="shared" si="1"/>
        <v>0.12920186156930305</v>
      </c>
      <c r="D20" s="114">
        <f t="shared" si="2"/>
        <v>0.10483843806624141</v>
      </c>
      <c r="E20" s="114">
        <f t="shared" si="3"/>
        <v>0.16748757028019143</v>
      </c>
    </row>
    <row r="21" spans="1:5" ht="15">
      <c r="A21" s="104" t="s">
        <v>201</v>
      </c>
      <c r="B21" s="105">
        <f t="shared" si="0"/>
        <v>7.5491758240536985E-2</v>
      </c>
      <c r="C21" s="106">
        <f t="shared" si="1"/>
        <v>8.0191517887610614E-2</v>
      </c>
      <c r="D21" s="106">
        <f t="shared" si="2"/>
        <v>3.8495995473436753E-2</v>
      </c>
      <c r="E21" s="106">
        <f t="shared" si="3"/>
        <v>7.074485386366805E-2</v>
      </c>
    </row>
    <row r="22" spans="1:5">
      <c r="A22" s="1"/>
      <c r="B22" s="38">
        <f>SUM(B15:B21)</f>
        <v>1</v>
      </c>
      <c r="C22" s="38">
        <f>SUM(C15:C21)</f>
        <v>1</v>
      </c>
      <c r="D22" s="38">
        <f>SUM(D15:D21)</f>
        <v>0.99999999999999989</v>
      </c>
      <c r="E22" s="38">
        <f>SUM(E15:E21)</f>
        <v>0.99999999999999989</v>
      </c>
    </row>
    <row r="24" spans="1:5" ht="15">
      <c r="B24" s="95" t="s">
        <v>193</v>
      </c>
      <c r="C24" s="95" t="s">
        <v>189</v>
      </c>
      <c r="D24" s="95" t="s">
        <v>202</v>
      </c>
      <c r="E24" s="133" t="s">
        <v>192</v>
      </c>
    </row>
    <row r="25" spans="1:5" ht="15">
      <c r="A25" s="104" t="s">
        <v>201</v>
      </c>
      <c r="B25" s="105">
        <v>0.08</v>
      </c>
      <c r="C25" s="106">
        <v>0.08</v>
      </c>
      <c r="D25" s="106">
        <v>0.04</v>
      </c>
      <c r="E25" s="106">
        <v>7.0000000000000007E-2</v>
      </c>
    </row>
    <row r="26" spans="1:5" ht="15">
      <c r="A26" s="112" t="s">
        <v>200</v>
      </c>
      <c r="B26" s="113">
        <v>0.12</v>
      </c>
      <c r="C26" s="114">
        <v>0.13</v>
      </c>
      <c r="D26" s="114">
        <v>0.1</v>
      </c>
      <c r="E26" s="114">
        <v>0.17</v>
      </c>
    </row>
    <row r="27" spans="1:5" ht="15">
      <c r="A27" s="101" t="s">
        <v>199</v>
      </c>
      <c r="B27" s="102">
        <v>0.28999999999999998</v>
      </c>
      <c r="C27" s="103">
        <v>0.28000000000000003</v>
      </c>
      <c r="D27" s="103">
        <v>0.28999999999999998</v>
      </c>
      <c r="E27" s="103">
        <v>0.28999999999999998</v>
      </c>
    </row>
    <row r="28" spans="1:5" ht="15">
      <c r="A28" s="112" t="s">
        <v>198</v>
      </c>
      <c r="B28" s="113">
        <v>0.21</v>
      </c>
      <c r="C28" s="114">
        <v>0.17</v>
      </c>
      <c r="D28" s="114">
        <v>0.18</v>
      </c>
      <c r="E28" s="114">
        <v>0.16</v>
      </c>
    </row>
    <row r="29" spans="1:5" ht="15">
      <c r="A29" s="110" t="s">
        <v>197</v>
      </c>
      <c r="B29" s="102">
        <v>0.06</v>
      </c>
      <c r="C29" s="103">
        <v>7.0000000000000007E-2</v>
      </c>
      <c r="D29" s="103">
        <v>0.1</v>
      </c>
      <c r="E29" s="103">
        <v>7.0000000000000007E-2</v>
      </c>
    </row>
    <row r="30" spans="1:5" ht="15">
      <c r="A30" s="95" t="s">
        <v>196</v>
      </c>
      <c r="B30" s="99">
        <v>0.16</v>
      </c>
      <c r="C30" s="100">
        <v>0.16</v>
      </c>
      <c r="D30" s="100">
        <v>0.17</v>
      </c>
      <c r="E30" s="100">
        <v>0.12</v>
      </c>
    </row>
    <row r="31" spans="1:5" ht="15">
      <c r="A31" s="96" t="s">
        <v>195</v>
      </c>
      <c r="B31" s="97">
        <v>0.09</v>
      </c>
      <c r="C31" s="98">
        <v>0.12</v>
      </c>
      <c r="D31" s="98">
        <v>0.12</v>
      </c>
      <c r="E31" s="98">
        <v>0.11</v>
      </c>
    </row>
    <row r="34" spans="1:3" ht="15">
      <c r="A34" s="319"/>
      <c r="B34" s="133" t="s">
        <v>192</v>
      </c>
      <c r="C34" s="133" t="s">
        <v>202</v>
      </c>
    </row>
    <row r="35" spans="1:3" ht="15">
      <c r="A35" s="104" t="s">
        <v>201</v>
      </c>
      <c r="B35" s="106">
        <v>7.0000000000000007E-2</v>
      </c>
      <c r="C35" s="106">
        <v>0.04</v>
      </c>
    </row>
    <row r="36" spans="1:3" ht="15">
      <c r="A36" s="112" t="s">
        <v>200</v>
      </c>
      <c r="B36" s="114">
        <v>0.17</v>
      </c>
      <c r="C36" s="114">
        <v>0.1</v>
      </c>
    </row>
    <row r="37" spans="1:3" ht="15">
      <c r="A37" s="101" t="s">
        <v>199</v>
      </c>
      <c r="B37" s="103">
        <v>0.28999999999999998</v>
      </c>
      <c r="C37" s="103">
        <v>0.28999999999999998</v>
      </c>
    </row>
    <row r="38" spans="1:3" ht="15">
      <c r="A38" s="112" t="s">
        <v>198</v>
      </c>
      <c r="B38" s="114">
        <v>0.16</v>
      </c>
      <c r="C38" s="114">
        <v>0.18</v>
      </c>
    </row>
    <row r="39" spans="1:3" ht="15">
      <c r="A39" s="110" t="s">
        <v>197</v>
      </c>
      <c r="B39" s="103">
        <v>7.0000000000000007E-2</v>
      </c>
      <c r="C39" s="103">
        <v>0.1</v>
      </c>
    </row>
    <row r="40" spans="1:3" ht="15">
      <c r="A40" s="133" t="s">
        <v>196</v>
      </c>
      <c r="B40" s="100">
        <v>0.12</v>
      </c>
      <c r="C40" s="100">
        <v>0.17</v>
      </c>
    </row>
    <row r="41" spans="1:3" ht="15">
      <c r="A41" s="96" t="s">
        <v>195</v>
      </c>
      <c r="B41" s="98">
        <v>0.11</v>
      </c>
      <c r="C41" s="98">
        <v>0.12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topLeftCell="A24" workbookViewId="0">
      <selection activeCell="H4" sqref="H4"/>
    </sheetView>
  </sheetViews>
  <sheetFormatPr baseColWidth="10" defaultColWidth="8.83203125" defaultRowHeight="14" x14ac:dyDescent="0"/>
  <cols>
    <col min="1" max="1" width="8.83203125" style="1"/>
    <col min="2" max="2" width="32" bestFit="1" customWidth="1"/>
    <col min="3" max="3" width="7.1640625" style="70" customWidth="1"/>
    <col min="4" max="4" width="7.5" style="70" customWidth="1"/>
    <col min="5" max="5" width="9.83203125" style="70" customWidth="1"/>
    <col min="6" max="6" width="8.6640625" style="70" customWidth="1"/>
    <col min="8" max="8" width="18.1640625" customWidth="1"/>
    <col min="9" max="9" width="32" bestFit="1" customWidth="1"/>
    <col min="10" max="10" width="18.1640625" bestFit="1" customWidth="1"/>
    <col min="12" max="12" width="18" customWidth="1"/>
  </cols>
  <sheetData>
    <row r="1" spans="2:12" s="1" customFormat="1">
      <c r="C1" s="70"/>
      <c r="D1" s="70"/>
      <c r="E1" s="70"/>
      <c r="F1" s="70"/>
    </row>
    <row r="2" spans="2:12" s="1" customFormat="1">
      <c r="C2" s="70"/>
      <c r="D2" s="70"/>
      <c r="E2" s="70"/>
      <c r="F2" s="70"/>
    </row>
    <row r="4" spans="2:12" ht="18">
      <c r="B4" s="593" t="s">
        <v>108</v>
      </c>
      <c r="C4" s="633"/>
      <c r="D4" s="633"/>
      <c r="E4" s="633"/>
      <c r="F4" s="634"/>
      <c r="I4" s="76"/>
      <c r="J4" s="75" t="s">
        <v>175</v>
      </c>
      <c r="K4" s="75" t="s">
        <v>176</v>
      </c>
      <c r="L4" s="75" t="s">
        <v>173</v>
      </c>
    </row>
    <row r="5" spans="2:12" s="131" customFormat="1" ht="18">
      <c r="B5" s="635">
        <v>2010</v>
      </c>
      <c r="C5" s="636"/>
      <c r="D5" s="636"/>
      <c r="E5" s="636"/>
      <c r="F5" s="637"/>
      <c r="I5" s="76"/>
      <c r="J5" s="75"/>
      <c r="K5" s="75"/>
      <c r="L5" s="75"/>
    </row>
    <row r="6" spans="2:12" ht="14.25" customHeight="1">
      <c r="B6" s="242"/>
      <c r="C6" s="243" t="s">
        <v>190</v>
      </c>
      <c r="D6" s="243" t="s">
        <v>203</v>
      </c>
      <c r="E6" s="243" t="s">
        <v>191</v>
      </c>
      <c r="F6" s="243" t="s">
        <v>192</v>
      </c>
      <c r="I6" s="40" t="s">
        <v>204</v>
      </c>
      <c r="J6" s="72">
        <f t="shared" ref="J6:J13" si="0">AVERAGE(C7:F7)</f>
        <v>107777.5</v>
      </c>
      <c r="K6" s="72">
        <f t="shared" ref="K6:K13" si="1">MEDIAN(C7:F7)</f>
        <v>104244</v>
      </c>
      <c r="L6" s="72">
        <f t="shared" ref="L6:L13" si="2">STDEV(C7:F7)</f>
        <v>47992.975107474493</v>
      </c>
    </row>
    <row r="7" spans="2:12" s="1" customFormat="1">
      <c r="B7" s="400" t="s">
        <v>204</v>
      </c>
      <c r="C7" s="245">
        <v>57828</v>
      </c>
      <c r="D7" s="245">
        <v>164794</v>
      </c>
      <c r="E7" s="245">
        <v>128110</v>
      </c>
      <c r="F7" s="245">
        <v>80378</v>
      </c>
      <c r="I7" s="63" t="s">
        <v>195</v>
      </c>
      <c r="J7" s="212">
        <f t="shared" si="0"/>
        <v>0.12775</v>
      </c>
      <c r="K7" s="212">
        <f t="shared" si="1"/>
        <v>0.11750000000000001</v>
      </c>
      <c r="L7" s="214">
        <f t="shared" si="2"/>
        <v>3.6854443422740774E-2</v>
      </c>
    </row>
    <row r="8" spans="2:12">
      <c r="B8" s="401" t="s">
        <v>195</v>
      </c>
      <c r="C8" s="246">
        <v>0.17699999999999999</v>
      </c>
      <c r="D8" s="246">
        <v>9.9000000000000005E-2</v>
      </c>
      <c r="E8" s="246">
        <v>0.1</v>
      </c>
      <c r="F8" s="246">
        <v>0.13500000000000001</v>
      </c>
      <c r="I8" s="40" t="s">
        <v>196</v>
      </c>
      <c r="J8" s="213">
        <f t="shared" si="0"/>
        <v>0.14550000000000002</v>
      </c>
      <c r="K8" s="213">
        <f t="shared" si="1"/>
        <v>0.14300000000000002</v>
      </c>
      <c r="L8" s="215">
        <f t="shared" si="2"/>
        <v>1.1269427669584643E-2</v>
      </c>
    </row>
    <row r="9" spans="2:12">
      <c r="B9" s="400" t="s">
        <v>196</v>
      </c>
      <c r="C9" s="247">
        <v>0.161</v>
      </c>
      <c r="D9" s="247">
        <v>0.14000000000000001</v>
      </c>
      <c r="E9" s="247">
        <v>0.14599999999999999</v>
      </c>
      <c r="F9" s="247">
        <v>0.13500000000000001</v>
      </c>
      <c r="I9" s="63" t="s">
        <v>197</v>
      </c>
      <c r="J9" s="212">
        <f t="shared" si="0"/>
        <v>8.4249999999999992E-2</v>
      </c>
      <c r="K9" s="212">
        <f t="shared" si="1"/>
        <v>8.6999999999999994E-2</v>
      </c>
      <c r="L9" s="214">
        <f t="shared" si="2"/>
        <v>1.0045728777279946E-2</v>
      </c>
    </row>
    <row r="10" spans="2:12">
      <c r="B10" s="401" t="s">
        <v>197</v>
      </c>
      <c r="C10" s="246">
        <v>7.0000000000000007E-2</v>
      </c>
      <c r="D10" s="246">
        <v>9.2999999999999999E-2</v>
      </c>
      <c r="E10" s="246">
        <v>8.5000000000000006E-2</v>
      </c>
      <c r="F10" s="246">
        <v>8.8999999999999996E-2</v>
      </c>
      <c r="I10" s="40" t="s">
        <v>198</v>
      </c>
      <c r="J10" s="213">
        <f t="shared" si="0"/>
        <v>0.18099999999999999</v>
      </c>
      <c r="K10" s="213">
        <f t="shared" si="1"/>
        <v>0.17749999999999999</v>
      </c>
      <c r="L10" s="215">
        <f t="shared" si="2"/>
        <v>1.55134350376268E-2</v>
      </c>
    </row>
    <row r="11" spans="2:12">
      <c r="B11" s="400" t="s">
        <v>198</v>
      </c>
      <c r="C11" s="247">
        <v>0.17199999999999999</v>
      </c>
      <c r="D11" s="247">
        <v>0.20200000000000001</v>
      </c>
      <c r="E11" s="247">
        <v>0.183</v>
      </c>
      <c r="F11" s="247">
        <v>0.16700000000000001</v>
      </c>
      <c r="I11" s="63" t="s">
        <v>199</v>
      </c>
      <c r="J11" s="212">
        <f t="shared" si="0"/>
        <v>0.27775</v>
      </c>
      <c r="K11" s="212">
        <f t="shared" si="1"/>
        <v>0.28049999999999997</v>
      </c>
      <c r="L11" s="214">
        <f t="shared" si="2"/>
        <v>1.5129992289048471E-2</v>
      </c>
    </row>
    <row r="12" spans="2:12">
      <c r="B12" s="401" t="s">
        <v>199</v>
      </c>
      <c r="C12" s="246">
        <v>0.25900000000000001</v>
      </c>
      <c r="D12" s="246">
        <v>0.28899999999999998</v>
      </c>
      <c r="E12" s="246">
        <v>0.27200000000000002</v>
      </c>
      <c r="F12" s="246">
        <v>0.29099999999999998</v>
      </c>
      <c r="I12" s="40" t="s">
        <v>200</v>
      </c>
      <c r="J12" s="213">
        <f t="shared" si="0"/>
        <v>0.12225</v>
      </c>
      <c r="K12" s="213">
        <f t="shared" si="1"/>
        <v>0.1205</v>
      </c>
      <c r="L12" s="215">
        <f t="shared" si="2"/>
        <v>1.1672617529928759E-2</v>
      </c>
    </row>
    <row r="13" spans="2:12">
      <c r="B13" s="400" t="s">
        <v>200</v>
      </c>
      <c r="C13" s="247">
        <v>0.11</v>
      </c>
      <c r="D13" s="247">
        <v>0.11899999999999999</v>
      </c>
      <c r="E13" s="247">
        <v>0.13800000000000001</v>
      </c>
      <c r="F13" s="247">
        <v>0.122</v>
      </c>
      <c r="I13" s="63" t="s">
        <v>201</v>
      </c>
      <c r="J13" s="212">
        <f t="shared" si="0"/>
        <v>6.2E-2</v>
      </c>
      <c r="K13" s="212">
        <f t="shared" si="1"/>
        <v>0.06</v>
      </c>
      <c r="L13" s="214">
        <f t="shared" si="2"/>
        <v>1.0198039027185595E-2</v>
      </c>
    </row>
    <row r="14" spans="2:12">
      <c r="B14" s="401" t="s">
        <v>201</v>
      </c>
      <c r="C14" s="246">
        <v>5.1999999999999998E-2</v>
      </c>
      <c r="D14" s="246">
        <v>5.8000000000000003E-2</v>
      </c>
      <c r="E14" s="246">
        <v>7.5999999999999998E-2</v>
      </c>
      <c r="F14" s="246">
        <v>6.2E-2</v>
      </c>
      <c r="G14" s="64"/>
    </row>
    <row r="16" spans="2:12">
      <c r="B16" t="s">
        <v>205</v>
      </c>
    </row>
    <row r="19" spans="2:6">
      <c r="B19" s="39"/>
      <c r="C19" s="71" t="s">
        <v>190</v>
      </c>
      <c r="D19" s="71" t="s">
        <v>203</v>
      </c>
      <c r="E19" s="71" t="s">
        <v>191</v>
      </c>
      <c r="F19" s="71" t="s">
        <v>192</v>
      </c>
    </row>
    <row r="20" spans="2:6">
      <c r="B20" s="40" t="s">
        <v>204</v>
      </c>
      <c r="C20" s="72">
        <v>57828</v>
      </c>
      <c r="D20" s="72">
        <v>164794</v>
      </c>
      <c r="E20" s="72">
        <v>128110</v>
      </c>
      <c r="F20" s="72">
        <v>80378</v>
      </c>
    </row>
    <row r="21" spans="2:6">
      <c r="B21" s="63" t="s">
        <v>195</v>
      </c>
      <c r="C21" s="73">
        <v>0.17699999999999999</v>
      </c>
      <c r="D21" s="73">
        <v>9.9000000000000005E-2</v>
      </c>
      <c r="E21" s="73">
        <v>0.1</v>
      </c>
      <c r="F21" s="73">
        <v>0.13500000000000001</v>
      </c>
    </row>
    <row r="22" spans="2:6">
      <c r="B22" s="40" t="s">
        <v>196</v>
      </c>
      <c r="C22" s="74">
        <v>0.161</v>
      </c>
      <c r="D22" s="74">
        <v>0.14000000000000001</v>
      </c>
      <c r="E22" s="74">
        <v>0.14599999999999999</v>
      </c>
      <c r="F22" s="74">
        <v>0.13500000000000001</v>
      </c>
    </row>
    <row r="23" spans="2:6">
      <c r="B23" s="63" t="s">
        <v>197</v>
      </c>
      <c r="C23" s="73">
        <v>7.0000000000000007E-2</v>
      </c>
      <c r="D23" s="73">
        <v>9.2999999999999999E-2</v>
      </c>
      <c r="E23" s="73">
        <v>8.5000000000000006E-2</v>
      </c>
      <c r="F23" s="73">
        <v>8.8999999999999996E-2</v>
      </c>
    </row>
    <row r="24" spans="2:6">
      <c r="B24" s="40" t="s">
        <v>198</v>
      </c>
      <c r="C24" s="74">
        <v>0.17199999999999999</v>
      </c>
      <c r="D24" s="74">
        <v>0.20200000000000001</v>
      </c>
      <c r="E24" s="74">
        <v>0.183</v>
      </c>
      <c r="F24" s="74">
        <v>0.16700000000000001</v>
      </c>
    </row>
    <row r="25" spans="2:6">
      <c r="B25" s="63" t="s">
        <v>199</v>
      </c>
      <c r="C25" s="73">
        <v>0.25900000000000001</v>
      </c>
      <c r="D25" s="73">
        <v>0.28899999999999998</v>
      </c>
      <c r="E25" s="73">
        <v>0.27200000000000002</v>
      </c>
      <c r="F25" s="73">
        <v>0.29099999999999998</v>
      </c>
    </row>
    <row r="26" spans="2:6">
      <c r="B26" s="40" t="s">
        <v>200</v>
      </c>
      <c r="C26" s="74">
        <v>0.11</v>
      </c>
      <c r="D26" s="74">
        <v>0.11899999999999999</v>
      </c>
      <c r="E26" s="74">
        <v>0.13800000000000001</v>
      </c>
      <c r="F26" s="74">
        <v>0.122</v>
      </c>
    </row>
    <row r="27" spans="2:6">
      <c r="B27" s="63" t="s">
        <v>201</v>
      </c>
      <c r="C27" s="73">
        <v>5.1999999999999998E-2</v>
      </c>
      <c r="D27" s="73">
        <v>5.8000000000000003E-2</v>
      </c>
      <c r="E27" s="73">
        <v>7.5999999999999998E-2</v>
      </c>
      <c r="F27" s="73">
        <v>6.2E-2</v>
      </c>
    </row>
    <row r="29" spans="2:6">
      <c r="C29" s="71" t="s">
        <v>190</v>
      </c>
      <c r="D29" s="71" t="s">
        <v>203</v>
      </c>
      <c r="E29" s="71" t="s">
        <v>191</v>
      </c>
      <c r="F29" s="71" t="s">
        <v>192</v>
      </c>
    </row>
    <row r="30" spans="2:6">
      <c r="B30" s="63" t="s">
        <v>201</v>
      </c>
      <c r="C30" s="212">
        <v>5.1999999999999998E-2</v>
      </c>
      <c r="D30" s="212">
        <v>5.8000000000000003E-2</v>
      </c>
      <c r="E30" s="212">
        <v>7.5999999999999998E-2</v>
      </c>
      <c r="F30" s="212">
        <v>6.2E-2</v>
      </c>
    </row>
    <row r="31" spans="2:6">
      <c r="B31" s="134" t="s">
        <v>200</v>
      </c>
      <c r="C31" s="213">
        <v>0.11</v>
      </c>
      <c r="D31" s="213">
        <v>0.11899999999999999</v>
      </c>
      <c r="E31" s="213">
        <v>0.13800000000000001</v>
      </c>
      <c r="F31" s="213">
        <v>0.122</v>
      </c>
    </row>
    <row r="32" spans="2:6">
      <c r="B32" s="63" t="s">
        <v>199</v>
      </c>
      <c r="C32" s="212">
        <v>0.25900000000000001</v>
      </c>
      <c r="D32" s="212">
        <v>0.28899999999999998</v>
      </c>
      <c r="E32" s="212">
        <v>0.27200000000000002</v>
      </c>
      <c r="F32" s="212">
        <v>0.29099999999999998</v>
      </c>
    </row>
    <row r="33" spans="2:6">
      <c r="B33" s="134" t="s">
        <v>198</v>
      </c>
      <c r="C33" s="213">
        <v>0.17199999999999999</v>
      </c>
      <c r="D33" s="213">
        <v>0.20200000000000001</v>
      </c>
      <c r="E33" s="213">
        <v>0.183</v>
      </c>
      <c r="F33" s="213">
        <v>0.16700000000000001</v>
      </c>
    </row>
    <row r="34" spans="2:6">
      <c r="B34" s="63" t="s">
        <v>197</v>
      </c>
      <c r="C34" s="212">
        <v>7.0000000000000007E-2</v>
      </c>
      <c r="D34" s="212">
        <v>9.2999999999999999E-2</v>
      </c>
      <c r="E34" s="212">
        <v>8.5000000000000006E-2</v>
      </c>
      <c r="F34" s="212">
        <v>8.8999999999999996E-2</v>
      </c>
    </row>
    <row r="35" spans="2:6">
      <c r="B35" s="134" t="s">
        <v>196</v>
      </c>
      <c r="C35" s="213">
        <v>0.161</v>
      </c>
      <c r="D35" s="213">
        <v>0.14000000000000001</v>
      </c>
      <c r="E35" s="213">
        <v>0.14599999999999999</v>
      </c>
      <c r="F35" s="213">
        <v>0.13500000000000001</v>
      </c>
    </row>
    <row r="36" spans="2:6">
      <c r="B36" s="63" t="s">
        <v>195</v>
      </c>
      <c r="C36" s="212">
        <v>0.17699999999999999</v>
      </c>
      <c r="D36" s="212">
        <v>9.9000000000000005E-2</v>
      </c>
      <c r="E36" s="212">
        <v>0.1</v>
      </c>
      <c r="F36" s="212">
        <v>0.13500000000000001</v>
      </c>
    </row>
    <row r="38" spans="2:6">
      <c r="B38" s="319"/>
      <c r="C38" s="71" t="s">
        <v>192</v>
      </c>
      <c r="D38"/>
      <c r="E38"/>
      <c r="F38"/>
    </row>
    <row r="39" spans="2:6">
      <c r="B39" s="63" t="s">
        <v>201</v>
      </c>
      <c r="C39" s="212">
        <v>6.2E-2</v>
      </c>
      <c r="D39"/>
      <c r="E39"/>
      <c r="F39"/>
    </row>
    <row r="40" spans="2:6">
      <c r="B40" s="134" t="s">
        <v>200</v>
      </c>
      <c r="C40" s="213">
        <v>0.122</v>
      </c>
      <c r="D40"/>
      <c r="E40"/>
      <c r="F40"/>
    </row>
    <row r="41" spans="2:6">
      <c r="B41" s="63" t="s">
        <v>199</v>
      </c>
      <c r="C41" s="212">
        <v>0.29099999999999998</v>
      </c>
      <c r="D41"/>
      <c r="E41"/>
      <c r="F41"/>
    </row>
    <row r="42" spans="2:6">
      <c r="B42" s="134" t="s">
        <v>198</v>
      </c>
      <c r="C42" s="213">
        <v>0.16700000000000001</v>
      </c>
      <c r="D42"/>
      <c r="E42"/>
      <c r="F42"/>
    </row>
    <row r="43" spans="2:6">
      <c r="B43" s="63" t="s">
        <v>197</v>
      </c>
      <c r="C43" s="212">
        <v>8.8999999999999996E-2</v>
      </c>
      <c r="D43"/>
      <c r="E43"/>
      <c r="F43"/>
    </row>
    <row r="44" spans="2:6">
      <c r="B44" s="134" t="s">
        <v>196</v>
      </c>
      <c r="C44" s="213">
        <v>0.13500000000000001</v>
      </c>
      <c r="D44"/>
      <c r="E44"/>
      <c r="F44"/>
    </row>
    <row r="45" spans="2:6">
      <c r="B45" s="63" t="s">
        <v>195</v>
      </c>
      <c r="C45" s="212">
        <v>0.13500000000000001</v>
      </c>
      <c r="D45"/>
      <c r="E45"/>
      <c r="F45"/>
    </row>
  </sheetData>
  <mergeCells count="2">
    <mergeCell ref="B4:F4"/>
    <mergeCell ref="B5:F5"/>
  </mergeCells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J56"/>
  <sheetViews>
    <sheetView showGridLines="0" topLeftCell="E31" workbookViewId="0">
      <selection activeCell="G32" sqref="G32:O35"/>
    </sheetView>
  </sheetViews>
  <sheetFormatPr baseColWidth="10" defaultColWidth="8.83203125" defaultRowHeight="14" x14ac:dyDescent="0"/>
  <cols>
    <col min="1" max="5" width="8.83203125" style="319"/>
    <col min="7" max="15" width="8" customWidth="1"/>
  </cols>
  <sheetData>
    <row r="5" spans="1:36" ht="24" customHeight="1">
      <c r="G5" s="583" t="s">
        <v>114</v>
      </c>
      <c r="H5" s="584"/>
      <c r="I5" s="584"/>
      <c r="J5" s="584"/>
      <c r="K5" s="584"/>
      <c r="L5" s="584"/>
      <c r="M5" s="584"/>
      <c r="N5" s="584"/>
      <c r="O5" s="585"/>
    </row>
    <row r="6" spans="1:36" s="131" customFormat="1" ht="15.75" customHeight="1">
      <c r="A6" s="319"/>
      <c r="B6" s="319"/>
      <c r="C6" s="319"/>
      <c r="D6" s="319"/>
      <c r="E6" s="319"/>
      <c r="G6" s="586" t="s">
        <v>115</v>
      </c>
      <c r="H6" s="587"/>
      <c r="I6" s="587"/>
      <c r="J6" s="587"/>
      <c r="K6" s="587"/>
      <c r="L6" s="587"/>
      <c r="M6" s="587"/>
      <c r="N6" s="587"/>
      <c r="O6" s="588"/>
    </row>
    <row r="7" spans="1:36" ht="15">
      <c r="G7" s="658" t="s">
        <v>150</v>
      </c>
      <c r="H7" s="591" t="s">
        <v>98</v>
      </c>
      <c r="I7" s="599"/>
      <c r="J7" s="591" t="s">
        <v>99</v>
      </c>
      <c r="K7" s="599"/>
      <c r="L7" s="689" t="s">
        <v>103</v>
      </c>
      <c r="M7" s="688"/>
      <c r="N7" s="689" t="s">
        <v>112</v>
      </c>
      <c r="O7" s="688"/>
    </row>
    <row r="8" spans="1:36" ht="16" thickBot="1">
      <c r="G8" s="659"/>
      <c r="H8" s="274" t="s">
        <v>126</v>
      </c>
      <c r="I8" s="365" t="s">
        <v>127</v>
      </c>
      <c r="J8" s="274" t="s">
        <v>126</v>
      </c>
      <c r="K8" s="365" t="s">
        <v>127</v>
      </c>
      <c r="L8" s="274" t="s">
        <v>126</v>
      </c>
      <c r="M8" s="365" t="s">
        <v>127</v>
      </c>
      <c r="N8" s="274" t="s">
        <v>126</v>
      </c>
      <c r="O8" s="365" t="s">
        <v>127</v>
      </c>
      <c r="AD8" s="6" t="s">
        <v>189</v>
      </c>
      <c r="AE8" s="16">
        <v>198550</v>
      </c>
      <c r="AF8" s="17">
        <v>7.0000000000000007E-2</v>
      </c>
      <c r="AG8" s="16">
        <v>202220</v>
      </c>
      <c r="AH8" s="51">
        <v>0.08</v>
      </c>
      <c r="AI8" s="56">
        <v>204986</v>
      </c>
      <c r="AJ8" s="161">
        <v>0.08</v>
      </c>
    </row>
    <row r="9" spans="1:36" ht="15">
      <c r="G9" s="405" t="s">
        <v>132</v>
      </c>
      <c r="H9" s="272">
        <v>12</v>
      </c>
      <c r="I9" s="260">
        <v>2E-3</v>
      </c>
      <c r="J9" s="272">
        <v>24</v>
      </c>
      <c r="K9" s="260">
        <v>4.0000000000000001E-3</v>
      </c>
      <c r="L9" s="287">
        <v>22</v>
      </c>
      <c r="M9" s="282">
        <v>4.0000000000000001E-3</v>
      </c>
      <c r="N9" s="287">
        <v>20</v>
      </c>
      <c r="O9" s="282">
        <v>0</v>
      </c>
      <c r="Q9" s="371"/>
      <c r="R9" s="591" t="s">
        <v>98</v>
      </c>
      <c r="S9" s="599"/>
      <c r="T9" s="591" t="s">
        <v>99</v>
      </c>
      <c r="U9" s="599"/>
      <c r="V9" s="689" t="s">
        <v>103</v>
      </c>
      <c r="W9" s="688"/>
      <c r="X9" s="687" t="s">
        <v>112</v>
      </c>
      <c r="Y9" s="688"/>
      <c r="AD9" s="58" t="s">
        <v>171</v>
      </c>
      <c r="AE9" s="59">
        <v>19</v>
      </c>
      <c r="AF9" s="60">
        <v>2.5999999999999999E-2</v>
      </c>
      <c r="AG9" s="59">
        <v>2105</v>
      </c>
      <c r="AH9" s="60">
        <v>0.03</v>
      </c>
      <c r="AI9" s="61">
        <v>2487</v>
      </c>
      <c r="AJ9" s="160">
        <v>3.5400000000000001E-2</v>
      </c>
    </row>
    <row r="10" spans="1:36" ht="15">
      <c r="G10" s="384" t="s">
        <v>133</v>
      </c>
      <c r="H10" s="273">
        <v>46</v>
      </c>
      <c r="I10" s="209">
        <v>1.2999999999999999E-2</v>
      </c>
      <c r="J10" s="273">
        <v>34</v>
      </c>
      <c r="K10" s="209">
        <v>0.01</v>
      </c>
      <c r="L10" s="288">
        <v>40</v>
      </c>
      <c r="M10" s="283">
        <v>1.2E-2</v>
      </c>
      <c r="N10" s="288">
        <v>34</v>
      </c>
      <c r="O10" s="283">
        <v>0.01</v>
      </c>
      <c r="Q10" s="271"/>
      <c r="R10" s="274" t="s">
        <v>206</v>
      </c>
      <c r="S10" s="365" t="s">
        <v>207</v>
      </c>
      <c r="T10" s="274" t="s">
        <v>206</v>
      </c>
      <c r="U10" s="365" t="s">
        <v>207</v>
      </c>
      <c r="V10" s="369" t="s">
        <v>206</v>
      </c>
      <c r="W10" s="370" t="s">
        <v>207</v>
      </c>
      <c r="X10" s="372" t="s">
        <v>206</v>
      </c>
      <c r="Y10" s="370" t="s">
        <v>207</v>
      </c>
      <c r="AD10" s="5" t="s">
        <v>170</v>
      </c>
      <c r="AE10" s="7">
        <v>14</v>
      </c>
      <c r="AF10" s="49">
        <v>0.01</v>
      </c>
      <c r="AG10" s="7">
        <v>14</v>
      </c>
      <c r="AH10" s="49">
        <v>7.0000000000000001E-3</v>
      </c>
      <c r="AI10" s="52">
        <v>13</v>
      </c>
      <c r="AJ10" s="158">
        <v>7.0000000000000001E-3</v>
      </c>
    </row>
    <row r="11" spans="1:36" ht="15">
      <c r="G11" s="381" t="s">
        <v>134</v>
      </c>
      <c r="H11" s="272">
        <v>0</v>
      </c>
      <c r="I11" s="260">
        <v>0</v>
      </c>
      <c r="J11" s="272">
        <v>0</v>
      </c>
      <c r="K11" s="260">
        <v>0</v>
      </c>
      <c r="L11" s="287">
        <v>0</v>
      </c>
      <c r="M11" s="282">
        <v>0</v>
      </c>
      <c r="N11" s="287">
        <v>0</v>
      </c>
      <c r="O11" s="282">
        <v>0</v>
      </c>
      <c r="Q11" s="47" t="s">
        <v>175</v>
      </c>
      <c r="R11" s="359">
        <v>107</v>
      </c>
      <c r="S11" s="260">
        <v>0.01</v>
      </c>
      <c r="T11" s="359">
        <v>117</v>
      </c>
      <c r="U11" s="260">
        <v>0.01</v>
      </c>
      <c r="V11" s="359">
        <v>138</v>
      </c>
      <c r="W11" s="260">
        <v>0.01</v>
      </c>
      <c r="X11" s="142" t="e">
        <f>AVERAGE(#REF!)</f>
        <v>#REF!</v>
      </c>
      <c r="Y11" s="260" t="e">
        <f>AVERAGE(#REF!)</f>
        <v>#REF!</v>
      </c>
      <c r="AD11" s="58" t="s">
        <v>169</v>
      </c>
      <c r="AE11" s="59">
        <v>1485</v>
      </c>
      <c r="AF11" s="60">
        <v>3.0000000000000001E-3</v>
      </c>
      <c r="AG11" s="59">
        <v>17</v>
      </c>
      <c r="AH11" s="60">
        <v>3.0000000000000001E-3</v>
      </c>
      <c r="AI11" s="61">
        <v>20</v>
      </c>
      <c r="AJ11" s="160">
        <v>4.0000000000000001E-3</v>
      </c>
    </row>
    <row r="12" spans="1:36" ht="15">
      <c r="G12" s="384" t="s">
        <v>135</v>
      </c>
      <c r="H12" s="273">
        <v>46</v>
      </c>
      <c r="I12" s="209">
        <v>0.01</v>
      </c>
      <c r="J12" s="273">
        <v>39</v>
      </c>
      <c r="K12" s="209">
        <v>8.0000000000000002E-3</v>
      </c>
      <c r="L12" s="288">
        <v>34</v>
      </c>
      <c r="M12" s="283">
        <v>7.0000000000000001E-3</v>
      </c>
      <c r="N12" s="288">
        <v>38</v>
      </c>
      <c r="O12" s="283">
        <v>0.01</v>
      </c>
      <c r="Q12" s="265" t="s">
        <v>176</v>
      </c>
      <c r="R12" s="373">
        <v>13</v>
      </c>
      <c r="S12" s="209">
        <v>0.01</v>
      </c>
      <c r="T12" s="373">
        <v>14</v>
      </c>
      <c r="U12" s="209">
        <v>0.01</v>
      </c>
      <c r="V12" s="373">
        <v>13</v>
      </c>
      <c r="W12" s="209">
        <v>0.01</v>
      </c>
      <c r="X12" s="264" t="e">
        <f>MEDIAN(#REF!)</f>
        <v>#REF!</v>
      </c>
      <c r="Y12" s="266" t="e">
        <f>MEDIAN(#REF!)</f>
        <v>#REF!</v>
      </c>
      <c r="AD12" s="5" t="s">
        <v>168</v>
      </c>
      <c r="AE12" s="7">
        <v>53</v>
      </c>
      <c r="AF12" s="49">
        <v>7.4999999999999997E-2</v>
      </c>
      <c r="AG12" s="7">
        <v>1728</v>
      </c>
      <c r="AH12" s="49">
        <v>8.7999999999999995E-2</v>
      </c>
      <c r="AI12" s="52">
        <v>2102</v>
      </c>
      <c r="AJ12" s="158">
        <v>0.105</v>
      </c>
    </row>
    <row r="13" spans="1:36" ht="15">
      <c r="G13" s="381" t="s">
        <v>136</v>
      </c>
      <c r="H13" s="272">
        <v>47</v>
      </c>
      <c r="I13" s="260">
        <v>1.6E-2</v>
      </c>
      <c r="J13" s="272">
        <v>61</v>
      </c>
      <c r="K13" s="260">
        <v>2.1000000000000001E-2</v>
      </c>
      <c r="L13" s="287">
        <v>61</v>
      </c>
      <c r="M13" s="282">
        <v>2.1000000000000001E-2</v>
      </c>
      <c r="N13" s="287">
        <v>41</v>
      </c>
      <c r="O13" s="282">
        <v>0.01</v>
      </c>
      <c r="Q13" s="79" t="s">
        <v>173</v>
      </c>
      <c r="R13" s="374">
        <v>345.34</v>
      </c>
      <c r="S13" s="322">
        <v>0.01</v>
      </c>
      <c r="T13" s="374">
        <v>402.84</v>
      </c>
      <c r="U13" s="322">
        <v>0.02</v>
      </c>
      <c r="V13" s="374">
        <v>490.77</v>
      </c>
      <c r="W13" s="322">
        <v>0.02</v>
      </c>
      <c r="X13" s="368" t="e">
        <f>STDEV(#REF!)</f>
        <v>#REF!</v>
      </c>
      <c r="Y13" s="322" t="e">
        <f>STDEV(#REF!)</f>
        <v>#REF!</v>
      </c>
      <c r="AD13" s="58" t="s">
        <v>167</v>
      </c>
      <c r="AE13" s="59">
        <v>3</v>
      </c>
      <c r="AF13" s="60">
        <v>3.1E-2</v>
      </c>
      <c r="AG13" s="59">
        <v>45</v>
      </c>
      <c r="AH13" s="60">
        <v>2.8000000000000001E-2</v>
      </c>
      <c r="AI13" s="61">
        <v>45</v>
      </c>
      <c r="AJ13" s="160">
        <v>2.9000000000000001E-2</v>
      </c>
    </row>
    <row r="14" spans="1:36" ht="15">
      <c r="G14" s="384" t="s">
        <v>137</v>
      </c>
      <c r="H14" s="273">
        <v>3</v>
      </c>
      <c r="I14" s="209">
        <v>2E-3</v>
      </c>
      <c r="J14" s="273">
        <v>3</v>
      </c>
      <c r="K14" s="209">
        <v>2E-3</v>
      </c>
      <c r="L14" s="288">
        <v>2</v>
      </c>
      <c r="M14" s="283">
        <v>1E-3</v>
      </c>
      <c r="N14" s="288">
        <v>1</v>
      </c>
      <c r="O14" s="283">
        <v>0</v>
      </c>
      <c r="AD14" s="5" t="s">
        <v>166</v>
      </c>
      <c r="AE14" s="7">
        <v>6</v>
      </c>
      <c r="AF14" s="49">
        <v>2E-3</v>
      </c>
      <c r="AG14" s="7">
        <v>5</v>
      </c>
      <c r="AH14" s="49">
        <v>3.0000000000000001E-3</v>
      </c>
      <c r="AI14" s="52">
        <v>2</v>
      </c>
      <c r="AJ14" s="158">
        <v>1E-3</v>
      </c>
    </row>
    <row r="15" spans="1:36" ht="15">
      <c r="G15" s="381" t="s">
        <v>138</v>
      </c>
      <c r="H15" s="272">
        <v>0</v>
      </c>
      <c r="I15" s="260">
        <v>0</v>
      </c>
      <c r="J15" s="272">
        <v>0</v>
      </c>
      <c r="K15" s="260">
        <v>0</v>
      </c>
      <c r="L15" s="287">
        <v>0</v>
      </c>
      <c r="M15" s="282">
        <v>0</v>
      </c>
      <c r="N15" s="287">
        <v>0</v>
      </c>
      <c r="O15" s="282">
        <v>0</v>
      </c>
      <c r="AD15" s="58" t="s">
        <v>165</v>
      </c>
      <c r="AE15" s="59">
        <v>36</v>
      </c>
      <c r="AF15" s="60">
        <v>6.0000000000000001E-3</v>
      </c>
      <c r="AG15" s="59">
        <v>8</v>
      </c>
      <c r="AH15" s="60">
        <v>8.0000000000000002E-3</v>
      </c>
      <c r="AI15" s="61">
        <v>6</v>
      </c>
      <c r="AJ15" s="160">
        <v>6.0000000000000001E-3</v>
      </c>
    </row>
    <row r="16" spans="1:36" ht="15">
      <c r="G16" s="384" t="s">
        <v>139</v>
      </c>
      <c r="H16" s="273">
        <v>100</v>
      </c>
      <c r="I16" s="209">
        <v>1.2999999999999999E-2</v>
      </c>
      <c r="J16" s="273">
        <v>97</v>
      </c>
      <c r="K16" s="209">
        <v>1.2999999999999999E-2</v>
      </c>
      <c r="L16" s="288">
        <v>95</v>
      </c>
      <c r="M16" s="283">
        <v>1.2999999999999999E-2</v>
      </c>
      <c r="N16" s="288">
        <v>108</v>
      </c>
      <c r="O16" s="283">
        <v>0.01</v>
      </c>
      <c r="AD16" s="5" t="s">
        <v>164</v>
      </c>
      <c r="AE16" s="7">
        <v>2</v>
      </c>
      <c r="AF16" s="49">
        <v>4.0000000000000001E-3</v>
      </c>
      <c r="AG16" s="7">
        <v>28</v>
      </c>
      <c r="AH16" s="49">
        <v>3.0000000000000001E-3</v>
      </c>
      <c r="AI16" s="52">
        <v>41</v>
      </c>
      <c r="AJ16" s="158">
        <v>4.0000000000000001E-3</v>
      </c>
    </row>
    <row r="17" spans="1:36" s="1" customFormat="1" ht="15">
      <c r="A17" s="319"/>
      <c r="B17" s="319"/>
      <c r="C17" s="319"/>
      <c r="D17" s="319"/>
      <c r="E17" s="319"/>
      <c r="G17" s="381" t="s">
        <v>140</v>
      </c>
      <c r="H17" s="272">
        <v>2</v>
      </c>
      <c r="I17" s="260">
        <v>0.01</v>
      </c>
      <c r="J17" s="272">
        <v>1</v>
      </c>
      <c r="K17" s="260">
        <v>0</v>
      </c>
      <c r="L17" s="287">
        <v>2</v>
      </c>
      <c r="M17" s="282">
        <v>0.01</v>
      </c>
      <c r="N17" s="287">
        <v>9</v>
      </c>
      <c r="O17" s="282">
        <v>0.03</v>
      </c>
      <c r="AD17" s="58" t="s">
        <v>163</v>
      </c>
      <c r="AE17" s="59">
        <v>2</v>
      </c>
      <c r="AF17" s="60">
        <v>1E-3</v>
      </c>
      <c r="AG17" s="59">
        <v>1</v>
      </c>
      <c r="AH17" s="60">
        <v>0</v>
      </c>
      <c r="AI17" s="61">
        <v>2</v>
      </c>
      <c r="AJ17" s="160">
        <v>1E-3</v>
      </c>
    </row>
    <row r="18" spans="1:36" ht="15">
      <c r="G18" s="382" t="s">
        <v>141</v>
      </c>
      <c r="H18" s="284">
        <v>2</v>
      </c>
      <c r="I18" s="266">
        <v>1E-3</v>
      </c>
      <c r="J18" s="284">
        <v>1</v>
      </c>
      <c r="K18" s="266">
        <v>0</v>
      </c>
      <c r="L18" s="289">
        <v>2</v>
      </c>
      <c r="M18" s="128">
        <v>1E-3</v>
      </c>
      <c r="N18" s="289">
        <v>2</v>
      </c>
      <c r="O18" s="128">
        <v>0</v>
      </c>
      <c r="AD18" s="5" t="s">
        <v>219</v>
      </c>
      <c r="AE18" s="7">
        <v>100</v>
      </c>
      <c r="AF18" s="49">
        <v>6.0000000000000001E-3</v>
      </c>
      <c r="AG18" s="7">
        <v>1</v>
      </c>
      <c r="AH18" s="49">
        <v>3.0000000000000001E-3</v>
      </c>
      <c r="AI18" s="52">
        <v>2</v>
      </c>
      <c r="AJ18" s="158">
        <v>7.0000000000000001E-3</v>
      </c>
    </row>
    <row r="19" spans="1:36" ht="15">
      <c r="G19" s="381" t="s">
        <v>142</v>
      </c>
      <c r="H19" s="272">
        <v>2</v>
      </c>
      <c r="I19" s="260">
        <v>4.0000000000000001E-3</v>
      </c>
      <c r="J19" s="272">
        <v>28</v>
      </c>
      <c r="K19" s="260">
        <v>3.0000000000000001E-3</v>
      </c>
      <c r="L19" s="287">
        <v>41</v>
      </c>
      <c r="M19" s="282">
        <v>4.0000000000000001E-3</v>
      </c>
      <c r="N19" s="287">
        <v>40</v>
      </c>
      <c r="O19" s="282">
        <v>0</v>
      </c>
      <c r="AD19" s="4" t="s">
        <v>162</v>
      </c>
      <c r="AE19" s="10">
        <v>100</v>
      </c>
      <c r="AF19" s="50">
        <v>1.2999999999999999E-2</v>
      </c>
      <c r="AG19" s="10">
        <v>97</v>
      </c>
      <c r="AH19" s="50">
        <v>1.2999999999999999E-2</v>
      </c>
      <c r="AI19" s="54">
        <v>95</v>
      </c>
      <c r="AJ19" s="159">
        <v>1.2999999999999999E-2</v>
      </c>
    </row>
    <row r="20" spans="1:36" ht="15">
      <c r="G20" s="382" t="s">
        <v>143</v>
      </c>
      <c r="H20" s="284">
        <v>36</v>
      </c>
      <c r="I20" s="266">
        <v>6.0000000000000001E-3</v>
      </c>
      <c r="J20" s="284">
        <v>8</v>
      </c>
      <c r="K20" s="266">
        <v>8.0000000000000002E-3</v>
      </c>
      <c r="L20" s="289">
        <v>6</v>
      </c>
      <c r="M20" s="128">
        <v>6.0000000000000001E-3</v>
      </c>
      <c r="N20" s="289">
        <v>6</v>
      </c>
      <c r="O20" s="128">
        <v>0.01</v>
      </c>
      <c r="AD20" s="5" t="s">
        <v>161</v>
      </c>
      <c r="AE20" s="7">
        <v>0</v>
      </c>
      <c r="AF20" s="49">
        <v>0</v>
      </c>
      <c r="AG20" s="7">
        <v>0</v>
      </c>
      <c r="AH20" s="49">
        <v>0</v>
      </c>
      <c r="AI20" s="52">
        <v>0</v>
      </c>
      <c r="AJ20" s="158">
        <v>0</v>
      </c>
    </row>
    <row r="21" spans="1:36" ht="15">
      <c r="G21" s="381" t="s">
        <v>144</v>
      </c>
      <c r="H21" s="272">
        <v>6</v>
      </c>
      <c r="I21" s="260">
        <v>2E-3</v>
      </c>
      <c r="J21" s="272">
        <v>5</v>
      </c>
      <c r="K21" s="260">
        <v>3.0000000000000001E-3</v>
      </c>
      <c r="L21" s="287">
        <v>2</v>
      </c>
      <c r="M21" s="282">
        <v>1E-3</v>
      </c>
      <c r="N21" s="287">
        <v>2</v>
      </c>
      <c r="O21" s="282">
        <v>0</v>
      </c>
      <c r="AD21" s="4" t="s">
        <v>172</v>
      </c>
      <c r="AE21" s="10">
        <v>3</v>
      </c>
      <c r="AF21" s="50">
        <v>2E-3</v>
      </c>
      <c r="AG21" s="10">
        <v>3</v>
      </c>
      <c r="AH21" s="50">
        <v>2E-3</v>
      </c>
      <c r="AI21" s="54">
        <v>2</v>
      </c>
      <c r="AJ21" s="159">
        <v>1E-3</v>
      </c>
    </row>
    <row r="22" spans="1:36" ht="15">
      <c r="G22" s="382" t="s">
        <v>145</v>
      </c>
      <c r="H22" s="284">
        <v>3</v>
      </c>
      <c r="I22" s="266">
        <v>3.1E-2</v>
      </c>
      <c r="J22" s="284">
        <v>45</v>
      </c>
      <c r="K22" s="266">
        <v>2.8000000000000001E-2</v>
      </c>
      <c r="L22" s="289">
        <v>45</v>
      </c>
      <c r="M22" s="128">
        <v>2.9000000000000001E-2</v>
      </c>
      <c r="N22" s="289">
        <v>55</v>
      </c>
      <c r="O22" s="128">
        <v>0.04</v>
      </c>
      <c r="AD22" s="5" t="s">
        <v>160</v>
      </c>
      <c r="AE22" s="7">
        <v>47</v>
      </c>
      <c r="AF22" s="49">
        <v>1.6E-2</v>
      </c>
      <c r="AG22" s="7">
        <v>61</v>
      </c>
      <c r="AH22" s="49">
        <v>2.1000000000000001E-2</v>
      </c>
      <c r="AI22" s="52">
        <v>61</v>
      </c>
      <c r="AJ22" s="158">
        <v>2.1000000000000001E-2</v>
      </c>
    </row>
    <row r="23" spans="1:36" ht="15">
      <c r="G23" s="381" t="s">
        <v>146</v>
      </c>
      <c r="H23" s="275">
        <v>1485</v>
      </c>
      <c r="I23" s="260">
        <v>0.08</v>
      </c>
      <c r="J23" s="275">
        <v>1728</v>
      </c>
      <c r="K23" s="260">
        <v>0.09</v>
      </c>
      <c r="L23" s="290">
        <v>2102</v>
      </c>
      <c r="M23" s="282">
        <v>0.1</v>
      </c>
      <c r="N23" s="290">
        <v>2444</v>
      </c>
      <c r="O23" s="282">
        <v>0.12</v>
      </c>
      <c r="AD23" s="4" t="s">
        <v>159</v>
      </c>
      <c r="AE23" s="10">
        <v>46</v>
      </c>
      <c r="AF23" s="50">
        <v>0.01</v>
      </c>
      <c r="AG23" s="10">
        <v>39</v>
      </c>
      <c r="AH23" s="50">
        <v>8.0000000000000002E-3</v>
      </c>
      <c r="AI23" s="54">
        <v>34</v>
      </c>
      <c r="AJ23" s="159">
        <v>7.0000000000000001E-3</v>
      </c>
    </row>
    <row r="24" spans="1:36" ht="15">
      <c r="G24" s="382" t="s">
        <v>147</v>
      </c>
      <c r="H24" s="285">
        <v>6</v>
      </c>
      <c r="I24" s="266">
        <v>0.01</v>
      </c>
      <c r="J24" s="284">
        <v>6</v>
      </c>
      <c r="K24" s="266">
        <v>0.01</v>
      </c>
      <c r="L24" s="289">
        <v>8</v>
      </c>
      <c r="M24" s="128">
        <v>0.01</v>
      </c>
      <c r="N24" s="289">
        <v>1</v>
      </c>
      <c r="O24" s="128">
        <v>0</v>
      </c>
      <c r="AD24" s="5" t="s">
        <v>158</v>
      </c>
      <c r="AE24" s="7">
        <v>0</v>
      </c>
      <c r="AF24" s="49">
        <v>0</v>
      </c>
      <c r="AG24" s="7">
        <v>0</v>
      </c>
      <c r="AH24" s="49">
        <v>0</v>
      </c>
      <c r="AI24" s="52">
        <v>0</v>
      </c>
      <c r="AJ24" s="158">
        <v>0</v>
      </c>
    </row>
    <row r="25" spans="1:36" ht="15">
      <c r="G25" s="381" t="s">
        <v>148</v>
      </c>
      <c r="H25" s="272">
        <v>14</v>
      </c>
      <c r="I25" s="260">
        <v>0.01</v>
      </c>
      <c r="J25" s="272">
        <v>14</v>
      </c>
      <c r="K25" s="260">
        <v>7.0000000000000001E-3</v>
      </c>
      <c r="L25" s="287">
        <v>13</v>
      </c>
      <c r="M25" s="282">
        <v>7.0000000000000001E-3</v>
      </c>
      <c r="N25" s="287">
        <v>24</v>
      </c>
      <c r="O25" s="282">
        <v>0</v>
      </c>
      <c r="AD25" s="4" t="s">
        <v>157</v>
      </c>
      <c r="AE25" s="10">
        <v>46</v>
      </c>
      <c r="AF25" s="50">
        <v>1.2999999999999999E-2</v>
      </c>
      <c r="AG25" s="10">
        <v>34</v>
      </c>
      <c r="AH25" s="50">
        <v>0.01</v>
      </c>
      <c r="AI25" s="54">
        <v>40</v>
      </c>
      <c r="AJ25" s="159">
        <v>1.2E-2</v>
      </c>
    </row>
    <row r="26" spans="1:36" ht="15">
      <c r="G26" s="385" t="s">
        <v>149</v>
      </c>
      <c r="H26" s="286">
        <v>19</v>
      </c>
      <c r="I26" s="267">
        <v>2.5999999999999999E-2</v>
      </c>
      <c r="J26" s="286">
        <v>14</v>
      </c>
      <c r="K26" s="267">
        <v>0.01</v>
      </c>
      <c r="L26" s="291">
        <v>13</v>
      </c>
      <c r="M26" s="129">
        <v>0.01</v>
      </c>
      <c r="N26" s="291">
        <v>16</v>
      </c>
      <c r="O26" s="129">
        <v>0.01</v>
      </c>
      <c r="AD26" s="5" t="s">
        <v>156</v>
      </c>
      <c r="AE26" s="7">
        <v>12</v>
      </c>
      <c r="AF26" s="49">
        <v>2E-3</v>
      </c>
      <c r="AG26" s="7">
        <v>24</v>
      </c>
      <c r="AH26" s="49">
        <v>4.0000000000000001E-3</v>
      </c>
      <c r="AI26" s="52">
        <v>22</v>
      </c>
      <c r="AJ26" s="158">
        <v>4.0000000000000001E-3</v>
      </c>
    </row>
    <row r="28" spans="1:36">
      <c r="G28" s="131"/>
      <c r="H28" s="137">
        <f>AVERAGE(H9:H26)</f>
        <v>101.61111111111111</v>
      </c>
      <c r="I28" s="132">
        <f t="shared" ref="I28:M28" si="0">AVERAGE(I9:I26)</f>
        <v>1.3111111111111112E-2</v>
      </c>
      <c r="J28" s="137">
        <f t="shared" si="0"/>
        <v>117.11111111111111</v>
      </c>
      <c r="K28" s="132">
        <f t="shared" si="0"/>
        <v>1.2055555555555557E-2</v>
      </c>
      <c r="L28" s="137">
        <f t="shared" si="0"/>
        <v>138.22222222222223</v>
      </c>
      <c r="M28" s="132">
        <f t="shared" si="0"/>
        <v>1.3111111111111113E-2</v>
      </c>
      <c r="N28" s="131"/>
      <c r="O28" s="131"/>
    </row>
    <row r="29" spans="1:36" s="131" customFormat="1">
      <c r="A29" s="319"/>
      <c r="B29" s="319"/>
      <c r="C29" s="319"/>
      <c r="D29" s="319"/>
      <c r="E29" s="319"/>
      <c r="G29"/>
      <c r="H29" s="137">
        <f>MEDIAN(H9:H26)</f>
        <v>9</v>
      </c>
      <c r="I29" s="132">
        <f t="shared" ref="I29:M29" si="1">MEDIAN(I9:I26)</f>
        <v>0.01</v>
      </c>
      <c r="J29" s="137">
        <f t="shared" si="1"/>
        <v>14</v>
      </c>
      <c r="K29" s="132">
        <f t="shared" si="1"/>
        <v>7.4999999999999997E-3</v>
      </c>
      <c r="L29" s="137">
        <f t="shared" si="1"/>
        <v>13</v>
      </c>
      <c r="M29" s="132">
        <f t="shared" si="1"/>
        <v>7.0000000000000001E-3</v>
      </c>
      <c r="N29"/>
      <c r="O29"/>
    </row>
    <row r="30" spans="1:36">
      <c r="H30">
        <f>STDEV(H9:H26)</f>
        <v>346.23336891702678</v>
      </c>
      <c r="I30" s="131">
        <f t="shared" ref="I30:M30" si="2">STDEV(I9:I26)</f>
        <v>1.8789511745492135E-2</v>
      </c>
      <c r="J30" s="131">
        <f t="shared" si="2"/>
        <v>402.84530513496247</v>
      </c>
      <c r="K30" s="131">
        <f t="shared" si="2"/>
        <v>2.0853754697111985E-2</v>
      </c>
      <c r="L30" s="131">
        <f t="shared" si="2"/>
        <v>490.77688180314516</v>
      </c>
      <c r="M30" s="131">
        <f t="shared" si="2"/>
        <v>2.2970284868240196E-2</v>
      </c>
    </row>
    <row r="32" spans="1:36" ht="15">
      <c r="G32" s="371"/>
      <c r="H32" s="591" t="s">
        <v>98</v>
      </c>
      <c r="I32" s="599"/>
      <c r="J32" s="591" t="s">
        <v>99</v>
      </c>
      <c r="K32" s="599"/>
      <c r="L32" s="689" t="s">
        <v>103</v>
      </c>
      <c r="M32" s="688"/>
      <c r="N32" s="687" t="s">
        <v>112</v>
      </c>
      <c r="O32" s="688"/>
    </row>
    <row r="33" spans="7:15" ht="15">
      <c r="G33" s="271"/>
      <c r="H33" s="274" t="s">
        <v>126</v>
      </c>
      <c r="I33" s="365" t="s">
        <v>127</v>
      </c>
      <c r="J33" s="274" t="s">
        <v>126</v>
      </c>
      <c r="K33" s="365" t="s">
        <v>127</v>
      </c>
      <c r="L33" s="274" t="s">
        <v>126</v>
      </c>
      <c r="M33" s="365" t="s">
        <v>127</v>
      </c>
      <c r="N33" s="274" t="s">
        <v>126</v>
      </c>
      <c r="O33" s="365" t="s">
        <v>127</v>
      </c>
    </row>
    <row r="34" spans="7:15" ht="15">
      <c r="G34" s="446" t="s">
        <v>175</v>
      </c>
      <c r="H34" s="452">
        <v>107</v>
      </c>
      <c r="I34" s="439">
        <v>0.01</v>
      </c>
      <c r="J34" s="452">
        <v>117</v>
      </c>
      <c r="K34" s="439">
        <v>0.01</v>
      </c>
      <c r="L34" s="452">
        <v>138</v>
      </c>
      <c r="M34" s="439">
        <v>0.01</v>
      </c>
      <c r="N34" s="440">
        <f>AVERAGE(N9:N26)</f>
        <v>157.83333333333334</v>
      </c>
      <c r="O34" s="439">
        <f>AVERAGE(O9:O26)</f>
        <v>1.3888888888888888E-2</v>
      </c>
    </row>
    <row r="35" spans="7:15" ht="15">
      <c r="G35" s="271" t="s">
        <v>176</v>
      </c>
      <c r="H35" s="386">
        <v>13</v>
      </c>
      <c r="I35" s="135">
        <v>0.01</v>
      </c>
      <c r="J35" s="386">
        <v>14</v>
      </c>
      <c r="K35" s="135">
        <v>0.01</v>
      </c>
      <c r="L35" s="386">
        <v>13</v>
      </c>
      <c r="M35" s="135">
        <v>0.01</v>
      </c>
      <c r="N35" s="387">
        <f>MEDIAN(N9:N26)</f>
        <v>18</v>
      </c>
      <c r="O35" s="267">
        <f>MEDIAN(O9:O26)</f>
        <v>5.0000000000000001E-3</v>
      </c>
    </row>
    <row r="36" spans="7:15" ht="15">
      <c r="G36" s="79" t="s">
        <v>173</v>
      </c>
      <c r="H36" s="374">
        <v>345.34</v>
      </c>
      <c r="I36" s="322">
        <v>0.01</v>
      </c>
      <c r="J36" s="374">
        <v>402.84</v>
      </c>
      <c r="K36" s="322">
        <v>0.02</v>
      </c>
      <c r="L36" s="374">
        <v>490.77</v>
      </c>
      <c r="M36" s="322">
        <v>0.02</v>
      </c>
      <c r="N36" s="368">
        <f>STDEV(N9:N26)</f>
        <v>571.20412030973966</v>
      </c>
      <c r="O36" s="322">
        <f>STDEV(O9:O26)</f>
        <v>2.8725657498007082E-2</v>
      </c>
    </row>
    <row r="37" spans="7:15" s="319" customFormat="1" ht="15">
      <c r="G37" s="261"/>
      <c r="H37" s="142"/>
      <c r="I37" s="146"/>
      <c r="J37" s="142"/>
      <c r="K37" s="146"/>
      <c r="L37" s="142"/>
      <c r="M37" s="146"/>
      <c r="N37" s="142"/>
      <c r="O37" s="146"/>
    </row>
    <row r="38" spans="7:15" ht="15">
      <c r="G38" s="5"/>
      <c r="H38" s="8"/>
      <c r="I38" s="49"/>
      <c r="J38" s="53"/>
    </row>
    <row r="39" spans="7:15" ht="15">
      <c r="G39" s="58" t="s">
        <v>171</v>
      </c>
      <c r="H39" s="60">
        <v>2.5999999999999999E-2</v>
      </c>
      <c r="I39" s="60">
        <v>0.03</v>
      </c>
      <c r="J39" s="62">
        <v>3.5400000000000001E-2</v>
      </c>
      <c r="K39">
        <v>1</v>
      </c>
    </row>
    <row r="40" spans="7:15" ht="15">
      <c r="G40" s="5" t="s">
        <v>170</v>
      </c>
      <c r="H40" s="49">
        <v>0.01</v>
      </c>
      <c r="I40" s="49">
        <v>7.0000000000000001E-3</v>
      </c>
      <c r="J40" s="53">
        <v>7.0000000000000001E-3</v>
      </c>
    </row>
    <row r="41" spans="7:15" ht="15">
      <c r="G41" s="58" t="s">
        <v>169</v>
      </c>
      <c r="H41" s="60">
        <v>3.0000000000000001E-3</v>
      </c>
      <c r="I41" s="60">
        <v>3.0000000000000001E-3</v>
      </c>
      <c r="J41" s="62">
        <v>4.0000000000000001E-3</v>
      </c>
    </row>
    <row r="42" spans="7:15" ht="15">
      <c r="G42" s="5" t="s">
        <v>168</v>
      </c>
      <c r="H42" s="49">
        <v>7.4999999999999997E-2</v>
      </c>
      <c r="I42" s="49">
        <v>8.7999999999999995E-2</v>
      </c>
      <c r="J42" s="53">
        <v>0.105</v>
      </c>
    </row>
    <row r="43" spans="7:15" ht="15">
      <c r="G43" s="58" t="s">
        <v>167</v>
      </c>
      <c r="H43" s="60">
        <v>3.1E-2</v>
      </c>
      <c r="I43" s="60">
        <v>2.8000000000000001E-2</v>
      </c>
      <c r="J43" s="62">
        <v>2.9000000000000001E-2</v>
      </c>
    </row>
    <row r="44" spans="7:15" ht="15">
      <c r="G44" s="5" t="s">
        <v>166</v>
      </c>
      <c r="H44" s="49">
        <v>2E-3</v>
      </c>
      <c r="I44" s="49">
        <v>3.0000000000000001E-3</v>
      </c>
      <c r="J44" s="53">
        <v>1E-3</v>
      </c>
    </row>
    <row r="45" spans="7:15" ht="15">
      <c r="G45" s="58" t="s">
        <v>165</v>
      </c>
      <c r="H45" s="60">
        <v>6.0000000000000001E-3</v>
      </c>
      <c r="I45" s="60">
        <v>8.0000000000000002E-3</v>
      </c>
      <c r="J45" s="62">
        <v>6.0000000000000001E-3</v>
      </c>
    </row>
    <row r="46" spans="7:15" ht="15">
      <c r="G46" s="5" t="s">
        <v>164</v>
      </c>
      <c r="H46" s="49">
        <v>4.0000000000000001E-3</v>
      </c>
      <c r="I46" s="49">
        <v>3.0000000000000001E-3</v>
      </c>
      <c r="J46" s="53">
        <v>4.0000000000000001E-3</v>
      </c>
    </row>
    <row r="47" spans="7:15" ht="15">
      <c r="G47" s="58" t="s">
        <v>163</v>
      </c>
      <c r="H47" s="60">
        <v>1E-3</v>
      </c>
      <c r="I47" s="60">
        <v>0</v>
      </c>
      <c r="J47" s="62">
        <v>1E-3</v>
      </c>
    </row>
    <row r="48" spans="7:15" ht="15">
      <c r="G48" s="5" t="s">
        <v>219</v>
      </c>
      <c r="H48" s="49">
        <v>6.0000000000000001E-3</v>
      </c>
      <c r="I48" s="49">
        <v>3.0000000000000001E-3</v>
      </c>
      <c r="J48" s="53">
        <v>7.0000000000000001E-3</v>
      </c>
    </row>
    <row r="49" spans="7:10" ht="15">
      <c r="G49" s="4" t="s">
        <v>162</v>
      </c>
      <c r="H49" s="50">
        <v>1.2999999999999999E-2</v>
      </c>
      <c r="I49" s="50">
        <v>1.2999999999999999E-2</v>
      </c>
      <c r="J49" s="55">
        <v>1.2999999999999999E-2</v>
      </c>
    </row>
    <row r="50" spans="7:10" ht="15">
      <c r="G50" s="5" t="s">
        <v>161</v>
      </c>
      <c r="H50" s="49">
        <v>0</v>
      </c>
      <c r="I50" s="49">
        <v>0</v>
      </c>
      <c r="J50" s="53">
        <v>0</v>
      </c>
    </row>
    <row r="51" spans="7:10" ht="15">
      <c r="G51" s="4" t="s">
        <v>172</v>
      </c>
      <c r="H51" s="50">
        <v>2E-3</v>
      </c>
      <c r="I51" s="50">
        <v>2E-3</v>
      </c>
      <c r="J51" s="55">
        <v>1E-3</v>
      </c>
    </row>
    <row r="52" spans="7:10" ht="15">
      <c r="G52" s="5" t="s">
        <v>160</v>
      </c>
      <c r="H52" s="49">
        <v>1.6E-2</v>
      </c>
      <c r="I52" s="49">
        <v>2.1000000000000001E-2</v>
      </c>
      <c r="J52" s="53">
        <v>2.1000000000000001E-2</v>
      </c>
    </row>
    <row r="53" spans="7:10" ht="15">
      <c r="G53" s="4" t="s">
        <v>159</v>
      </c>
      <c r="H53" s="50">
        <v>0.01</v>
      </c>
      <c r="I53" s="50">
        <v>8.0000000000000002E-3</v>
      </c>
      <c r="J53" s="55">
        <v>7.0000000000000001E-3</v>
      </c>
    </row>
    <row r="54" spans="7:10" ht="15">
      <c r="G54" s="5" t="s">
        <v>158</v>
      </c>
      <c r="H54" s="49">
        <v>0</v>
      </c>
      <c r="I54" s="49">
        <v>0</v>
      </c>
      <c r="J54" s="53">
        <v>0</v>
      </c>
    </row>
    <row r="55" spans="7:10" ht="15">
      <c r="G55" s="4" t="s">
        <v>157</v>
      </c>
      <c r="H55" s="50">
        <v>1.2999999999999999E-2</v>
      </c>
      <c r="I55" s="50">
        <v>0.01</v>
      </c>
      <c r="J55" s="55">
        <v>1.2E-2</v>
      </c>
    </row>
    <row r="56" spans="7:10" ht="16" thickBot="1">
      <c r="G56" s="6" t="s">
        <v>156</v>
      </c>
      <c r="H56" s="51">
        <v>2E-3</v>
      </c>
      <c r="I56" s="51">
        <v>4.0000000000000001E-3</v>
      </c>
      <c r="J56" s="57">
        <v>4.0000000000000001E-3</v>
      </c>
    </row>
  </sheetData>
  <sortState ref="G42:J60">
    <sortCondition descending="1" ref="G42:G60"/>
  </sortState>
  <mergeCells count="15">
    <mergeCell ref="R9:S9"/>
    <mergeCell ref="T9:U9"/>
    <mergeCell ref="V9:W9"/>
    <mergeCell ref="X9:Y9"/>
    <mergeCell ref="N7:O7"/>
    <mergeCell ref="G5:O5"/>
    <mergeCell ref="G6:O6"/>
    <mergeCell ref="N32:O32"/>
    <mergeCell ref="H7:I7"/>
    <mergeCell ref="J7:K7"/>
    <mergeCell ref="L7:M7"/>
    <mergeCell ref="H32:I32"/>
    <mergeCell ref="J32:K32"/>
    <mergeCell ref="L32:M32"/>
    <mergeCell ref="G7:G8"/>
  </mergeCells>
  <phoneticPr fontId="16" type="noConversion"/>
  <pageMargins left="0.7" right="0.7" top="0.75" bottom="0.75" header="0.3" footer="0.3"/>
  <ignoredErrors>
    <ignoredError sqref="N35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57"/>
  <sheetViews>
    <sheetView showGridLines="0" topLeftCell="C1" workbookViewId="0">
      <selection activeCell="C30" sqref="C30:G32"/>
    </sheetView>
  </sheetViews>
  <sheetFormatPr baseColWidth="10" defaultColWidth="8.83203125" defaultRowHeight="14" x14ac:dyDescent="0"/>
  <cols>
    <col min="3" max="3" width="7.6640625" customWidth="1"/>
    <col min="4" max="7" width="8.5" customWidth="1"/>
    <col min="12" max="12" width="27.6640625" bestFit="1" customWidth="1"/>
  </cols>
  <sheetData>
    <row r="3" spans="3:7" ht="26.25" customHeight="1"/>
    <row r="4" spans="3:7" ht="36" customHeight="1">
      <c r="C4" s="676" t="s">
        <v>117</v>
      </c>
      <c r="D4" s="677"/>
      <c r="E4" s="677"/>
      <c r="F4" s="677"/>
      <c r="G4" s="678"/>
    </row>
    <row r="5" spans="3:7" s="131" customFormat="1" ht="19.5" customHeight="1">
      <c r="C5" s="690" t="s">
        <v>116</v>
      </c>
      <c r="D5" s="691"/>
      <c r="E5" s="691"/>
      <c r="F5" s="691"/>
      <c r="G5" s="692"/>
    </row>
    <row r="6" spans="3:7" ht="15">
      <c r="C6" s="297" t="s">
        <v>150</v>
      </c>
      <c r="D6" s="294" t="s">
        <v>97</v>
      </c>
      <c r="E6" s="294" t="s">
        <v>98</v>
      </c>
      <c r="F6" s="295" t="s">
        <v>99</v>
      </c>
      <c r="G6" s="295" t="s">
        <v>103</v>
      </c>
    </row>
    <row r="7" spans="3:7" ht="15">
      <c r="C7" s="405" t="s">
        <v>132</v>
      </c>
      <c r="D7" s="250">
        <v>0.96</v>
      </c>
      <c r="E7" s="250">
        <v>0.96</v>
      </c>
      <c r="F7" s="48">
        <v>0.96</v>
      </c>
      <c r="G7" s="48">
        <v>0.95</v>
      </c>
    </row>
    <row r="8" spans="3:7" ht="15">
      <c r="C8" s="384" t="s">
        <v>133</v>
      </c>
      <c r="D8" s="116">
        <v>0.95</v>
      </c>
      <c r="E8" s="116">
        <v>0.95</v>
      </c>
      <c r="F8" s="46">
        <v>0.95</v>
      </c>
      <c r="G8" s="46">
        <v>0.95</v>
      </c>
    </row>
    <row r="9" spans="3:7" ht="15">
      <c r="C9" s="381" t="s">
        <v>134</v>
      </c>
      <c r="D9" s="250">
        <v>0.96</v>
      </c>
      <c r="E9" s="250">
        <v>0.96</v>
      </c>
      <c r="F9" s="48">
        <v>0.96</v>
      </c>
      <c r="G9" s="48">
        <v>0.96</v>
      </c>
    </row>
    <row r="10" spans="3:7" ht="15">
      <c r="C10" s="384" t="s">
        <v>135</v>
      </c>
      <c r="D10" s="116">
        <v>0.97</v>
      </c>
      <c r="E10" s="116">
        <v>0.96</v>
      </c>
      <c r="F10" s="46">
        <v>0.96</v>
      </c>
      <c r="G10" s="46">
        <v>0.96</v>
      </c>
    </row>
    <row r="11" spans="3:7" ht="15">
      <c r="C11" s="381" t="s">
        <v>136</v>
      </c>
      <c r="D11" s="250">
        <v>0.96</v>
      </c>
      <c r="E11" s="250">
        <v>0.96</v>
      </c>
      <c r="F11" s="48">
        <v>0.96</v>
      </c>
      <c r="G11" s="48">
        <v>0.96</v>
      </c>
    </row>
    <row r="12" spans="3:7" ht="15">
      <c r="C12" s="384" t="s">
        <v>137</v>
      </c>
      <c r="D12" s="116">
        <v>0.95</v>
      </c>
      <c r="E12" s="116">
        <v>0.94</v>
      </c>
      <c r="F12" s="46">
        <v>0.94</v>
      </c>
      <c r="G12" s="46">
        <v>0.95</v>
      </c>
    </row>
    <row r="13" spans="3:7" ht="15">
      <c r="C13" s="381" t="s">
        <v>138</v>
      </c>
      <c r="D13" s="250">
        <v>0.94</v>
      </c>
      <c r="E13" s="250">
        <v>0.95</v>
      </c>
      <c r="F13" s="48">
        <v>0.95</v>
      </c>
      <c r="G13" s="48">
        <v>0.94</v>
      </c>
    </row>
    <row r="14" spans="3:7" ht="15">
      <c r="C14" s="384" t="s">
        <v>139</v>
      </c>
      <c r="D14" s="116">
        <v>0.95</v>
      </c>
      <c r="E14" s="116">
        <v>0.95</v>
      </c>
      <c r="F14" s="46">
        <v>0.95</v>
      </c>
      <c r="G14" s="46">
        <v>0.95</v>
      </c>
    </row>
    <row r="15" spans="3:7" ht="15">
      <c r="C15" s="381" t="s">
        <v>140</v>
      </c>
      <c r="D15" s="250">
        <v>0.96</v>
      </c>
      <c r="E15" s="250">
        <v>0.96</v>
      </c>
      <c r="F15" s="48">
        <v>0.96</v>
      </c>
      <c r="G15" s="48">
        <v>0.95</v>
      </c>
    </row>
    <row r="16" spans="3:7" ht="15">
      <c r="C16" s="382" t="s">
        <v>141</v>
      </c>
      <c r="D16" s="116">
        <v>0.96</v>
      </c>
      <c r="E16" s="116">
        <v>0.96</v>
      </c>
      <c r="F16" s="46">
        <v>0.96</v>
      </c>
      <c r="G16" s="46">
        <v>0.96</v>
      </c>
    </row>
    <row r="17" spans="3:7" ht="15">
      <c r="C17" s="381" t="s">
        <v>142</v>
      </c>
      <c r="D17" s="250">
        <v>0.95</v>
      </c>
      <c r="E17" s="250">
        <v>0.95</v>
      </c>
      <c r="F17" s="48">
        <v>0.95</v>
      </c>
      <c r="G17" s="48">
        <v>0.95</v>
      </c>
    </row>
    <row r="18" spans="3:7" ht="15">
      <c r="C18" s="382" t="s">
        <v>143</v>
      </c>
      <c r="D18" s="116">
        <v>0.95</v>
      </c>
      <c r="E18" s="116">
        <v>0.95</v>
      </c>
      <c r="F18" s="46">
        <v>0.94</v>
      </c>
      <c r="G18" s="46">
        <v>0.94</v>
      </c>
    </row>
    <row r="19" spans="3:7" ht="15">
      <c r="C19" s="381" t="s">
        <v>144</v>
      </c>
      <c r="D19" s="250">
        <v>0.96</v>
      </c>
      <c r="E19" s="250">
        <v>0.96</v>
      </c>
      <c r="F19" s="48">
        <v>0.96</v>
      </c>
      <c r="G19" s="48">
        <v>0.96</v>
      </c>
    </row>
    <row r="20" spans="3:7" ht="15">
      <c r="C20" s="382" t="s">
        <v>145</v>
      </c>
      <c r="D20" s="116">
        <v>0.94</v>
      </c>
      <c r="E20" s="116">
        <v>0.94</v>
      </c>
      <c r="F20" s="46">
        <v>0.94</v>
      </c>
      <c r="G20" s="46">
        <v>0.94</v>
      </c>
    </row>
    <row r="21" spans="3:7" ht="15">
      <c r="C21" s="381" t="s">
        <v>146</v>
      </c>
      <c r="D21" s="250">
        <v>0.91</v>
      </c>
      <c r="E21" s="250">
        <v>0.91</v>
      </c>
      <c r="F21" s="48">
        <v>0.91</v>
      </c>
      <c r="G21" s="48">
        <v>0.92</v>
      </c>
    </row>
    <row r="22" spans="3:7" ht="15">
      <c r="C22" s="382" t="s">
        <v>147</v>
      </c>
      <c r="D22" s="116">
        <v>0.96</v>
      </c>
      <c r="E22" s="116">
        <v>0.96</v>
      </c>
      <c r="F22" s="46">
        <v>0.96</v>
      </c>
      <c r="G22" s="46">
        <v>0.96</v>
      </c>
    </row>
    <row r="23" spans="3:7" ht="15">
      <c r="C23" s="381" t="s">
        <v>148</v>
      </c>
      <c r="D23" s="250">
        <v>0.96</v>
      </c>
      <c r="E23" s="250">
        <v>0.96</v>
      </c>
      <c r="F23" s="48">
        <v>0.96</v>
      </c>
      <c r="G23" s="48">
        <v>0.96</v>
      </c>
    </row>
    <row r="24" spans="3:7" ht="15">
      <c r="C24" s="385" t="s">
        <v>149</v>
      </c>
      <c r="D24" s="117">
        <v>0.96</v>
      </c>
      <c r="E24" s="117">
        <v>0.94</v>
      </c>
      <c r="F24" s="248">
        <v>0.95</v>
      </c>
      <c r="G24" s="248">
        <v>0.94</v>
      </c>
    </row>
    <row r="30" spans="3:7" ht="15">
      <c r="C30" s="244"/>
      <c r="D30" s="403" t="s">
        <v>97</v>
      </c>
      <c r="E30" s="403" t="s">
        <v>98</v>
      </c>
      <c r="F30" s="403" t="s">
        <v>99</v>
      </c>
      <c r="G30" s="404" t="s">
        <v>103</v>
      </c>
    </row>
    <row r="31" spans="3:7">
      <c r="C31" s="453" t="s">
        <v>175</v>
      </c>
      <c r="D31" s="454">
        <f>AVERAGE(D7:D24)</f>
        <v>0.95277777777777772</v>
      </c>
      <c r="E31" s="454">
        <f>AVERAGE(E7:E24)</f>
        <v>0.95111111111111113</v>
      </c>
      <c r="F31" s="454">
        <f>AVERAGE(F7:F24)</f>
        <v>0.95111111111111102</v>
      </c>
      <c r="G31" s="448">
        <f>AVERAGE(G7:G24)</f>
        <v>0.95000000000000007</v>
      </c>
    </row>
    <row r="32" spans="3:7">
      <c r="C32" s="242" t="s">
        <v>176</v>
      </c>
      <c r="D32" s="402">
        <f>MEDIAN(D7:D24)</f>
        <v>0.96</v>
      </c>
      <c r="E32" s="402">
        <f>MEDIAN(E7:E24)</f>
        <v>0.95499999999999996</v>
      </c>
      <c r="F32" s="402">
        <f>MEDIAN(F7:F24)</f>
        <v>0.95499999999999996</v>
      </c>
      <c r="G32" s="394">
        <f>MEDIAN(G7:G24)</f>
        <v>0.95</v>
      </c>
    </row>
    <row r="33" spans="3:7">
      <c r="C33" s="292"/>
      <c r="D33" s="296"/>
      <c r="E33" s="296"/>
      <c r="F33" s="296"/>
      <c r="G33" s="238"/>
    </row>
    <row r="34" spans="3:7" s="319" customFormat="1">
      <c r="C34" s="293" t="s">
        <v>173</v>
      </c>
      <c r="D34" s="347">
        <f>STDEV(D7:D24)</f>
        <v>1.3197840980097748E-2</v>
      </c>
      <c r="E34" s="347">
        <f>STDEV(E7:E24)</f>
        <v>1.2782749814122831E-2</v>
      </c>
      <c r="F34" s="347">
        <f>STDEV(F7:F24)</f>
        <v>1.2782749814122831E-2</v>
      </c>
      <c r="G34" s="241">
        <f>STDEV(G7:G24)</f>
        <v>1.0846522890932801E-2</v>
      </c>
    </row>
    <row r="39" spans="3:7" ht="15">
      <c r="C39" s="22" t="s">
        <v>189</v>
      </c>
      <c r="D39" s="45">
        <v>0.93</v>
      </c>
      <c r="E39" s="45">
        <v>0.93</v>
      </c>
      <c r="F39" s="45">
        <v>0.93</v>
      </c>
    </row>
    <row r="40" spans="3:7" ht="15">
      <c r="C40" s="23" t="s">
        <v>171</v>
      </c>
      <c r="D40" s="46">
        <v>0.96</v>
      </c>
      <c r="E40" s="46">
        <v>0.94</v>
      </c>
      <c r="F40" s="46">
        <v>0.95</v>
      </c>
    </row>
    <row r="41" spans="3:7" ht="15">
      <c r="C41" s="47" t="s">
        <v>170</v>
      </c>
      <c r="D41" s="48">
        <v>0.96</v>
      </c>
      <c r="E41" s="48">
        <v>0.96</v>
      </c>
      <c r="F41" s="48">
        <v>0.96</v>
      </c>
    </row>
    <row r="42" spans="3:7" ht="15">
      <c r="C42" s="23" t="s">
        <v>169</v>
      </c>
      <c r="D42" s="46">
        <v>0.96</v>
      </c>
      <c r="E42" s="46">
        <v>0.96</v>
      </c>
      <c r="F42" s="46">
        <v>0.96</v>
      </c>
    </row>
    <row r="43" spans="3:7" ht="15">
      <c r="C43" s="47" t="s">
        <v>192</v>
      </c>
      <c r="D43" s="48">
        <v>0.91</v>
      </c>
      <c r="E43" s="48">
        <v>0.91</v>
      </c>
      <c r="F43" s="48">
        <v>0.91</v>
      </c>
    </row>
    <row r="44" spans="3:7" ht="15">
      <c r="C44" s="23" t="s">
        <v>167</v>
      </c>
      <c r="D44" s="46">
        <v>0.94</v>
      </c>
      <c r="E44" s="46">
        <v>0.94</v>
      </c>
      <c r="F44" s="46">
        <v>0.94</v>
      </c>
    </row>
    <row r="45" spans="3:7" ht="15">
      <c r="C45" s="47" t="s">
        <v>166</v>
      </c>
      <c r="D45" s="48">
        <v>0.96</v>
      </c>
      <c r="E45" s="48">
        <v>0.96</v>
      </c>
      <c r="F45" s="48">
        <v>0.96</v>
      </c>
    </row>
    <row r="46" spans="3:7" ht="15">
      <c r="C46" s="23" t="s">
        <v>165</v>
      </c>
      <c r="D46" s="46">
        <v>0.95</v>
      </c>
      <c r="E46" s="46">
        <v>0.95</v>
      </c>
      <c r="F46" s="46">
        <v>0.94</v>
      </c>
    </row>
    <row r="47" spans="3:7" ht="15">
      <c r="C47" s="47" t="s">
        <v>164</v>
      </c>
      <c r="D47" s="48">
        <v>0.95</v>
      </c>
      <c r="E47" s="48">
        <v>0.95</v>
      </c>
      <c r="F47" s="48">
        <v>0.95</v>
      </c>
    </row>
    <row r="48" spans="3:7" ht="15">
      <c r="C48" s="23" t="s">
        <v>163</v>
      </c>
      <c r="D48" s="46">
        <v>0.96</v>
      </c>
      <c r="E48" s="46">
        <v>0.96</v>
      </c>
      <c r="F48" s="46">
        <v>0.96</v>
      </c>
    </row>
    <row r="49" spans="3:6" ht="15">
      <c r="C49" s="47" t="s">
        <v>222</v>
      </c>
      <c r="D49" s="48">
        <v>0.96</v>
      </c>
      <c r="E49" s="48">
        <v>0.96</v>
      </c>
      <c r="F49" s="48">
        <v>0.96</v>
      </c>
    </row>
    <row r="50" spans="3:6" ht="15">
      <c r="C50" s="23" t="s">
        <v>162</v>
      </c>
      <c r="D50" s="46">
        <v>0.95</v>
      </c>
      <c r="E50" s="46">
        <v>0.95</v>
      </c>
      <c r="F50" s="46">
        <v>0.95</v>
      </c>
    </row>
    <row r="51" spans="3:6" ht="15">
      <c r="C51" s="47" t="s">
        <v>161</v>
      </c>
      <c r="D51" s="48">
        <v>0.94</v>
      </c>
      <c r="E51" s="48">
        <v>0.95</v>
      </c>
      <c r="F51" s="48">
        <v>0.95</v>
      </c>
    </row>
    <row r="52" spans="3:6" ht="15">
      <c r="C52" s="23" t="s">
        <v>218</v>
      </c>
      <c r="D52" s="46">
        <v>0.95</v>
      </c>
      <c r="E52" s="46">
        <v>0.94</v>
      </c>
      <c r="F52" s="46">
        <v>0.94</v>
      </c>
    </row>
    <row r="53" spans="3:6" ht="15">
      <c r="C53" s="47" t="s">
        <v>217</v>
      </c>
      <c r="D53" s="48">
        <v>0.96</v>
      </c>
      <c r="E53" s="48">
        <v>0.96</v>
      </c>
      <c r="F53" s="48">
        <v>0.96</v>
      </c>
    </row>
    <row r="54" spans="3:6" ht="15">
      <c r="C54" s="23" t="s">
        <v>216</v>
      </c>
      <c r="D54" s="46">
        <v>0.97</v>
      </c>
      <c r="E54" s="46">
        <v>0.96</v>
      </c>
      <c r="F54" s="46">
        <v>0.96</v>
      </c>
    </row>
    <row r="55" spans="3:6" ht="15">
      <c r="C55" s="47" t="s">
        <v>215</v>
      </c>
      <c r="D55" s="48">
        <v>0.96</v>
      </c>
      <c r="E55" s="48">
        <v>0.96</v>
      </c>
      <c r="F55" s="48">
        <v>0.96</v>
      </c>
    </row>
    <row r="56" spans="3:6" ht="15">
      <c r="C56" s="23" t="s">
        <v>214</v>
      </c>
      <c r="D56" s="46">
        <v>0.95</v>
      </c>
      <c r="E56" s="46">
        <v>0.95</v>
      </c>
      <c r="F56" s="46">
        <v>0.95</v>
      </c>
    </row>
    <row r="57" spans="3:6" ht="15">
      <c r="C57" s="79" t="s">
        <v>156</v>
      </c>
      <c r="D57" s="83">
        <v>0.96</v>
      </c>
      <c r="E57" s="83">
        <v>0.96</v>
      </c>
      <c r="F57" s="83">
        <v>0.96</v>
      </c>
    </row>
  </sheetData>
  <sortState ref="C41:F58">
    <sortCondition descending="1" ref="C41:C58"/>
  </sortState>
  <mergeCells count="2">
    <mergeCell ref="C4:G4"/>
    <mergeCell ref="C5:G5"/>
  </mergeCells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"/>
  <sheetViews>
    <sheetView topLeftCell="A13" zoomScale="115" zoomScaleNormal="115" zoomScalePageLayoutView="115" workbookViewId="0">
      <selection activeCell="B24" sqref="B24:G26"/>
    </sheetView>
  </sheetViews>
  <sheetFormatPr baseColWidth="10" defaultColWidth="8.83203125" defaultRowHeight="14" x14ac:dyDescent="0"/>
  <cols>
    <col min="2" max="2" width="8" customWidth="1"/>
    <col min="3" max="7" width="5.5" customWidth="1"/>
  </cols>
  <sheetData>
    <row r="2" spans="2:7" ht="9" customHeight="1"/>
    <row r="3" spans="2:7" ht="15" customHeight="1">
      <c r="B3" s="676" t="s">
        <v>118</v>
      </c>
      <c r="C3" s="677"/>
      <c r="D3" s="677"/>
      <c r="E3" s="677"/>
      <c r="F3" s="677"/>
      <c r="G3" s="678"/>
    </row>
    <row r="4" spans="2:7" ht="43.5" customHeight="1">
      <c r="B4" s="690"/>
      <c r="C4" s="691"/>
      <c r="D4" s="691"/>
      <c r="E4" s="691"/>
      <c r="F4" s="691"/>
      <c r="G4" s="692"/>
    </row>
    <row r="5" spans="2:7">
      <c r="B5" s="340" t="s">
        <v>150</v>
      </c>
      <c r="C5" s="337">
        <v>2003</v>
      </c>
      <c r="D5" s="340">
        <v>2004</v>
      </c>
      <c r="E5" s="337">
        <v>2005</v>
      </c>
      <c r="F5" s="340">
        <v>2006</v>
      </c>
      <c r="G5" s="338">
        <v>2007</v>
      </c>
    </row>
    <row r="6" spans="2:7" ht="15">
      <c r="B6" s="405" t="s">
        <v>156</v>
      </c>
      <c r="C6" s="339">
        <v>0.86</v>
      </c>
      <c r="D6" s="341">
        <v>0.91</v>
      </c>
      <c r="E6" s="339">
        <v>0.89</v>
      </c>
      <c r="F6" s="341">
        <v>0.91</v>
      </c>
      <c r="G6" s="344">
        <v>0.93541666666666667</v>
      </c>
    </row>
    <row r="7" spans="2:7" ht="15">
      <c r="B7" s="384" t="s">
        <v>157</v>
      </c>
      <c r="C7" s="311">
        <v>0.8</v>
      </c>
      <c r="D7" s="115">
        <v>0.84</v>
      </c>
      <c r="E7" s="311">
        <v>0.86</v>
      </c>
      <c r="F7" s="115">
        <v>0.85</v>
      </c>
      <c r="G7" s="85">
        <v>0.84042553191489366</v>
      </c>
    </row>
    <row r="8" spans="2:7" ht="15">
      <c r="B8" s="381" t="s">
        <v>158</v>
      </c>
      <c r="C8" s="308">
        <v>0.85</v>
      </c>
      <c r="D8" s="250">
        <v>0.85</v>
      </c>
      <c r="E8" s="308">
        <v>0.87</v>
      </c>
      <c r="F8" s="250">
        <v>0.87</v>
      </c>
      <c r="G8" s="333">
        <v>0.94029850746268662</v>
      </c>
    </row>
    <row r="9" spans="2:7" ht="15">
      <c r="B9" s="384" t="s">
        <v>159</v>
      </c>
      <c r="C9" s="311">
        <v>0.88</v>
      </c>
      <c r="D9" s="115">
        <v>0.97</v>
      </c>
      <c r="E9" s="311">
        <v>0.95</v>
      </c>
      <c r="F9" s="115">
        <v>0.95</v>
      </c>
      <c r="G9" s="85">
        <v>0.97208121827411165</v>
      </c>
    </row>
    <row r="10" spans="2:7" ht="15">
      <c r="B10" s="381" t="s">
        <v>160</v>
      </c>
      <c r="C10" s="308">
        <v>0.92</v>
      </c>
      <c r="D10" s="250">
        <v>0.9</v>
      </c>
      <c r="E10" s="308">
        <v>0.96</v>
      </c>
      <c r="F10" s="250">
        <v>0.9</v>
      </c>
      <c r="G10" s="333">
        <v>0.91774891774891776</v>
      </c>
    </row>
    <row r="11" spans="2:7" ht="15">
      <c r="B11" s="384" t="s">
        <v>218</v>
      </c>
      <c r="C11" s="311">
        <v>0.67</v>
      </c>
      <c r="D11" s="115">
        <v>0.7</v>
      </c>
      <c r="E11" s="311">
        <v>0.77</v>
      </c>
      <c r="F11" s="115">
        <v>0.82</v>
      </c>
      <c r="G11" s="85">
        <v>0.87401574803149606</v>
      </c>
    </row>
    <row r="12" spans="2:7" ht="15">
      <c r="B12" s="381" t="s">
        <v>226</v>
      </c>
      <c r="C12" s="308">
        <v>0.69</v>
      </c>
      <c r="D12" s="250">
        <v>0.64</v>
      </c>
      <c r="E12" s="308">
        <v>0.73</v>
      </c>
      <c r="F12" s="250">
        <v>0.8</v>
      </c>
      <c r="G12" s="333">
        <v>0.92647058823529416</v>
      </c>
    </row>
    <row r="13" spans="2:7" ht="15">
      <c r="B13" s="384" t="s">
        <v>162</v>
      </c>
      <c r="C13" s="311">
        <v>0.79</v>
      </c>
      <c r="D13" s="115">
        <v>0.83</v>
      </c>
      <c r="E13" s="311">
        <v>0.82</v>
      </c>
      <c r="F13" s="115">
        <v>0.84</v>
      </c>
      <c r="G13" s="85">
        <v>0.88157894736842102</v>
      </c>
    </row>
    <row r="14" spans="2:7" ht="15">
      <c r="B14" s="381" t="s">
        <v>163</v>
      </c>
      <c r="C14" s="308">
        <v>0.87</v>
      </c>
      <c r="D14" s="250">
        <v>0.9</v>
      </c>
      <c r="E14" s="308">
        <v>0.92</v>
      </c>
      <c r="F14" s="250">
        <v>0.92</v>
      </c>
      <c r="G14" s="333">
        <v>0.94444444444444442</v>
      </c>
    </row>
    <row r="15" spans="2:7" ht="15">
      <c r="B15" s="382" t="s">
        <v>164</v>
      </c>
      <c r="C15" s="312">
        <v>0.79</v>
      </c>
      <c r="D15" s="116">
        <v>0.82</v>
      </c>
      <c r="E15" s="312">
        <v>0.83</v>
      </c>
      <c r="F15" s="116">
        <v>0.87</v>
      </c>
      <c r="G15" s="85">
        <v>0.89130434782608692</v>
      </c>
    </row>
    <row r="16" spans="2:7" ht="15">
      <c r="B16" s="381" t="s">
        <v>227</v>
      </c>
      <c r="C16" s="308">
        <v>0.86</v>
      </c>
      <c r="D16" s="250">
        <v>0.86</v>
      </c>
      <c r="E16" s="308">
        <v>0.88</v>
      </c>
      <c r="F16" s="250">
        <v>0.79</v>
      </c>
      <c r="G16" s="333">
        <v>0.80198019801980203</v>
      </c>
    </row>
    <row r="17" spans="2:7" ht="15">
      <c r="B17" s="382" t="s">
        <v>166</v>
      </c>
      <c r="C17" s="312">
        <v>0.91</v>
      </c>
      <c r="D17" s="116">
        <v>0.9</v>
      </c>
      <c r="E17" s="312">
        <v>0.92</v>
      </c>
      <c r="F17" s="116">
        <v>0.93</v>
      </c>
      <c r="G17" s="85">
        <v>0.94117647058823528</v>
      </c>
    </row>
    <row r="18" spans="2:7" ht="15">
      <c r="B18" s="381" t="s">
        <v>167</v>
      </c>
      <c r="C18" s="308">
        <v>0.75</v>
      </c>
      <c r="D18" s="250">
        <v>0.79</v>
      </c>
      <c r="E18" s="308">
        <v>0.73</v>
      </c>
      <c r="F18" s="250">
        <v>0.84</v>
      </c>
      <c r="G18" s="333">
        <v>0.85820895522388063</v>
      </c>
    </row>
    <row r="19" spans="2:7" ht="15">
      <c r="B19" s="406" t="s">
        <v>228</v>
      </c>
      <c r="C19" s="312">
        <v>0.55000000000000004</v>
      </c>
      <c r="D19" s="116">
        <v>0.5</v>
      </c>
      <c r="E19" s="312">
        <v>0.51</v>
      </c>
      <c r="F19" s="116">
        <v>0.55000000000000004</v>
      </c>
      <c r="G19" s="85">
        <v>0.56066945606694563</v>
      </c>
    </row>
    <row r="20" spans="2:7" ht="15">
      <c r="B20" s="381" t="s">
        <v>169</v>
      </c>
      <c r="C20" s="308">
        <v>0.9</v>
      </c>
      <c r="D20" s="250">
        <v>0.92</v>
      </c>
      <c r="E20" s="308">
        <v>0.83</v>
      </c>
      <c r="F20" s="250">
        <v>0.9</v>
      </c>
      <c r="G20" s="333">
        <v>0.94505494505494503</v>
      </c>
    </row>
    <row r="21" spans="2:7" ht="15">
      <c r="B21" s="382" t="s">
        <v>170</v>
      </c>
      <c r="C21" s="312">
        <v>0.92</v>
      </c>
      <c r="D21" s="116">
        <v>0.88</v>
      </c>
      <c r="E21" s="312">
        <v>0.91</v>
      </c>
      <c r="F21" s="116">
        <v>0.93</v>
      </c>
      <c r="G21" s="85">
        <v>0.91743119266055051</v>
      </c>
    </row>
    <row r="22" spans="2:7" ht="15">
      <c r="B22" s="383" t="s">
        <v>171</v>
      </c>
      <c r="C22" s="313">
        <v>0.93</v>
      </c>
      <c r="D22" s="342">
        <v>0.94</v>
      </c>
      <c r="E22" s="313">
        <v>0.96</v>
      </c>
      <c r="F22" s="342">
        <v>0.95</v>
      </c>
      <c r="G22" s="334">
        <v>0.94701986754966883</v>
      </c>
    </row>
    <row r="24" spans="2:7" ht="15">
      <c r="B24" s="375"/>
      <c r="C24" s="376">
        <v>2003</v>
      </c>
      <c r="D24" s="376">
        <v>2004</v>
      </c>
      <c r="E24" s="376">
        <v>2005</v>
      </c>
      <c r="F24" s="376">
        <v>2006</v>
      </c>
      <c r="G24" s="377">
        <v>2007</v>
      </c>
    </row>
    <row r="25" spans="2:7" ht="15">
      <c r="B25" s="446" t="s">
        <v>175</v>
      </c>
      <c r="C25" s="455">
        <f>AVERAGE(C6:C22)</f>
        <v>0.82000000000000006</v>
      </c>
      <c r="D25" s="455">
        <f t="shared" ref="D25:G25" si="0">AVERAGE(D6:D22)</f>
        <v>0.83235294117647063</v>
      </c>
      <c r="E25" s="455">
        <f t="shared" si="0"/>
        <v>0.84352941176470608</v>
      </c>
      <c r="F25" s="455">
        <f t="shared" si="0"/>
        <v>0.86</v>
      </c>
      <c r="G25" s="439">
        <f t="shared" si="0"/>
        <v>0.88796035312570865</v>
      </c>
    </row>
    <row r="26" spans="2:7" ht="15">
      <c r="B26" s="271" t="s">
        <v>176</v>
      </c>
      <c r="C26" s="211">
        <f>MEDIAN(C6:C22)</f>
        <v>0.86</v>
      </c>
      <c r="D26" s="211">
        <f t="shared" ref="D26:G26" si="1">MEDIAN(D6:D22)</f>
        <v>0.86</v>
      </c>
      <c r="E26" s="211">
        <f t="shared" si="1"/>
        <v>0.87</v>
      </c>
      <c r="F26" s="211">
        <f t="shared" si="1"/>
        <v>0.87</v>
      </c>
      <c r="G26" s="135">
        <f t="shared" si="1"/>
        <v>0.91774891774891776</v>
      </c>
    </row>
    <row r="27" spans="2:7" ht="15">
      <c r="B27" s="79" t="s">
        <v>173</v>
      </c>
      <c r="C27" s="141">
        <f>STDEV(C6:C22)</f>
        <v>0.10494045930907669</v>
      </c>
      <c r="D27" s="141">
        <f t="shared" ref="D27:G27" si="2">STDEV(D6:D22)</f>
        <v>0.11945341203606843</v>
      </c>
      <c r="E27" s="141">
        <f t="shared" si="2"/>
        <v>0.11246894996345393</v>
      </c>
      <c r="F27" s="141">
        <f t="shared" si="2"/>
        <v>9.4406037942496565E-2</v>
      </c>
      <c r="G27" s="322">
        <f t="shared" si="2"/>
        <v>9.5518269701374545E-2</v>
      </c>
    </row>
    <row r="28" spans="2:7">
      <c r="C28" s="118">
        <v>2003</v>
      </c>
      <c r="D28" s="118">
        <v>2004</v>
      </c>
      <c r="E28" s="118">
        <v>2005</v>
      </c>
      <c r="F28" s="118">
        <v>2006</v>
      </c>
      <c r="G28" s="314">
        <v>2007</v>
      </c>
    </row>
    <row r="29" spans="2:7" ht="15">
      <c r="B29" s="119" t="s">
        <v>189</v>
      </c>
      <c r="C29" s="120">
        <v>0.72</v>
      </c>
      <c r="D29" s="120">
        <v>0.75</v>
      </c>
      <c r="E29" s="120">
        <v>0.77</v>
      </c>
      <c r="F29" s="120">
        <v>0.79</v>
      </c>
      <c r="G29" s="120">
        <v>0.76</v>
      </c>
    </row>
    <row r="30" spans="2:7" ht="15">
      <c r="B30" s="119" t="s">
        <v>202</v>
      </c>
      <c r="C30" s="120">
        <v>0.77</v>
      </c>
      <c r="D30" s="120">
        <v>0.77</v>
      </c>
      <c r="E30" s="120">
        <v>0.78</v>
      </c>
      <c r="F30" s="120">
        <v>0.8</v>
      </c>
      <c r="G30" s="120">
        <v>0.78</v>
      </c>
    </row>
    <row r="31" spans="2:7" ht="15">
      <c r="B31" s="121" t="s">
        <v>192</v>
      </c>
      <c r="C31" s="122">
        <v>0.55000000000000004</v>
      </c>
      <c r="D31" s="122">
        <v>0.5</v>
      </c>
      <c r="E31" s="122">
        <v>0.51</v>
      </c>
      <c r="F31" s="122">
        <v>0.55000000000000004</v>
      </c>
      <c r="G31" s="120">
        <v>0.56000000000000005</v>
      </c>
    </row>
    <row r="34" spans="6:6">
      <c r="F34" s="309">
        <v>0.93541666666666667</v>
      </c>
    </row>
    <row r="35" spans="6:6">
      <c r="F35" s="310">
        <v>0.84042553191489366</v>
      </c>
    </row>
    <row r="36" spans="6:6">
      <c r="F36" s="310">
        <v>0.94029850746268662</v>
      </c>
    </row>
    <row r="37" spans="6:6">
      <c r="F37" s="310">
        <v>0.97208121827411165</v>
      </c>
    </row>
    <row r="38" spans="6:6">
      <c r="F38" s="310">
        <v>0.91774891774891776</v>
      </c>
    </row>
    <row r="39" spans="6:6">
      <c r="F39" s="310">
        <v>0.87401574803149606</v>
      </c>
    </row>
    <row r="40" spans="6:6">
      <c r="F40" s="310">
        <v>0.92647058823529416</v>
      </c>
    </row>
    <row r="41" spans="6:6">
      <c r="F41" s="310">
        <v>0.88157894736842102</v>
      </c>
    </row>
    <row r="42" spans="6:6">
      <c r="F42" s="310">
        <v>0.94444444444444442</v>
      </c>
    </row>
    <row r="43" spans="6:6">
      <c r="F43" s="310">
        <v>0.89130434782608692</v>
      </c>
    </row>
    <row r="44" spans="6:6">
      <c r="F44" s="310">
        <v>0.80198019801980203</v>
      </c>
    </row>
    <row r="45" spans="6:6">
      <c r="F45" s="310">
        <v>0.94117647058823528</v>
      </c>
    </row>
    <row r="46" spans="6:6">
      <c r="F46" s="310">
        <v>0.85820895522388063</v>
      </c>
    </row>
    <row r="47" spans="6:6">
      <c r="F47" s="310">
        <v>0.56066945606694563</v>
      </c>
    </row>
    <row r="48" spans="6:6">
      <c r="F48" s="310">
        <v>0.94505494505494503</v>
      </c>
    </row>
    <row r="49" spans="6:6">
      <c r="F49" s="310">
        <v>0.91743119266055051</v>
      </c>
    </row>
    <row r="50" spans="6:6">
      <c r="F50" s="310">
        <v>0.94701986754966883</v>
      </c>
    </row>
  </sheetData>
  <mergeCells count="1">
    <mergeCell ref="B3:G4"/>
  </mergeCells>
  <pageMargins left="0.7" right="0.7" top="0.75" bottom="0.75" header="0.3" footer="0.3"/>
  <ignoredErrors>
    <ignoredError sqref="C25:G27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zoomScale="70" zoomScaleNormal="70" zoomScalePageLayoutView="70" workbookViewId="0">
      <selection activeCell="A22" sqref="A22:F24"/>
    </sheetView>
  </sheetViews>
  <sheetFormatPr baseColWidth="10" defaultColWidth="8.83203125" defaultRowHeight="14" x14ac:dyDescent="0"/>
  <cols>
    <col min="1" max="1" width="8.6640625" customWidth="1"/>
    <col min="2" max="6" width="6.33203125" customWidth="1"/>
  </cols>
  <sheetData>
    <row r="1" spans="1:6" ht="15" customHeight="1">
      <c r="A1" s="638" t="s">
        <v>122</v>
      </c>
      <c r="B1" s="639"/>
      <c r="C1" s="639"/>
      <c r="D1" s="639"/>
      <c r="E1" s="639"/>
      <c r="F1" s="640"/>
    </row>
    <row r="2" spans="1:6" ht="22.5" customHeight="1">
      <c r="A2" s="641"/>
      <c r="B2" s="642"/>
      <c r="C2" s="642"/>
      <c r="D2" s="642"/>
      <c r="E2" s="642"/>
      <c r="F2" s="643"/>
    </row>
    <row r="3" spans="1:6" ht="15">
      <c r="A3" s="326" t="s">
        <v>150</v>
      </c>
      <c r="B3" s="407">
        <v>2003</v>
      </c>
      <c r="C3" s="233">
        <v>2004</v>
      </c>
      <c r="D3" s="407">
        <v>2005</v>
      </c>
      <c r="E3" s="233">
        <v>2006</v>
      </c>
      <c r="F3" s="408">
        <v>2007</v>
      </c>
    </row>
    <row r="4" spans="1:6" ht="15">
      <c r="A4" s="405" t="s">
        <v>156</v>
      </c>
      <c r="B4" s="409">
        <v>0.88</v>
      </c>
      <c r="C4" s="410">
        <v>0.93</v>
      </c>
      <c r="D4" s="409">
        <v>0.89</v>
      </c>
      <c r="E4" s="410">
        <v>0.93</v>
      </c>
      <c r="F4" s="411">
        <v>0.92493946731234866</v>
      </c>
    </row>
    <row r="5" spans="1:6" ht="15">
      <c r="A5" s="382" t="s">
        <v>157</v>
      </c>
      <c r="B5" s="412">
        <v>0.79</v>
      </c>
      <c r="C5" s="413">
        <v>0.83</v>
      </c>
      <c r="D5" s="412">
        <v>0.87</v>
      </c>
      <c r="E5" s="413">
        <v>0.86</v>
      </c>
      <c r="F5" s="414">
        <v>0.83275261324041816</v>
      </c>
    </row>
    <row r="6" spans="1:6" ht="15">
      <c r="A6" s="381" t="s">
        <v>158</v>
      </c>
      <c r="B6" s="415">
        <v>0.9</v>
      </c>
      <c r="C6" s="416">
        <v>0.9</v>
      </c>
      <c r="D6" s="415">
        <v>0.93</v>
      </c>
      <c r="E6" s="416">
        <v>0.93</v>
      </c>
      <c r="F6" s="417">
        <v>0.8970588235294118</v>
      </c>
    </row>
    <row r="7" spans="1:6" ht="15">
      <c r="A7" s="382" t="s">
        <v>159</v>
      </c>
      <c r="B7" s="412">
        <v>0.9</v>
      </c>
      <c r="C7" s="413">
        <v>0.97</v>
      </c>
      <c r="D7" s="412">
        <v>0.97</v>
      </c>
      <c r="E7" s="413">
        <v>0.96</v>
      </c>
      <c r="F7" s="414">
        <v>0.96</v>
      </c>
    </row>
    <row r="8" spans="1:6" ht="15">
      <c r="A8" s="381" t="s">
        <v>160</v>
      </c>
      <c r="B8" s="415">
        <v>0.93</v>
      </c>
      <c r="C8" s="416">
        <v>0.93</v>
      </c>
      <c r="D8" s="415">
        <v>0.94</v>
      </c>
      <c r="E8" s="416">
        <v>0.93</v>
      </c>
      <c r="F8" s="417">
        <v>0.94736842105263153</v>
      </c>
    </row>
    <row r="9" spans="1:6" ht="15">
      <c r="A9" s="382" t="s">
        <v>218</v>
      </c>
      <c r="B9" s="412">
        <v>0.7</v>
      </c>
      <c r="C9" s="413">
        <v>0.75</v>
      </c>
      <c r="D9" s="412">
        <v>0.79</v>
      </c>
      <c r="E9" s="413">
        <v>0.78</v>
      </c>
      <c r="F9" s="414">
        <v>0.88</v>
      </c>
    </row>
    <row r="10" spans="1:6" ht="15">
      <c r="A10" s="381" t="s">
        <v>226</v>
      </c>
      <c r="B10" s="415">
        <v>0.71</v>
      </c>
      <c r="C10" s="416">
        <v>0.68</v>
      </c>
      <c r="D10" s="415">
        <v>0.77</v>
      </c>
      <c r="E10" s="416">
        <v>0.8</v>
      </c>
      <c r="F10" s="417">
        <v>0.92647058823529416</v>
      </c>
    </row>
    <row r="11" spans="1:6" ht="15">
      <c r="A11" s="382" t="s">
        <v>162</v>
      </c>
      <c r="B11" s="412">
        <v>0.82</v>
      </c>
      <c r="C11" s="413">
        <v>0.85</v>
      </c>
      <c r="D11" s="412">
        <v>0.84</v>
      </c>
      <c r="E11" s="413">
        <v>0.85</v>
      </c>
      <c r="F11" s="414">
        <v>0.89638157894736847</v>
      </c>
    </row>
    <row r="12" spans="1:6" ht="15">
      <c r="A12" s="381" t="s">
        <v>163</v>
      </c>
      <c r="B12" s="415">
        <v>0.91</v>
      </c>
      <c r="C12" s="416">
        <v>0.89</v>
      </c>
      <c r="D12" s="415">
        <v>0.94</v>
      </c>
      <c r="E12" s="416">
        <v>0.94</v>
      </c>
      <c r="F12" s="417">
        <v>0.96666666666666667</v>
      </c>
    </row>
    <row r="13" spans="1:6" ht="15">
      <c r="A13" s="382" t="s">
        <v>164</v>
      </c>
      <c r="B13" s="412">
        <v>0.83</v>
      </c>
      <c r="C13" s="413">
        <v>0.84</v>
      </c>
      <c r="D13" s="412">
        <v>0.86</v>
      </c>
      <c r="E13" s="413">
        <v>0.9</v>
      </c>
      <c r="F13" s="414">
        <v>0.91943734015345269</v>
      </c>
    </row>
    <row r="14" spans="1:6" ht="15">
      <c r="A14" s="381" t="s">
        <v>227</v>
      </c>
      <c r="B14" s="415">
        <v>0.88</v>
      </c>
      <c r="C14" s="416">
        <v>0.84</v>
      </c>
      <c r="D14" s="415">
        <v>0.88</v>
      </c>
      <c r="E14" s="416">
        <v>0.75</v>
      </c>
      <c r="F14" s="417">
        <v>0.87128712871287128</v>
      </c>
    </row>
    <row r="15" spans="1:6" ht="15">
      <c r="A15" s="382" t="s">
        <v>166</v>
      </c>
      <c r="B15" s="412">
        <v>0.92</v>
      </c>
      <c r="C15" s="413">
        <v>0.94</v>
      </c>
      <c r="D15" s="412">
        <v>0.93</v>
      </c>
      <c r="E15" s="413">
        <v>0.94</v>
      </c>
      <c r="F15" s="414">
        <v>0.95424836601307195</v>
      </c>
    </row>
    <row r="16" spans="1:6" ht="15">
      <c r="A16" s="381" t="s">
        <v>167</v>
      </c>
      <c r="B16" s="415">
        <v>0.79</v>
      </c>
      <c r="C16" s="416">
        <v>0.78</v>
      </c>
      <c r="D16" s="415">
        <v>0.75</v>
      </c>
      <c r="E16" s="416">
        <v>0.86</v>
      </c>
      <c r="F16" s="417">
        <v>0.87313432835820892</v>
      </c>
    </row>
    <row r="17" spans="1:6" ht="15">
      <c r="A17" s="406" t="s">
        <v>228</v>
      </c>
      <c r="B17" s="412">
        <v>0.45</v>
      </c>
      <c r="C17" s="413">
        <v>0.47</v>
      </c>
      <c r="D17" s="412">
        <v>0.47</v>
      </c>
      <c r="E17" s="413">
        <v>0.48</v>
      </c>
      <c r="F17" s="414">
        <v>0.55000000000000004</v>
      </c>
    </row>
    <row r="18" spans="1:6" ht="15">
      <c r="A18" s="381" t="s">
        <v>169</v>
      </c>
      <c r="B18" s="415">
        <v>0.93</v>
      </c>
      <c r="C18" s="416">
        <v>0.89</v>
      </c>
      <c r="D18" s="415">
        <v>0.9</v>
      </c>
      <c r="E18" s="416">
        <v>0.91</v>
      </c>
      <c r="F18" s="417">
        <v>0.9438202247191011</v>
      </c>
    </row>
    <row r="19" spans="1:6" ht="15">
      <c r="A19" s="382" t="s">
        <v>170</v>
      </c>
      <c r="B19" s="412">
        <v>0.94</v>
      </c>
      <c r="C19" s="413">
        <v>0.89</v>
      </c>
      <c r="D19" s="412">
        <v>0.92</v>
      </c>
      <c r="E19" s="413">
        <v>0.94</v>
      </c>
      <c r="F19" s="414">
        <v>0.93453724604966137</v>
      </c>
    </row>
    <row r="20" spans="1:6" ht="15">
      <c r="A20" s="383" t="s">
        <v>171</v>
      </c>
      <c r="B20" s="418">
        <v>0.95</v>
      </c>
      <c r="C20" s="419">
        <v>0.92</v>
      </c>
      <c r="D20" s="418">
        <v>0.97</v>
      </c>
      <c r="E20" s="419">
        <v>0.97</v>
      </c>
      <c r="F20" s="420">
        <v>0.96178343949044587</v>
      </c>
    </row>
    <row r="21" spans="1:6" s="319" customFormat="1" ht="15">
      <c r="A21" s="19"/>
      <c r="B21" s="196"/>
      <c r="C21" s="196"/>
      <c r="D21" s="196"/>
      <c r="E21" s="196"/>
      <c r="F21" s="196"/>
    </row>
    <row r="22" spans="1:6" ht="15">
      <c r="A22" s="375"/>
      <c r="B22" s="376">
        <v>2003</v>
      </c>
      <c r="C22" s="376">
        <v>2004</v>
      </c>
      <c r="D22" s="376">
        <v>2005</v>
      </c>
      <c r="E22" s="376">
        <v>2006</v>
      </c>
      <c r="F22" s="377">
        <v>2007</v>
      </c>
    </row>
    <row r="23" spans="1:6" s="319" customFormat="1" ht="15">
      <c r="A23" s="446" t="s">
        <v>175</v>
      </c>
      <c r="B23" s="455">
        <f>AVERAGE(B4:B20)</f>
        <v>0.83705882352941163</v>
      </c>
      <c r="C23" s="455">
        <f t="shared" ref="C23:F23" si="0">AVERAGE(C4:C20)</f>
        <v>0.84117647058823519</v>
      </c>
      <c r="D23" s="455">
        <f t="shared" si="0"/>
        <v>0.8600000000000001</v>
      </c>
      <c r="E23" s="455">
        <f t="shared" si="0"/>
        <v>0.8664705882352941</v>
      </c>
      <c r="F23" s="439">
        <f t="shared" si="0"/>
        <v>0.89646389602829135</v>
      </c>
    </row>
    <row r="24" spans="1:6" s="319" customFormat="1" ht="15">
      <c r="A24" s="271" t="s">
        <v>176</v>
      </c>
      <c r="B24" s="211">
        <f>MEDIAN(B4:B20)</f>
        <v>0.88</v>
      </c>
      <c r="C24" s="211">
        <f t="shared" ref="C24:F24" si="1">MEDIAN(C4:C20)</f>
        <v>0.89</v>
      </c>
      <c r="D24" s="211">
        <f t="shared" si="1"/>
        <v>0.89</v>
      </c>
      <c r="E24" s="211">
        <f t="shared" si="1"/>
        <v>0.91</v>
      </c>
      <c r="F24" s="135">
        <f t="shared" si="1"/>
        <v>0.92493946731234866</v>
      </c>
    </row>
    <row r="25" spans="1:6" s="319" customFormat="1" ht="15">
      <c r="A25" s="79" t="s">
        <v>173</v>
      </c>
      <c r="B25" s="141">
        <f>STDEV(B4:B20)</f>
        <v>0.12598435944008923</v>
      </c>
      <c r="C25" s="141">
        <f t="shared" ref="C25:F25" si="2">STDEV(C4:C20)</f>
        <v>0.12118592909972997</v>
      </c>
      <c r="D25" s="141">
        <f t="shared" si="2"/>
        <v>0.12015614840697912</v>
      </c>
      <c r="E25" s="141">
        <f t="shared" si="2"/>
        <v>0.11884554979418556</v>
      </c>
      <c r="F25" s="322">
        <f t="shared" si="2"/>
        <v>9.7030723988819748E-2</v>
      </c>
    </row>
    <row r="26" spans="1:6">
      <c r="F26" s="316"/>
    </row>
    <row r="27" spans="1:6">
      <c r="F27" s="316"/>
    </row>
    <row r="29" spans="1:6" ht="15">
      <c r="A29" s="123"/>
      <c r="B29" s="124">
        <v>2003</v>
      </c>
      <c r="C29" s="124">
        <v>2004</v>
      </c>
      <c r="D29" s="124">
        <v>2005</v>
      </c>
      <c r="E29" s="125">
        <v>2006</v>
      </c>
      <c r="F29" s="315">
        <v>2007</v>
      </c>
    </row>
    <row r="30" spans="1:6" ht="15">
      <c r="A30" s="126" t="s">
        <v>189</v>
      </c>
      <c r="B30" s="127">
        <v>0.74</v>
      </c>
      <c r="C30" s="127">
        <v>0.76</v>
      </c>
      <c r="D30" s="127">
        <v>0.77</v>
      </c>
      <c r="E30" s="127">
        <v>0.79</v>
      </c>
      <c r="F30" s="128">
        <v>0.81</v>
      </c>
    </row>
    <row r="31" spans="1:6" ht="15">
      <c r="A31" s="119" t="s">
        <v>202</v>
      </c>
      <c r="B31" s="128">
        <v>0.76231347020530804</v>
      </c>
      <c r="C31" s="128">
        <v>0.77426631768362508</v>
      </c>
      <c r="D31" s="128">
        <v>0.78188334962528505</v>
      </c>
      <c r="E31" s="128">
        <v>0.79120442171258876</v>
      </c>
      <c r="F31" s="128">
        <v>0.82</v>
      </c>
    </row>
    <row r="32" spans="1:6" ht="15">
      <c r="A32" s="121" t="s">
        <v>192</v>
      </c>
      <c r="B32" s="129">
        <v>0.45</v>
      </c>
      <c r="C32" s="129">
        <v>0.47</v>
      </c>
      <c r="D32" s="129">
        <v>0.47</v>
      </c>
      <c r="E32" s="129">
        <v>0.48</v>
      </c>
      <c r="F32" s="128">
        <v>0.55000000000000004</v>
      </c>
    </row>
  </sheetData>
  <mergeCells count="1">
    <mergeCell ref="A1:F2"/>
  </mergeCells>
  <phoneticPr fontId="16" type="noConversion"/>
  <pageMargins left="0.7" right="0.7" top="0.75" bottom="0.75" header="0.3" footer="0.3"/>
  <ignoredErrors>
    <ignoredError sqref="B25:F25 B23:F24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0" workbookViewId="0">
      <selection activeCell="A22" sqref="A22:F24"/>
    </sheetView>
  </sheetViews>
  <sheetFormatPr baseColWidth="10" defaultColWidth="8.83203125" defaultRowHeight="14" x14ac:dyDescent="0"/>
  <cols>
    <col min="1" max="1" width="8" customWidth="1"/>
    <col min="2" max="6" width="5.5" customWidth="1"/>
  </cols>
  <sheetData>
    <row r="1" spans="1:6" ht="15" customHeight="1">
      <c r="A1" s="693" t="s">
        <v>121</v>
      </c>
      <c r="B1" s="694"/>
      <c r="C1" s="694"/>
      <c r="D1" s="694"/>
      <c r="E1" s="694"/>
      <c r="F1" s="695"/>
    </row>
    <row r="2" spans="1:6">
      <c r="A2" s="696"/>
      <c r="B2" s="697"/>
      <c r="C2" s="697"/>
      <c r="D2" s="697"/>
      <c r="E2" s="697"/>
      <c r="F2" s="698"/>
    </row>
    <row r="3" spans="1:6" ht="32.25" customHeight="1">
      <c r="A3" s="699"/>
      <c r="B3" s="700"/>
      <c r="C3" s="700"/>
      <c r="D3" s="700"/>
      <c r="E3" s="700"/>
      <c r="F3" s="701"/>
    </row>
    <row r="4" spans="1:6" ht="15">
      <c r="A4" s="326" t="s">
        <v>150</v>
      </c>
      <c r="B4" s="324">
        <v>2003</v>
      </c>
      <c r="C4" s="326">
        <v>2004</v>
      </c>
      <c r="D4" s="324">
        <v>2005</v>
      </c>
      <c r="E4" s="326">
        <v>2006</v>
      </c>
      <c r="F4" s="325">
        <v>2007</v>
      </c>
    </row>
    <row r="5" spans="1:6" ht="15">
      <c r="A5" s="405" t="s">
        <v>156</v>
      </c>
      <c r="B5" s="336">
        <v>0.86</v>
      </c>
      <c r="C5" s="139">
        <v>0.9</v>
      </c>
      <c r="D5" s="336">
        <v>0.88</v>
      </c>
      <c r="E5" s="139">
        <v>0.92</v>
      </c>
      <c r="F5" s="277">
        <v>0.89830508474576276</v>
      </c>
    </row>
    <row r="6" spans="1:6" ht="15">
      <c r="A6" s="382" t="s">
        <v>157</v>
      </c>
      <c r="B6" s="42">
        <v>0.75</v>
      </c>
      <c r="C6" s="136">
        <v>0.8</v>
      </c>
      <c r="D6" s="42">
        <v>0.85</v>
      </c>
      <c r="E6" s="136">
        <v>0.73</v>
      </c>
      <c r="F6" s="85">
        <v>0.80836236933797911</v>
      </c>
    </row>
    <row r="7" spans="1:6" ht="15">
      <c r="A7" s="381" t="s">
        <v>158</v>
      </c>
      <c r="B7" s="146">
        <v>0.87</v>
      </c>
      <c r="C7" s="140">
        <v>0.87</v>
      </c>
      <c r="D7" s="146">
        <v>0.89</v>
      </c>
      <c r="E7" s="140">
        <v>0.89</v>
      </c>
      <c r="F7" s="333">
        <v>0.95588235294117652</v>
      </c>
    </row>
    <row r="8" spans="1:6" ht="15">
      <c r="A8" s="382" t="s">
        <v>159</v>
      </c>
      <c r="B8" s="42">
        <v>0.88</v>
      </c>
      <c r="C8" s="136">
        <v>0.96</v>
      </c>
      <c r="D8" s="42">
        <v>0.97</v>
      </c>
      <c r="E8" s="136">
        <v>0.95</v>
      </c>
      <c r="F8" s="85">
        <v>0.95750000000000002</v>
      </c>
    </row>
    <row r="9" spans="1:6" ht="15">
      <c r="A9" s="381" t="s">
        <v>160</v>
      </c>
      <c r="B9" s="146">
        <v>0.91</v>
      </c>
      <c r="C9" s="140">
        <v>0.91</v>
      </c>
      <c r="D9" s="146">
        <v>0.95</v>
      </c>
      <c r="E9" s="140">
        <v>0.92</v>
      </c>
      <c r="F9" s="333">
        <v>0.95614035087719296</v>
      </c>
    </row>
    <row r="10" spans="1:6" ht="15">
      <c r="A10" s="382" t="s">
        <v>218</v>
      </c>
      <c r="B10" s="42">
        <v>0.73</v>
      </c>
      <c r="C10" s="136">
        <v>0.77</v>
      </c>
      <c r="D10" s="42">
        <v>0.84</v>
      </c>
      <c r="E10" s="136">
        <v>0.86</v>
      </c>
      <c r="F10" s="85">
        <v>0.89600000000000002</v>
      </c>
    </row>
    <row r="11" spans="1:6" ht="15">
      <c r="A11" s="381" t="s">
        <v>226</v>
      </c>
      <c r="B11" s="146">
        <v>0.62</v>
      </c>
      <c r="C11" s="140">
        <v>0.69</v>
      </c>
      <c r="D11" s="146">
        <v>0.71</v>
      </c>
      <c r="E11" s="140">
        <v>0.77</v>
      </c>
      <c r="F11" s="333">
        <v>0.88235294117647056</v>
      </c>
    </row>
    <row r="12" spans="1:6" ht="15">
      <c r="A12" s="382" t="s">
        <v>162</v>
      </c>
      <c r="B12" s="42">
        <v>0.79</v>
      </c>
      <c r="C12" s="136">
        <v>0.82</v>
      </c>
      <c r="D12" s="42">
        <v>0.82</v>
      </c>
      <c r="E12" s="136">
        <v>0.84</v>
      </c>
      <c r="F12" s="85">
        <v>0.87828947368421051</v>
      </c>
    </row>
    <row r="13" spans="1:6" ht="15">
      <c r="A13" s="381" t="s">
        <v>163</v>
      </c>
      <c r="B13" s="146">
        <v>0.83</v>
      </c>
      <c r="C13" s="140">
        <v>0.9</v>
      </c>
      <c r="D13" s="146">
        <v>0.92</v>
      </c>
      <c r="E13" s="140">
        <v>0.9</v>
      </c>
      <c r="F13" s="333">
        <v>0.94444444444444442</v>
      </c>
    </row>
    <row r="14" spans="1:6" ht="15">
      <c r="A14" s="406" t="s">
        <v>164</v>
      </c>
      <c r="B14" s="320">
        <v>0.77</v>
      </c>
      <c r="C14" s="234">
        <v>0.81</v>
      </c>
      <c r="D14" s="320">
        <v>0.82</v>
      </c>
      <c r="E14" s="234">
        <v>0.87</v>
      </c>
      <c r="F14" s="85">
        <v>0.8746803069053708</v>
      </c>
    </row>
    <row r="15" spans="1:6" ht="15">
      <c r="A15" s="381" t="s">
        <v>227</v>
      </c>
      <c r="B15" s="146">
        <v>0.87</v>
      </c>
      <c r="C15" s="140">
        <v>0.85</v>
      </c>
      <c r="D15" s="146">
        <v>0.85</v>
      </c>
      <c r="E15" s="140">
        <v>0.77</v>
      </c>
      <c r="F15" s="333">
        <v>0.82178217821782173</v>
      </c>
    </row>
    <row r="16" spans="1:6" ht="15">
      <c r="A16" s="406" t="s">
        <v>166</v>
      </c>
      <c r="B16" s="320">
        <v>0.86</v>
      </c>
      <c r="C16" s="234">
        <v>0.91</v>
      </c>
      <c r="D16" s="320">
        <v>0.91</v>
      </c>
      <c r="E16" s="234">
        <v>0.94</v>
      </c>
      <c r="F16" s="85">
        <v>0.92810457516339873</v>
      </c>
    </row>
    <row r="17" spans="1:6" ht="15">
      <c r="A17" s="381" t="s">
        <v>167</v>
      </c>
      <c r="B17" s="146">
        <v>0.69</v>
      </c>
      <c r="C17" s="140">
        <v>0.76</v>
      </c>
      <c r="D17" s="146">
        <v>0.71</v>
      </c>
      <c r="E17" s="140">
        <v>0.84</v>
      </c>
      <c r="F17" s="333">
        <v>0.86567164179104472</v>
      </c>
    </row>
    <row r="18" spans="1:6" ht="15">
      <c r="A18" s="406" t="s">
        <v>228</v>
      </c>
      <c r="B18" s="320">
        <v>0.46</v>
      </c>
      <c r="C18" s="234">
        <v>0.42</v>
      </c>
      <c r="D18" s="320">
        <v>0.45</v>
      </c>
      <c r="E18" s="234">
        <v>0.45</v>
      </c>
      <c r="F18" s="85">
        <v>0.4931261207411835</v>
      </c>
    </row>
    <row r="19" spans="1:6" ht="15">
      <c r="A19" s="381" t="s">
        <v>169</v>
      </c>
      <c r="B19" s="146">
        <v>0.86</v>
      </c>
      <c r="C19" s="140">
        <v>0.9</v>
      </c>
      <c r="D19" s="146">
        <v>0.85</v>
      </c>
      <c r="E19" s="140">
        <v>0.9</v>
      </c>
      <c r="F19" s="333">
        <v>0.91208791208791207</v>
      </c>
    </row>
    <row r="20" spans="1:6" ht="15">
      <c r="A20" s="406" t="s">
        <v>170</v>
      </c>
      <c r="B20" s="320">
        <v>0.91</v>
      </c>
      <c r="C20" s="234">
        <v>0.87</v>
      </c>
      <c r="D20" s="320">
        <v>0.91</v>
      </c>
      <c r="E20" s="234">
        <v>0.92</v>
      </c>
      <c r="F20" s="85">
        <v>0.90596330275229353</v>
      </c>
    </row>
    <row r="21" spans="1:6" ht="15">
      <c r="A21" s="383" t="s">
        <v>171</v>
      </c>
      <c r="B21" s="321">
        <v>0.92</v>
      </c>
      <c r="C21" s="141">
        <v>0.93</v>
      </c>
      <c r="D21" s="321">
        <v>0.95</v>
      </c>
      <c r="E21" s="141">
        <v>0.96</v>
      </c>
      <c r="F21" s="334">
        <v>0.96026490066225167</v>
      </c>
    </row>
    <row r="22" spans="1:6" ht="15">
      <c r="A22" s="375"/>
      <c r="B22" s="376">
        <v>2003</v>
      </c>
      <c r="C22" s="376">
        <v>2004</v>
      </c>
      <c r="D22" s="376">
        <v>2005</v>
      </c>
      <c r="E22" s="376">
        <v>2006</v>
      </c>
      <c r="F22" s="377">
        <v>2007</v>
      </c>
    </row>
    <row r="23" spans="1:6" ht="15">
      <c r="A23" s="446" t="s">
        <v>175</v>
      </c>
      <c r="B23" s="455">
        <f>AVERAGE(B5:B21)</f>
        <v>0.7988235294117646</v>
      </c>
      <c r="C23" s="455">
        <f t="shared" ref="C23:F23" si="0">AVERAGE(C5:C21)</f>
        <v>0.8276470588235294</v>
      </c>
      <c r="D23" s="455">
        <f t="shared" si="0"/>
        <v>0.84</v>
      </c>
      <c r="E23" s="455">
        <f t="shared" si="0"/>
        <v>0.84882352941176464</v>
      </c>
      <c r="F23" s="455">
        <f t="shared" si="0"/>
        <v>0.8787622326781479</v>
      </c>
    </row>
    <row r="24" spans="1:6" ht="15">
      <c r="A24" s="271" t="s">
        <v>176</v>
      </c>
      <c r="B24" s="211">
        <f>MEDIAN(B5:B21)</f>
        <v>0.86</v>
      </c>
      <c r="C24" s="211">
        <f t="shared" ref="C24:F24" si="1">MEDIAN(C4:C20)</f>
        <v>0.87</v>
      </c>
      <c r="D24" s="211">
        <f t="shared" si="1"/>
        <v>0.85</v>
      </c>
      <c r="E24" s="211">
        <f t="shared" si="1"/>
        <v>0.89</v>
      </c>
      <c r="F24" s="135">
        <f t="shared" si="1"/>
        <v>0.89830508474576276</v>
      </c>
    </row>
    <row r="25" spans="1:6" ht="15">
      <c r="A25" s="79" t="s">
        <v>173</v>
      </c>
      <c r="B25" s="141">
        <f>STDEV(B5:B21)</f>
        <v>0.12118592909973089</v>
      </c>
      <c r="C25" s="141">
        <f t="shared" ref="C25:F25" si="2">STDEV(C5:C21)</f>
        <v>0.1263689742265042</v>
      </c>
      <c r="D25" s="141">
        <f t="shared" si="2"/>
        <v>0.12459935794377161</v>
      </c>
      <c r="E25" s="141">
        <f t="shared" si="2"/>
        <v>0.12231528690954702</v>
      </c>
      <c r="F25" s="141">
        <f t="shared" si="2"/>
        <v>0.10930885431386084</v>
      </c>
    </row>
    <row r="26" spans="1:6" ht="15" thickBot="1">
      <c r="F26" s="319"/>
    </row>
    <row r="27" spans="1:6">
      <c r="A27" s="166"/>
      <c r="B27" s="167">
        <v>2003</v>
      </c>
      <c r="C27" s="167">
        <v>2004</v>
      </c>
      <c r="D27" s="167">
        <v>2005</v>
      </c>
      <c r="E27" s="168">
        <v>2006</v>
      </c>
      <c r="F27" s="168">
        <v>2007</v>
      </c>
    </row>
    <row r="28" spans="1:6">
      <c r="A28" s="169" t="s">
        <v>189</v>
      </c>
      <c r="B28" s="138">
        <v>0.69</v>
      </c>
      <c r="C28" s="138">
        <v>0.72</v>
      </c>
      <c r="D28" s="138">
        <v>0.74</v>
      </c>
      <c r="E28" s="170">
        <v>0.75</v>
      </c>
      <c r="F28" s="335">
        <v>0.76369666547149517</v>
      </c>
    </row>
    <row r="29" spans="1:6">
      <c r="A29" s="169" t="s">
        <v>202</v>
      </c>
      <c r="B29" s="138">
        <v>0.74</v>
      </c>
      <c r="C29" s="138">
        <v>0.75</v>
      </c>
      <c r="D29" s="138">
        <v>0.76</v>
      </c>
      <c r="E29" s="170">
        <v>0.77</v>
      </c>
      <c r="F29" s="335">
        <v>0.78474520185307739</v>
      </c>
    </row>
    <row r="30" spans="1:6" ht="15" thickBot="1">
      <c r="A30" s="171" t="s">
        <v>192</v>
      </c>
      <c r="B30" s="172">
        <v>0.46</v>
      </c>
      <c r="C30" s="172">
        <v>0.42</v>
      </c>
      <c r="D30" s="172">
        <v>0.45</v>
      </c>
      <c r="E30" s="173">
        <v>0.45</v>
      </c>
      <c r="F30" s="318">
        <v>0.49</v>
      </c>
    </row>
  </sheetData>
  <mergeCells count="1">
    <mergeCell ref="A1:F3"/>
  </mergeCells>
  <phoneticPr fontId="16" type="noConversion"/>
  <pageMargins left="0.7" right="0.7" top="0.75" bottom="0.75" header="0.3" footer="0.3"/>
  <ignoredErrors>
    <ignoredError sqref="B23:F25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" sqref="A2:G9"/>
    </sheetView>
  </sheetViews>
  <sheetFormatPr baseColWidth="10" defaultColWidth="8.83203125" defaultRowHeight="14" x14ac:dyDescent="0"/>
  <cols>
    <col min="1" max="1" width="15.1640625" bestFit="1" customWidth="1"/>
    <col min="8" max="8" width="9.5" bestFit="1" customWidth="1"/>
  </cols>
  <sheetData>
    <row r="1" spans="1:8" ht="15" thickBot="1"/>
    <row r="2" spans="1:8" ht="36" customHeight="1">
      <c r="A2" s="707" t="s">
        <v>107</v>
      </c>
      <c r="B2" s="708"/>
      <c r="C2" s="708"/>
      <c r="D2" s="708"/>
      <c r="E2" s="708"/>
      <c r="F2" s="708"/>
      <c r="G2" s="709"/>
    </row>
    <row r="3" spans="1:8" s="131" customFormat="1" ht="18.75" customHeight="1" thickBot="1">
      <c r="A3" s="710" t="s">
        <v>103</v>
      </c>
      <c r="B3" s="711"/>
      <c r="C3" s="711"/>
      <c r="D3" s="711"/>
      <c r="E3" s="711"/>
      <c r="F3" s="711"/>
      <c r="G3" s="712"/>
    </row>
    <row r="4" spans="1:8" ht="37.5" customHeight="1" thickBot="1">
      <c r="A4" s="702" t="s">
        <v>178</v>
      </c>
      <c r="B4" s="618" t="s">
        <v>223</v>
      </c>
      <c r="C4" s="704"/>
      <c r="D4" s="618" t="s">
        <v>224</v>
      </c>
      <c r="E4" s="704"/>
      <c r="F4" s="705" t="s">
        <v>194</v>
      </c>
      <c r="G4" s="706"/>
    </row>
    <row r="5" spans="1:8" ht="15" thickBot="1">
      <c r="A5" s="703"/>
      <c r="B5" s="152" t="s">
        <v>206</v>
      </c>
      <c r="C5" s="153" t="s">
        <v>207</v>
      </c>
      <c r="D5" s="152" t="s">
        <v>206</v>
      </c>
      <c r="E5" s="153" t="s">
        <v>207</v>
      </c>
      <c r="F5" s="154" t="s">
        <v>206</v>
      </c>
      <c r="G5" s="153" t="s">
        <v>207</v>
      </c>
    </row>
    <row r="6" spans="1:8" ht="15">
      <c r="A6" s="5" t="s">
        <v>209</v>
      </c>
      <c r="B6" s="7">
        <v>770</v>
      </c>
      <c r="C6" s="8">
        <v>0.53</v>
      </c>
      <c r="D6" s="144">
        <v>144</v>
      </c>
      <c r="E6" s="8">
        <v>0.1</v>
      </c>
      <c r="F6" s="155">
        <f>B6+D6</f>
        <v>914</v>
      </c>
      <c r="G6" s="8">
        <f>F6/H6</f>
        <v>0.63121546961325969</v>
      </c>
      <c r="H6" s="155">
        <v>1448</v>
      </c>
    </row>
    <row r="7" spans="1:8" ht="15">
      <c r="A7" s="4" t="s">
        <v>210</v>
      </c>
      <c r="B7" s="10">
        <v>810</v>
      </c>
      <c r="C7" s="11">
        <v>0.67</v>
      </c>
      <c r="D7" s="10">
        <v>76</v>
      </c>
      <c r="E7" s="11">
        <v>0.06</v>
      </c>
      <c r="F7" s="12">
        <f>B7+D7</f>
        <v>886</v>
      </c>
      <c r="G7" s="150">
        <f t="shared" ref="G7:G9" si="0">F7/H7</f>
        <v>0.72981878088962104</v>
      </c>
      <c r="H7" s="156">
        <v>1214</v>
      </c>
    </row>
    <row r="8" spans="1:8" ht="15">
      <c r="A8" s="5" t="s">
        <v>95</v>
      </c>
      <c r="B8" s="7">
        <v>869</v>
      </c>
      <c r="C8" s="8">
        <v>0.53</v>
      </c>
      <c r="D8" s="7">
        <v>170</v>
      </c>
      <c r="E8" s="8">
        <v>0.1</v>
      </c>
      <c r="F8" s="155">
        <v>1039</v>
      </c>
      <c r="G8" s="8">
        <f t="shared" si="0"/>
        <v>0.63046116504854366</v>
      </c>
      <c r="H8" s="142">
        <v>1648</v>
      </c>
    </row>
    <row r="9" spans="1:8" ht="16" thickBot="1">
      <c r="A9" s="30" t="s">
        <v>96</v>
      </c>
      <c r="B9" s="31">
        <v>738</v>
      </c>
      <c r="C9" s="32">
        <v>0.56000000000000005</v>
      </c>
      <c r="D9" s="31">
        <v>148</v>
      </c>
      <c r="E9" s="32">
        <v>0.11</v>
      </c>
      <c r="F9" s="33">
        <f>B9+D9</f>
        <v>886</v>
      </c>
      <c r="G9" s="151">
        <f t="shared" si="0"/>
        <v>0.67427701674277019</v>
      </c>
      <c r="H9" s="156">
        <v>1314</v>
      </c>
    </row>
    <row r="10" spans="1:8">
      <c r="F10" s="37">
        <v>3725</v>
      </c>
    </row>
  </sheetData>
  <mergeCells count="6">
    <mergeCell ref="A4:A5"/>
    <mergeCell ref="B4:C4"/>
    <mergeCell ref="D4:E4"/>
    <mergeCell ref="F4:G4"/>
    <mergeCell ref="A2:G2"/>
    <mergeCell ref="A3:G3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D29" sqref="D29"/>
    </sheetView>
  </sheetViews>
  <sheetFormatPr baseColWidth="10" defaultColWidth="10.1640625" defaultRowHeight="14" x14ac:dyDescent="0"/>
  <cols>
    <col min="1" max="3" width="10.1640625" style="319"/>
    <col min="4" max="4" width="17.33203125" style="319" customWidth="1"/>
    <col min="5" max="16384" width="10.1640625" style="319"/>
  </cols>
  <sheetData>
    <row r="1" spans="1:2" ht="14" customHeight="1">
      <c r="A1" s="494" t="s">
        <v>88</v>
      </c>
      <c r="B1" s="494" t="s">
        <v>89</v>
      </c>
    </row>
    <row r="2" spans="1:2">
      <c r="A2" s="494" t="s">
        <v>90</v>
      </c>
      <c r="B2" s="335">
        <v>0.51</v>
      </c>
    </row>
    <row r="3" spans="1:2">
      <c r="A3" s="494" t="s">
        <v>91</v>
      </c>
      <c r="B3" s="335">
        <v>0.51</v>
      </c>
    </row>
    <row r="4" spans="1:2">
      <c r="A4" s="494" t="s">
        <v>92</v>
      </c>
      <c r="B4" s="495">
        <v>0.5</v>
      </c>
    </row>
    <row r="5" spans="1:2">
      <c r="A5" s="494" t="s">
        <v>93</v>
      </c>
      <c r="B5" s="495">
        <v>0.51</v>
      </c>
    </row>
    <row r="7" spans="1:2">
      <c r="A7" s="494"/>
      <c r="B7" s="335">
        <f>AVERAGE(B3:B5)</f>
        <v>0.50666666666666671</v>
      </c>
    </row>
    <row r="8" spans="1:2">
      <c r="B8" s="335">
        <f>MEDIAN(B3:B5)</f>
        <v>0.51</v>
      </c>
    </row>
    <row r="9" spans="1:2">
      <c r="B9" s="319">
        <f>STDEV(B3:B5)</f>
        <v>5.7735026918962623E-3</v>
      </c>
    </row>
    <row r="12" spans="1:2">
      <c r="A12" s="494"/>
      <c r="B12" s="335"/>
    </row>
    <row r="13" spans="1:2">
      <c r="A13" s="494"/>
    </row>
    <row r="34" spans="4:5" ht="15">
      <c r="D34" s="496" t="s">
        <v>70</v>
      </c>
      <c r="E34" s="497">
        <v>0.51</v>
      </c>
    </row>
    <row r="35" spans="4:5" ht="15">
      <c r="D35" s="496" t="s">
        <v>14</v>
      </c>
      <c r="E35" s="497">
        <v>0.51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20" sqref="A20:F22"/>
    </sheetView>
  </sheetViews>
  <sheetFormatPr baseColWidth="10" defaultColWidth="8.83203125" defaultRowHeight="14" x14ac:dyDescent="0"/>
  <cols>
    <col min="1" max="1" width="8" customWidth="1"/>
    <col min="2" max="6" width="5.83203125" customWidth="1"/>
  </cols>
  <sheetData>
    <row r="1" spans="1:6" ht="58.5" customHeight="1">
      <c r="A1" s="713" t="s">
        <v>120</v>
      </c>
      <c r="B1" s="714"/>
      <c r="C1" s="714"/>
      <c r="D1" s="714"/>
      <c r="E1" s="714"/>
      <c r="F1" s="715"/>
    </row>
    <row r="2" spans="1:6" ht="15">
      <c r="A2" s="326" t="s">
        <v>150</v>
      </c>
      <c r="B2" s="326">
        <v>2003</v>
      </c>
      <c r="C2" s="326">
        <v>2004</v>
      </c>
      <c r="D2" s="326">
        <v>2005</v>
      </c>
      <c r="E2" s="326">
        <v>2006</v>
      </c>
      <c r="F2" s="325">
        <v>2007</v>
      </c>
    </row>
    <row r="3" spans="1:6" ht="15">
      <c r="A3" s="381" t="s">
        <v>156</v>
      </c>
      <c r="B3" s="140">
        <v>0.85</v>
      </c>
      <c r="C3" s="140">
        <v>0.87</v>
      </c>
      <c r="D3" s="140">
        <v>0.86</v>
      </c>
      <c r="E3" s="140">
        <v>0.92</v>
      </c>
      <c r="F3" s="333">
        <v>0.93333333333333335</v>
      </c>
    </row>
    <row r="4" spans="1:6" ht="15">
      <c r="A4" s="382" t="s">
        <v>157</v>
      </c>
      <c r="B4" s="136">
        <v>0.71</v>
      </c>
      <c r="C4" s="136">
        <v>0.75</v>
      </c>
      <c r="D4" s="136">
        <v>0.78</v>
      </c>
      <c r="E4" s="136">
        <v>0.83</v>
      </c>
      <c r="F4" s="85">
        <v>0.81914893617021278</v>
      </c>
    </row>
    <row r="5" spans="1:6" ht="15">
      <c r="A5" s="381" t="s">
        <v>158</v>
      </c>
      <c r="B5" s="140">
        <v>0.8</v>
      </c>
      <c r="C5" s="140">
        <v>0.81</v>
      </c>
      <c r="D5" s="140">
        <v>0.91</v>
      </c>
      <c r="E5" s="140">
        <v>0.84</v>
      </c>
      <c r="F5" s="333">
        <v>0.94029850746268662</v>
      </c>
    </row>
    <row r="6" spans="1:6" ht="15">
      <c r="A6" s="382" t="s">
        <v>159</v>
      </c>
      <c r="B6" s="136">
        <v>0.9</v>
      </c>
      <c r="C6" s="136">
        <v>0.95</v>
      </c>
      <c r="D6" s="136">
        <v>0.95</v>
      </c>
      <c r="E6" s="136">
        <v>0.92</v>
      </c>
      <c r="F6" s="85">
        <v>0.96192893401015234</v>
      </c>
    </row>
    <row r="7" spans="1:6" ht="15">
      <c r="A7" s="381" t="s">
        <v>160</v>
      </c>
      <c r="B7" s="140">
        <v>0.87</v>
      </c>
      <c r="C7" s="140">
        <v>0.9</v>
      </c>
      <c r="D7" s="140">
        <v>0.94</v>
      </c>
      <c r="E7" s="140">
        <v>0.9</v>
      </c>
      <c r="F7" s="333">
        <v>0.91341991341991347</v>
      </c>
    </row>
    <row r="8" spans="1:6" ht="15">
      <c r="A8" s="382" t="s">
        <v>218</v>
      </c>
      <c r="B8" s="136">
        <v>0.72</v>
      </c>
      <c r="C8" s="136">
        <v>0.73</v>
      </c>
      <c r="D8" s="136">
        <v>0.74</v>
      </c>
      <c r="E8" s="136">
        <v>0.8</v>
      </c>
      <c r="F8" s="85">
        <v>0.87401574803149606</v>
      </c>
    </row>
    <row r="9" spans="1:6" ht="15">
      <c r="A9" s="381" t="s">
        <v>226</v>
      </c>
      <c r="B9" s="140">
        <v>0.72</v>
      </c>
      <c r="C9" s="140">
        <v>0.62</v>
      </c>
      <c r="D9" s="140">
        <v>0.68</v>
      </c>
      <c r="E9" s="140">
        <v>0.8</v>
      </c>
      <c r="F9" s="333">
        <v>0.86764705882352944</v>
      </c>
    </row>
    <row r="10" spans="1:6" ht="15">
      <c r="A10" s="382" t="s">
        <v>162</v>
      </c>
      <c r="B10" s="136">
        <v>0.79</v>
      </c>
      <c r="C10" s="136">
        <v>0.82</v>
      </c>
      <c r="D10" s="136">
        <v>0.82</v>
      </c>
      <c r="E10" s="136">
        <v>0.82</v>
      </c>
      <c r="F10" s="85">
        <v>0.86348684210526316</v>
      </c>
    </row>
    <row r="11" spans="1:6" ht="15">
      <c r="A11" s="381" t="s">
        <v>163</v>
      </c>
      <c r="B11" s="140">
        <v>0.84</v>
      </c>
      <c r="C11" s="140">
        <v>0.87</v>
      </c>
      <c r="D11" s="140">
        <v>0.89</v>
      </c>
      <c r="E11" s="140">
        <v>0.92</v>
      </c>
      <c r="F11" s="333">
        <v>0.96111111111111114</v>
      </c>
    </row>
    <row r="12" spans="1:6" ht="15">
      <c r="A12" s="406" t="s">
        <v>164</v>
      </c>
      <c r="B12" s="234">
        <v>0.77</v>
      </c>
      <c r="C12" s="234">
        <v>0.8</v>
      </c>
      <c r="D12" s="234">
        <v>0.83</v>
      </c>
      <c r="E12" s="234">
        <v>0.88</v>
      </c>
      <c r="F12" s="85">
        <v>0.90025575447570327</v>
      </c>
    </row>
    <row r="13" spans="1:6" ht="15">
      <c r="A13" s="381" t="s">
        <v>227</v>
      </c>
      <c r="B13" s="140">
        <v>0.84</v>
      </c>
      <c r="C13" s="140">
        <v>0.82</v>
      </c>
      <c r="D13" s="140">
        <v>0.84</v>
      </c>
      <c r="E13" s="140">
        <v>0.74</v>
      </c>
      <c r="F13" s="333">
        <v>0.79207920792079212</v>
      </c>
    </row>
    <row r="14" spans="1:6" ht="15">
      <c r="A14" s="406" t="s">
        <v>166</v>
      </c>
      <c r="B14" s="234">
        <v>0.89</v>
      </c>
      <c r="C14" s="234">
        <v>0.82</v>
      </c>
      <c r="D14" s="234" t="s">
        <v>100</v>
      </c>
      <c r="E14" s="234">
        <v>0.94</v>
      </c>
      <c r="F14" s="85">
        <v>0.66013071895424835</v>
      </c>
    </row>
    <row r="15" spans="1:6" ht="15">
      <c r="A15" s="381" t="s">
        <v>167</v>
      </c>
      <c r="B15" s="140">
        <v>0.73</v>
      </c>
      <c r="C15" s="140">
        <v>0.71</v>
      </c>
      <c r="D15" s="140">
        <v>0.68</v>
      </c>
      <c r="E15" s="140">
        <v>0.79</v>
      </c>
      <c r="F15" s="333">
        <v>0.83582089552238803</v>
      </c>
    </row>
    <row r="16" spans="1:6" ht="15">
      <c r="A16" s="406" t="s">
        <v>228</v>
      </c>
      <c r="B16" s="234">
        <v>0.41</v>
      </c>
      <c r="C16" s="234">
        <v>0.41</v>
      </c>
      <c r="D16" s="234">
        <v>0.43</v>
      </c>
      <c r="E16" s="234">
        <v>0.41</v>
      </c>
      <c r="F16" s="85">
        <v>0.48117154811715479</v>
      </c>
    </row>
    <row r="17" spans="1:6" ht="15">
      <c r="A17" s="381" t="s">
        <v>169</v>
      </c>
      <c r="B17" s="140">
        <v>0.86</v>
      </c>
      <c r="C17" s="140">
        <v>0.88</v>
      </c>
      <c r="D17" s="140">
        <v>0.84</v>
      </c>
      <c r="E17" s="140">
        <v>0.9</v>
      </c>
      <c r="F17" s="333">
        <v>0.90109890109890112</v>
      </c>
    </row>
    <row r="18" spans="1:6" ht="15">
      <c r="A18" s="406" t="s">
        <v>170</v>
      </c>
      <c r="B18" s="234">
        <v>0.94</v>
      </c>
      <c r="C18" s="234">
        <v>0.89</v>
      </c>
      <c r="D18" s="234">
        <v>0.92</v>
      </c>
      <c r="E18" s="234">
        <v>0.93</v>
      </c>
      <c r="F18" s="85">
        <v>0.92431192660550454</v>
      </c>
    </row>
    <row r="19" spans="1:6" ht="15">
      <c r="A19" s="383" t="s">
        <v>171</v>
      </c>
      <c r="B19" s="141">
        <v>0.89</v>
      </c>
      <c r="C19" s="141">
        <v>0.92</v>
      </c>
      <c r="D19" s="141">
        <v>0.95</v>
      </c>
      <c r="E19" s="141">
        <v>0.92</v>
      </c>
      <c r="F19" s="334">
        <v>0.94039735099337751</v>
      </c>
    </row>
    <row r="20" spans="1:6" ht="15">
      <c r="A20" s="375"/>
      <c r="B20" s="376">
        <v>2003</v>
      </c>
      <c r="C20" s="376">
        <v>2004</v>
      </c>
      <c r="D20" s="376">
        <v>2005</v>
      </c>
      <c r="E20" s="376">
        <v>2006</v>
      </c>
      <c r="F20" s="377">
        <v>2007</v>
      </c>
    </row>
    <row r="21" spans="1:6" ht="15">
      <c r="A21" s="456" t="s">
        <v>175</v>
      </c>
      <c r="B21" s="457">
        <f>AVERAGE(B3:B19)</f>
        <v>0.79588235294117649</v>
      </c>
      <c r="C21" s="457">
        <f t="shared" ref="C21:F21" si="0">AVERAGE(C3:C19)</f>
        <v>0.79823529411764726</v>
      </c>
      <c r="D21" s="457">
        <f t="shared" si="0"/>
        <v>0.81624999999999981</v>
      </c>
      <c r="E21" s="457">
        <f t="shared" si="0"/>
        <v>0.83882352941176475</v>
      </c>
      <c r="F21" s="457">
        <f t="shared" si="0"/>
        <v>0.85703862871504521</v>
      </c>
    </row>
    <row r="22" spans="1:6" ht="15">
      <c r="A22" s="271" t="s">
        <v>176</v>
      </c>
      <c r="B22" s="211">
        <f>MEDIAN(B3:B19)</f>
        <v>0.84</v>
      </c>
      <c r="C22" s="211">
        <f t="shared" ref="C22:F22" si="1">MEDIAN(C2:C18)</f>
        <v>0.82</v>
      </c>
      <c r="D22" s="211">
        <f t="shared" si="1"/>
        <v>0.84</v>
      </c>
      <c r="E22" s="211">
        <f t="shared" si="1"/>
        <v>0.88</v>
      </c>
      <c r="F22" s="135">
        <f t="shared" si="1"/>
        <v>0.90025575447570327</v>
      </c>
    </row>
    <row r="23" spans="1:6" ht="15">
      <c r="A23" s="79" t="s">
        <v>173</v>
      </c>
      <c r="B23" s="141">
        <f>STDEV(B3:B19)</f>
        <v>0.12211975800056921</v>
      </c>
      <c r="C23" s="141">
        <f t="shared" ref="C23:F23" si="2">STDEV(C3:C19)</f>
        <v>0.13049115363299577</v>
      </c>
      <c r="D23" s="141">
        <f t="shared" si="2"/>
        <v>0.13485177047410357</v>
      </c>
      <c r="E23" s="141">
        <f t="shared" si="2"/>
        <v>0.12589094253267283</v>
      </c>
      <c r="F23" s="141">
        <f t="shared" si="2"/>
        <v>0.12238389204066201</v>
      </c>
    </row>
    <row r="24" spans="1:6">
      <c r="A24" s="111"/>
      <c r="B24" s="111"/>
      <c r="C24" s="111"/>
      <c r="D24" s="111"/>
      <c r="E24" s="111"/>
      <c r="F24" s="111"/>
    </row>
    <row r="25" spans="1:6">
      <c r="A25" s="111"/>
      <c r="B25" s="331">
        <v>2003</v>
      </c>
      <c r="C25" s="331">
        <v>2004</v>
      </c>
      <c r="D25" s="331">
        <v>2005</v>
      </c>
      <c r="E25" s="331">
        <v>2006</v>
      </c>
      <c r="F25" s="332">
        <v>2007</v>
      </c>
    </row>
    <row r="26" spans="1:6">
      <c r="A26" s="174" t="s">
        <v>189</v>
      </c>
      <c r="B26" s="28">
        <v>0.68</v>
      </c>
      <c r="C26" s="28">
        <v>0.69</v>
      </c>
      <c r="D26" s="28">
        <v>0.71</v>
      </c>
      <c r="E26" s="28">
        <v>0.73</v>
      </c>
      <c r="F26" s="28">
        <v>0.75386339189673723</v>
      </c>
    </row>
    <row r="27" spans="1:6">
      <c r="A27" s="174" t="s">
        <v>202</v>
      </c>
      <c r="B27" s="28">
        <v>0.72</v>
      </c>
      <c r="C27" s="28">
        <v>0.73</v>
      </c>
      <c r="D27" s="28">
        <v>0.73</v>
      </c>
      <c r="E27" s="28">
        <v>0.76</v>
      </c>
      <c r="F27" s="28">
        <v>0.77498345466578422</v>
      </c>
    </row>
    <row r="28" spans="1:6">
      <c r="A28" s="174" t="s">
        <v>192</v>
      </c>
      <c r="B28" s="28">
        <v>0.41</v>
      </c>
      <c r="C28" s="28">
        <v>0.41</v>
      </c>
      <c r="D28" s="28">
        <v>0.43</v>
      </c>
      <c r="E28" s="28">
        <v>0.41</v>
      </c>
      <c r="F28" s="317">
        <v>0.48</v>
      </c>
    </row>
  </sheetData>
  <mergeCells count="1">
    <mergeCell ref="A1:F1"/>
  </mergeCells>
  <phoneticPr fontId="16" type="noConversion"/>
  <pageMargins left="0.7" right="0.7" top="0.75" bottom="0.75" header="0.3" footer="0.3"/>
  <ignoredErrors>
    <ignoredError sqref="B21:F23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4" zoomScale="115" zoomScaleNormal="115" zoomScalePageLayoutView="115" workbookViewId="0">
      <selection activeCell="F47" sqref="F47"/>
    </sheetView>
  </sheetViews>
  <sheetFormatPr baseColWidth="10" defaultColWidth="8.83203125" defaultRowHeight="14" x14ac:dyDescent="0"/>
  <cols>
    <col min="1" max="1" width="8" customWidth="1"/>
    <col min="2" max="6" width="5.5" customWidth="1"/>
  </cols>
  <sheetData>
    <row r="1" spans="1:7" s="131" customFormat="1" ht="21" customHeight="1"/>
    <row r="2" spans="1:7" ht="15.75" customHeight="1">
      <c r="A2" s="693" t="s">
        <v>119</v>
      </c>
      <c r="B2" s="694"/>
      <c r="C2" s="694"/>
      <c r="D2" s="694"/>
      <c r="E2" s="694"/>
      <c r="F2" s="695"/>
      <c r="G2" s="3"/>
    </row>
    <row r="3" spans="1:7" ht="15">
      <c r="A3" s="696"/>
      <c r="B3" s="697"/>
      <c r="C3" s="697"/>
      <c r="D3" s="697"/>
      <c r="E3" s="697"/>
      <c r="F3" s="698"/>
      <c r="G3" s="3"/>
    </row>
    <row r="4" spans="1:7" ht="10.5" customHeight="1">
      <c r="A4" s="699"/>
      <c r="B4" s="700"/>
      <c r="C4" s="700"/>
      <c r="D4" s="700"/>
      <c r="E4" s="700"/>
      <c r="F4" s="701"/>
      <c r="G4" s="3"/>
    </row>
    <row r="5" spans="1:7" ht="15">
      <c r="A5" s="323" t="s">
        <v>150</v>
      </c>
      <c r="B5" s="326">
        <v>2003</v>
      </c>
      <c r="C5" s="323">
        <v>2004</v>
      </c>
      <c r="D5" s="326">
        <v>2005</v>
      </c>
      <c r="E5" s="326">
        <v>2006</v>
      </c>
      <c r="F5" s="325">
        <v>2007</v>
      </c>
      <c r="G5" s="3"/>
    </row>
    <row r="6" spans="1:7" ht="15">
      <c r="A6" s="272" t="s">
        <v>156</v>
      </c>
      <c r="B6" s="140">
        <v>0.9</v>
      </c>
      <c r="C6" s="140">
        <v>0.94</v>
      </c>
      <c r="D6" s="139">
        <v>0.91</v>
      </c>
      <c r="E6" s="139">
        <v>0.94</v>
      </c>
      <c r="F6" s="139">
        <v>0.92</v>
      </c>
      <c r="G6" s="3"/>
    </row>
    <row r="7" spans="1:7" ht="15">
      <c r="A7" s="284" t="s">
        <v>157</v>
      </c>
      <c r="B7" s="136">
        <v>0.8</v>
      </c>
      <c r="C7" s="136">
        <v>0.82</v>
      </c>
      <c r="D7" s="136">
        <v>0.86</v>
      </c>
      <c r="E7" s="136">
        <v>0.87</v>
      </c>
      <c r="F7" s="136">
        <v>0.87</v>
      </c>
      <c r="G7" s="3"/>
    </row>
    <row r="8" spans="1:7" ht="15">
      <c r="A8" s="272" t="s">
        <v>158</v>
      </c>
      <c r="B8" s="140">
        <v>0.9</v>
      </c>
      <c r="C8" s="140">
        <v>0.86</v>
      </c>
      <c r="D8" s="140">
        <v>0.94</v>
      </c>
      <c r="E8" s="140">
        <v>0.9</v>
      </c>
      <c r="F8" s="140">
        <v>0.94</v>
      </c>
      <c r="G8" s="3"/>
    </row>
    <row r="9" spans="1:7" ht="15">
      <c r="A9" s="284" t="s">
        <v>159</v>
      </c>
      <c r="B9" s="136">
        <v>0.94</v>
      </c>
      <c r="C9" s="136">
        <v>0.98</v>
      </c>
      <c r="D9" s="136">
        <v>0.97</v>
      </c>
      <c r="E9" s="136">
        <v>0.96</v>
      </c>
      <c r="F9" s="136">
        <v>0.97</v>
      </c>
      <c r="G9" s="3"/>
    </row>
    <row r="10" spans="1:7" ht="15">
      <c r="A10" s="272" t="s">
        <v>160</v>
      </c>
      <c r="B10" s="140">
        <v>0.94</v>
      </c>
      <c r="C10" s="140">
        <v>0.94</v>
      </c>
      <c r="D10" s="140">
        <v>0.96</v>
      </c>
      <c r="E10" s="140">
        <v>0.93</v>
      </c>
      <c r="F10" s="140">
        <v>0.95</v>
      </c>
      <c r="G10" s="3"/>
    </row>
    <row r="11" spans="1:7" ht="15">
      <c r="A11" s="284" t="s">
        <v>218</v>
      </c>
      <c r="B11" s="136">
        <v>0.8</v>
      </c>
      <c r="C11" s="136">
        <v>0.8</v>
      </c>
      <c r="D11" s="136">
        <v>0.83</v>
      </c>
      <c r="E11" s="136">
        <v>0.84</v>
      </c>
      <c r="F11" s="136">
        <v>0.94</v>
      </c>
      <c r="G11" s="3"/>
    </row>
    <row r="12" spans="1:7" ht="15">
      <c r="A12" s="272" t="s">
        <v>226</v>
      </c>
      <c r="B12" s="140">
        <v>0.8</v>
      </c>
      <c r="C12" s="140">
        <v>0.69</v>
      </c>
      <c r="D12" s="140">
        <v>0.8</v>
      </c>
      <c r="E12" s="140">
        <v>0.84</v>
      </c>
      <c r="F12" s="140">
        <v>0.96</v>
      </c>
      <c r="G12" s="3"/>
    </row>
    <row r="13" spans="1:7" ht="15">
      <c r="A13" s="284" t="s">
        <v>162</v>
      </c>
      <c r="B13" s="136">
        <v>0.86</v>
      </c>
      <c r="C13" s="136">
        <v>0.87</v>
      </c>
      <c r="D13" s="136">
        <v>0.88</v>
      </c>
      <c r="E13" s="136">
        <v>0.89</v>
      </c>
      <c r="F13" s="136">
        <v>0.91</v>
      </c>
      <c r="G13" s="3"/>
    </row>
    <row r="14" spans="1:7" ht="15">
      <c r="A14" s="272" t="s">
        <v>163</v>
      </c>
      <c r="B14" s="140">
        <v>0.89</v>
      </c>
      <c r="C14" s="140">
        <v>0.88</v>
      </c>
      <c r="D14" s="140">
        <v>0.92</v>
      </c>
      <c r="E14" s="140">
        <v>0.92</v>
      </c>
      <c r="F14" s="140">
        <v>0.97</v>
      </c>
      <c r="G14" s="3"/>
    </row>
    <row r="15" spans="1:7" ht="15">
      <c r="A15" s="289" t="s">
        <v>164</v>
      </c>
      <c r="B15" s="234">
        <v>0.78</v>
      </c>
      <c r="C15" s="234">
        <v>0.85</v>
      </c>
      <c r="D15" s="234">
        <v>0.87</v>
      </c>
      <c r="E15" s="234">
        <v>0.89</v>
      </c>
      <c r="F15" s="136">
        <v>0.93</v>
      </c>
      <c r="G15" s="3"/>
    </row>
    <row r="16" spans="1:7" ht="15">
      <c r="A16" s="272" t="s">
        <v>227</v>
      </c>
      <c r="B16" s="140">
        <v>0.88</v>
      </c>
      <c r="C16" s="140">
        <v>0.88</v>
      </c>
      <c r="D16" s="140">
        <v>0.85</v>
      </c>
      <c r="E16" s="140">
        <v>0.77</v>
      </c>
      <c r="F16" s="140">
        <v>0.83</v>
      </c>
      <c r="G16" s="3"/>
    </row>
    <row r="17" spans="1:7" ht="15">
      <c r="A17" s="289" t="s">
        <v>166</v>
      </c>
      <c r="B17" s="234">
        <v>0.93</v>
      </c>
      <c r="C17" s="234">
        <v>0.92</v>
      </c>
      <c r="D17" s="234">
        <v>0.96</v>
      </c>
      <c r="E17" s="234">
        <v>0.95</v>
      </c>
      <c r="F17" s="136">
        <v>0.96</v>
      </c>
      <c r="G17" s="3"/>
    </row>
    <row r="18" spans="1:7" ht="15">
      <c r="A18" s="272" t="s">
        <v>167</v>
      </c>
      <c r="B18" s="140">
        <v>0.78</v>
      </c>
      <c r="C18" s="140">
        <v>0.81</v>
      </c>
      <c r="D18" s="140">
        <v>0.76</v>
      </c>
      <c r="E18" s="140">
        <v>0.88</v>
      </c>
      <c r="F18" s="140">
        <v>0.86</v>
      </c>
      <c r="G18" s="3"/>
    </row>
    <row r="19" spans="1:7" ht="15">
      <c r="A19" s="289" t="s">
        <v>228</v>
      </c>
      <c r="B19" s="234">
        <v>0.52</v>
      </c>
      <c r="C19" s="234">
        <v>0.53</v>
      </c>
      <c r="D19" s="234">
        <v>0.52</v>
      </c>
      <c r="E19" s="234">
        <v>0.52</v>
      </c>
      <c r="F19" s="136">
        <v>0.56999999999999995</v>
      </c>
      <c r="G19" s="3"/>
    </row>
    <row r="20" spans="1:7" ht="15">
      <c r="A20" s="272" t="s">
        <v>169</v>
      </c>
      <c r="B20" s="140">
        <v>0.93</v>
      </c>
      <c r="C20" s="140">
        <v>0.94</v>
      </c>
      <c r="D20" s="140">
        <v>0.91</v>
      </c>
      <c r="E20" s="140">
        <v>0.95</v>
      </c>
      <c r="F20" s="140">
        <v>0.96</v>
      </c>
      <c r="G20" s="3"/>
    </row>
    <row r="21" spans="1:7" ht="15">
      <c r="A21" s="289" t="s">
        <v>170</v>
      </c>
      <c r="B21" s="234">
        <v>0.94</v>
      </c>
      <c r="C21" s="234">
        <v>0.92</v>
      </c>
      <c r="D21" s="234">
        <v>0.94</v>
      </c>
      <c r="E21" s="234">
        <v>0.94</v>
      </c>
      <c r="F21" s="136">
        <v>0.93</v>
      </c>
      <c r="G21" s="3"/>
    </row>
    <row r="22" spans="1:7" ht="15">
      <c r="A22" s="430" t="s">
        <v>171</v>
      </c>
      <c r="B22" s="141">
        <v>0.95</v>
      </c>
      <c r="C22" s="141">
        <v>0.93</v>
      </c>
      <c r="D22" s="141">
        <v>0.96</v>
      </c>
      <c r="E22" s="141">
        <v>0.97</v>
      </c>
      <c r="F22" s="141">
        <v>0.96</v>
      </c>
      <c r="G22" s="3"/>
    </row>
    <row r="23" spans="1:7" ht="15">
      <c r="A23" s="375"/>
      <c r="B23" s="376">
        <v>2003</v>
      </c>
      <c r="C23" s="376">
        <v>2004</v>
      </c>
      <c r="D23" s="376">
        <v>2005</v>
      </c>
      <c r="E23" s="376">
        <v>2006</v>
      </c>
      <c r="F23" s="377">
        <v>2007</v>
      </c>
      <c r="G23" s="3"/>
    </row>
    <row r="24" spans="1:7" ht="15">
      <c r="A24" s="446" t="s">
        <v>175</v>
      </c>
      <c r="B24" s="455">
        <f>AVERAGE(B6:B22)</f>
        <v>0.85529411764705865</v>
      </c>
      <c r="C24" s="455">
        <f t="shared" ref="C24:F24" si="0">AVERAGE(C6:C22)</f>
        <v>0.85647058823529409</v>
      </c>
      <c r="D24" s="455">
        <f t="shared" si="0"/>
        <v>0.87294117647058822</v>
      </c>
      <c r="E24" s="455">
        <f t="shared" si="0"/>
        <v>0.87999999999999989</v>
      </c>
      <c r="F24" s="455">
        <f t="shared" si="0"/>
        <v>0.90764705882352936</v>
      </c>
      <c r="G24" s="3"/>
    </row>
    <row r="25" spans="1:7" s="201" customFormat="1" ht="15">
      <c r="A25" s="271" t="s">
        <v>176</v>
      </c>
      <c r="B25" s="211">
        <f>MEDIAN(B6:B22)</f>
        <v>0.89</v>
      </c>
      <c r="C25" s="211">
        <f t="shared" ref="C25:F25" si="1">MEDIAN(C5:C21)</f>
        <v>0.88</v>
      </c>
      <c r="D25" s="211">
        <f t="shared" si="1"/>
        <v>0.91</v>
      </c>
      <c r="E25" s="211">
        <f t="shared" si="1"/>
        <v>0.9</v>
      </c>
      <c r="F25" s="135">
        <f t="shared" si="1"/>
        <v>0.94</v>
      </c>
      <c r="G25" s="330"/>
    </row>
    <row r="26" spans="1:7" ht="15">
      <c r="A26" s="79" t="s">
        <v>173</v>
      </c>
      <c r="B26" s="141">
        <f>STDEV(B6:B22)</f>
        <v>0.10619072741174564</v>
      </c>
      <c r="C26" s="141">
        <f t="shared" ref="C26:F26" si="2">STDEV(C6:C22)</f>
        <v>0.10954115530649898</v>
      </c>
      <c r="D26" s="141">
        <f t="shared" si="2"/>
        <v>0.1093597678469075</v>
      </c>
      <c r="E26" s="141">
        <f t="shared" si="2"/>
        <v>0.10641898326896343</v>
      </c>
      <c r="F26" s="141">
        <f t="shared" si="2"/>
        <v>9.6016236372078498E-2</v>
      </c>
      <c r="G26" s="3"/>
    </row>
    <row r="27" spans="1:7" s="201" customFormat="1" ht="15">
      <c r="A27" s="41"/>
      <c r="B27" s="41"/>
      <c r="C27" s="41"/>
      <c r="D27" s="41"/>
      <c r="E27" s="41"/>
      <c r="F27" s="12"/>
      <c r="G27" s="330"/>
    </row>
    <row r="28" spans="1:7" s="131" customFormat="1" ht="15">
      <c r="A28" s="231"/>
      <c r="B28" s="328">
        <v>2003</v>
      </c>
      <c r="C28" s="328">
        <v>2004</v>
      </c>
      <c r="D28" s="328">
        <v>2005</v>
      </c>
      <c r="E28" s="328">
        <v>2006</v>
      </c>
      <c r="F28" s="329">
        <v>2007</v>
      </c>
    </row>
    <row r="29" spans="1:7" s="131" customFormat="1" ht="15">
      <c r="A29" s="47" t="s">
        <v>189</v>
      </c>
      <c r="B29" s="140">
        <v>0.73</v>
      </c>
      <c r="C29" s="140">
        <v>0.74</v>
      </c>
      <c r="D29" s="140">
        <v>0.75</v>
      </c>
      <c r="E29" s="140">
        <v>0.78</v>
      </c>
      <c r="F29" s="260">
        <v>0.8</v>
      </c>
    </row>
    <row r="30" spans="1:7" s="131" customFormat="1" ht="15">
      <c r="A30" s="265" t="s">
        <v>202</v>
      </c>
      <c r="B30" s="136">
        <v>0.79</v>
      </c>
      <c r="C30" s="136">
        <v>0.8</v>
      </c>
      <c r="D30" s="136">
        <v>0.8</v>
      </c>
      <c r="E30" s="136">
        <v>0.81</v>
      </c>
      <c r="F30" s="209">
        <v>0.83</v>
      </c>
    </row>
    <row r="31" spans="1:7" ht="15">
      <c r="A31" s="79" t="s">
        <v>192</v>
      </c>
      <c r="B31" s="141">
        <v>0.52</v>
      </c>
      <c r="C31" s="141">
        <v>0.53</v>
      </c>
      <c r="D31" s="141">
        <v>0.52</v>
      </c>
      <c r="E31" s="141">
        <v>0.52</v>
      </c>
      <c r="F31" s="322">
        <v>0.56999999999999995</v>
      </c>
    </row>
    <row r="32" spans="1:7">
      <c r="A32" s="174"/>
      <c r="B32" s="28"/>
      <c r="C32" s="327"/>
      <c r="D32" s="28"/>
      <c r="E32" s="28"/>
      <c r="F32" s="131"/>
    </row>
    <row r="33" spans="1:6">
      <c r="A33" s="175" t="s">
        <v>101</v>
      </c>
      <c r="B33" s="176"/>
      <c r="C33" s="176"/>
      <c r="D33" s="176"/>
      <c r="E33" s="176"/>
      <c r="F33" s="131"/>
    </row>
    <row r="34" spans="1:6">
      <c r="A34" s="175"/>
      <c r="B34" s="176"/>
      <c r="C34" s="176"/>
      <c r="D34" s="176"/>
      <c r="E34" s="176"/>
      <c r="F34" s="131"/>
    </row>
    <row r="35" spans="1:6">
      <c r="A35" s="36"/>
      <c r="B35" s="36">
        <v>2003</v>
      </c>
      <c r="C35" s="36">
        <v>2004</v>
      </c>
      <c r="D35" s="36">
        <v>2005</v>
      </c>
      <c r="E35" s="36">
        <v>2006</v>
      </c>
    </row>
    <row r="36" spans="1:6">
      <c r="A36" s="177" t="s">
        <v>220</v>
      </c>
      <c r="B36" s="178">
        <f>AVERAGE(B6:B22)</f>
        <v>0.85529411764705865</v>
      </c>
      <c r="C36" s="178">
        <f t="shared" ref="C36:E36" si="3">AVERAGE(C6:C22)</f>
        <v>0.85647058823529409</v>
      </c>
      <c r="D36" s="178">
        <f t="shared" si="3"/>
        <v>0.87294117647058822</v>
      </c>
      <c r="E36" s="178">
        <f t="shared" si="3"/>
        <v>0.87999999999999989</v>
      </c>
    </row>
    <row r="37" spans="1:6">
      <c r="A37" s="177" t="s">
        <v>176</v>
      </c>
      <c r="B37" s="178">
        <f>MEDIAN(B6:B22)</f>
        <v>0.89</v>
      </c>
      <c r="C37" s="178">
        <f t="shared" ref="C37:E37" si="4">MEDIAN(C6:C22)</f>
        <v>0.88</v>
      </c>
      <c r="D37" s="178">
        <f t="shared" si="4"/>
        <v>0.91</v>
      </c>
      <c r="E37" s="178">
        <f t="shared" si="4"/>
        <v>0.9</v>
      </c>
    </row>
    <row r="38" spans="1:6">
      <c r="A38" s="177" t="s">
        <v>173</v>
      </c>
      <c r="B38" s="36">
        <f>STDEV(B6:B22)</f>
        <v>0.10619072741174564</v>
      </c>
      <c r="C38" s="36">
        <f t="shared" ref="C38:E38" si="5">STDEV(C6:C22)</f>
        <v>0.10954115530649898</v>
      </c>
      <c r="D38" s="36">
        <f t="shared" si="5"/>
        <v>0.1093597678469075</v>
      </c>
      <c r="E38" s="36">
        <f t="shared" si="5"/>
        <v>0.10641898326896343</v>
      </c>
    </row>
  </sheetData>
  <mergeCells count="1">
    <mergeCell ref="A2:F4"/>
  </mergeCells>
  <phoneticPr fontId="16" type="noConversion"/>
  <pageMargins left="0.7" right="0.7" top="0.75" bottom="0.75" header="0.3" footer="0.3"/>
  <ignoredErrors>
    <ignoredError sqref="B36:B37 B38 B24:F26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00"/>
  <sheetViews>
    <sheetView workbookViewId="0">
      <selection activeCell="G29" sqref="G29"/>
    </sheetView>
  </sheetViews>
  <sheetFormatPr baseColWidth="10" defaultColWidth="10.1640625" defaultRowHeight="14" x14ac:dyDescent="0"/>
  <cols>
    <col min="1" max="2" width="10.1640625" style="319"/>
    <col min="3" max="3" width="29.6640625" style="319" customWidth="1"/>
    <col min="4" max="8" width="10.1640625" style="319"/>
    <col min="9" max="9" width="9.83203125" style="319" customWidth="1"/>
    <col min="10" max="16384" width="10.1640625" style="319"/>
  </cols>
  <sheetData>
    <row r="2" spans="3:11" ht="24" customHeight="1">
      <c r="C2" s="630" t="s">
        <v>32</v>
      </c>
      <c r="D2" s="631"/>
      <c r="E2" s="631"/>
      <c r="F2" s="631"/>
      <c r="G2" s="631"/>
      <c r="H2" s="631"/>
      <c r="I2" s="631"/>
      <c r="J2" s="631"/>
      <c r="K2" s="632"/>
    </row>
    <row r="3" spans="3:11">
      <c r="C3" s="530"/>
      <c r="D3" s="570" t="s">
        <v>59</v>
      </c>
      <c r="E3" s="570"/>
      <c r="F3" s="571" t="s">
        <v>60</v>
      </c>
      <c r="G3" s="571"/>
      <c r="H3" s="571" t="s">
        <v>61</v>
      </c>
      <c r="I3" s="571"/>
      <c r="J3" s="571" t="s">
        <v>62</v>
      </c>
      <c r="K3" s="571"/>
    </row>
    <row r="4" spans="3:11">
      <c r="C4" s="502"/>
      <c r="D4" s="461" t="s">
        <v>63</v>
      </c>
      <c r="E4" s="531" t="s">
        <v>33</v>
      </c>
      <c r="F4" s="461" t="s">
        <v>63</v>
      </c>
      <c r="G4" s="531" t="s">
        <v>33</v>
      </c>
      <c r="H4" s="461" t="s">
        <v>63</v>
      </c>
      <c r="I4" s="531" t="s">
        <v>33</v>
      </c>
      <c r="J4" s="461" t="s">
        <v>63</v>
      </c>
      <c r="K4" s="531" t="s">
        <v>34</v>
      </c>
    </row>
    <row r="5" spans="3:11" ht="15">
      <c r="C5" s="532" t="s">
        <v>66</v>
      </c>
      <c r="D5" s="505">
        <v>434</v>
      </c>
      <c r="E5" s="277">
        <v>0.82</v>
      </c>
      <c r="F5" s="505">
        <v>479</v>
      </c>
      <c r="G5" s="277">
        <v>0.86</v>
      </c>
      <c r="H5" s="505">
        <v>434</v>
      </c>
      <c r="I5" s="333">
        <v>0.69</v>
      </c>
      <c r="J5" s="505">
        <v>428</v>
      </c>
      <c r="K5" s="333">
        <v>0.64</v>
      </c>
    </row>
    <row r="6" spans="3:11" ht="15">
      <c r="C6" s="469" t="s">
        <v>157</v>
      </c>
      <c r="D6" s="509">
        <v>233</v>
      </c>
      <c r="E6" s="85">
        <v>0.7</v>
      </c>
      <c r="F6" s="278">
        <v>232</v>
      </c>
      <c r="G6" s="85">
        <v>0.79</v>
      </c>
      <c r="H6" s="278">
        <v>234</v>
      </c>
      <c r="I6" s="85">
        <v>0.53</v>
      </c>
      <c r="J6" s="278">
        <v>248</v>
      </c>
      <c r="K6" s="85">
        <v>0.63</v>
      </c>
    </row>
    <row r="7" spans="3:11" ht="15">
      <c r="C7" s="533" t="s">
        <v>158</v>
      </c>
      <c r="D7" s="505">
        <v>65</v>
      </c>
      <c r="E7" s="333">
        <v>0.75</v>
      </c>
      <c r="F7" s="505">
        <v>69</v>
      </c>
      <c r="G7" s="333">
        <v>0.84</v>
      </c>
      <c r="H7" s="505">
        <v>50</v>
      </c>
      <c r="I7" s="333">
        <v>0.82</v>
      </c>
      <c r="J7" s="505">
        <v>58</v>
      </c>
      <c r="K7" s="333">
        <v>0.69</v>
      </c>
    </row>
    <row r="8" spans="3:11" ht="15">
      <c r="C8" s="469" t="s">
        <v>159</v>
      </c>
      <c r="D8" s="470">
        <v>342</v>
      </c>
      <c r="E8" s="85">
        <v>0.89</v>
      </c>
      <c r="F8" s="470">
        <v>338</v>
      </c>
      <c r="G8" s="85">
        <v>0.92</v>
      </c>
      <c r="H8" s="470">
        <v>358</v>
      </c>
      <c r="I8" s="85">
        <v>0.77</v>
      </c>
      <c r="J8" s="470">
        <v>300</v>
      </c>
      <c r="K8" s="85">
        <v>0.84</v>
      </c>
    </row>
    <row r="9" spans="3:11" ht="15">
      <c r="C9" s="533" t="s">
        <v>160</v>
      </c>
      <c r="D9" s="505">
        <v>191</v>
      </c>
      <c r="E9" s="333">
        <v>0.87</v>
      </c>
      <c r="F9" s="505">
        <v>216</v>
      </c>
      <c r="G9" s="333">
        <v>0.89</v>
      </c>
      <c r="H9" s="505">
        <v>211</v>
      </c>
      <c r="I9" s="333">
        <v>0.79</v>
      </c>
      <c r="J9" s="505">
        <v>219</v>
      </c>
      <c r="K9" s="333">
        <v>0.74</v>
      </c>
    </row>
    <row r="10" spans="3:11" ht="15">
      <c r="C10" s="469" t="s">
        <v>172</v>
      </c>
      <c r="D10" s="470">
        <v>115</v>
      </c>
      <c r="E10" s="85">
        <v>0.65</v>
      </c>
      <c r="F10" s="470">
        <v>106</v>
      </c>
      <c r="G10" s="85">
        <v>0.75</v>
      </c>
      <c r="H10" s="470">
        <v>100</v>
      </c>
      <c r="I10" s="85">
        <v>0.49</v>
      </c>
      <c r="J10" s="470">
        <v>122</v>
      </c>
      <c r="K10" s="85">
        <v>0.43</v>
      </c>
    </row>
    <row r="11" spans="3:11" ht="15">
      <c r="C11" s="533" t="s">
        <v>28</v>
      </c>
      <c r="D11" s="505">
        <v>62</v>
      </c>
      <c r="E11" s="333">
        <v>0.73</v>
      </c>
      <c r="F11" s="505">
        <v>72</v>
      </c>
      <c r="G11" s="333">
        <v>0.74</v>
      </c>
      <c r="H11" s="505">
        <v>67</v>
      </c>
      <c r="I11" s="333">
        <v>0.64</v>
      </c>
      <c r="J11" s="505">
        <v>65</v>
      </c>
      <c r="K11" s="333">
        <v>0.46</v>
      </c>
    </row>
    <row r="12" spans="3:11" ht="15">
      <c r="C12" s="469" t="s">
        <v>162</v>
      </c>
      <c r="D12" s="470">
        <v>563</v>
      </c>
      <c r="E12" s="85">
        <v>0.72</v>
      </c>
      <c r="F12" s="470">
        <v>588</v>
      </c>
      <c r="G12" s="85">
        <v>0.78</v>
      </c>
      <c r="H12" s="470">
        <v>562</v>
      </c>
      <c r="I12" s="85">
        <v>0.64</v>
      </c>
      <c r="J12" s="470">
        <v>528</v>
      </c>
      <c r="K12" s="85">
        <v>0.59</v>
      </c>
    </row>
    <row r="13" spans="3:11" ht="15">
      <c r="C13" s="533" t="s">
        <v>35</v>
      </c>
      <c r="D13" s="505">
        <v>31</v>
      </c>
      <c r="E13" s="333">
        <v>0.45</v>
      </c>
      <c r="F13" s="505">
        <v>30</v>
      </c>
      <c r="G13" s="333">
        <v>0.7</v>
      </c>
      <c r="H13" s="505">
        <v>29</v>
      </c>
      <c r="I13" s="333">
        <v>0.34</v>
      </c>
      <c r="J13" s="505">
        <v>40</v>
      </c>
      <c r="K13" s="333">
        <v>0.55000000000000004</v>
      </c>
    </row>
    <row r="14" spans="3:11" ht="15">
      <c r="C14" s="534" t="s">
        <v>163</v>
      </c>
      <c r="D14" s="515">
        <v>154</v>
      </c>
      <c r="E14" s="535">
        <v>0.9</v>
      </c>
      <c r="F14" s="515">
        <v>150</v>
      </c>
      <c r="G14" s="535">
        <v>0.91</v>
      </c>
      <c r="H14" s="515">
        <v>149</v>
      </c>
      <c r="I14" s="535">
        <v>0.74</v>
      </c>
      <c r="J14" s="515">
        <v>133</v>
      </c>
      <c r="K14" s="535">
        <v>0.8</v>
      </c>
    </row>
    <row r="15" spans="3:11" ht="15">
      <c r="C15" s="533" t="s">
        <v>164</v>
      </c>
      <c r="D15" s="505">
        <v>672</v>
      </c>
      <c r="E15" s="333">
        <v>0.74</v>
      </c>
      <c r="F15" s="505">
        <v>716</v>
      </c>
      <c r="G15" s="333">
        <v>0.8</v>
      </c>
      <c r="H15" s="505">
        <v>737</v>
      </c>
      <c r="I15" s="333">
        <v>0.62</v>
      </c>
      <c r="J15" s="505">
        <v>750</v>
      </c>
      <c r="K15" s="333">
        <v>0.56999999999999995</v>
      </c>
    </row>
    <row r="16" spans="3:11" ht="15">
      <c r="C16" s="534" t="s">
        <v>165</v>
      </c>
      <c r="D16" s="515">
        <v>68</v>
      </c>
      <c r="E16" s="535">
        <v>0.69</v>
      </c>
      <c r="F16" s="515">
        <v>66</v>
      </c>
      <c r="G16" s="535">
        <v>0.74</v>
      </c>
      <c r="H16" s="515">
        <v>66</v>
      </c>
      <c r="I16" s="535">
        <v>0.65</v>
      </c>
      <c r="J16" s="515">
        <v>67</v>
      </c>
      <c r="K16" s="535">
        <v>0.7</v>
      </c>
    </row>
    <row r="17" spans="3:11" ht="15">
      <c r="C17" s="533" t="s">
        <v>166</v>
      </c>
      <c r="D17" s="505">
        <v>134</v>
      </c>
      <c r="E17" s="333">
        <v>0.92</v>
      </c>
      <c r="F17" s="505">
        <v>123</v>
      </c>
      <c r="G17" s="333">
        <v>0.9</v>
      </c>
      <c r="H17" s="505">
        <v>123</v>
      </c>
      <c r="I17" s="333">
        <v>0.78</v>
      </c>
      <c r="J17" s="505">
        <v>117</v>
      </c>
      <c r="K17" s="333">
        <v>0.85</v>
      </c>
    </row>
    <row r="18" spans="3:11" ht="15">
      <c r="C18" s="534" t="s">
        <v>167</v>
      </c>
      <c r="D18" s="515">
        <v>104</v>
      </c>
      <c r="E18" s="535">
        <v>0.63</v>
      </c>
      <c r="F18" s="515">
        <v>114</v>
      </c>
      <c r="G18" s="535">
        <v>0.82</v>
      </c>
      <c r="H18" s="515">
        <v>96</v>
      </c>
      <c r="I18" s="535">
        <v>0.47</v>
      </c>
      <c r="J18" s="515">
        <v>87</v>
      </c>
      <c r="K18" s="535">
        <v>0.46</v>
      </c>
    </row>
    <row r="19" spans="3:11" ht="15">
      <c r="C19" s="533" t="s">
        <v>29</v>
      </c>
      <c r="D19" s="505">
        <v>1435</v>
      </c>
      <c r="E19" s="333">
        <v>0.45</v>
      </c>
      <c r="F19" s="505">
        <v>1525</v>
      </c>
      <c r="G19" s="333">
        <v>0.5</v>
      </c>
      <c r="H19" s="505">
        <v>1584</v>
      </c>
      <c r="I19" s="333">
        <v>0.28000000000000003</v>
      </c>
      <c r="J19" s="505">
        <v>1597</v>
      </c>
      <c r="K19" s="333">
        <v>0.26</v>
      </c>
    </row>
    <row r="20" spans="3:11" ht="15">
      <c r="C20" s="534" t="s">
        <v>169</v>
      </c>
      <c r="D20" s="515">
        <v>94</v>
      </c>
      <c r="E20" s="535">
        <v>0.79</v>
      </c>
      <c r="F20" s="515">
        <v>73</v>
      </c>
      <c r="G20" s="535">
        <v>0.89</v>
      </c>
      <c r="H20" s="515">
        <v>82</v>
      </c>
      <c r="I20" s="535">
        <v>0.6</v>
      </c>
      <c r="J20" s="515">
        <v>92</v>
      </c>
      <c r="K20" s="535">
        <v>0.53</v>
      </c>
    </row>
    <row r="21" spans="3:11" ht="15">
      <c r="C21" s="533" t="s">
        <v>170</v>
      </c>
      <c r="D21" s="505">
        <v>3736</v>
      </c>
      <c r="E21" s="333">
        <v>0.81</v>
      </c>
      <c r="F21" s="505">
        <v>369</v>
      </c>
      <c r="G21" s="333">
        <v>0.88</v>
      </c>
      <c r="H21" s="505">
        <v>377</v>
      </c>
      <c r="I21" s="333">
        <v>0.69</v>
      </c>
      <c r="J21" s="505">
        <v>368</v>
      </c>
      <c r="K21" s="333">
        <v>0.71</v>
      </c>
    </row>
    <row r="22" spans="3:11" ht="15">
      <c r="C22" s="534" t="s">
        <v>171</v>
      </c>
      <c r="D22" s="515">
        <v>151</v>
      </c>
      <c r="E22" s="535">
        <v>0.81</v>
      </c>
      <c r="F22" s="515">
        <v>132</v>
      </c>
      <c r="G22" s="535">
        <v>0.89</v>
      </c>
      <c r="H22" s="515">
        <v>154</v>
      </c>
      <c r="I22" s="535">
        <v>0.84</v>
      </c>
      <c r="J22" s="515">
        <v>132</v>
      </c>
      <c r="K22" s="535">
        <v>0.75</v>
      </c>
    </row>
    <row r="23" spans="3:11" ht="15">
      <c r="C23" s="536"/>
      <c r="D23" s="524"/>
      <c r="E23" s="537"/>
      <c r="F23" s="524"/>
      <c r="G23" s="537"/>
      <c r="H23" s="524"/>
      <c r="I23" s="537"/>
      <c r="J23" s="524"/>
      <c r="K23" s="538"/>
    </row>
    <row r="24" spans="3:11" ht="15">
      <c r="C24" s="539" t="s">
        <v>30</v>
      </c>
      <c r="D24" s="527">
        <f t="shared" ref="D24:K24" si="0">AVERAGE(D5:D22)</f>
        <v>476.88888888888891</v>
      </c>
      <c r="E24" s="474">
        <f t="shared" si="0"/>
        <v>0.74</v>
      </c>
      <c r="F24" s="527">
        <f t="shared" si="0"/>
        <v>299.88888888888891</v>
      </c>
      <c r="G24" s="474">
        <f t="shared" si="0"/>
        <v>0.81111111111111134</v>
      </c>
      <c r="H24" s="527">
        <f t="shared" si="0"/>
        <v>300.72222222222223</v>
      </c>
      <c r="I24" s="474">
        <f t="shared" si="0"/>
        <v>0.63222222222222213</v>
      </c>
      <c r="J24" s="527">
        <f t="shared" si="0"/>
        <v>297.27777777777777</v>
      </c>
      <c r="K24" s="474">
        <f t="shared" si="0"/>
        <v>0.62222222222222223</v>
      </c>
    </row>
    <row r="25" spans="3:11" ht="15">
      <c r="C25" s="540" t="s">
        <v>71</v>
      </c>
      <c r="D25" s="529">
        <f t="shared" ref="D25:K25" si="1">MEDIAN(D6:D24)</f>
        <v>152.5</v>
      </c>
      <c r="E25" s="477">
        <f t="shared" si="1"/>
        <v>0.74</v>
      </c>
      <c r="F25" s="529">
        <f t="shared" si="1"/>
        <v>141</v>
      </c>
      <c r="G25" s="477">
        <f t="shared" si="1"/>
        <v>0.81555555555555559</v>
      </c>
      <c r="H25" s="529">
        <f t="shared" si="1"/>
        <v>151.5</v>
      </c>
      <c r="I25" s="477">
        <f t="shared" si="1"/>
        <v>0.64</v>
      </c>
      <c r="J25" s="529">
        <f t="shared" si="1"/>
        <v>132.5</v>
      </c>
      <c r="K25" s="477">
        <f t="shared" si="1"/>
        <v>0.62611111111111106</v>
      </c>
    </row>
    <row r="26" spans="3:11">
      <c r="C26" s="541"/>
      <c r="D26" s="541"/>
      <c r="E26" s="541"/>
      <c r="F26" s="541"/>
      <c r="G26" s="541"/>
      <c r="H26" s="541"/>
      <c r="I26" s="541"/>
      <c r="J26" s="541"/>
      <c r="K26" s="541"/>
    </row>
    <row r="27" spans="3:11" ht="6" customHeight="1">
      <c r="C27" s="541"/>
      <c r="D27" s="541"/>
      <c r="E27" s="541"/>
      <c r="F27" s="541"/>
      <c r="G27" s="541"/>
      <c r="H27" s="541"/>
      <c r="I27" s="541"/>
      <c r="J27" s="541"/>
      <c r="K27" s="541"/>
    </row>
    <row r="28" spans="3:11" ht="24" customHeight="1"/>
    <row r="52" spans="3:11">
      <c r="C52" s="541"/>
      <c r="D52" s="541"/>
      <c r="E52" s="541"/>
      <c r="F52" s="541"/>
      <c r="G52" s="541"/>
      <c r="H52" s="541"/>
      <c r="I52" s="541"/>
      <c r="J52" s="541"/>
      <c r="K52" s="541"/>
    </row>
    <row r="53" spans="3:11">
      <c r="C53" s="541"/>
      <c r="D53" s="541"/>
      <c r="E53" s="541"/>
      <c r="F53" s="541"/>
      <c r="G53" s="541"/>
      <c r="H53" s="541"/>
      <c r="I53" s="541"/>
      <c r="J53" s="541"/>
      <c r="K53" s="541"/>
    </row>
    <row r="54" spans="3:11">
      <c r="C54" s="541"/>
      <c r="D54" s="541"/>
      <c r="E54" s="541"/>
      <c r="F54" s="541"/>
      <c r="G54" s="541"/>
      <c r="H54" s="541"/>
      <c r="I54" s="541"/>
      <c r="J54" s="541"/>
      <c r="K54" s="541"/>
    </row>
    <row r="55" spans="3:11">
      <c r="C55" s="37"/>
      <c r="D55" s="37"/>
      <c r="E55" s="37"/>
      <c r="F55" s="37"/>
      <c r="G55" s="37"/>
      <c r="H55" s="37"/>
      <c r="I55" s="37"/>
      <c r="J55" s="37"/>
      <c r="K55" s="37"/>
    </row>
    <row r="56" spans="3:11">
      <c r="C56" s="37"/>
      <c r="D56" s="37"/>
      <c r="E56" s="37"/>
      <c r="F56" s="37"/>
      <c r="G56" s="37"/>
      <c r="H56" s="37"/>
      <c r="I56" s="37"/>
      <c r="J56" s="37"/>
      <c r="K56" s="37"/>
    </row>
    <row r="57" spans="3:11" ht="29" customHeight="1"/>
    <row r="81" spans="3:11">
      <c r="C81" s="37"/>
      <c r="D81" s="37"/>
      <c r="E81" s="37"/>
      <c r="F81" s="37"/>
      <c r="G81" s="37"/>
      <c r="H81" s="37"/>
      <c r="I81" s="37"/>
      <c r="J81" s="37"/>
      <c r="K81" s="37"/>
    </row>
    <row r="82" spans="3:11">
      <c r="C82" s="37"/>
      <c r="D82" s="37"/>
      <c r="E82" s="37"/>
      <c r="F82" s="37"/>
      <c r="G82" s="37"/>
      <c r="H82" s="37"/>
      <c r="I82" s="37"/>
      <c r="J82" s="37"/>
      <c r="K82" s="37"/>
    </row>
    <row r="83" spans="3:11">
      <c r="C83" s="37"/>
      <c r="D83" s="37"/>
      <c r="E83" s="37"/>
      <c r="F83" s="37"/>
      <c r="G83" s="37"/>
      <c r="H83" s="37"/>
      <c r="I83" s="37"/>
      <c r="J83" s="37"/>
      <c r="K83" s="37"/>
    </row>
    <row r="84" spans="3:11">
      <c r="C84" s="37"/>
      <c r="D84" s="37"/>
      <c r="E84" s="37"/>
      <c r="F84" s="37"/>
      <c r="G84" s="37"/>
      <c r="H84" s="37"/>
      <c r="I84" s="37"/>
      <c r="J84" s="37"/>
      <c r="K84" s="37"/>
    </row>
    <row r="85" spans="3:11" ht="37" customHeight="1"/>
    <row r="100" ht="17" customHeight="1"/>
  </sheetData>
  <mergeCells count="5">
    <mergeCell ref="C2:K2"/>
    <mergeCell ref="D3:E3"/>
    <mergeCell ref="F3:G3"/>
    <mergeCell ref="H3:I3"/>
    <mergeCell ref="J3:K3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view="pageLayout" workbookViewId="0">
      <selection activeCell="F7" sqref="F7"/>
    </sheetView>
  </sheetViews>
  <sheetFormatPr baseColWidth="10" defaultColWidth="12.83203125" defaultRowHeight="14" x14ac:dyDescent="0"/>
  <cols>
    <col min="1" max="1" width="12.83203125" style="319"/>
    <col min="2" max="2" width="15.83203125" style="319" customWidth="1"/>
    <col min="3" max="16384" width="12.83203125" style="319"/>
  </cols>
  <sheetData>
    <row r="1" spans="1:4">
      <c r="B1" s="319" t="s">
        <v>36</v>
      </c>
      <c r="C1" s="319" t="s">
        <v>37</v>
      </c>
    </row>
    <row r="2" spans="1:4">
      <c r="A2" s="319" t="s">
        <v>22</v>
      </c>
      <c r="B2" s="335">
        <v>0.74</v>
      </c>
      <c r="C2" s="335">
        <v>0.71</v>
      </c>
    </row>
    <row r="3" spans="1:4">
      <c r="A3" s="319" t="s">
        <v>23</v>
      </c>
      <c r="B3" s="335">
        <v>0.81</v>
      </c>
      <c r="C3" s="335">
        <v>0.77</v>
      </c>
    </row>
    <row r="4" spans="1:4">
      <c r="A4" s="319" t="s">
        <v>24</v>
      </c>
      <c r="B4" s="335">
        <v>0.62</v>
      </c>
      <c r="C4" s="335">
        <v>0.56999999999999995</v>
      </c>
    </row>
    <row r="5" spans="1:4">
      <c r="A5" s="319" t="s">
        <v>25</v>
      </c>
      <c r="B5" s="335">
        <v>0.63</v>
      </c>
      <c r="C5" s="335">
        <v>0.56999999999999995</v>
      </c>
    </row>
    <row r="6" spans="1:4">
      <c r="B6" s="335">
        <f>AVERAGE(B2:B5)</f>
        <v>0.7</v>
      </c>
      <c r="C6" s="335">
        <f>AVERAGE(C2:C5)</f>
        <v>0.65499999999999992</v>
      </c>
      <c r="D6" s="335">
        <f>AVERAGE(B6:C6)</f>
        <v>0.67749999999999999</v>
      </c>
    </row>
    <row r="7" spans="1:4">
      <c r="B7" s="335">
        <f>MEDIAN(B2:B5)</f>
        <v>0.68500000000000005</v>
      </c>
      <c r="C7" s="335">
        <f>MEDIAN(C2:C5)</f>
        <v>0.6399999999999999</v>
      </c>
      <c r="D7" s="335">
        <f>AVERAGE(B7:C7)</f>
        <v>0.66249999999999998</v>
      </c>
    </row>
    <row r="8" spans="1:4">
      <c r="B8" s="319">
        <f>STDEV(B2:B5)</f>
        <v>9.1287092917528331E-2</v>
      </c>
      <c r="C8" s="319">
        <f>STDEV(C2:C5)</f>
        <v>0.10115993936995743</v>
      </c>
      <c r="D8" s="319">
        <f>AVERAGE(B8:C8)</f>
        <v>9.6223516143742888E-2</v>
      </c>
    </row>
    <row r="31" spans="2:3" ht="15">
      <c r="B31" s="496" t="s">
        <v>38</v>
      </c>
      <c r="C31" s="497">
        <v>0.68</v>
      </c>
    </row>
    <row r="32" spans="2:3" ht="15">
      <c r="B32" s="496" t="s">
        <v>39</v>
      </c>
      <c r="C32" s="497">
        <v>0.66</v>
      </c>
    </row>
  </sheetData>
  <phoneticPr fontId="16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view="pageLayout" topLeftCell="A10" workbookViewId="0">
      <selection activeCell="B6" sqref="B6"/>
    </sheetView>
  </sheetViews>
  <sheetFormatPr baseColWidth="10" defaultColWidth="12.83203125" defaultRowHeight="14" x14ac:dyDescent="0"/>
  <cols>
    <col min="1" max="1" width="25.5" style="319" customWidth="1"/>
    <col min="2" max="16384" width="12.83203125" style="319"/>
  </cols>
  <sheetData>
    <row r="1" spans="1:9" ht="18">
      <c r="A1" s="716" t="s">
        <v>40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19" t="s">
        <v>41</v>
      </c>
      <c r="C2" s="720"/>
      <c r="D2" s="719" t="s">
        <v>42</v>
      </c>
      <c r="E2" s="720"/>
      <c r="F2" s="719" t="s">
        <v>43</v>
      </c>
      <c r="G2" s="720"/>
      <c r="H2" s="719" t="s">
        <v>44</v>
      </c>
      <c r="I2" s="720"/>
    </row>
    <row r="3" spans="1:9">
      <c r="A3" s="543"/>
      <c r="B3" s="529" t="s">
        <v>45</v>
      </c>
      <c r="C3" s="544" t="s">
        <v>46</v>
      </c>
      <c r="D3" s="529" t="s">
        <v>45</v>
      </c>
      <c r="E3" s="545" t="s">
        <v>46</v>
      </c>
      <c r="F3" s="529" t="s">
        <v>45</v>
      </c>
      <c r="G3" s="545" t="s">
        <v>46</v>
      </c>
      <c r="H3" s="529" t="s">
        <v>45</v>
      </c>
      <c r="I3" s="545" t="s">
        <v>46</v>
      </c>
    </row>
    <row r="4" spans="1:9" ht="15">
      <c r="A4" s="532" t="s">
        <v>27</v>
      </c>
      <c r="B4" s="505">
        <v>516</v>
      </c>
      <c r="C4" s="277">
        <v>0.67</v>
      </c>
      <c r="D4" s="505">
        <v>483</v>
      </c>
      <c r="E4" s="277">
        <v>0.8</v>
      </c>
      <c r="F4" s="505">
        <v>463</v>
      </c>
      <c r="G4" s="333">
        <v>0.62</v>
      </c>
      <c r="H4" s="505">
        <v>489</v>
      </c>
      <c r="I4" s="333">
        <v>0.56999999999999995</v>
      </c>
    </row>
    <row r="5" spans="1:9" ht="15">
      <c r="A5" s="469" t="s">
        <v>157</v>
      </c>
      <c r="B5" s="509">
        <v>305</v>
      </c>
      <c r="C5" s="85">
        <v>0.66</v>
      </c>
      <c r="D5" s="278">
        <v>244</v>
      </c>
      <c r="E5" s="85">
        <v>0.75</v>
      </c>
      <c r="F5" s="278">
        <v>293</v>
      </c>
      <c r="G5" s="85">
        <v>0.56999999999999995</v>
      </c>
      <c r="H5" s="278">
        <v>262</v>
      </c>
      <c r="I5" s="85">
        <v>0.44</v>
      </c>
    </row>
    <row r="6" spans="1:9" ht="15">
      <c r="A6" s="533" t="s">
        <v>158</v>
      </c>
      <c r="B6" s="505">
        <v>78</v>
      </c>
      <c r="C6" s="333">
        <v>0.67</v>
      </c>
      <c r="D6" s="505">
        <v>66</v>
      </c>
      <c r="E6" s="333">
        <v>0.85</v>
      </c>
      <c r="F6" s="505">
        <v>78</v>
      </c>
      <c r="G6" s="333">
        <v>0.74</v>
      </c>
      <c r="H6" s="505">
        <v>62</v>
      </c>
      <c r="I6" s="333">
        <v>0.61</v>
      </c>
    </row>
    <row r="7" spans="1:9" ht="15">
      <c r="A7" s="469" t="s">
        <v>159</v>
      </c>
      <c r="B7" s="470">
        <v>416</v>
      </c>
      <c r="C7" s="85">
        <v>0.9</v>
      </c>
      <c r="D7" s="470">
        <v>370</v>
      </c>
      <c r="E7" s="85">
        <v>0.91</v>
      </c>
      <c r="F7" s="470">
        <v>420</v>
      </c>
      <c r="G7" s="85">
        <v>0.8</v>
      </c>
      <c r="H7" s="470">
        <v>341</v>
      </c>
      <c r="I7" s="85">
        <v>0.83</v>
      </c>
    </row>
    <row r="8" spans="1:9" ht="15">
      <c r="A8" s="533" t="s">
        <v>160</v>
      </c>
      <c r="B8" s="505">
        <v>229</v>
      </c>
      <c r="C8" s="333">
        <v>0.76</v>
      </c>
      <c r="D8" s="505">
        <v>221</v>
      </c>
      <c r="E8" s="333">
        <v>0.86</v>
      </c>
      <c r="F8" s="505">
        <v>216</v>
      </c>
      <c r="G8" s="333">
        <v>0.72</v>
      </c>
      <c r="H8" s="505">
        <v>219</v>
      </c>
      <c r="I8" s="333">
        <v>0.72</v>
      </c>
    </row>
    <row r="9" spans="1:9" ht="15">
      <c r="A9" s="469" t="s">
        <v>172</v>
      </c>
      <c r="B9" s="470">
        <v>139</v>
      </c>
      <c r="C9" s="85">
        <v>0.66</v>
      </c>
      <c r="D9" s="470">
        <v>109</v>
      </c>
      <c r="E9" s="85">
        <v>0.76</v>
      </c>
      <c r="F9" s="470">
        <v>116</v>
      </c>
      <c r="G9" s="85">
        <v>0.59</v>
      </c>
      <c r="H9" s="470">
        <v>102</v>
      </c>
      <c r="I9" s="85">
        <v>0.46</v>
      </c>
    </row>
    <row r="10" spans="1:9" ht="15">
      <c r="A10" s="533" t="s">
        <v>28</v>
      </c>
      <c r="B10" s="505">
        <v>77</v>
      </c>
      <c r="C10" s="333">
        <v>0.62</v>
      </c>
      <c r="D10" s="505">
        <v>74</v>
      </c>
      <c r="E10" s="333">
        <v>0.72</v>
      </c>
      <c r="F10" s="505">
        <v>62</v>
      </c>
      <c r="G10" s="333">
        <v>0.56000000000000005</v>
      </c>
      <c r="H10" s="505">
        <v>59</v>
      </c>
      <c r="I10" s="333">
        <v>0.36</v>
      </c>
    </row>
    <row r="11" spans="1:9" ht="15">
      <c r="A11" s="469" t="s">
        <v>162</v>
      </c>
      <c r="B11" s="470">
        <v>603</v>
      </c>
      <c r="C11" s="85">
        <v>0.66</v>
      </c>
      <c r="D11" s="470">
        <v>618</v>
      </c>
      <c r="E11" s="85">
        <v>0.72</v>
      </c>
      <c r="F11" s="470">
        <v>567</v>
      </c>
      <c r="G11" s="85">
        <v>0.65</v>
      </c>
      <c r="H11" s="470">
        <v>590</v>
      </c>
      <c r="I11" s="85">
        <v>0.62</v>
      </c>
    </row>
    <row r="12" spans="1:9" ht="15">
      <c r="A12" s="533" t="s">
        <v>35</v>
      </c>
      <c r="B12" s="505">
        <v>38</v>
      </c>
      <c r="C12" s="333">
        <v>0.53</v>
      </c>
      <c r="D12" s="505">
        <v>43</v>
      </c>
      <c r="E12" s="333">
        <v>0.63</v>
      </c>
      <c r="F12" s="505">
        <v>37</v>
      </c>
      <c r="G12" s="333">
        <v>0.56999999999999995</v>
      </c>
      <c r="H12" s="505">
        <v>44</v>
      </c>
      <c r="I12" s="333">
        <v>0.52</v>
      </c>
    </row>
    <row r="13" spans="1:9" ht="15">
      <c r="A13" s="534" t="s">
        <v>163</v>
      </c>
      <c r="B13" s="515">
        <v>159</v>
      </c>
      <c r="C13" s="535">
        <v>0.75</v>
      </c>
      <c r="D13" s="515">
        <v>177</v>
      </c>
      <c r="E13" s="535">
        <v>0.84</v>
      </c>
      <c r="F13" s="515">
        <v>138</v>
      </c>
      <c r="G13" s="535">
        <v>0.7</v>
      </c>
      <c r="H13" s="515">
        <v>169</v>
      </c>
      <c r="I13" s="535">
        <v>0.54</v>
      </c>
    </row>
    <row r="14" spans="1:9" ht="15">
      <c r="A14" s="533" t="s">
        <v>164</v>
      </c>
      <c r="B14" s="505">
        <v>822</v>
      </c>
      <c r="C14" s="333">
        <v>0.62</v>
      </c>
      <c r="D14" s="505">
        <v>800</v>
      </c>
      <c r="E14" s="333">
        <v>0.76</v>
      </c>
      <c r="F14" s="505">
        <v>791</v>
      </c>
      <c r="G14" s="333">
        <v>0.6</v>
      </c>
      <c r="H14" s="505">
        <v>721</v>
      </c>
      <c r="I14" s="333">
        <v>0.5</v>
      </c>
    </row>
    <row r="15" spans="1:9" ht="15">
      <c r="A15" s="534" t="s">
        <v>165</v>
      </c>
      <c r="B15" s="515">
        <v>74</v>
      </c>
      <c r="C15" s="535">
        <v>0.65</v>
      </c>
      <c r="D15" s="515">
        <v>84</v>
      </c>
      <c r="E15" s="535">
        <v>0.67</v>
      </c>
      <c r="F15" s="515">
        <v>79</v>
      </c>
      <c r="G15" s="535">
        <v>0.52</v>
      </c>
      <c r="H15" s="515">
        <v>77</v>
      </c>
      <c r="I15" s="535">
        <v>0.44</v>
      </c>
    </row>
    <row r="16" spans="1:9" ht="15">
      <c r="A16" s="533" t="s">
        <v>166</v>
      </c>
      <c r="B16" s="505">
        <v>135</v>
      </c>
      <c r="C16" s="333">
        <v>0.84</v>
      </c>
      <c r="D16" s="505">
        <v>149</v>
      </c>
      <c r="E16" s="333">
        <v>0.89</v>
      </c>
      <c r="F16" s="505">
        <v>117</v>
      </c>
      <c r="G16" s="333">
        <v>0.86</v>
      </c>
      <c r="H16" s="505">
        <v>128</v>
      </c>
      <c r="I16" s="333">
        <v>0.79</v>
      </c>
    </row>
    <row r="17" spans="1:9" ht="15">
      <c r="A17" s="534" t="s">
        <v>167</v>
      </c>
      <c r="B17" s="515">
        <v>116</v>
      </c>
      <c r="C17" s="535">
        <v>0.63</v>
      </c>
      <c r="D17" s="515">
        <v>123</v>
      </c>
      <c r="E17" s="535">
        <v>0.8</v>
      </c>
      <c r="F17" s="515">
        <v>114</v>
      </c>
      <c r="G17" s="535">
        <v>0.52</v>
      </c>
      <c r="H17" s="515">
        <v>117</v>
      </c>
      <c r="I17" s="535">
        <v>0.52</v>
      </c>
    </row>
    <row r="18" spans="1:9" ht="15">
      <c r="A18" s="533" t="s">
        <v>47</v>
      </c>
      <c r="B18" s="505">
        <v>1479</v>
      </c>
      <c r="C18" s="333">
        <v>0.31</v>
      </c>
      <c r="D18" s="505">
        <v>1483</v>
      </c>
      <c r="E18" s="333">
        <v>0.41</v>
      </c>
      <c r="F18" s="505">
        <v>1462</v>
      </c>
      <c r="G18" s="333">
        <v>0.24</v>
      </c>
      <c r="H18" s="505">
        <v>1375</v>
      </c>
      <c r="I18" s="333">
        <v>0.2</v>
      </c>
    </row>
    <row r="19" spans="1:9" ht="15">
      <c r="A19" s="534" t="s">
        <v>169</v>
      </c>
      <c r="B19" s="515">
        <v>106</v>
      </c>
      <c r="C19" s="535">
        <v>0.75</v>
      </c>
      <c r="D19" s="515">
        <v>106</v>
      </c>
      <c r="E19" s="535">
        <v>0.72</v>
      </c>
      <c r="F19" s="515">
        <v>92</v>
      </c>
      <c r="G19" s="535">
        <v>0.65</v>
      </c>
      <c r="H19" s="515">
        <v>88</v>
      </c>
      <c r="I19" s="535">
        <v>0.68</v>
      </c>
    </row>
    <row r="20" spans="1:9" ht="15">
      <c r="A20" s="533" t="s">
        <v>170</v>
      </c>
      <c r="B20" s="505">
        <v>411</v>
      </c>
      <c r="C20" s="333">
        <v>0.73</v>
      </c>
      <c r="D20" s="505">
        <v>412</v>
      </c>
      <c r="E20" s="333">
        <v>0.81</v>
      </c>
      <c r="F20" s="505">
        <v>427</v>
      </c>
      <c r="G20" s="333">
        <v>0.67</v>
      </c>
      <c r="H20" s="505">
        <v>422</v>
      </c>
      <c r="I20" s="333">
        <v>0.89</v>
      </c>
    </row>
    <row r="21" spans="1:9" ht="15">
      <c r="A21" s="534" t="s">
        <v>171</v>
      </c>
      <c r="B21" s="515">
        <v>155</v>
      </c>
      <c r="C21" s="535">
        <v>0.73</v>
      </c>
      <c r="D21" s="515">
        <v>166</v>
      </c>
      <c r="E21" s="535">
        <v>0.84</v>
      </c>
      <c r="F21" s="515">
        <v>142</v>
      </c>
      <c r="G21" s="535">
        <v>0.59</v>
      </c>
      <c r="H21" s="515">
        <v>150</v>
      </c>
      <c r="I21" s="535">
        <v>0.65</v>
      </c>
    </row>
    <row r="22" spans="1:9" ht="15">
      <c r="A22" s="536"/>
      <c r="B22" s="524"/>
      <c r="C22" s="538"/>
      <c r="D22" s="524"/>
      <c r="E22" s="538"/>
      <c r="F22" s="524"/>
      <c r="G22" s="538"/>
      <c r="H22" s="524"/>
      <c r="I22" s="538"/>
    </row>
    <row r="23" spans="1:9" ht="15">
      <c r="A23" s="539" t="s">
        <v>48</v>
      </c>
      <c r="B23" s="527">
        <f t="shared" ref="B23:I23" si="0">AVERAGE(B4:B21)</f>
        <v>325.44444444444446</v>
      </c>
      <c r="C23" s="474">
        <f t="shared" si="0"/>
        <v>0.67444444444444462</v>
      </c>
      <c r="D23" s="527">
        <f t="shared" si="0"/>
        <v>318.22222222222223</v>
      </c>
      <c r="E23" s="474">
        <f t="shared" si="0"/>
        <v>0.76333333333333342</v>
      </c>
      <c r="F23" s="527">
        <f t="shared" si="0"/>
        <v>311.88888888888891</v>
      </c>
      <c r="G23" s="474">
        <f t="shared" si="0"/>
        <v>0.62055555555555553</v>
      </c>
      <c r="H23" s="527">
        <f t="shared" si="0"/>
        <v>300.83333333333331</v>
      </c>
      <c r="I23" s="474">
        <f t="shared" si="0"/>
        <v>0.57444444444444442</v>
      </c>
    </row>
    <row r="24" spans="1:9" ht="15">
      <c r="A24" s="540" t="s">
        <v>71</v>
      </c>
      <c r="B24" s="529">
        <f t="shared" ref="B24:I24" si="1">MEDIAN(B5:B23)</f>
        <v>157</v>
      </c>
      <c r="C24" s="477">
        <f t="shared" si="1"/>
        <v>0.66500000000000004</v>
      </c>
      <c r="D24" s="529">
        <f t="shared" si="1"/>
        <v>171.5</v>
      </c>
      <c r="E24" s="477">
        <f t="shared" si="1"/>
        <v>0.76166666666666671</v>
      </c>
      <c r="F24" s="529">
        <f t="shared" si="1"/>
        <v>140</v>
      </c>
      <c r="G24" s="477">
        <f t="shared" si="1"/>
        <v>0.6102777777777777</v>
      </c>
      <c r="H24" s="529">
        <f t="shared" si="1"/>
        <v>159.5</v>
      </c>
      <c r="I24" s="477">
        <f t="shared" si="1"/>
        <v>0.55722222222222229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WhiteSpace="0" view="pageLayout" workbookViewId="0">
      <selection activeCell="B27" sqref="B27"/>
    </sheetView>
  </sheetViews>
  <sheetFormatPr baseColWidth="10" defaultColWidth="12.83203125" defaultRowHeight="14" x14ac:dyDescent="0"/>
  <cols>
    <col min="1" max="1" width="24.1640625" style="319" customWidth="1"/>
    <col min="2" max="5" width="12.83203125" style="319"/>
    <col min="6" max="6" width="12.5" style="319" customWidth="1"/>
    <col min="7" max="9" width="12.83203125" style="319"/>
    <col min="10" max="10" width="2.5" style="319" customWidth="1"/>
    <col min="11" max="16384" width="12.83203125" style="319"/>
  </cols>
  <sheetData>
    <row r="1" spans="1:9" ht="18">
      <c r="A1" s="716" t="s">
        <v>49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34</v>
      </c>
    </row>
    <row r="4" spans="1:9" ht="15">
      <c r="A4" s="532" t="s">
        <v>66</v>
      </c>
      <c r="B4" s="505">
        <v>437</v>
      </c>
      <c r="C4" s="277">
        <v>0.9</v>
      </c>
      <c r="D4" s="505">
        <v>475</v>
      </c>
      <c r="E4" s="277">
        <v>0.93</v>
      </c>
      <c r="F4" s="505">
        <v>435</v>
      </c>
      <c r="G4" s="333">
        <v>0.74</v>
      </c>
      <c r="H4" s="505">
        <v>428</v>
      </c>
      <c r="I4" s="333">
        <v>0.81</v>
      </c>
    </row>
    <row r="5" spans="1:9" ht="15">
      <c r="A5" s="469" t="s">
        <v>157</v>
      </c>
      <c r="B5" s="509">
        <v>235</v>
      </c>
      <c r="C5" s="85">
        <v>0.8</v>
      </c>
      <c r="D5" s="278">
        <v>233</v>
      </c>
      <c r="E5" s="85">
        <v>0.85</v>
      </c>
      <c r="F5" s="278">
        <v>234</v>
      </c>
      <c r="G5" s="85">
        <v>0.63</v>
      </c>
      <c r="H5" s="278">
        <v>247</v>
      </c>
      <c r="I5" s="85">
        <v>0.66</v>
      </c>
    </row>
    <row r="6" spans="1:9" ht="15">
      <c r="A6" s="533" t="s">
        <v>158</v>
      </c>
      <c r="B6" s="505">
        <v>65</v>
      </c>
      <c r="C6" s="333">
        <v>0.88</v>
      </c>
      <c r="D6" s="505">
        <v>69</v>
      </c>
      <c r="E6" s="333">
        <v>0.96</v>
      </c>
      <c r="F6" s="505">
        <v>50</v>
      </c>
      <c r="G6" s="333">
        <v>0.9</v>
      </c>
      <c r="H6" s="505">
        <v>58</v>
      </c>
      <c r="I6" s="333">
        <v>0.81</v>
      </c>
    </row>
    <row r="7" spans="1:9" ht="15">
      <c r="A7" s="469" t="s">
        <v>159</v>
      </c>
      <c r="B7" s="470">
        <v>342</v>
      </c>
      <c r="C7" s="85">
        <v>0.95</v>
      </c>
      <c r="D7" s="470">
        <v>340</v>
      </c>
      <c r="E7" s="85">
        <v>0.95</v>
      </c>
      <c r="F7" s="470">
        <v>358</v>
      </c>
      <c r="G7" s="85">
        <v>0.86</v>
      </c>
      <c r="H7" s="470">
        <v>299</v>
      </c>
      <c r="I7" s="85">
        <v>0.92</v>
      </c>
    </row>
    <row r="8" spans="1:9" ht="15">
      <c r="A8" s="533" t="s">
        <v>160</v>
      </c>
      <c r="B8" s="505">
        <v>193</v>
      </c>
      <c r="C8" s="333">
        <v>0.91</v>
      </c>
      <c r="D8" s="505">
        <v>216</v>
      </c>
      <c r="E8" s="333">
        <v>0.96</v>
      </c>
      <c r="F8" s="505">
        <v>215</v>
      </c>
      <c r="G8" s="333">
        <v>0.79</v>
      </c>
      <c r="H8" s="505">
        <v>221</v>
      </c>
      <c r="I8" s="333">
        <v>0.76</v>
      </c>
    </row>
    <row r="9" spans="1:9" ht="15">
      <c r="A9" s="469" t="s">
        <v>172</v>
      </c>
      <c r="B9" s="470">
        <v>116</v>
      </c>
      <c r="C9" s="85">
        <v>0.79</v>
      </c>
      <c r="D9" s="470">
        <v>105</v>
      </c>
      <c r="E9" s="85">
        <v>0.9</v>
      </c>
      <c r="F9" s="470">
        <v>102</v>
      </c>
      <c r="G9" s="85">
        <v>0.57999999999999996</v>
      </c>
      <c r="H9" s="470">
        <v>122</v>
      </c>
      <c r="I9" s="85">
        <v>0.7</v>
      </c>
    </row>
    <row r="10" spans="1:9" ht="15">
      <c r="A10" s="533" t="s">
        <v>67</v>
      </c>
      <c r="B10" s="505">
        <v>99</v>
      </c>
      <c r="C10" s="333">
        <v>0.82</v>
      </c>
      <c r="D10" s="505">
        <v>125</v>
      </c>
      <c r="E10" s="333">
        <v>0.8</v>
      </c>
      <c r="F10" s="505">
        <v>67</v>
      </c>
      <c r="G10" s="333">
        <v>0.69</v>
      </c>
      <c r="H10" s="505">
        <v>66</v>
      </c>
      <c r="I10" s="333">
        <v>0.62</v>
      </c>
    </row>
    <row r="11" spans="1:9" ht="15">
      <c r="A11" s="469" t="s">
        <v>162</v>
      </c>
      <c r="B11" s="470">
        <v>564</v>
      </c>
      <c r="C11" s="85">
        <v>0.88</v>
      </c>
      <c r="D11" s="470">
        <v>587</v>
      </c>
      <c r="E11" s="85">
        <v>0.87</v>
      </c>
      <c r="F11" s="470">
        <v>560</v>
      </c>
      <c r="G11" s="85">
        <v>0.69</v>
      </c>
      <c r="H11" s="470">
        <v>529</v>
      </c>
      <c r="I11" s="85">
        <v>0.79</v>
      </c>
    </row>
    <row r="12" spans="1:9" ht="15">
      <c r="A12" s="533" t="s">
        <v>35</v>
      </c>
      <c r="B12" s="505">
        <v>30</v>
      </c>
      <c r="C12" s="333">
        <v>0.9</v>
      </c>
      <c r="D12" s="505">
        <v>29</v>
      </c>
      <c r="E12" s="333">
        <v>0.62</v>
      </c>
      <c r="F12" s="505">
        <v>29</v>
      </c>
      <c r="G12" s="333">
        <v>0.28000000000000003</v>
      </c>
      <c r="H12" s="505">
        <v>39</v>
      </c>
      <c r="I12" s="333">
        <v>0.31</v>
      </c>
    </row>
    <row r="13" spans="1:9" ht="15">
      <c r="A13" s="534" t="s">
        <v>163</v>
      </c>
      <c r="B13" s="515">
        <v>155</v>
      </c>
      <c r="C13" s="535">
        <v>0.92</v>
      </c>
      <c r="D13" s="515">
        <v>149</v>
      </c>
      <c r="E13" s="535">
        <v>0.93</v>
      </c>
      <c r="F13" s="515">
        <v>149</v>
      </c>
      <c r="G13" s="535">
        <v>0.72</v>
      </c>
      <c r="H13" s="515">
        <v>132</v>
      </c>
      <c r="I13" s="535">
        <v>0.83</v>
      </c>
    </row>
    <row r="14" spans="1:9" ht="15">
      <c r="A14" s="533" t="s">
        <v>164</v>
      </c>
      <c r="B14" s="505">
        <v>674</v>
      </c>
      <c r="C14" s="333">
        <v>0.87</v>
      </c>
      <c r="D14" s="505">
        <v>714</v>
      </c>
      <c r="E14" s="333">
        <v>0.88</v>
      </c>
      <c r="F14" s="505">
        <v>738</v>
      </c>
      <c r="G14" s="333">
        <v>0.63</v>
      </c>
      <c r="H14" s="505">
        <v>747</v>
      </c>
      <c r="I14" s="333">
        <v>0.69</v>
      </c>
    </row>
    <row r="15" spans="1:9" ht="15">
      <c r="A15" s="534" t="s">
        <v>165</v>
      </c>
      <c r="B15" s="515">
        <v>69</v>
      </c>
      <c r="C15" s="535">
        <v>0.84</v>
      </c>
      <c r="D15" s="515">
        <v>66</v>
      </c>
      <c r="E15" s="535">
        <v>0.88</v>
      </c>
      <c r="F15" s="515">
        <v>66</v>
      </c>
      <c r="G15" s="535">
        <v>0.79</v>
      </c>
      <c r="H15" s="515">
        <v>68</v>
      </c>
      <c r="I15" s="535">
        <v>0.76</v>
      </c>
    </row>
    <row r="16" spans="1:9" ht="15">
      <c r="A16" s="533" t="s">
        <v>166</v>
      </c>
      <c r="B16" s="505">
        <v>135</v>
      </c>
      <c r="C16" s="333">
        <v>0.94</v>
      </c>
      <c r="D16" s="505">
        <v>126</v>
      </c>
      <c r="E16" s="333">
        <v>0.94</v>
      </c>
      <c r="F16" s="505">
        <v>122</v>
      </c>
      <c r="G16" s="333">
        <v>0.74</v>
      </c>
      <c r="H16" s="505">
        <v>117</v>
      </c>
      <c r="I16" s="333">
        <v>0.78</v>
      </c>
    </row>
    <row r="17" spans="1:9" ht="15">
      <c r="A17" s="534" t="s">
        <v>167</v>
      </c>
      <c r="B17" s="515">
        <v>105</v>
      </c>
      <c r="C17" s="535">
        <v>0.71</v>
      </c>
      <c r="D17" s="515">
        <v>115</v>
      </c>
      <c r="E17" s="535">
        <v>0.83</v>
      </c>
      <c r="F17" s="515">
        <v>96</v>
      </c>
      <c r="G17" s="535">
        <v>0.68</v>
      </c>
      <c r="H17" s="515">
        <v>87</v>
      </c>
      <c r="I17" s="535">
        <v>0.74</v>
      </c>
    </row>
    <row r="18" spans="1:9" ht="15">
      <c r="A18" s="533" t="s">
        <v>50</v>
      </c>
      <c r="B18" s="505">
        <v>1453</v>
      </c>
      <c r="C18" s="333">
        <v>0.6</v>
      </c>
      <c r="D18" s="505">
        <v>1534</v>
      </c>
      <c r="E18" s="333">
        <v>0.62</v>
      </c>
      <c r="F18" s="505">
        <v>1630</v>
      </c>
      <c r="G18" s="333">
        <v>0.35</v>
      </c>
      <c r="H18" s="505">
        <v>1632</v>
      </c>
      <c r="I18" s="333">
        <v>0.32</v>
      </c>
    </row>
    <row r="19" spans="1:9" ht="15">
      <c r="A19" s="534" t="s">
        <v>169</v>
      </c>
      <c r="B19" s="515">
        <v>94</v>
      </c>
      <c r="C19" s="535">
        <v>0.85</v>
      </c>
      <c r="D19" s="515">
        <v>73</v>
      </c>
      <c r="E19" s="535">
        <v>0.97</v>
      </c>
      <c r="F19" s="515">
        <v>82</v>
      </c>
      <c r="G19" s="535">
        <v>0.71</v>
      </c>
      <c r="H19" s="515">
        <v>92</v>
      </c>
      <c r="I19" s="535">
        <v>0.74</v>
      </c>
    </row>
    <row r="20" spans="1:9" ht="15">
      <c r="A20" s="533" t="s">
        <v>170</v>
      </c>
      <c r="B20" s="505">
        <v>375</v>
      </c>
      <c r="C20" s="333">
        <v>0.91</v>
      </c>
      <c r="D20" s="505">
        <v>372</v>
      </c>
      <c r="E20" s="333">
        <v>0.93</v>
      </c>
      <c r="F20" s="505">
        <v>367</v>
      </c>
      <c r="G20" s="333">
        <v>0.71</v>
      </c>
      <c r="H20" s="505">
        <v>370</v>
      </c>
      <c r="I20" s="333">
        <v>0.82</v>
      </c>
    </row>
    <row r="21" spans="1:9" ht="15">
      <c r="A21" s="534" t="s">
        <v>171</v>
      </c>
      <c r="B21" s="515">
        <v>152</v>
      </c>
      <c r="C21" s="535">
        <v>0.88</v>
      </c>
      <c r="D21" s="515">
        <v>135</v>
      </c>
      <c r="E21" s="535">
        <v>0.93</v>
      </c>
      <c r="F21" s="515">
        <v>153</v>
      </c>
      <c r="G21" s="535">
        <v>0.84</v>
      </c>
      <c r="H21" s="515">
        <v>132</v>
      </c>
      <c r="I21" s="535">
        <v>0.83</v>
      </c>
    </row>
    <row r="22" spans="1:9" ht="15">
      <c r="A22" s="536"/>
      <c r="B22" s="524"/>
      <c r="C22" s="537"/>
      <c r="D22" s="524"/>
      <c r="E22" s="537"/>
      <c r="F22" s="524"/>
      <c r="G22" s="538"/>
      <c r="H22" s="524"/>
      <c r="I22" s="538"/>
    </row>
    <row r="23" spans="1:9" ht="15">
      <c r="A23" s="539" t="s">
        <v>70</v>
      </c>
      <c r="B23" s="527">
        <f t="shared" ref="B23:G23" si="0">AVERAGE(B2:B19)</f>
        <v>297.875</v>
      </c>
      <c r="C23" s="474">
        <f t="shared" si="0"/>
        <v>0.84749999999999992</v>
      </c>
      <c r="D23" s="527">
        <f t="shared" si="0"/>
        <v>309.75</v>
      </c>
      <c r="E23" s="474">
        <f t="shared" si="0"/>
        <v>0.86812500000000015</v>
      </c>
      <c r="F23" s="527">
        <f t="shared" si="0"/>
        <v>308.3125</v>
      </c>
      <c r="G23" s="474">
        <f t="shared" si="0"/>
        <v>0.67374999999999985</v>
      </c>
      <c r="H23" s="527">
        <f>AVERAGE(H4:H21)</f>
        <v>299.22222222222223</v>
      </c>
      <c r="I23" s="474">
        <f>AVERAGE(I4:I21)</f>
        <v>0.71611111111111114</v>
      </c>
    </row>
    <row r="24" spans="1:9" ht="15">
      <c r="A24" s="540" t="s">
        <v>51</v>
      </c>
      <c r="B24" s="529">
        <f t="shared" ref="B24:G24" si="1">MEDIAN(B3:B21)</f>
        <v>153.5</v>
      </c>
      <c r="C24" s="477">
        <f t="shared" si="1"/>
        <v>0.88</v>
      </c>
      <c r="D24" s="529">
        <f t="shared" si="1"/>
        <v>142</v>
      </c>
      <c r="E24" s="477">
        <f t="shared" si="1"/>
        <v>0.91500000000000004</v>
      </c>
      <c r="F24" s="529">
        <f t="shared" si="1"/>
        <v>151</v>
      </c>
      <c r="G24" s="477">
        <f t="shared" si="1"/>
        <v>0.71</v>
      </c>
      <c r="H24" s="529">
        <f>MEDIAN(H5:H23)</f>
        <v>132</v>
      </c>
      <c r="I24" s="477">
        <f>MEDIAN(I5:I23)</f>
        <v>0.75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view="pageLayout" workbookViewId="0">
      <selection activeCell="F6" sqref="F6"/>
    </sheetView>
  </sheetViews>
  <sheetFormatPr baseColWidth="10" defaultColWidth="12.83203125" defaultRowHeight="14" x14ac:dyDescent="0"/>
  <cols>
    <col min="1" max="1" width="12.83203125" style="319"/>
    <col min="2" max="2" width="16.6640625" style="319" customWidth="1"/>
    <col min="3" max="16384" width="12.83203125" style="319"/>
  </cols>
  <sheetData>
    <row r="1" spans="1:4">
      <c r="B1" s="319" t="s">
        <v>52</v>
      </c>
      <c r="C1" s="319" t="s">
        <v>53</v>
      </c>
    </row>
    <row r="2" spans="1:4">
      <c r="A2" s="319" t="s">
        <v>54</v>
      </c>
      <c r="B2" s="335">
        <v>0.88</v>
      </c>
      <c r="C2" s="335">
        <v>0.84</v>
      </c>
    </row>
    <row r="3" spans="1:4">
      <c r="A3" s="319" t="s">
        <v>55</v>
      </c>
      <c r="B3" s="335">
        <v>0.92</v>
      </c>
      <c r="C3" s="335">
        <v>0.87</v>
      </c>
    </row>
    <row r="4" spans="1:4">
      <c r="A4" s="319" t="s">
        <v>56</v>
      </c>
      <c r="B4" s="335">
        <v>0.71</v>
      </c>
      <c r="C4" s="335">
        <v>0.64</v>
      </c>
    </row>
    <row r="5" spans="1:4">
      <c r="A5" s="319" t="s">
        <v>0</v>
      </c>
      <c r="B5" s="335">
        <v>0.72</v>
      </c>
      <c r="C5" s="335">
        <v>0.64</v>
      </c>
    </row>
    <row r="6" spans="1:4">
      <c r="B6" s="335">
        <f>AVERAGE(B2:B5)</f>
        <v>0.80749999999999988</v>
      </c>
      <c r="C6" s="335">
        <f>AVERAGE(C2:C5)</f>
        <v>0.74750000000000005</v>
      </c>
      <c r="D6" s="335">
        <f>AVERAGE(B6:C6)</f>
        <v>0.77749999999999997</v>
      </c>
    </row>
    <row r="7" spans="1:4">
      <c r="B7" s="335">
        <f>MEDIAN(B2:B5)</f>
        <v>0.8</v>
      </c>
      <c r="C7" s="335">
        <f>MEDIAN(C2:C5)</f>
        <v>0.74</v>
      </c>
      <c r="D7" s="335">
        <f>AVERAGE(B7:C7)</f>
        <v>0.77</v>
      </c>
    </row>
    <row r="8" spans="1:4">
      <c r="B8" s="319">
        <f>STDEV(B2:B5)</f>
        <v>0.10812801055539195</v>
      </c>
      <c r="C8" s="319">
        <f>STDEV(C2:C5)</f>
        <v>0.1247330482804505</v>
      </c>
      <c r="D8" s="319">
        <f>AVERAGE(B8:C8)</f>
        <v>0.11643052941792123</v>
      </c>
    </row>
    <row r="28" spans="2:3" ht="15">
      <c r="B28" s="496" t="s">
        <v>30</v>
      </c>
      <c r="C28" s="497">
        <v>0.78</v>
      </c>
    </row>
    <row r="29" spans="2:3" ht="15">
      <c r="B29" s="496" t="s">
        <v>1</v>
      </c>
      <c r="C29" s="497">
        <v>0.77</v>
      </c>
    </row>
  </sheetData>
  <phoneticPr fontId="16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view="pageLayout" workbookViewId="0">
      <selection activeCell="A27" sqref="A27"/>
    </sheetView>
  </sheetViews>
  <sheetFormatPr baseColWidth="10" defaultColWidth="12.83203125" defaultRowHeight="14" x14ac:dyDescent="0"/>
  <cols>
    <col min="1" max="1" width="25.5" style="319" customWidth="1"/>
    <col min="2" max="16384" width="12.83203125" style="319"/>
  </cols>
  <sheetData>
    <row r="1" spans="1:9" ht="18">
      <c r="A1" s="716" t="s">
        <v>2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33</v>
      </c>
    </row>
    <row r="4" spans="1:9" ht="15">
      <c r="A4" s="532" t="s">
        <v>66</v>
      </c>
      <c r="B4" s="505">
        <v>514</v>
      </c>
      <c r="C4" s="277">
        <v>0.85</v>
      </c>
      <c r="D4" s="505">
        <v>486</v>
      </c>
      <c r="E4" s="277">
        <v>0.92</v>
      </c>
      <c r="F4" s="505">
        <v>462</v>
      </c>
      <c r="G4" s="333">
        <v>0.76</v>
      </c>
      <c r="H4" s="505">
        <v>489</v>
      </c>
      <c r="I4" s="333">
        <v>0.77</v>
      </c>
    </row>
    <row r="5" spans="1:9" ht="15">
      <c r="A5" s="469" t="s">
        <v>157</v>
      </c>
      <c r="B5" s="509">
        <v>307</v>
      </c>
      <c r="C5" s="85">
        <v>0.77</v>
      </c>
      <c r="D5" s="278">
        <v>248</v>
      </c>
      <c r="E5" s="85">
        <v>0.9</v>
      </c>
      <c r="F5" s="278">
        <v>291</v>
      </c>
      <c r="G5" s="85">
        <v>0.66</v>
      </c>
      <c r="H5" s="278">
        <v>261</v>
      </c>
      <c r="I5" s="85">
        <v>0.64</v>
      </c>
    </row>
    <row r="6" spans="1:9" ht="15">
      <c r="A6" s="533" t="s">
        <v>158</v>
      </c>
      <c r="B6" s="505">
        <v>77</v>
      </c>
      <c r="C6" s="333">
        <v>0.92</v>
      </c>
      <c r="D6" s="505">
        <v>66</v>
      </c>
      <c r="E6" s="333">
        <v>0.94</v>
      </c>
      <c r="F6" s="505">
        <v>78</v>
      </c>
      <c r="G6" s="333">
        <v>0.72</v>
      </c>
      <c r="H6" s="505">
        <v>62</v>
      </c>
      <c r="I6" s="333">
        <v>0.71</v>
      </c>
    </row>
    <row r="7" spans="1:9" ht="15">
      <c r="A7" s="469" t="s">
        <v>159</v>
      </c>
      <c r="B7" s="470">
        <v>415</v>
      </c>
      <c r="C7" s="85">
        <v>0.95</v>
      </c>
      <c r="D7" s="470">
        <v>370</v>
      </c>
      <c r="E7" s="85">
        <v>0.96</v>
      </c>
      <c r="F7" s="470">
        <v>421</v>
      </c>
      <c r="G7" s="85">
        <v>0.93</v>
      </c>
      <c r="H7" s="470">
        <v>343</v>
      </c>
      <c r="I7" s="85">
        <v>0.93</v>
      </c>
    </row>
    <row r="8" spans="1:9" ht="15">
      <c r="A8" s="533" t="s">
        <v>160</v>
      </c>
      <c r="B8" s="505">
        <v>227</v>
      </c>
      <c r="C8" s="333">
        <v>0.89</v>
      </c>
      <c r="D8" s="505">
        <v>221</v>
      </c>
      <c r="E8" s="333">
        <v>0.91</v>
      </c>
      <c r="F8" s="505">
        <v>217</v>
      </c>
      <c r="G8" s="333">
        <v>0.78</v>
      </c>
      <c r="H8" s="505">
        <v>220</v>
      </c>
      <c r="I8" s="333">
        <v>0.69</v>
      </c>
    </row>
    <row r="9" spans="1:9" ht="15">
      <c r="A9" s="469" t="s">
        <v>172</v>
      </c>
      <c r="B9" s="470">
        <v>137</v>
      </c>
      <c r="C9" s="85">
        <v>0.77</v>
      </c>
      <c r="D9" s="470">
        <v>109</v>
      </c>
      <c r="E9" s="85">
        <v>0.85</v>
      </c>
      <c r="F9" s="470">
        <v>115</v>
      </c>
      <c r="G9" s="85">
        <v>0.54</v>
      </c>
      <c r="H9" s="470">
        <v>102</v>
      </c>
      <c r="I9" s="85">
        <v>0.51</v>
      </c>
    </row>
    <row r="10" spans="1:9" ht="15">
      <c r="A10" s="533" t="s">
        <v>67</v>
      </c>
      <c r="B10" s="505">
        <v>76</v>
      </c>
      <c r="C10" s="333">
        <v>0.95</v>
      </c>
      <c r="D10" s="505">
        <v>73</v>
      </c>
      <c r="E10" s="333">
        <v>0.97</v>
      </c>
      <c r="F10" s="505">
        <v>62</v>
      </c>
      <c r="G10" s="333">
        <v>0.57999999999999996</v>
      </c>
      <c r="H10" s="505">
        <v>59</v>
      </c>
      <c r="I10" s="333">
        <v>0.54</v>
      </c>
    </row>
    <row r="11" spans="1:9" ht="15">
      <c r="A11" s="469" t="s">
        <v>162</v>
      </c>
      <c r="B11" s="470">
        <v>603</v>
      </c>
      <c r="C11" s="85">
        <v>0.87</v>
      </c>
      <c r="D11" s="470">
        <v>618</v>
      </c>
      <c r="E11" s="85">
        <v>0.91</v>
      </c>
      <c r="F11" s="470">
        <v>579</v>
      </c>
      <c r="G11" s="85">
        <v>0.76</v>
      </c>
      <c r="H11" s="470">
        <v>592</v>
      </c>
      <c r="I11" s="85">
        <v>0.74</v>
      </c>
    </row>
    <row r="12" spans="1:9" ht="15">
      <c r="A12" s="533" t="s">
        <v>35</v>
      </c>
      <c r="B12" s="505">
        <v>39</v>
      </c>
      <c r="C12" s="333">
        <v>0.67</v>
      </c>
      <c r="D12" s="505">
        <v>42</v>
      </c>
      <c r="E12" s="333">
        <v>0.88</v>
      </c>
      <c r="F12" s="505">
        <v>37</v>
      </c>
      <c r="G12" s="333">
        <v>0.54</v>
      </c>
      <c r="H12" s="505">
        <v>44</v>
      </c>
      <c r="I12" s="333">
        <v>0.48</v>
      </c>
    </row>
    <row r="13" spans="1:9" ht="15">
      <c r="A13" s="534" t="s">
        <v>163</v>
      </c>
      <c r="B13" s="515">
        <v>160</v>
      </c>
      <c r="C13" s="535">
        <v>0.9</v>
      </c>
      <c r="D13" s="515">
        <v>176</v>
      </c>
      <c r="E13" s="535">
        <v>0.94</v>
      </c>
      <c r="F13" s="515">
        <v>138</v>
      </c>
      <c r="G13" s="535">
        <v>0.62</v>
      </c>
      <c r="H13" s="515">
        <v>169</v>
      </c>
      <c r="I13" s="535">
        <v>0.6</v>
      </c>
    </row>
    <row r="14" spans="1:9" ht="15">
      <c r="A14" s="533" t="s">
        <v>164</v>
      </c>
      <c r="B14" s="505">
        <v>811</v>
      </c>
      <c r="C14" s="333">
        <v>0.79</v>
      </c>
      <c r="D14" s="505">
        <v>796</v>
      </c>
      <c r="E14" s="333">
        <v>0.83</v>
      </c>
      <c r="F14" s="505">
        <v>787</v>
      </c>
      <c r="G14" s="333">
        <v>0.61</v>
      </c>
      <c r="H14" s="505">
        <v>724</v>
      </c>
      <c r="I14" s="333">
        <v>0.6</v>
      </c>
    </row>
    <row r="15" spans="1:9" ht="15">
      <c r="A15" s="534" t="s">
        <v>165</v>
      </c>
      <c r="B15" s="515">
        <v>73</v>
      </c>
      <c r="C15" s="535">
        <v>0.7</v>
      </c>
      <c r="D15" s="515">
        <v>86</v>
      </c>
      <c r="E15" s="535">
        <v>0.79</v>
      </c>
      <c r="F15" s="515">
        <v>80</v>
      </c>
      <c r="G15" s="535">
        <v>0.51</v>
      </c>
      <c r="H15" s="515">
        <v>76</v>
      </c>
      <c r="I15" s="535">
        <v>0.51</v>
      </c>
    </row>
    <row r="16" spans="1:9" ht="15">
      <c r="A16" s="533" t="s">
        <v>166</v>
      </c>
      <c r="B16" s="505">
        <v>134</v>
      </c>
      <c r="C16" s="333">
        <v>0.96</v>
      </c>
      <c r="D16" s="505">
        <v>149</v>
      </c>
      <c r="E16" s="333">
        <v>0.97</v>
      </c>
      <c r="F16" s="505">
        <v>118</v>
      </c>
      <c r="G16" s="333">
        <v>0.7</v>
      </c>
      <c r="H16" s="505">
        <v>129</v>
      </c>
      <c r="I16" s="333">
        <v>0.82</v>
      </c>
    </row>
    <row r="17" spans="1:9" ht="15">
      <c r="A17" s="534" t="s">
        <v>167</v>
      </c>
      <c r="B17" s="515">
        <v>116</v>
      </c>
      <c r="C17" s="535">
        <v>0.81</v>
      </c>
      <c r="D17" s="515">
        <v>122</v>
      </c>
      <c r="E17" s="535">
        <v>0.89</v>
      </c>
      <c r="F17" s="515">
        <v>116</v>
      </c>
      <c r="G17" s="535">
        <v>0.66</v>
      </c>
      <c r="H17" s="515">
        <v>117</v>
      </c>
      <c r="I17" s="535">
        <v>0.78</v>
      </c>
    </row>
    <row r="18" spans="1:9" ht="15">
      <c r="A18" s="533" t="s">
        <v>50</v>
      </c>
      <c r="B18" s="505">
        <v>1479</v>
      </c>
      <c r="C18" s="333">
        <v>0.28999999999999998</v>
      </c>
      <c r="D18" s="505">
        <v>1484</v>
      </c>
      <c r="E18" s="333">
        <v>0.35</v>
      </c>
      <c r="F18" s="505">
        <v>1498</v>
      </c>
      <c r="G18" s="333">
        <v>0.13</v>
      </c>
      <c r="H18" s="505">
        <v>1399</v>
      </c>
      <c r="I18" s="333">
        <v>0.15</v>
      </c>
    </row>
    <row r="19" spans="1:9" ht="15">
      <c r="A19" s="534" t="s">
        <v>169</v>
      </c>
      <c r="B19" s="515">
        <v>103</v>
      </c>
      <c r="C19" s="535">
        <v>0.78</v>
      </c>
      <c r="D19" s="515">
        <v>105</v>
      </c>
      <c r="E19" s="535">
        <v>0.92</v>
      </c>
      <c r="F19" s="515">
        <v>92</v>
      </c>
      <c r="G19" s="535">
        <v>0.54</v>
      </c>
      <c r="H19" s="515">
        <v>88</v>
      </c>
      <c r="I19" s="535">
        <v>0.67</v>
      </c>
    </row>
    <row r="20" spans="1:9" ht="15">
      <c r="A20" s="533" t="s">
        <v>170</v>
      </c>
      <c r="B20" s="505">
        <v>406</v>
      </c>
      <c r="C20" s="333">
        <v>0.87</v>
      </c>
      <c r="D20" s="505">
        <v>411</v>
      </c>
      <c r="E20" s="333">
        <v>0.93</v>
      </c>
      <c r="F20" s="505">
        <v>424</v>
      </c>
      <c r="G20" s="333">
        <v>0.68</v>
      </c>
      <c r="H20" s="505">
        <v>422</v>
      </c>
      <c r="I20" s="333">
        <v>0.77</v>
      </c>
    </row>
    <row r="21" spans="1:9" ht="15">
      <c r="A21" s="534" t="s">
        <v>171</v>
      </c>
      <c r="B21" s="515">
        <v>156</v>
      </c>
      <c r="C21" s="535">
        <v>0.92</v>
      </c>
      <c r="D21" s="515">
        <v>165</v>
      </c>
      <c r="E21" s="535">
        <v>0.97</v>
      </c>
      <c r="F21" s="515">
        <v>141</v>
      </c>
      <c r="G21" s="535">
        <v>0.64</v>
      </c>
      <c r="H21" s="515">
        <v>150</v>
      </c>
      <c r="I21" s="535">
        <v>0.75</v>
      </c>
    </row>
    <row r="22" spans="1:9" ht="15">
      <c r="A22" s="536"/>
      <c r="B22" s="524"/>
      <c r="C22" s="538"/>
      <c r="D22" s="524"/>
      <c r="E22" s="538"/>
      <c r="F22" s="524"/>
      <c r="G22" s="538"/>
      <c r="H22" s="524"/>
      <c r="I22" s="538"/>
    </row>
    <row r="23" spans="1:9" ht="15">
      <c r="A23" s="539" t="s">
        <v>70</v>
      </c>
      <c r="B23" s="546">
        <f t="shared" ref="B23:H23" si="0">AVERAGE(B4:B21)</f>
        <v>324.05555555555554</v>
      </c>
      <c r="C23" s="547">
        <f t="shared" si="0"/>
        <v>0.81444444444444442</v>
      </c>
      <c r="D23" s="546">
        <f t="shared" si="0"/>
        <v>318.16666666666669</v>
      </c>
      <c r="E23" s="547">
        <f t="shared" si="0"/>
        <v>0.87944444444444458</v>
      </c>
      <c r="F23" s="527">
        <f t="shared" si="0"/>
        <v>314.22222222222223</v>
      </c>
      <c r="G23" s="474">
        <f t="shared" si="0"/>
        <v>0.63111111111111107</v>
      </c>
      <c r="H23" s="527">
        <f t="shared" si="0"/>
        <v>302.55555555555554</v>
      </c>
      <c r="I23" s="474">
        <f>AVERAGE(I4:I21)</f>
        <v>0.64777777777777767</v>
      </c>
    </row>
    <row r="24" spans="1:9" ht="15">
      <c r="A24" s="540" t="s">
        <v>71</v>
      </c>
      <c r="B24" s="548">
        <f t="shared" ref="B24:I24" si="1">MEDIAN(B3:B21)</f>
        <v>158</v>
      </c>
      <c r="C24" s="549">
        <f t="shared" si="1"/>
        <v>0.86</v>
      </c>
      <c r="D24" s="548">
        <f t="shared" si="1"/>
        <v>170.5</v>
      </c>
      <c r="E24" s="549">
        <f t="shared" si="1"/>
        <v>0.91500000000000004</v>
      </c>
      <c r="F24" s="529">
        <f t="shared" si="1"/>
        <v>139.5</v>
      </c>
      <c r="G24" s="477">
        <f t="shared" si="1"/>
        <v>0.65</v>
      </c>
      <c r="H24" s="529">
        <f t="shared" si="1"/>
        <v>159.5</v>
      </c>
      <c r="I24" s="477">
        <f t="shared" si="1"/>
        <v>0.67999999999999994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view="pageLayout" workbookViewId="0">
      <selection activeCell="D15" sqref="D15"/>
    </sheetView>
  </sheetViews>
  <sheetFormatPr baseColWidth="10" defaultColWidth="12.83203125" defaultRowHeight="14" x14ac:dyDescent="0"/>
  <cols>
    <col min="1" max="1" width="25.5" style="319" customWidth="1"/>
    <col min="2" max="2" width="17.1640625" style="319" customWidth="1"/>
    <col min="3" max="3" width="33.1640625" style="319" customWidth="1"/>
    <col min="4" max="16384" width="12.83203125" style="319"/>
  </cols>
  <sheetData>
    <row r="2" spans="1:3" ht="1" hidden="1" customHeight="1">
      <c r="A2" s="722" t="s">
        <v>3</v>
      </c>
      <c r="B2" s="723"/>
      <c r="C2" s="724"/>
    </row>
    <row r="3" spans="1:3" ht="36" customHeight="1">
      <c r="A3" s="725"/>
      <c r="B3" s="726"/>
      <c r="C3" s="727"/>
    </row>
    <row r="4" spans="1:3" ht="13" customHeight="1">
      <c r="A4" s="502" t="s">
        <v>4</v>
      </c>
      <c r="B4" s="502" t="s">
        <v>5</v>
      </c>
      <c r="C4" s="502" t="s">
        <v>6</v>
      </c>
    </row>
    <row r="5" spans="1:3" ht="15">
      <c r="A5" s="504" t="s">
        <v>27</v>
      </c>
      <c r="B5" s="550">
        <v>8555</v>
      </c>
      <c r="C5" s="550">
        <v>23234</v>
      </c>
    </row>
    <row r="6" spans="1:3" ht="15">
      <c r="A6" s="508" t="s">
        <v>157</v>
      </c>
      <c r="B6" s="551">
        <v>11286</v>
      </c>
      <c r="C6" s="551">
        <v>21236</v>
      </c>
    </row>
    <row r="7" spans="1:3" ht="15">
      <c r="A7" s="511" t="s">
        <v>158</v>
      </c>
      <c r="B7" s="550">
        <v>9943</v>
      </c>
      <c r="C7" s="550">
        <v>22659</v>
      </c>
    </row>
    <row r="8" spans="1:3" ht="15">
      <c r="A8" s="508" t="s">
        <v>159</v>
      </c>
      <c r="B8" s="552">
        <v>9797</v>
      </c>
      <c r="C8" s="552">
        <v>15094</v>
      </c>
    </row>
    <row r="9" spans="1:3" ht="15">
      <c r="A9" s="511" t="s">
        <v>160</v>
      </c>
      <c r="B9" s="550">
        <v>9282</v>
      </c>
      <c r="C9" s="550">
        <v>21781</v>
      </c>
    </row>
    <row r="10" spans="1:3" ht="15">
      <c r="A10" s="508" t="s">
        <v>172</v>
      </c>
      <c r="B10" s="552">
        <v>9742</v>
      </c>
      <c r="C10" s="552">
        <v>28688</v>
      </c>
    </row>
    <row r="11" spans="1:3" ht="15">
      <c r="A11" s="511" t="s">
        <v>7</v>
      </c>
      <c r="B11" s="550">
        <v>13079</v>
      </c>
      <c r="C11" s="550">
        <v>18873</v>
      </c>
    </row>
    <row r="12" spans="1:3" ht="15">
      <c r="A12" s="508" t="s">
        <v>162</v>
      </c>
      <c r="B12" s="552">
        <v>9489</v>
      </c>
      <c r="C12" s="552">
        <v>21086</v>
      </c>
    </row>
    <row r="13" spans="1:3" ht="15">
      <c r="A13" s="511" t="s">
        <v>35</v>
      </c>
      <c r="B13" s="550">
        <v>8155</v>
      </c>
      <c r="C13" s="550">
        <v>27969</v>
      </c>
    </row>
    <row r="14" spans="1:3" ht="15">
      <c r="A14" s="514" t="s">
        <v>163</v>
      </c>
      <c r="B14" s="553">
        <v>8597</v>
      </c>
      <c r="C14" s="553">
        <v>19792</v>
      </c>
    </row>
    <row r="15" spans="1:3" ht="15">
      <c r="A15" s="511" t="s">
        <v>164</v>
      </c>
      <c r="B15" s="550">
        <v>8484</v>
      </c>
      <c r="C15" s="550">
        <v>26949</v>
      </c>
    </row>
    <row r="16" spans="1:3" ht="15">
      <c r="A16" s="514" t="s">
        <v>165</v>
      </c>
      <c r="B16" s="553">
        <v>8133</v>
      </c>
      <c r="C16" s="553">
        <v>22479</v>
      </c>
    </row>
    <row r="17" spans="1:3" ht="15">
      <c r="A17" s="511" t="s">
        <v>166</v>
      </c>
      <c r="B17" s="550">
        <v>9538</v>
      </c>
      <c r="C17" s="550">
        <v>28320</v>
      </c>
    </row>
    <row r="18" spans="1:3" ht="15">
      <c r="A18" s="514" t="s">
        <v>167</v>
      </c>
      <c r="B18" s="553">
        <v>9679</v>
      </c>
      <c r="C18" s="553">
        <v>21878</v>
      </c>
    </row>
    <row r="19" spans="1:3" ht="15">
      <c r="A19" s="511" t="s">
        <v>8</v>
      </c>
      <c r="B19" s="550">
        <v>10346</v>
      </c>
      <c r="C19" s="550">
        <v>19410</v>
      </c>
    </row>
    <row r="20" spans="1:3" ht="15">
      <c r="A20" s="514" t="s">
        <v>169</v>
      </c>
      <c r="B20" s="553">
        <v>8376</v>
      </c>
      <c r="C20" s="553">
        <v>18848</v>
      </c>
    </row>
    <row r="21" spans="1:3" ht="15">
      <c r="A21" s="511" t="s">
        <v>170</v>
      </c>
      <c r="B21" s="550">
        <v>8293</v>
      </c>
      <c r="C21" s="550">
        <v>19502</v>
      </c>
    </row>
    <row r="22" spans="1:3" ht="15">
      <c r="A22" s="514" t="s">
        <v>171</v>
      </c>
      <c r="B22" s="553">
        <v>9331</v>
      </c>
      <c r="C22" s="553">
        <v>21109</v>
      </c>
    </row>
    <row r="23" spans="1:3" ht="15">
      <c r="A23" s="526" t="s">
        <v>9</v>
      </c>
      <c r="B23" s="554">
        <f>AVERAGE(B5:B22)</f>
        <v>9450.2777777777774</v>
      </c>
      <c r="C23" s="554">
        <f>AVERAGE(C5:C22)</f>
        <v>22161.5</v>
      </c>
    </row>
    <row r="24" spans="1:3" ht="15">
      <c r="A24" s="528" t="s">
        <v>10</v>
      </c>
      <c r="B24" s="555">
        <f>MEDIAN(B4:B22)</f>
        <v>9410</v>
      </c>
      <c r="C24" s="555">
        <f>MEDIAN(C4:C22)</f>
        <v>21508.5</v>
      </c>
    </row>
  </sheetData>
  <mergeCells count="1">
    <mergeCell ref="A2:C3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E90" sqref="E90"/>
    </sheetView>
  </sheetViews>
  <sheetFormatPr baseColWidth="10" defaultColWidth="10.1640625" defaultRowHeight="14" x14ac:dyDescent="0"/>
  <cols>
    <col min="1" max="1" width="29.1640625" style="556" customWidth="1"/>
    <col min="2" max="2" width="21.83203125" style="556" customWidth="1"/>
    <col min="3" max="3" width="29.1640625" style="556" customWidth="1"/>
    <col min="4" max="16384" width="10.1640625" style="556"/>
  </cols>
  <sheetData>
    <row r="1" spans="1:9" ht="18">
      <c r="A1" s="716" t="s">
        <v>49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34</v>
      </c>
    </row>
    <row r="4" spans="1:9" ht="15">
      <c r="A4" s="532" t="s">
        <v>66</v>
      </c>
      <c r="B4" s="505">
        <v>437</v>
      </c>
      <c r="C4" s="277">
        <v>0.9</v>
      </c>
      <c r="D4" s="505">
        <v>475</v>
      </c>
      <c r="E4" s="277">
        <v>0.93</v>
      </c>
      <c r="F4" s="505">
        <v>435</v>
      </c>
      <c r="G4" s="333">
        <v>0.74</v>
      </c>
      <c r="H4" s="505">
        <v>428</v>
      </c>
      <c r="I4" s="333">
        <v>0.81</v>
      </c>
    </row>
    <row r="5" spans="1:9" ht="15">
      <c r="A5" s="469" t="s">
        <v>157</v>
      </c>
      <c r="B5" s="509">
        <v>235</v>
      </c>
      <c r="C5" s="85">
        <v>0.8</v>
      </c>
      <c r="D5" s="278">
        <v>233</v>
      </c>
      <c r="E5" s="85">
        <v>0.85</v>
      </c>
      <c r="F5" s="278">
        <v>234</v>
      </c>
      <c r="G5" s="85">
        <v>0.63</v>
      </c>
      <c r="H5" s="278">
        <v>247</v>
      </c>
      <c r="I5" s="85">
        <v>0.66</v>
      </c>
    </row>
    <row r="6" spans="1:9" ht="15">
      <c r="A6" s="533" t="s">
        <v>158</v>
      </c>
      <c r="B6" s="505">
        <v>65</v>
      </c>
      <c r="C6" s="333">
        <v>0.88</v>
      </c>
      <c r="D6" s="505">
        <v>69</v>
      </c>
      <c r="E6" s="333">
        <v>0.96</v>
      </c>
      <c r="F6" s="505">
        <v>50</v>
      </c>
      <c r="G6" s="333">
        <v>0.9</v>
      </c>
      <c r="H6" s="505">
        <v>58</v>
      </c>
      <c r="I6" s="333">
        <v>0.81</v>
      </c>
    </row>
    <row r="7" spans="1:9" ht="15">
      <c r="A7" s="469" t="s">
        <v>159</v>
      </c>
      <c r="B7" s="470">
        <v>342</v>
      </c>
      <c r="C7" s="85">
        <v>0.95</v>
      </c>
      <c r="D7" s="470">
        <v>340</v>
      </c>
      <c r="E7" s="85">
        <v>0.95</v>
      </c>
      <c r="F7" s="470">
        <v>358</v>
      </c>
      <c r="G7" s="85">
        <v>0.86</v>
      </c>
      <c r="H7" s="470">
        <v>299</v>
      </c>
      <c r="I7" s="85">
        <v>0.92</v>
      </c>
    </row>
    <row r="8" spans="1:9" ht="15">
      <c r="A8" s="533" t="s">
        <v>160</v>
      </c>
      <c r="B8" s="505">
        <v>193</v>
      </c>
      <c r="C8" s="333">
        <v>0.91</v>
      </c>
      <c r="D8" s="505">
        <v>216</v>
      </c>
      <c r="E8" s="333">
        <v>0.96</v>
      </c>
      <c r="F8" s="505">
        <v>215</v>
      </c>
      <c r="G8" s="333">
        <v>0.79</v>
      </c>
      <c r="H8" s="505">
        <v>221</v>
      </c>
      <c r="I8" s="333">
        <v>0.76</v>
      </c>
    </row>
    <row r="9" spans="1:9" ht="15">
      <c r="A9" s="469" t="s">
        <v>172</v>
      </c>
      <c r="B9" s="470">
        <v>116</v>
      </c>
      <c r="C9" s="85">
        <v>0.79</v>
      </c>
      <c r="D9" s="470">
        <v>105</v>
      </c>
      <c r="E9" s="85">
        <v>0.9</v>
      </c>
      <c r="F9" s="470">
        <v>102</v>
      </c>
      <c r="G9" s="85">
        <v>0.57999999999999996</v>
      </c>
      <c r="H9" s="470">
        <v>122</v>
      </c>
      <c r="I9" s="85">
        <v>0.7</v>
      </c>
    </row>
    <row r="10" spans="1:9" ht="15">
      <c r="A10" s="533" t="s">
        <v>28</v>
      </c>
      <c r="B10" s="505">
        <v>99</v>
      </c>
      <c r="C10" s="333">
        <v>0.82</v>
      </c>
      <c r="D10" s="505">
        <v>125</v>
      </c>
      <c r="E10" s="333">
        <v>0.8</v>
      </c>
      <c r="F10" s="505">
        <v>67</v>
      </c>
      <c r="G10" s="333">
        <v>0.69</v>
      </c>
      <c r="H10" s="505">
        <v>66</v>
      </c>
      <c r="I10" s="333">
        <v>0.62</v>
      </c>
    </row>
    <row r="11" spans="1:9" ht="15">
      <c r="A11" s="469" t="s">
        <v>162</v>
      </c>
      <c r="B11" s="470">
        <v>564</v>
      </c>
      <c r="C11" s="85">
        <v>0.88</v>
      </c>
      <c r="D11" s="470">
        <v>587</v>
      </c>
      <c r="E11" s="85">
        <v>0.87</v>
      </c>
      <c r="F11" s="470">
        <v>560</v>
      </c>
      <c r="G11" s="85">
        <v>0.69</v>
      </c>
      <c r="H11" s="470">
        <v>529</v>
      </c>
      <c r="I11" s="85">
        <v>0.79</v>
      </c>
    </row>
    <row r="12" spans="1:9" ht="15">
      <c r="A12" s="533" t="s">
        <v>35</v>
      </c>
      <c r="B12" s="505">
        <v>30</v>
      </c>
      <c r="C12" s="333">
        <v>0.9</v>
      </c>
      <c r="D12" s="505">
        <v>29</v>
      </c>
      <c r="E12" s="333">
        <v>0.62</v>
      </c>
      <c r="F12" s="505">
        <v>29</v>
      </c>
      <c r="G12" s="333">
        <v>0.28000000000000003</v>
      </c>
      <c r="H12" s="505">
        <v>39</v>
      </c>
      <c r="I12" s="333">
        <v>0.31</v>
      </c>
    </row>
    <row r="13" spans="1:9" ht="15">
      <c r="A13" s="534" t="s">
        <v>163</v>
      </c>
      <c r="B13" s="515">
        <v>155</v>
      </c>
      <c r="C13" s="535">
        <v>0.92</v>
      </c>
      <c r="D13" s="515">
        <v>149</v>
      </c>
      <c r="E13" s="535">
        <v>0.93</v>
      </c>
      <c r="F13" s="515">
        <v>149</v>
      </c>
      <c r="G13" s="535">
        <v>0.72</v>
      </c>
      <c r="H13" s="515">
        <v>132</v>
      </c>
      <c r="I13" s="535">
        <v>0.83</v>
      </c>
    </row>
    <row r="14" spans="1:9" ht="15">
      <c r="A14" s="533" t="s">
        <v>164</v>
      </c>
      <c r="B14" s="505">
        <v>674</v>
      </c>
      <c r="C14" s="333">
        <v>0.87</v>
      </c>
      <c r="D14" s="505">
        <v>714</v>
      </c>
      <c r="E14" s="333">
        <v>0.88</v>
      </c>
      <c r="F14" s="505">
        <v>738</v>
      </c>
      <c r="G14" s="333">
        <v>0.63</v>
      </c>
      <c r="H14" s="505">
        <v>747</v>
      </c>
      <c r="I14" s="333">
        <v>0.69</v>
      </c>
    </row>
    <row r="15" spans="1:9" ht="15">
      <c r="A15" s="534" t="s">
        <v>165</v>
      </c>
      <c r="B15" s="515">
        <v>69</v>
      </c>
      <c r="C15" s="535">
        <v>0.84</v>
      </c>
      <c r="D15" s="515">
        <v>66</v>
      </c>
      <c r="E15" s="535">
        <v>0.88</v>
      </c>
      <c r="F15" s="515">
        <v>66</v>
      </c>
      <c r="G15" s="535">
        <v>0.79</v>
      </c>
      <c r="H15" s="515">
        <v>68</v>
      </c>
      <c r="I15" s="535">
        <v>0.76</v>
      </c>
    </row>
    <row r="16" spans="1:9" ht="15">
      <c r="A16" s="533" t="s">
        <v>166</v>
      </c>
      <c r="B16" s="505">
        <v>135</v>
      </c>
      <c r="C16" s="333">
        <v>0.94</v>
      </c>
      <c r="D16" s="505">
        <v>126</v>
      </c>
      <c r="E16" s="333">
        <v>0.94</v>
      </c>
      <c r="F16" s="505">
        <v>122</v>
      </c>
      <c r="G16" s="333">
        <v>0.74</v>
      </c>
      <c r="H16" s="505">
        <v>117</v>
      </c>
      <c r="I16" s="333">
        <v>0.78</v>
      </c>
    </row>
    <row r="17" spans="1:9" ht="15">
      <c r="A17" s="534" t="s">
        <v>167</v>
      </c>
      <c r="B17" s="515">
        <v>105</v>
      </c>
      <c r="C17" s="535">
        <v>0.71</v>
      </c>
      <c r="D17" s="515">
        <v>115</v>
      </c>
      <c r="E17" s="535">
        <v>0.83</v>
      </c>
      <c r="F17" s="515">
        <v>96</v>
      </c>
      <c r="G17" s="535">
        <v>0.68</v>
      </c>
      <c r="H17" s="515">
        <v>87</v>
      </c>
      <c r="I17" s="535">
        <v>0.74</v>
      </c>
    </row>
    <row r="18" spans="1:9" ht="15">
      <c r="A18" s="533" t="s">
        <v>11</v>
      </c>
      <c r="B18" s="505">
        <v>1453</v>
      </c>
      <c r="C18" s="333">
        <v>0.6</v>
      </c>
      <c r="D18" s="505">
        <v>1534</v>
      </c>
      <c r="E18" s="333">
        <v>0.62</v>
      </c>
      <c r="F18" s="505">
        <v>1630</v>
      </c>
      <c r="G18" s="333">
        <v>0.35</v>
      </c>
      <c r="H18" s="505">
        <v>1632</v>
      </c>
      <c r="I18" s="333">
        <v>0.32</v>
      </c>
    </row>
    <row r="19" spans="1:9" ht="15">
      <c r="A19" s="534" t="s">
        <v>169</v>
      </c>
      <c r="B19" s="515">
        <v>94</v>
      </c>
      <c r="C19" s="535">
        <v>0.85</v>
      </c>
      <c r="D19" s="515">
        <v>73</v>
      </c>
      <c r="E19" s="535">
        <v>0.97</v>
      </c>
      <c r="F19" s="515">
        <v>82</v>
      </c>
      <c r="G19" s="535">
        <v>0.71</v>
      </c>
      <c r="H19" s="515">
        <v>92</v>
      </c>
      <c r="I19" s="535">
        <v>0.74</v>
      </c>
    </row>
    <row r="20" spans="1:9" ht="15">
      <c r="A20" s="533" t="s">
        <v>170</v>
      </c>
      <c r="B20" s="505">
        <v>375</v>
      </c>
      <c r="C20" s="333">
        <v>0.91</v>
      </c>
      <c r="D20" s="505">
        <v>372</v>
      </c>
      <c r="E20" s="333">
        <v>0.93</v>
      </c>
      <c r="F20" s="505">
        <v>367</v>
      </c>
      <c r="G20" s="333">
        <v>0.71</v>
      </c>
      <c r="H20" s="505">
        <v>370</v>
      </c>
      <c r="I20" s="333">
        <v>0.82</v>
      </c>
    </row>
    <row r="21" spans="1:9" ht="15">
      <c r="A21" s="534" t="s">
        <v>171</v>
      </c>
      <c r="B21" s="515">
        <v>152</v>
      </c>
      <c r="C21" s="535">
        <v>0.88</v>
      </c>
      <c r="D21" s="515">
        <v>135</v>
      </c>
      <c r="E21" s="535">
        <v>0.93</v>
      </c>
      <c r="F21" s="515">
        <v>153</v>
      </c>
      <c r="G21" s="535">
        <v>0.84</v>
      </c>
      <c r="H21" s="515">
        <v>132</v>
      </c>
      <c r="I21" s="535">
        <v>0.83</v>
      </c>
    </row>
    <row r="22" spans="1:9" ht="15">
      <c r="A22" s="536"/>
      <c r="B22" s="524"/>
      <c r="C22" s="537"/>
      <c r="D22" s="524"/>
      <c r="E22" s="537"/>
      <c r="F22" s="524"/>
      <c r="G22" s="538"/>
      <c r="H22" s="524"/>
      <c r="I22" s="538"/>
    </row>
    <row r="23" spans="1:9" ht="15">
      <c r="A23" s="539" t="s">
        <v>30</v>
      </c>
      <c r="B23" s="527">
        <f t="shared" ref="B23:G23" si="0">AVERAGE(B2:B19)</f>
        <v>297.875</v>
      </c>
      <c r="C23" s="474">
        <f t="shared" si="0"/>
        <v>0.84749999999999992</v>
      </c>
      <c r="D23" s="527">
        <f t="shared" si="0"/>
        <v>309.75</v>
      </c>
      <c r="E23" s="474">
        <f t="shared" si="0"/>
        <v>0.86812500000000015</v>
      </c>
      <c r="F23" s="527">
        <f t="shared" si="0"/>
        <v>308.3125</v>
      </c>
      <c r="G23" s="474">
        <f t="shared" si="0"/>
        <v>0.67374999999999985</v>
      </c>
      <c r="H23" s="527">
        <f>AVERAGE(H4:H21)</f>
        <v>299.22222222222223</v>
      </c>
      <c r="I23" s="474">
        <f>AVERAGE(I4:I21)</f>
        <v>0.71611111111111114</v>
      </c>
    </row>
    <row r="24" spans="1:9" ht="15">
      <c r="A24" s="540" t="s">
        <v>71</v>
      </c>
      <c r="B24" s="529">
        <f t="shared" ref="B24:G24" si="1">MEDIAN(B3:B21)</f>
        <v>153.5</v>
      </c>
      <c r="C24" s="477">
        <f t="shared" si="1"/>
        <v>0.88</v>
      </c>
      <c r="D24" s="529">
        <f t="shared" si="1"/>
        <v>142</v>
      </c>
      <c r="E24" s="477">
        <f t="shared" si="1"/>
        <v>0.91500000000000004</v>
      </c>
      <c r="F24" s="529">
        <f t="shared" si="1"/>
        <v>151</v>
      </c>
      <c r="G24" s="477">
        <f t="shared" si="1"/>
        <v>0.71</v>
      </c>
      <c r="H24" s="529">
        <f>MEDIAN(H5:H23)</f>
        <v>132</v>
      </c>
      <c r="I24" s="477">
        <f>MEDIAN(I5:I23)</f>
        <v>0.75</v>
      </c>
    </row>
    <row r="27" spans="1:9" ht="18">
      <c r="A27" s="716" t="s">
        <v>40</v>
      </c>
      <c r="B27" s="717"/>
      <c r="C27" s="717"/>
      <c r="D27" s="717"/>
      <c r="E27" s="717"/>
      <c r="F27" s="717"/>
      <c r="G27" s="717"/>
      <c r="H27" s="717"/>
      <c r="I27" s="718"/>
    </row>
    <row r="28" spans="1:9">
      <c r="A28" s="542"/>
      <c r="B28" s="719" t="s">
        <v>22</v>
      </c>
      <c r="C28" s="720"/>
      <c r="D28" s="719" t="s">
        <v>23</v>
      </c>
      <c r="E28" s="720"/>
      <c r="F28" s="719" t="s">
        <v>24</v>
      </c>
      <c r="G28" s="720"/>
      <c r="H28" s="719" t="s">
        <v>25</v>
      </c>
      <c r="I28" s="720"/>
    </row>
    <row r="29" spans="1:9">
      <c r="A29" s="543"/>
      <c r="B29" s="529" t="s">
        <v>45</v>
      </c>
      <c r="C29" s="544" t="s">
        <v>46</v>
      </c>
      <c r="D29" s="529" t="s">
        <v>45</v>
      </c>
      <c r="E29" s="545" t="s">
        <v>46</v>
      </c>
      <c r="F29" s="529" t="s">
        <v>45</v>
      </c>
      <c r="G29" s="545" t="s">
        <v>46</v>
      </c>
      <c r="H29" s="529" t="s">
        <v>45</v>
      </c>
      <c r="I29" s="545" t="s">
        <v>46</v>
      </c>
    </row>
    <row r="30" spans="1:9" ht="15">
      <c r="A30" s="532" t="s">
        <v>27</v>
      </c>
      <c r="B30" s="505">
        <v>516</v>
      </c>
      <c r="C30" s="277">
        <v>0.67</v>
      </c>
      <c r="D30" s="505">
        <v>483</v>
      </c>
      <c r="E30" s="277">
        <v>0.8</v>
      </c>
      <c r="F30" s="505">
        <v>463</v>
      </c>
      <c r="G30" s="333">
        <v>0.62</v>
      </c>
      <c r="H30" s="505">
        <v>489</v>
      </c>
      <c r="I30" s="333">
        <v>0.56999999999999995</v>
      </c>
    </row>
    <row r="31" spans="1:9" ht="15">
      <c r="A31" s="469" t="s">
        <v>157</v>
      </c>
      <c r="B31" s="509">
        <v>305</v>
      </c>
      <c r="C31" s="85">
        <v>0.66</v>
      </c>
      <c r="D31" s="278">
        <v>244</v>
      </c>
      <c r="E31" s="85">
        <v>0.75</v>
      </c>
      <c r="F31" s="278">
        <v>293</v>
      </c>
      <c r="G31" s="85">
        <v>0.56999999999999995</v>
      </c>
      <c r="H31" s="278">
        <v>262</v>
      </c>
      <c r="I31" s="85">
        <v>0.44</v>
      </c>
    </row>
    <row r="32" spans="1:9" ht="15">
      <c r="A32" s="533" t="s">
        <v>158</v>
      </c>
      <c r="B32" s="505">
        <v>78</v>
      </c>
      <c r="C32" s="333">
        <v>0.67</v>
      </c>
      <c r="D32" s="505">
        <v>66</v>
      </c>
      <c r="E32" s="333">
        <v>0.85</v>
      </c>
      <c r="F32" s="505">
        <v>78</v>
      </c>
      <c r="G32" s="333">
        <v>0.74</v>
      </c>
      <c r="H32" s="505">
        <v>62</v>
      </c>
      <c r="I32" s="333">
        <v>0.61</v>
      </c>
    </row>
    <row r="33" spans="1:9" ht="15">
      <c r="A33" s="469" t="s">
        <v>159</v>
      </c>
      <c r="B33" s="470">
        <v>416</v>
      </c>
      <c r="C33" s="85">
        <v>0.9</v>
      </c>
      <c r="D33" s="470">
        <v>370</v>
      </c>
      <c r="E33" s="85">
        <v>0.91</v>
      </c>
      <c r="F33" s="470">
        <v>420</v>
      </c>
      <c r="G33" s="85">
        <v>0.8</v>
      </c>
      <c r="H33" s="470">
        <v>341</v>
      </c>
      <c r="I33" s="85">
        <v>0.83</v>
      </c>
    </row>
    <row r="34" spans="1:9" ht="15">
      <c r="A34" s="533" t="s">
        <v>160</v>
      </c>
      <c r="B34" s="505">
        <v>229</v>
      </c>
      <c r="C34" s="333">
        <v>0.76</v>
      </c>
      <c r="D34" s="505">
        <v>221</v>
      </c>
      <c r="E34" s="333">
        <v>0.86</v>
      </c>
      <c r="F34" s="505">
        <v>216</v>
      </c>
      <c r="G34" s="333">
        <v>0.72</v>
      </c>
      <c r="H34" s="505">
        <v>219</v>
      </c>
      <c r="I34" s="333">
        <v>0.72</v>
      </c>
    </row>
    <row r="35" spans="1:9" ht="15">
      <c r="A35" s="469" t="s">
        <v>172</v>
      </c>
      <c r="B35" s="470">
        <v>139</v>
      </c>
      <c r="C35" s="85">
        <v>0.66</v>
      </c>
      <c r="D35" s="470">
        <v>109</v>
      </c>
      <c r="E35" s="85">
        <v>0.76</v>
      </c>
      <c r="F35" s="470">
        <v>116</v>
      </c>
      <c r="G35" s="85">
        <v>0.59</v>
      </c>
      <c r="H35" s="470">
        <v>102</v>
      </c>
      <c r="I35" s="85">
        <v>0.46</v>
      </c>
    </row>
    <row r="36" spans="1:9" ht="15">
      <c r="A36" s="533" t="s">
        <v>28</v>
      </c>
      <c r="B36" s="505">
        <v>77</v>
      </c>
      <c r="C36" s="333">
        <v>0.62</v>
      </c>
      <c r="D36" s="505">
        <v>74</v>
      </c>
      <c r="E36" s="333">
        <v>0.72</v>
      </c>
      <c r="F36" s="505">
        <v>62</v>
      </c>
      <c r="G36" s="333">
        <v>0.56000000000000005</v>
      </c>
      <c r="H36" s="505">
        <v>59</v>
      </c>
      <c r="I36" s="333">
        <v>0.36</v>
      </c>
    </row>
    <row r="37" spans="1:9" ht="15">
      <c r="A37" s="469" t="s">
        <v>162</v>
      </c>
      <c r="B37" s="470">
        <v>603</v>
      </c>
      <c r="C37" s="85">
        <v>0.66</v>
      </c>
      <c r="D37" s="470">
        <v>618</v>
      </c>
      <c r="E37" s="85">
        <v>0.72</v>
      </c>
      <c r="F37" s="470">
        <v>567</v>
      </c>
      <c r="G37" s="85">
        <v>0.65</v>
      </c>
      <c r="H37" s="470">
        <v>590</v>
      </c>
      <c r="I37" s="85">
        <v>0.62</v>
      </c>
    </row>
    <row r="38" spans="1:9" ht="15">
      <c r="A38" s="533" t="s">
        <v>35</v>
      </c>
      <c r="B38" s="505">
        <v>38</v>
      </c>
      <c r="C38" s="333">
        <v>0.53</v>
      </c>
      <c r="D38" s="505">
        <v>43</v>
      </c>
      <c r="E38" s="333">
        <v>0.63</v>
      </c>
      <c r="F38" s="505">
        <v>37</v>
      </c>
      <c r="G38" s="333">
        <v>0.56999999999999995</v>
      </c>
      <c r="H38" s="505">
        <v>44</v>
      </c>
      <c r="I38" s="333">
        <v>0.52</v>
      </c>
    </row>
    <row r="39" spans="1:9" ht="15">
      <c r="A39" s="534" t="s">
        <v>163</v>
      </c>
      <c r="B39" s="515">
        <v>159</v>
      </c>
      <c r="C39" s="535">
        <v>0.75</v>
      </c>
      <c r="D39" s="515">
        <v>177</v>
      </c>
      <c r="E39" s="535">
        <v>0.84</v>
      </c>
      <c r="F39" s="515">
        <v>138</v>
      </c>
      <c r="G39" s="535">
        <v>0.7</v>
      </c>
      <c r="H39" s="515">
        <v>169</v>
      </c>
      <c r="I39" s="535">
        <v>0.54</v>
      </c>
    </row>
    <row r="40" spans="1:9" ht="15">
      <c r="A40" s="533" t="s">
        <v>164</v>
      </c>
      <c r="B40" s="505">
        <v>822</v>
      </c>
      <c r="C40" s="333">
        <v>0.62</v>
      </c>
      <c r="D40" s="505">
        <v>800</v>
      </c>
      <c r="E40" s="333">
        <v>0.76</v>
      </c>
      <c r="F40" s="505">
        <v>791</v>
      </c>
      <c r="G40" s="333">
        <v>0.6</v>
      </c>
      <c r="H40" s="505">
        <v>721</v>
      </c>
      <c r="I40" s="333">
        <v>0.5</v>
      </c>
    </row>
    <row r="41" spans="1:9" ht="15">
      <c r="A41" s="534" t="s">
        <v>165</v>
      </c>
      <c r="B41" s="515">
        <v>74</v>
      </c>
      <c r="C41" s="535">
        <v>0.65</v>
      </c>
      <c r="D41" s="515">
        <v>84</v>
      </c>
      <c r="E41" s="535">
        <v>0.67</v>
      </c>
      <c r="F41" s="515">
        <v>79</v>
      </c>
      <c r="G41" s="535">
        <v>0.52</v>
      </c>
      <c r="H41" s="515">
        <v>77</v>
      </c>
      <c r="I41" s="535">
        <v>0.44</v>
      </c>
    </row>
    <row r="42" spans="1:9" ht="15">
      <c r="A42" s="533" t="s">
        <v>166</v>
      </c>
      <c r="B42" s="505">
        <v>135</v>
      </c>
      <c r="C42" s="333">
        <v>0.84</v>
      </c>
      <c r="D42" s="505">
        <v>149</v>
      </c>
      <c r="E42" s="333">
        <v>0.89</v>
      </c>
      <c r="F42" s="505">
        <v>117</v>
      </c>
      <c r="G42" s="333">
        <v>0.86</v>
      </c>
      <c r="H42" s="505">
        <v>128</v>
      </c>
      <c r="I42" s="333">
        <v>0.79</v>
      </c>
    </row>
    <row r="43" spans="1:9" ht="15">
      <c r="A43" s="534" t="s">
        <v>167</v>
      </c>
      <c r="B43" s="515">
        <v>116</v>
      </c>
      <c r="C43" s="535">
        <v>0.63</v>
      </c>
      <c r="D43" s="515">
        <v>123</v>
      </c>
      <c r="E43" s="535">
        <v>0.8</v>
      </c>
      <c r="F43" s="515">
        <v>114</v>
      </c>
      <c r="G43" s="535">
        <v>0.52</v>
      </c>
      <c r="H43" s="515">
        <v>117</v>
      </c>
      <c r="I43" s="535">
        <v>0.52</v>
      </c>
    </row>
    <row r="44" spans="1:9" ht="15">
      <c r="A44" s="533" t="s">
        <v>29</v>
      </c>
      <c r="B44" s="505">
        <v>1479</v>
      </c>
      <c r="C44" s="333">
        <v>0.31</v>
      </c>
      <c r="D44" s="505">
        <v>1483</v>
      </c>
      <c r="E44" s="333">
        <v>0.41</v>
      </c>
      <c r="F44" s="505">
        <v>1462</v>
      </c>
      <c r="G44" s="333">
        <v>0.24</v>
      </c>
      <c r="H44" s="505">
        <v>1375</v>
      </c>
      <c r="I44" s="333">
        <v>0.2</v>
      </c>
    </row>
    <row r="45" spans="1:9" ht="15">
      <c r="A45" s="534" t="s">
        <v>169</v>
      </c>
      <c r="B45" s="515">
        <v>106</v>
      </c>
      <c r="C45" s="535">
        <v>0.75</v>
      </c>
      <c r="D45" s="515">
        <v>106</v>
      </c>
      <c r="E45" s="535">
        <v>0.72</v>
      </c>
      <c r="F45" s="515">
        <v>92</v>
      </c>
      <c r="G45" s="535">
        <v>0.65</v>
      </c>
      <c r="H45" s="515">
        <v>88</v>
      </c>
      <c r="I45" s="535">
        <v>0.68</v>
      </c>
    </row>
    <row r="46" spans="1:9" ht="15">
      <c r="A46" s="533" t="s">
        <v>170</v>
      </c>
      <c r="B46" s="505">
        <v>411</v>
      </c>
      <c r="C46" s="333">
        <v>0.73</v>
      </c>
      <c r="D46" s="505">
        <v>412</v>
      </c>
      <c r="E46" s="333">
        <v>0.81</v>
      </c>
      <c r="F46" s="505">
        <v>427</v>
      </c>
      <c r="G46" s="333">
        <v>0.67</v>
      </c>
      <c r="H46" s="505">
        <v>422</v>
      </c>
      <c r="I46" s="333">
        <v>0.89</v>
      </c>
    </row>
    <row r="47" spans="1:9" ht="15">
      <c r="A47" s="534" t="s">
        <v>171</v>
      </c>
      <c r="B47" s="515">
        <v>155</v>
      </c>
      <c r="C47" s="535">
        <v>0.73</v>
      </c>
      <c r="D47" s="515">
        <v>166</v>
      </c>
      <c r="E47" s="535">
        <v>0.84</v>
      </c>
      <c r="F47" s="515">
        <v>142</v>
      </c>
      <c r="G47" s="535">
        <v>0.59</v>
      </c>
      <c r="H47" s="515">
        <v>150</v>
      </c>
      <c r="I47" s="535">
        <v>0.65</v>
      </c>
    </row>
    <row r="48" spans="1:9" ht="15">
      <c r="A48" s="536"/>
      <c r="B48" s="524"/>
      <c r="C48" s="538"/>
      <c r="D48" s="524"/>
      <c r="E48" s="538"/>
      <c r="F48" s="524"/>
      <c r="G48" s="538"/>
      <c r="H48" s="524"/>
      <c r="I48" s="538"/>
    </row>
    <row r="49" spans="1:9" ht="15">
      <c r="A49" s="539" t="s">
        <v>30</v>
      </c>
      <c r="B49" s="527">
        <f t="shared" ref="B49:I49" si="2">AVERAGE(B30:B47)</f>
        <v>325.44444444444446</v>
      </c>
      <c r="C49" s="474">
        <f t="shared" si="2"/>
        <v>0.67444444444444462</v>
      </c>
      <c r="D49" s="527">
        <f t="shared" si="2"/>
        <v>318.22222222222223</v>
      </c>
      <c r="E49" s="474">
        <f t="shared" si="2"/>
        <v>0.76333333333333342</v>
      </c>
      <c r="F49" s="527">
        <f t="shared" si="2"/>
        <v>311.88888888888891</v>
      </c>
      <c r="G49" s="474">
        <f t="shared" si="2"/>
        <v>0.62055555555555553</v>
      </c>
      <c r="H49" s="527">
        <f t="shared" si="2"/>
        <v>300.83333333333331</v>
      </c>
      <c r="I49" s="474">
        <f t="shared" si="2"/>
        <v>0.57444444444444442</v>
      </c>
    </row>
    <row r="50" spans="1:9" ht="15">
      <c r="A50" s="540" t="s">
        <v>12</v>
      </c>
      <c r="B50" s="529">
        <f t="shared" ref="B50:I50" si="3">MEDIAN(B31:B49)</f>
        <v>157</v>
      </c>
      <c r="C50" s="477">
        <f t="shared" si="3"/>
        <v>0.66500000000000004</v>
      </c>
      <c r="D50" s="529">
        <f t="shared" si="3"/>
        <v>171.5</v>
      </c>
      <c r="E50" s="477">
        <f t="shared" si="3"/>
        <v>0.76166666666666671</v>
      </c>
      <c r="F50" s="529">
        <f t="shared" si="3"/>
        <v>140</v>
      </c>
      <c r="G50" s="477">
        <f t="shared" si="3"/>
        <v>0.6102777777777777</v>
      </c>
      <c r="H50" s="529">
        <f t="shared" si="3"/>
        <v>159.5</v>
      </c>
      <c r="I50" s="477">
        <f t="shared" si="3"/>
        <v>0.55722222222222229</v>
      </c>
    </row>
    <row r="54" spans="1:9" ht="18">
      <c r="A54" s="716" t="s">
        <v>13</v>
      </c>
      <c r="B54" s="717"/>
      <c r="C54" s="717"/>
      <c r="D54" s="717"/>
      <c r="E54" s="717"/>
      <c r="F54" s="717"/>
      <c r="G54" s="717"/>
      <c r="H54" s="717"/>
      <c r="I54" s="718"/>
    </row>
    <row r="55" spans="1:9">
      <c r="A55" s="542"/>
      <c r="B55" s="721" t="s">
        <v>22</v>
      </c>
      <c r="C55" s="721"/>
      <c r="D55" s="721" t="s">
        <v>23</v>
      </c>
      <c r="E55" s="721"/>
      <c r="F55" s="721" t="s">
        <v>24</v>
      </c>
      <c r="G55" s="721"/>
      <c r="H55" s="721" t="s">
        <v>25</v>
      </c>
      <c r="I55" s="721"/>
    </row>
    <row r="56" spans="1:9">
      <c r="A56" s="543"/>
      <c r="B56" s="529" t="s">
        <v>45</v>
      </c>
      <c r="C56" s="545" t="s">
        <v>46</v>
      </c>
      <c r="D56" s="529" t="s">
        <v>45</v>
      </c>
      <c r="E56" s="545" t="s">
        <v>46</v>
      </c>
      <c r="F56" s="529" t="s">
        <v>45</v>
      </c>
      <c r="G56" s="545" t="s">
        <v>46</v>
      </c>
      <c r="H56" s="529" t="s">
        <v>45</v>
      </c>
      <c r="I56" s="545" t="s">
        <v>46</v>
      </c>
    </row>
    <row r="57" spans="1:9" ht="15">
      <c r="A57" s="532" t="s">
        <v>27</v>
      </c>
      <c r="B57" s="505">
        <v>514</v>
      </c>
      <c r="C57" s="277">
        <v>0.85</v>
      </c>
      <c r="D57" s="505">
        <v>486</v>
      </c>
      <c r="E57" s="277">
        <v>0.92</v>
      </c>
      <c r="F57" s="505">
        <v>462</v>
      </c>
      <c r="G57" s="333">
        <v>0.76</v>
      </c>
      <c r="H57" s="505">
        <v>489</v>
      </c>
      <c r="I57" s="333">
        <v>0.77</v>
      </c>
    </row>
    <row r="58" spans="1:9" ht="15">
      <c r="A58" s="469" t="s">
        <v>157</v>
      </c>
      <c r="B58" s="509">
        <v>307</v>
      </c>
      <c r="C58" s="85">
        <v>0.77</v>
      </c>
      <c r="D58" s="278">
        <v>248</v>
      </c>
      <c r="E58" s="85">
        <v>0.9</v>
      </c>
      <c r="F58" s="278">
        <v>291</v>
      </c>
      <c r="G58" s="85">
        <v>0.66</v>
      </c>
      <c r="H58" s="278">
        <v>261</v>
      </c>
      <c r="I58" s="85">
        <v>0.64</v>
      </c>
    </row>
    <row r="59" spans="1:9" ht="15">
      <c r="A59" s="533" t="s">
        <v>158</v>
      </c>
      <c r="B59" s="505">
        <v>77</v>
      </c>
      <c r="C59" s="333">
        <v>0.92</v>
      </c>
      <c r="D59" s="505">
        <v>66</v>
      </c>
      <c r="E59" s="333">
        <v>0.94</v>
      </c>
      <c r="F59" s="505">
        <v>78</v>
      </c>
      <c r="G59" s="333">
        <v>0.72</v>
      </c>
      <c r="H59" s="505">
        <v>62</v>
      </c>
      <c r="I59" s="333">
        <v>0.71</v>
      </c>
    </row>
    <row r="60" spans="1:9" ht="15">
      <c r="A60" s="469" t="s">
        <v>159</v>
      </c>
      <c r="B60" s="470">
        <v>415</v>
      </c>
      <c r="C60" s="85">
        <v>0.95</v>
      </c>
      <c r="D60" s="470">
        <v>370</v>
      </c>
      <c r="E60" s="85">
        <v>0.96</v>
      </c>
      <c r="F60" s="470">
        <v>421</v>
      </c>
      <c r="G60" s="85">
        <v>0.93</v>
      </c>
      <c r="H60" s="470">
        <v>343</v>
      </c>
      <c r="I60" s="85">
        <v>0.93</v>
      </c>
    </row>
    <row r="61" spans="1:9" ht="15">
      <c r="A61" s="533" t="s">
        <v>160</v>
      </c>
      <c r="B61" s="505">
        <v>227</v>
      </c>
      <c r="C61" s="333">
        <v>0.89</v>
      </c>
      <c r="D61" s="505">
        <v>221</v>
      </c>
      <c r="E61" s="333">
        <v>0.91</v>
      </c>
      <c r="F61" s="505">
        <v>217</v>
      </c>
      <c r="G61" s="333">
        <v>0.78</v>
      </c>
      <c r="H61" s="505">
        <v>220</v>
      </c>
      <c r="I61" s="333">
        <v>0.69</v>
      </c>
    </row>
    <row r="62" spans="1:9" ht="15">
      <c r="A62" s="469" t="s">
        <v>172</v>
      </c>
      <c r="B62" s="470">
        <v>137</v>
      </c>
      <c r="C62" s="85">
        <v>0.77</v>
      </c>
      <c r="D62" s="470">
        <v>109</v>
      </c>
      <c r="E62" s="85">
        <v>0.85</v>
      </c>
      <c r="F62" s="470">
        <v>115</v>
      </c>
      <c r="G62" s="85">
        <v>0.54</v>
      </c>
      <c r="H62" s="470">
        <v>102</v>
      </c>
      <c r="I62" s="85">
        <v>0.51</v>
      </c>
    </row>
    <row r="63" spans="1:9" ht="15">
      <c r="A63" s="533" t="s">
        <v>28</v>
      </c>
      <c r="B63" s="505">
        <v>76</v>
      </c>
      <c r="C63" s="333">
        <v>0.95</v>
      </c>
      <c r="D63" s="505">
        <v>73</v>
      </c>
      <c r="E63" s="333">
        <v>0.97</v>
      </c>
      <c r="F63" s="505">
        <v>62</v>
      </c>
      <c r="G63" s="333">
        <v>0.57999999999999996</v>
      </c>
      <c r="H63" s="505">
        <v>59</v>
      </c>
      <c r="I63" s="333">
        <v>0.54</v>
      </c>
    </row>
    <row r="64" spans="1:9" ht="15">
      <c r="A64" s="469" t="s">
        <v>162</v>
      </c>
      <c r="B64" s="470">
        <v>603</v>
      </c>
      <c r="C64" s="85">
        <v>0.87</v>
      </c>
      <c r="D64" s="470">
        <v>618</v>
      </c>
      <c r="E64" s="85">
        <v>0.91</v>
      </c>
      <c r="F64" s="470">
        <v>579</v>
      </c>
      <c r="G64" s="85">
        <v>0.76</v>
      </c>
      <c r="H64" s="470">
        <v>592</v>
      </c>
      <c r="I64" s="85">
        <v>0.74</v>
      </c>
    </row>
    <row r="65" spans="1:9" ht="15">
      <c r="A65" s="533" t="s">
        <v>35</v>
      </c>
      <c r="B65" s="505">
        <v>39</v>
      </c>
      <c r="C65" s="333">
        <v>0.67</v>
      </c>
      <c r="D65" s="505">
        <v>42</v>
      </c>
      <c r="E65" s="333">
        <v>0.88</v>
      </c>
      <c r="F65" s="505">
        <v>37</v>
      </c>
      <c r="G65" s="333">
        <v>0.54</v>
      </c>
      <c r="H65" s="505">
        <v>44</v>
      </c>
      <c r="I65" s="333">
        <v>0.48</v>
      </c>
    </row>
    <row r="66" spans="1:9" ht="15">
      <c r="A66" s="534" t="s">
        <v>163</v>
      </c>
      <c r="B66" s="515">
        <v>160</v>
      </c>
      <c r="C66" s="535">
        <v>0.9</v>
      </c>
      <c r="D66" s="515">
        <v>176</v>
      </c>
      <c r="E66" s="535">
        <v>0.94</v>
      </c>
      <c r="F66" s="515">
        <v>138</v>
      </c>
      <c r="G66" s="535">
        <v>0.62</v>
      </c>
      <c r="H66" s="515">
        <v>169</v>
      </c>
      <c r="I66" s="535">
        <v>0.6</v>
      </c>
    </row>
    <row r="67" spans="1:9" ht="15">
      <c r="A67" s="533" t="s">
        <v>164</v>
      </c>
      <c r="B67" s="505">
        <v>811</v>
      </c>
      <c r="C67" s="333">
        <v>0.79</v>
      </c>
      <c r="D67" s="505">
        <v>796</v>
      </c>
      <c r="E67" s="333">
        <v>0.83</v>
      </c>
      <c r="F67" s="505">
        <v>787</v>
      </c>
      <c r="G67" s="333">
        <v>0.61</v>
      </c>
      <c r="H67" s="505">
        <v>724</v>
      </c>
      <c r="I67" s="333">
        <v>0.6</v>
      </c>
    </row>
    <row r="68" spans="1:9" ht="15">
      <c r="A68" s="534" t="s">
        <v>165</v>
      </c>
      <c r="B68" s="515">
        <v>73</v>
      </c>
      <c r="C68" s="535">
        <v>0.7</v>
      </c>
      <c r="D68" s="515">
        <v>86</v>
      </c>
      <c r="E68" s="535">
        <v>0.79</v>
      </c>
      <c r="F68" s="515">
        <v>80</v>
      </c>
      <c r="G68" s="535">
        <v>0.51</v>
      </c>
      <c r="H68" s="515">
        <v>76</v>
      </c>
      <c r="I68" s="535">
        <v>0.51</v>
      </c>
    </row>
    <row r="69" spans="1:9" ht="15">
      <c r="A69" s="533" t="s">
        <v>166</v>
      </c>
      <c r="B69" s="505">
        <v>134</v>
      </c>
      <c r="C69" s="333">
        <v>0.96</v>
      </c>
      <c r="D69" s="505">
        <v>149</v>
      </c>
      <c r="E69" s="333">
        <v>0.97</v>
      </c>
      <c r="F69" s="505">
        <v>118</v>
      </c>
      <c r="G69" s="333">
        <v>0.7</v>
      </c>
      <c r="H69" s="505">
        <v>129</v>
      </c>
      <c r="I69" s="333">
        <v>0.82</v>
      </c>
    </row>
    <row r="70" spans="1:9" ht="15">
      <c r="A70" s="534" t="s">
        <v>167</v>
      </c>
      <c r="B70" s="515">
        <v>116</v>
      </c>
      <c r="C70" s="535">
        <v>0.81</v>
      </c>
      <c r="D70" s="515">
        <v>122</v>
      </c>
      <c r="E70" s="535">
        <v>0.89</v>
      </c>
      <c r="F70" s="515">
        <v>116</v>
      </c>
      <c r="G70" s="535">
        <v>0.66</v>
      </c>
      <c r="H70" s="515">
        <v>117</v>
      </c>
      <c r="I70" s="535">
        <v>0.78</v>
      </c>
    </row>
    <row r="71" spans="1:9" ht="15">
      <c r="A71" s="533" t="s">
        <v>11</v>
      </c>
      <c r="B71" s="505">
        <v>1479</v>
      </c>
      <c r="C71" s="333">
        <v>0.28999999999999998</v>
      </c>
      <c r="D71" s="505">
        <v>1484</v>
      </c>
      <c r="E71" s="333">
        <v>0.35</v>
      </c>
      <c r="F71" s="505">
        <v>1498</v>
      </c>
      <c r="G71" s="333">
        <v>0.13</v>
      </c>
      <c r="H71" s="505">
        <v>1399</v>
      </c>
      <c r="I71" s="333">
        <v>0.15</v>
      </c>
    </row>
    <row r="72" spans="1:9" ht="15">
      <c r="A72" s="534" t="s">
        <v>169</v>
      </c>
      <c r="B72" s="515">
        <v>103</v>
      </c>
      <c r="C72" s="535">
        <v>0.78</v>
      </c>
      <c r="D72" s="515">
        <v>105</v>
      </c>
      <c r="E72" s="535">
        <v>0.92</v>
      </c>
      <c r="F72" s="515">
        <v>92</v>
      </c>
      <c r="G72" s="535">
        <v>0.54</v>
      </c>
      <c r="H72" s="515">
        <v>88</v>
      </c>
      <c r="I72" s="535">
        <v>0.67</v>
      </c>
    </row>
    <row r="73" spans="1:9" ht="15">
      <c r="A73" s="533" t="s">
        <v>170</v>
      </c>
      <c r="B73" s="505">
        <v>406</v>
      </c>
      <c r="C73" s="333">
        <v>0.87</v>
      </c>
      <c r="D73" s="505">
        <v>411</v>
      </c>
      <c r="E73" s="333">
        <v>0.93</v>
      </c>
      <c r="F73" s="505">
        <v>424</v>
      </c>
      <c r="G73" s="333">
        <v>0.68</v>
      </c>
      <c r="H73" s="505">
        <v>422</v>
      </c>
      <c r="I73" s="333">
        <v>0.77</v>
      </c>
    </row>
    <row r="74" spans="1:9" ht="15">
      <c r="A74" s="534" t="s">
        <v>171</v>
      </c>
      <c r="B74" s="515">
        <v>156</v>
      </c>
      <c r="C74" s="535">
        <v>0.92</v>
      </c>
      <c r="D74" s="515">
        <v>165</v>
      </c>
      <c r="E74" s="535">
        <v>0.97</v>
      </c>
      <c r="F74" s="515">
        <v>141</v>
      </c>
      <c r="G74" s="535">
        <v>0.64</v>
      </c>
      <c r="H74" s="515">
        <v>150</v>
      </c>
      <c r="I74" s="535">
        <v>0.75</v>
      </c>
    </row>
    <row r="75" spans="1:9" ht="15">
      <c r="A75" s="536"/>
      <c r="B75" s="524"/>
      <c r="C75" s="538"/>
      <c r="D75" s="524"/>
      <c r="E75" s="538"/>
      <c r="F75" s="524"/>
      <c r="G75" s="538"/>
      <c r="H75" s="524"/>
      <c r="I75" s="538"/>
    </row>
    <row r="76" spans="1:9" ht="15">
      <c r="A76" s="539" t="s">
        <v>30</v>
      </c>
      <c r="B76" s="546">
        <f t="shared" ref="B76:H76" si="4">AVERAGE(B57:B74)</f>
        <v>324.05555555555554</v>
      </c>
      <c r="C76" s="547">
        <f t="shared" si="4"/>
        <v>0.81444444444444442</v>
      </c>
      <c r="D76" s="546">
        <f t="shared" si="4"/>
        <v>318.16666666666669</v>
      </c>
      <c r="E76" s="547">
        <f t="shared" si="4"/>
        <v>0.87944444444444458</v>
      </c>
      <c r="F76" s="527">
        <f t="shared" si="4"/>
        <v>314.22222222222223</v>
      </c>
      <c r="G76" s="474">
        <f t="shared" si="4"/>
        <v>0.63111111111111107</v>
      </c>
      <c r="H76" s="527">
        <f t="shared" si="4"/>
        <v>302.55555555555554</v>
      </c>
      <c r="I76" s="474">
        <f>AVERAGE(I57:I74)</f>
        <v>0.64777777777777767</v>
      </c>
    </row>
    <row r="77" spans="1:9" ht="15">
      <c r="A77" s="540" t="s">
        <v>71</v>
      </c>
      <c r="B77" s="548">
        <f t="shared" ref="B77:I77" si="5">MEDIAN(B56:B74)</f>
        <v>158</v>
      </c>
      <c r="C77" s="549">
        <f t="shared" si="5"/>
        <v>0.86</v>
      </c>
      <c r="D77" s="548">
        <f t="shared" si="5"/>
        <v>170.5</v>
      </c>
      <c r="E77" s="549">
        <f t="shared" si="5"/>
        <v>0.91500000000000004</v>
      </c>
      <c r="F77" s="529">
        <f t="shared" si="5"/>
        <v>139.5</v>
      </c>
      <c r="G77" s="477">
        <f t="shared" si="5"/>
        <v>0.65</v>
      </c>
      <c r="H77" s="529">
        <f t="shared" si="5"/>
        <v>159.5</v>
      </c>
      <c r="I77" s="477">
        <f t="shared" si="5"/>
        <v>0.67999999999999994</v>
      </c>
    </row>
    <row r="80" spans="1:9" ht="9" customHeight="1"/>
    <row r="81" spans="1:3">
      <c r="A81" s="722" t="s">
        <v>3</v>
      </c>
      <c r="B81" s="723"/>
      <c r="C81" s="724"/>
    </row>
    <row r="82" spans="1:3" ht="21.75" customHeight="1">
      <c r="A82" s="725"/>
      <c r="B82" s="726"/>
      <c r="C82" s="727"/>
    </row>
    <row r="83" spans="1:3">
      <c r="A83" s="502" t="s">
        <v>4</v>
      </c>
      <c r="B83" s="502" t="s">
        <v>5</v>
      </c>
      <c r="C83" s="502" t="s">
        <v>6</v>
      </c>
    </row>
    <row r="84" spans="1:3" ht="15">
      <c r="A84" s="504" t="s">
        <v>27</v>
      </c>
      <c r="B84" s="550">
        <v>8555</v>
      </c>
      <c r="C84" s="550">
        <v>23234</v>
      </c>
    </row>
    <row r="85" spans="1:3" ht="15">
      <c r="A85" s="508" t="s">
        <v>157</v>
      </c>
      <c r="B85" s="551">
        <v>11286</v>
      </c>
      <c r="C85" s="551">
        <v>21236</v>
      </c>
    </row>
    <row r="86" spans="1:3" ht="15">
      <c r="A86" s="511" t="s">
        <v>158</v>
      </c>
      <c r="B86" s="550">
        <v>9943</v>
      </c>
      <c r="C86" s="550">
        <v>22659</v>
      </c>
    </row>
    <row r="87" spans="1:3" ht="15">
      <c r="A87" s="508" t="s">
        <v>159</v>
      </c>
      <c r="B87" s="552">
        <v>9797</v>
      </c>
      <c r="C87" s="552">
        <v>15094</v>
      </c>
    </row>
    <row r="88" spans="1:3" ht="15">
      <c r="A88" s="511" t="s">
        <v>160</v>
      </c>
      <c r="B88" s="550">
        <v>9282</v>
      </c>
      <c r="C88" s="550">
        <v>21781</v>
      </c>
    </row>
    <row r="89" spans="1:3" ht="15">
      <c r="A89" s="508" t="s">
        <v>172</v>
      </c>
      <c r="B89" s="552">
        <v>9742</v>
      </c>
      <c r="C89" s="552">
        <v>28688</v>
      </c>
    </row>
    <row r="90" spans="1:3" ht="15">
      <c r="A90" s="511" t="s">
        <v>28</v>
      </c>
      <c r="B90" s="550">
        <v>13079</v>
      </c>
      <c r="C90" s="550">
        <v>18873</v>
      </c>
    </row>
    <row r="91" spans="1:3" ht="15">
      <c r="A91" s="508" t="s">
        <v>162</v>
      </c>
      <c r="B91" s="552">
        <v>9489</v>
      </c>
      <c r="C91" s="552">
        <v>21086</v>
      </c>
    </row>
    <row r="92" spans="1:3" ht="15">
      <c r="A92" s="511" t="s">
        <v>35</v>
      </c>
      <c r="B92" s="550">
        <v>8155</v>
      </c>
      <c r="C92" s="550">
        <v>27969</v>
      </c>
    </row>
    <row r="93" spans="1:3" ht="15">
      <c r="A93" s="514" t="s">
        <v>163</v>
      </c>
      <c r="B93" s="553">
        <v>8597</v>
      </c>
      <c r="C93" s="553">
        <v>19792</v>
      </c>
    </row>
    <row r="94" spans="1:3" ht="15">
      <c r="A94" s="511" t="s">
        <v>164</v>
      </c>
      <c r="B94" s="550">
        <v>8484</v>
      </c>
      <c r="C94" s="550">
        <v>26949</v>
      </c>
    </row>
    <row r="95" spans="1:3" ht="15">
      <c r="A95" s="514" t="s">
        <v>165</v>
      </c>
      <c r="B95" s="553">
        <v>8133</v>
      </c>
      <c r="C95" s="553">
        <v>22479</v>
      </c>
    </row>
    <row r="96" spans="1:3" ht="15">
      <c r="A96" s="511" t="s">
        <v>166</v>
      </c>
      <c r="B96" s="550">
        <v>9538</v>
      </c>
      <c r="C96" s="550">
        <v>28320</v>
      </c>
    </row>
    <row r="97" spans="1:3" ht="15">
      <c r="A97" s="514" t="s">
        <v>167</v>
      </c>
      <c r="B97" s="553">
        <v>9679</v>
      </c>
      <c r="C97" s="553">
        <v>21878</v>
      </c>
    </row>
    <row r="98" spans="1:3" ht="15">
      <c r="A98" s="511" t="s">
        <v>29</v>
      </c>
      <c r="B98" s="550">
        <v>10346</v>
      </c>
      <c r="C98" s="550">
        <v>19410</v>
      </c>
    </row>
    <row r="99" spans="1:3" ht="15">
      <c r="A99" s="514" t="s">
        <v>169</v>
      </c>
      <c r="B99" s="553">
        <v>8376</v>
      </c>
      <c r="C99" s="553">
        <v>18848</v>
      </c>
    </row>
    <row r="100" spans="1:3" ht="15">
      <c r="A100" s="511" t="s">
        <v>170</v>
      </c>
      <c r="B100" s="550">
        <v>8293</v>
      </c>
      <c r="C100" s="550">
        <v>19502</v>
      </c>
    </row>
    <row r="101" spans="1:3" ht="15">
      <c r="A101" s="514" t="s">
        <v>171</v>
      </c>
      <c r="B101" s="553">
        <v>9331</v>
      </c>
      <c r="C101" s="553">
        <v>21109</v>
      </c>
    </row>
    <row r="102" spans="1:3" ht="15">
      <c r="A102" s="526" t="s">
        <v>30</v>
      </c>
      <c r="B102" s="554">
        <f>AVERAGE(B84:B101)</f>
        <v>9450.2777777777774</v>
      </c>
      <c r="C102" s="554">
        <f>AVERAGE(C84:C101)</f>
        <v>22161.5</v>
      </c>
    </row>
    <row r="103" spans="1:3" ht="15">
      <c r="A103" s="528" t="s">
        <v>71</v>
      </c>
      <c r="B103" s="555">
        <f>MEDIAN(B83:B101)</f>
        <v>9410</v>
      </c>
      <c r="C103" s="555">
        <f>MEDIAN(C83:C101)</f>
        <v>21508.5</v>
      </c>
    </row>
  </sheetData>
  <mergeCells count="16">
    <mergeCell ref="A27:I27"/>
    <mergeCell ref="A1:I1"/>
    <mergeCell ref="B2:C2"/>
    <mergeCell ref="D2:E2"/>
    <mergeCell ref="F2:G2"/>
    <mergeCell ref="H2:I2"/>
    <mergeCell ref="A81:C82"/>
    <mergeCell ref="B28:C28"/>
    <mergeCell ref="D28:E28"/>
    <mergeCell ref="F28:G28"/>
    <mergeCell ref="H28:I28"/>
    <mergeCell ref="A54:I54"/>
    <mergeCell ref="B55:C55"/>
    <mergeCell ref="D55:E55"/>
    <mergeCell ref="F55:G55"/>
    <mergeCell ref="H55:I55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31" sqref="G31"/>
    </sheetView>
  </sheetViews>
  <sheetFormatPr baseColWidth="10" defaultColWidth="10.1640625" defaultRowHeight="14" x14ac:dyDescent="0"/>
  <cols>
    <col min="1" max="6" width="10.1640625" style="319"/>
    <col min="7" max="7" width="18.5" style="319" customWidth="1"/>
    <col min="8" max="16384" width="10.1640625" style="319"/>
  </cols>
  <sheetData>
    <row r="1" spans="1:8">
      <c r="A1" s="494" t="s">
        <v>15</v>
      </c>
      <c r="B1" s="494" t="s">
        <v>16</v>
      </c>
    </row>
    <row r="2" spans="1:8" ht="15">
      <c r="A2" s="494" t="s">
        <v>17</v>
      </c>
      <c r="B2" s="495">
        <v>0.66</v>
      </c>
      <c r="G2" s="496" t="s">
        <v>70</v>
      </c>
      <c r="H2" s="497">
        <v>0.52</v>
      </c>
    </row>
    <row r="3" spans="1:8" ht="15">
      <c r="A3" s="494" t="s">
        <v>18</v>
      </c>
      <c r="B3" s="495">
        <v>0.55000000000000004</v>
      </c>
      <c r="G3" s="496" t="s">
        <v>14</v>
      </c>
      <c r="H3" s="497">
        <v>0.53</v>
      </c>
    </row>
    <row r="4" spans="1:8">
      <c r="A4" s="494" t="s">
        <v>19</v>
      </c>
      <c r="B4" s="335">
        <v>0.5</v>
      </c>
    </row>
    <row r="5" spans="1:8">
      <c r="A5" s="494" t="s">
        <v>20</v>
      </c>
      <c r="B5" s="335">
        <v>0.37</v>
      </c>
    </row>
    <row r="7" spans="1:8">
      <c r="B7" s="335">
        <f>AVERAGE(B2:B5)</f>
        <v>0.52</v>
      </c>
    </row>
    <row r="8" spans="1:8">
      <c r="B8" s="335">
        <f>MEDIAN(B2:B5)</f>
        <v>0.52500000000000002</v>
      </c>
    </row>
    <row r="9" spans="1:8">
      <c r="B9" s="319">
        <f>STDEV(B2:B5)</f>
        <v>0.12027745701779127</v>
      </c>
    </row>
    <row r="17" spans="10:10">
      <c r="J17" s="319">
        <v>41</v>
      </c>
    </row>
    <row r="18" spans="10:10">
      <c r="J18" s="319">
        <v>864</v>
      </c>
    </row>
    <row r="19" spans="10:10">
      <c r="J19" s="319">
        <v>155</v>
      </c>
    </row>
    <row r="20" spans="10:10">
      <c r="J20" s="319">
        <v>485</v>
      </c>
    </row>
    <row r="21" spans="10:10">
      <c r="J21" s="319">
        <f>SUM(J17:J20)</f>
        <v>1545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zoomScale="85" zoomScaleNormal="85" zoomScalePageLayoutView="85" workbookViewId="0">
      <selection activeCell="N6" sqref="N6:N23"/>
    </sheetView>
  </sheetViews>
  <sheetFormatPr baseColWidth="10" defaultColWidth="8.83203125" defaultRowHeight="14" x14ac:dyDescent="0"/>
  <cols>
    <col min="1" max="1" width="13.5" bestFit="1" customWidth="1"/>
    <col min="2" max="2" width="27.6640625" bestFit="1" customWidth="1"/>
    <col min="14" max="24" width="8.5" customWidth="1"/>
  </cols>
  <sheetData>
    <row r="1" spans="2:24" ht="15" thickBot="1"/>
    <row r="2" spans="2:24" ht="18.75" customHeight="1">
      <c r="B2" s="600" t="s">
        <v>102</v>
      </c>
      <c r="C2" s="601"/>
      <c r="D2" s="601"/>
      <c r="E2" s="601"/>
      <c r="F2" s="601"/>
      <c r="G2" s="601"/>
      <c r="H2" s="601"/>
      <c r="I2" s="601"/>
      <c r="J2" s="601"/>
      <c r="K2" s="601"/>
      <c r="L2" s="602"/>
      <c r="N2" s="593" t="s">
        <v>102</v>
      </c>
      <c r="O2" s="594"/>
      <c r="P2" s="594"/>
      <c r="Q2" s="594"/>
      <c r="R2" s="594"/>
      <c r="S2" s="594"/>
      <c r="T2" s="594"/>
      <c r="U2" s="594"/>
      <c r="V2" s="594"/>
      <c r="W2" s="594"/>
      <c r="X2" s="595"/>
    </row>
    <row r="3" spans="2:24" s="131" customFormat="1" ht="15.75" customHeight="1" thickBot="1">
      <c r="B3" s="612" t="s">
        <v>103</v>
      </c>
      <c r="C3" s="613"/>
      <c r="D3" s="613"/>
      <c r="E3" s="613"/>
      <c r="F3" s="613"/>
      <c r="G3" s="613"/>
      <c r="H3" s="613"/>
      <c r="I3" s="613"/>
      <c r="J3" s="613"/>
      <c r="K3" s="613"/>
      <c r="L3" s="614"/>
      <c r="N3" s="596" t="s">
        <v>112</v>
      </c>
      <c r="O3" s="597"/>
      <c r="P3" s="597"/>
      <c r="Q3" s="597"/>
      <c r="R3" s="597"/>
      <c r="S3" s="597"/>
      <c r="T3" s="597"/>
      <c r="U3" s="597"/>
      <c r="V3" s="597"/>
      <c r="W3" s="597"/>
      <c r="X3" s="598"/>
    </row>
    <row r="4" spans="2:24" s="2" customFormat="1" ht="30" customHeight="1">
      <c r="B4" s="603" t="s">
        <v>150</v>
      </c>
      <c r="C4" s="609" t="s">
        <v>151</v>
      </c>
      <c r="D4" s="610"/>
      <c r="E4" s="609" t="s">
        <v>152</v>
      </c>
      <c r="F4" s="610"/>
      <c r="G4" s="607" t="s">
        <v>153</v>
      </c>
      <c r="H4" s="608"/>
      <c r="I4" s="609" t="s">
        <v>154</v>
      </c>
      <c r="J4" s="610"/>
      <c r="K4" s="611" t="s">
        <v>174</v>
      </c>
      <c r="L4" s="610"/>
      <c r="N4" s="589" t="s">
        <v>150</v>
      </c>
      <c r="O4" s="580" t="s">
        <v>151</v>
      </c>
      <c r="P4" s="592"/>
      <c r="Q4" s="580" t="s">
        <v>152</v>
      </c>
      <c r="R4" s="581"/>
      <c r="S4" s="591" t="s">
        <v>153</v>
      </c>
      <c r="T4" s="599"/>
      <c r="U4" s="580" t="s">
        <v>154</v>
      </c>
      <c r="V4" s="581"/>
      <c r="W4" s="580" t="s">
        <v>174</v>
      </c>
      <c r="X4" s="581"/>
    </row>
    <row r="5" spans="2:24" ht="16" thickBot="1">
      <c r="B5" s="604"/>
      <c r="C5" s="216" t="s">
        <v>206</v>
      </c>
      <c r="D5" s="217" t="s">
        <v>207</v>
      </c>
      <c r="E5" s="216" t="s">
        <v>206</v>
      </c>
      <c r="F5" s="217" t="s">
        <v>207</v>
      </c>
      <c r="G5" s="216" t="s">
        <v>206</v>
      </c>
      <c r="H5" s="217" t="s">
        <v>207</v>
      </c>
      <c r="I5" s="216" t="s">
        <v>206</v>
      </c>
      <c r="J5" s="217" t="s">
        <v>207</v>
      </c>
      <c r="K5" s="216" t="s">
        <v>206</v>
      </c>
      <c r="L5" s="217" t="s">
        <v>207</v>
      </c>
      <c r="N5" s="590"/>
      <c r="O5" s="421" t="s">
        <v>128</v>
      </c>
      <c r="P5" s="361" t="s">
        <v>127</v>
      </c>
      <c r="Q5" s="421" t="s">
        <v>128</v>
      </c>
      <c r="R5" s="361" t="s">
        <v>127</v>
      </c>
      <c r="S5" s="421" t="s">
        <v>128</v>
      </c>
      <c r="T5" s="361" t="s">
        <v>127</v>
      </c>
      <c r="U5" s="421" t="s">
        <v>128</v>
      </c>
      <c r="V5" s="361" t="s">
        <v>127</v>
      </c>
      <c r="W5" s="421" t="s">
        <v>128</v>
      </c>
      <c r="X5" s="362" t="s">
        <v>127</v>
      </c>
    </row>
    <row r="6" spans="2:24" ht="15">
      <c r="B6" s="5" t="s">
        <v>156</v>
      </c>
      <c r="C6" s="144">
        <v>5514</v>
      </c>
      <c r="D6" s="8">
        <v>0.95</v>
      </c>
      <c r="E6" s="7">
        <v>99</v>
      </c>
      <c r="F6" s="8">
        <v>0.02</v>
      </c>
      <c r="G6" s="7">
        <v>88</v>
      </c>
      <c r="H6" s="8">
        <v>0.02</v>
      </c>
      <c r="I6" s="7">
        <v>80</v>
      </c>
      <c r="J6" s="8">
        <v>0.01</v>
      </c>
      <c r="K6" s="9">
        <v>34</v>
      </c>
      <c r="L6" s="8">
        <v>0.01</v>
      </c>
      <c r="N6" s="272" t="s">
        <v>132</v>
      </c>
      <c r="O6" s="275">
        <v>5223</v>
      </c>
      <c r="P6" s="146">
        <v>0.91</v>
      </c>
      <c r="Q6" s="272">
        <v>87</v>
      </c>
      <c r="R6" s="260">
        <v>0.02</v>
      </c>
      <c r="S6" s="272">
        <v>139</v>
      </c>
      <c r="T6" s="260">
        <v>0.02</v>
      </c>
      <c r="U6" s="272">
        <v>86</v>
      </c>
      <c r="V6" s="260">
        <v>0.02</v>
      </c>
      <c r="W6" s="272">
        <v>33</v>
      </c>
      <c r="X6" s="260">
        <v>0.01</v>
      </c>
    </row>
    <row r="7" spans="2:24" ht="15">
      <c r="B7" s="4" t="s">
        <v>157</v>
      </c>
      <c r="C7" s="145">
        <v>3044</v>
      </c>
      <c r="D7" s="11">
        <v>0.91</v>
      </c>
      <c r="E7" s="10">
        <v>104</v>
      </c>
      <c r="F7" s="11">
        <v>0.03</v>
      </c>
      <c r="G7" s="10">
        <v>55</v>
      </c>
      <c r="H7" s="11">
        <v>0.02</v>
      </c>
      <c r="I7" s="10">
        <v>51</v>
      </c>
      <c r="J7" s="11">
        <v>0.02</v>
      </c>
      <c r="K7" s="12">
        <v>65</v>
      </c>
      <c r="L7" s="11">
        <v>0.02</v>
      </c>
      <c r="N7" s="273" t="s">
        <v>133</v>
      </c>
      <c r="O7" s="351">
        <v>2990</v>
      </c>
      <c r="P7" s="42">
        <v>0.9</v>
      </c>
      <c r="Q7" s="273">
        <v>127</v>
      </c>
      <c r="R7" s="209">
        <v>0.04</v>
      </c>
      <c r="S7" s="273">
        <v>38</v>
      </c>
      <c r="T7" s="209">
        <v>0.01</v>
      </c>
      <c r="U7" s="273">
        <v>55</v>
      </c>
      <c r="V7" s="209">
        <v>0.02</v>
      </c>
      <c r="W7" s="273">
        <v>63</v>
      </c>
      <c r="X7" s="209">
        <v>0.02</v>
      </c>
    </row>
    <row r="8" spans="2:24" ht="15">
      <c r="B8" s="5" t="s">
        <v>158</v>
      </c>
      <c r="C8" s="7">
        <v>807</v>
      </c>
      <c r="D8" s="8">
        <v>0.96</v>
      </c>
      <c r="E8" s="7">
        <v>8</v>
      </c>
      <c r="F8" s="8">
        <v>0.01</v>
      </c>
      <c r="G8" s="7">
        <v>12</v>
      </c>
      <c r="H8" s="8">
        <v>0.01</v>
      </c>
      <c r="I8" s="7">
        <v>7</v>
      </c>
      <c r="J8" s="8">
        <v>0.01</v>
      </c>
      <c r="K8" s="9">
        <v>4</v>
      </c>
      <c r="L8" s="8">
        <v>0</v>
      </c>
      <c r="N8" s="272" t="s">
        <v>134</v>
      </c>
      <c r="O8" s="272">
        <v>751</v>
      </c>
      <c r="P8" s="146">
        <v>0.95</v>
      </c>
      <c r="Q8" s="272">
        <v>4</v>
      </c>
      <c r="R8" s="260">
        <v>0.01</v>
      </c>
      <c r="S8" s="272">
        <v>18</v>
      </c>
      <c r="T8" s="260">
        <v>0.02</v>
      </c>
      <c r="U8" s="272">
        <v>8</v>
      </c>
      <c r="V8" s="260">
        <v>0.01</v>
      </c>
      <c r="W8" s="272">
        <v>3</v>
      </c>
      <c r="X8" s="260">
        <v>0</v>
      </c>
    </row>
    <row r="9" spans="2:24" ht="15">
      <c r="B9" s="4" t="s">
        <v>159</v>
      </c>
      <c r="C9" s="145">
        <v>4051</v>
      </c>
      <c r="D9" s="11">
        <v>0.88</v>
      </c>
      <c r="E9" s="10">
        <v>121</v>
      </c>
      <c r="F9" s="11">
        <v>0.03</v>
      </c>
      <c r="G9" s="10">
        <v>70</v>
      </c>
      <c r="H9" s="11">
        <v>0.02</v>
      </c>
      <c r="I9" s="10">
        <v>339</v>
      </c>
      <c r="J9" s="11">
        <v>7.0000000000000007E-2</v>
      </c>
      <c r="K9" s="12">
        <v>7</v>
      </c>
      <c r="L9" s="11">
        <v>0</v>
      </c>
      <c r="N9" s="273" t="s">
        <v>135</v>
      </c>
      <c r="O9" s="351">
        <v>3933</v>
      </c>
      <c r="P9" s="42">
        <v>0.87</v>
      </c>
      <c r="Q9" s="273">
        <v>128</v>
      </c>
      <c r="R9" s="209">
        <v>0.03</v>
      </c>
      <c r="S9" s="273">
        <v>73</v>
      </c>
      <c r="T9" s="209">
        <v>0.02</v>
      </c>
      <c r="U9" s="273">
        <v>361</v>
      </c>
      <c r="V9" s="209">
        <v>0.08</v>
      </c>
      <c r="W9" s="273">
        <v>361</v>
      </c>
      <c r="X9" s="209">
        <v>0.08</v>
      </c>
    </row>
    <row r="10" spans="2:24" ht="15">
      <c r="B10" s="5" t="s">
        <v>160</v>
      </c>
      <c r="C10" s="144">
        <v>2296</v>
      </c>
      <c r="D10" s="8">
        <v>0.8</v>
      </c>
      <c r="E10" s="7">
        <v>275</v>
      </c>
      <c r="F10" s="8">
        <v>0.1</v>
      </c>
      <c r="G10" s="7">
        <v>71</v>
      </c>
      <c r="H10" s="8">
        <v>0.02</v>
      </c>
      <c r="I10" s="7">
        <v>205</v>
      </c>
      <c r="J10" s="8">
        <v>7.0000000000000007E-2</v>
      </c>
      <c r="K10" s="9">
        <v>21</v>
      </c>
      <c r="L10" s="8">
        <v>0.01</v>
      </c>
      <c r="N10" s="272" t="s">
        <v>136</v>
      </c>
      <c r="O10" s="275">
        <v>2302</v>
      </c>
      <c r="P10" s="146">
        <v>0.8</v>
      </c>
      <c r="Q10" s="272">
        <v>267</v>
      </c>
      <c r="R10" s="260">
        <v>0.09</v>
      </c>
      <c r="S10" s="272">
        <v>70</v>
      </c>
      <c r="T10" s="260">
        <v>0.02</v>
      </c>
      <c r="U10" s="272">
        <v>201</v>
      </c>
      <c r="V10" s="260">
        <v>7.0000000000000007E-2</v>
      </c>
      <c r="W10" s="272">
        <v>18</v>
      </c>
      <c r="X10" s="260">
        <v>0.01</v>
      </c>
    </row>
    <row r="11" spans="2:24" ht="15">
      <c r="B11" s="4" t="s">
        <v>172</v>
      </c>
      <c r="C11" s="145">
        <v>1457</v>
      </c>
      <c r="D11" s="11">
        <v>0.97</v>
      </c>
      <c r="E11" s="10">
        <v>21</v>
      </c>
      <c r="F11" s="11">
        <v>0.01</v>
      </c>
      <c r="G11" s="10">
        <v>13</v>
      </c>
      <c r="H11" s="11">
        <v>0.01</v>
      </c>
      <c r="I11" s="10">
        <v>12</v>
      </c>
      <c r="J11" s="11">
        <v>0.01</v>
      </c>
      <c r="K11" s="12">
        <v>5</v>
      </c>
      <c r="L11" s="11">
        <v>0</v>
      </c>
      <c r="N11" s="273" t="s">
        <v>137</v>
      </c>
      <c r="O11" s="351">
        <v>1414</v>
      </c>
      <c r="P11" s="42">
        <v>0.97</v>
      </c>
      <c r="Q11" s="273">
        <v>16</v>
      </c>
      <c r="R11" s="209">
        <v>0.01</v>
      </c>
      <c r="S11" s="273">
        <v>14</v>
      </c>
      <c r="T11" s="209">
        <v>0.01</v>
      </c>
      <c r="U11" s="273">
        <v>11</v>
      </c>
      <c r="V11" s="209">
        <v>0.01</v>
      </c>
      <c r="W11" s="273">
        <v>6</v>
      </c>
      <c r="X11" s="209">
        <v>0</v>
      </c>
    </row>
    <row r="12" spans="2:24" ht="15">
      <c r="B12" s="5" t="s">
        <v>161</v>
      </c>
      <c r="C12" s="7">
        <v>545</v>
      </c>
      <c r="D12" s="8">
        <v>0.95</v>
      </c>
      <c r="E12" s="7">
        <v>8</v>
      </c>
      <c r="F12" s="8">
        <v>0.01</v>
      </c>
      <c r="G12" s="7">
        <v>4</v>
      </c>
      <c r="H12" s="8">
        <v>0.01</v>
      </c>
      <c r="I12" s="7">
        <v>3</v>
      </c>
      <c r="J12" s="8">
        <v>0.01</v>
      </c>
      <c r="K12" s="9">
        <v>233</v>
      </c>
      <c r="L12" s="8">
        <v>0.27</v>
      </c>
      <c r="N12" s="272" t="s">
        <v>138</v>
      </c>
      <c r="O12" s="272">
        <v>574</v>
      </c>
      <c r="P12" s="146">
        <v>0.66</v>
      </c>
      <c r="Q12" s="272">
        <v>11</v>
      </c>
      <c r="R12" s="260">
        <v>0.01</v>
      </c>
      <c r="S12" s="272">
        <v>5</v>
      </c>
      <c r="T12" s="260">
        <v>0.01</v>
      </c>
      <c r="U12" s="272">
        <v>10</v>
      </c>
      <c r="V12" s="260">
        <v>0.01</v>
      </c>
      <c r="W12" s="272">
        <v>263</v>
      </c>
      <c r="X12" s="260">
        <v>0.3</v>
      </c>
    </row>
    <row r="13" spans="2:24" ht="15">
      <c r="B13" s="4" t="s">
        <v>162</v>
      </c>
      <c r="C13" s="145">
        <v>6302</v>
      </c>
      <c r="D13" s="11">
        <v>0.84</v>
      </c>
      <c r="E13" s="10">
        <v>594</v>
      </c>
      <c r="F13" s="11">
        <v>0.08</v>
      </c>
      <c r="G13" s="10">
        <v>182</v>
      </c>
      <c r="H13" s="11">
        <v>0.02</v>
      </c>
      <c r="I13" s="10">
        <v>291</v>
      </c>
      <c r="J13" s="11">
        <v>0.04</v>
      </c>
      <c r="K13" s="12">
        <v>41</v>
      </c>
      <c r="L13" s="11">
        <v>0.01</v>
      </c>
      <c r="N13" s="273" t="s">
        <v>139</v>
      </c>
      <c r="O13" s="351">
        <v>6052</v>
      </c>
      <c r="P13" s="42">
        <v>0.82</v>
      </c>
      <c r="Q13" s="273">
        <v>598</v>
      </c>
      <c r="R13" s="209">
        <v>0.08</v>
      </c>
      <c r="S13" s="273">
        <v>254</v>
      </c>
      <c r="T13" s="209">
        <v>0.03</v>
      </c>
      <c r="U13" s="273">
        <v>296</v>
      </c>
      <c r="V13" s="209">
        <v>0.04</v>
      </c>
      <c r="W13" s="273">
        <v>51</v>
      </c>
      <c r="X13" s="209">
        <v>0.01</v>
      </c>
    </row>
    <row r="14" spans="2:24" s="131" customFormat="1" ht="15">
      <c r="B14" s="4"/>
      <c r="C14" s="145"/>
      <c r="D14" s="11"/>
      <c r="E14" s="10"/>
      <c r="F14" s="11"/>
      <c r="G14" s="10"/>
      <c r="H14" s="11"/>
      <c r="I14" s="10"/>
      <c r="J14" s="11"/>
      <c r="K14" s="12"/>
      <c r="L14" s="11"/>
      <c r="N14" s="272" t="s">
        <v>140</v>
      </c>
      <c r="O14" s="275">
        <v>260</v>
      </c>
      <c r="P14" s="146">
        <v>0.84</v>
      </c>
      <c r="Q14" s="272">
        <v>26</v>
      </c>
      <c r="R14" s="260">
        <v>0.08</v>
      </c>
      <c r="S14" s="272">
        <v>8</v>
      </c>
      <c r="T14" s="260">
        <v>0.03</v>
      </c>
      <c r="U14" s="272">
        <v>13</v>
      </c>
      <c r="V14" s="260">
        <v>0.04</v>
      </c>
      <c r="W14" s="272">
        <v>0</v>
      </c>
      <c r="X14" s="260">
        <v>0</v>
      </c>
    </row>
    <row r="15" spans="2:24" ht="15">
      <c r="B15" s="5" t="s">
        <v>163</v>
      </c>
      <c r="C15" s="144">
        <v>1968</v>
      </c>
      <c r="D15" s="8">
        <v>0.99</v>
      </c>
      <c r="E15" s="7">
        <v>5</v>
      </c>
      <c r="F15" s="8">
        <v>0</v>
      </c>
      <c r="G15" s="7">
        <v>6</v>
      </c>
      <c r="H15" s="8">
        <v>0</v>
      </c>
      <c r="I15" s="7">
        <v>5</v>
      </c>
      <c r="J15" s="8">
        <v>0</v>
      </c>
      <c r="K15" s="9">
        <v>4</v>
      </c>
      <c r="L15" s="8">
        <v>0</v>
      </c>
      <c r="N15" s="284" t="s">
        <v>141</v>
      </c>
      <c r="O15" s="285">
        <v>1910</v>
      </c>
      <c r="P15" s="196">
        <v>0.98</v>
      </c>
      <c r="Q15" s="284">
        <v>4</v>
      </c>
      <c r="R15" s="266">
        <v>0</v>
      </c>
      <c r="S15" s="284">
        <v>16</v>
      </c>
      <c r="T15" s="266">
        <v>0.01</v>
      </c>
      <c r="U15" s="284">
        <v>11</v>
      </c>
      <c r="V15" s="266">
        <v>0.01</v>
      </c>
      <c r="W15" s="284">
        <v>8</v>
      </c>
      <c r="X15" s="266">
        <v>0</v>
      </c>
    </row>
    <row r="16" spans="2:24" ht="15">
      <c r="B16" s="4" t="s">
        <v>164</v>
      </c>
      <c r="C16" s="145">
        <v>8521</v>
      </c>
      <c r="D16" s="11">
        <v>0.9</v>
      </c>
      <c r="E16" s="10">
        <v>498</v>
      </c>
      <c r="F16" s="11">
        <v>0.05</v>
      </c>
      <c r="G16" s="10">
        <v>175</v>
      </c>
      <c r="H16" s="11">
        <v>0.02</v>
      </c>
      <c r="I16" s="10">
        <v>155</v>
      </c>
      <c r="J16" s="11">
        <v>0.02</v>
      </c>
      <c r="K16" s="12">
        <v>132</v>
      </c>
      <c r="L16" s="11">
        <v>0.01</v>
      </c>
      <c r="N16" s="272" t="s">
        <v>142</v>
      </c>
      <c r="O16" s="275">
        <v>8326</v>
      </c>
      <c r="P16" s="146">
        <v>0.89</v>
      </c>
      <c r="Q16" s="272">
        <v>387</v>
      </c>
      <c r="R16" s="260">
        <v>0.04</v>
      </c>
      <c r="S16" s="272">
        <v>200</v>
      </c>
      <c r="T16" s="260">
        <v>0.02</v>
      </c>
      <c r="U16" s="272">
        <v>135</v>
      </c>
      <c r="V16" s="260">
        <v>0.01</v>
      </c>
      <c r="W16" s="272">
        <v>81</v>
      </c>
      <c r="X16" s="260">
        <v>0.01</v>
      </c>
    </row>
    <row r="17" spans="2:24" ht="15">
      <c r="B17" s="5" t="s">
        <v>165</v>
      </c>
      <c r="C17" s="7">
        <v>823</v>
      </c>
      <c r="D17" s="8">
        <v>0.86</v>
      </c>
      <c r="E17" s="7">
        <v>66</v>
      </c>
      <c r="F17" s="8">
        <v>7.0000000000000007E-2</v>
      </c>
      <c r="G17" s="7">
        <v>15</v>
      </c>
      <c r="H17" s="8">
        <v>0.02</v>
      </c>
      <c r="I17" s="7">
        <v>5</v>
      </c>
      <c r="J17" s="8">
        <v>0.01</v>
      </c>
      <c r="K17" s="9">
        <v>41</v>
      </c>
      <c r="L17" s="8">
        <v>0.04</v>
      </c>
      <c r="N17" s="284" t="s">
        <v>143</v>
      </c>
      <c r="O17" s="284">
        <v>790</v>
      </c>
      <c r="P17" s="196">
        <v>0.85</v>
      </c>
      <c r="Q17" s="284">
        <v>68</v>
      </c>
      <c r="R17" s="266">
        <v>7.0000000000000007E-2</v>
      </c>
      <c r="S17" s="284">
        <v>17</v>
      </c>
      <c r="T17" s="266">
        <v>0.02</v>
      </c>
      <c r="U17" s="284">
        <v>6</v>
      </c>
      <c r="V17" s="266">
        <v>0.01</v>
      </c>
      <c r="W17" s="284">
        <v>39</v>
      </c>
      <c r="X17" s="266">
        <v>0.04</v>
      </c>
    </row>
    <row r="18" spans="2:24" ht="15">
      <c r="B18" s="4" t="s">
        <v>166</v>
      </c>
      <c r="C18" s="145">
        <v>1619</v>
      </c>
      <c r="D18" s="11">
        <v>0.97</v>
      </c>
      <c r="E18" s="13">
        <v>6</v>
      </c>
      <c r="F18" s="11">
        <v>0</v>
      </c>
      <c r="G18" s="13">
        <v>15</v>
      </c>
      <c r="H18" s="11">
        <v>0.01</v>
      </c>
      <c r="I18" s="13">
        <v>23</v>
      </c>
      <c r="J18" s="11">
        <v>0.01</v>
      </c>
      <c r="K18" s="14">
        <v>0</v>
      </c>
      <c r="L18" s="11">
        <v>0</v>
      </c>
      <c r="N18" s="272" t="s">
        <v>144</v>
      </c>
      <c r="O18" s="275">
        <v>1589</v>
      </c>
      <c r="P18" s="146">
        <v>0.98</v>
      </c>
      <c r="Q18" s="359">
        <v>6</v>
      </c>
      <c r="R18" s="260">
        <v>0</v>
      </c>
      <c r="S18" s="359">
        <v>6</v>
      </c>
      <c r="T18" s="260">
        <v>0</v>
      </c>
      <c r="U18" s="359">
        <v>17</v>
      </c>
      <c r="V18" s="260">
        <v>0.01</v>
      </c>
      <c r="W18" s="359">
        <v>4</v>
      </c>
      <c r="X18" s="260">
        <v>0</v>
      </c>
    </row>
    <row r="19" spans="2:24" ht="15">
      <c r="B19" s="5" t="s">
        <v>167</v>
      </c>
      <c r="C19" s="144">
        <v>1413</v>
      </c>
      <c r="D19" s="8">
        <v>0.9</v>
      </c>
      <c r="E19" s="7">
        <v>54</v>
      </c>
      <c r="F19" s="8">
        <v>0.03</v>
      </c>
      <c r="G19" s="7">
        <v>63</v>
      </c>
      <c r="H19" s="8">
        <v>0.04</v>
      </c>
      <c r="I19" s="7">
        <v>13</v>
      </c>
      <c r="J19" s="8">
        <v>0.01</v>
      </c>
      <c r="K19" s="9">
        <v>28</v>
      </c>
      <c r="L19" s="8">
        <v>0.02</v>
      </c>
      <c r="N19" s="284" t="s">
        <v>145</v>
      </c>
      <c r="O19" s="285">
        <v>1277</v>
      </c>
      <c r="P19" s="196">
        <v>0.86</v>
      </c>
      <c r="Q19" s="284">
        <v>42</v>
      </c>
      <c r="R19" s="266">
        <v>0.03</v>
      </c>
      <c r="S19" s="284">
        <v>81</v>
      </c>
      <c r="T19" s="266">
        <v>0.05</v>
      </c>
      <c r="U19" s="284">
        <v>8</v>
      </c>
      <c r="V19" s="266">
        <v>0.01</v>
      </c>
      <c r="W19" s="284">
        <v>16</v>
      </c>
      <c r="X19" s="266">
        <v>0.01</v>
      </c>
    </row>
    <row r="20" spans="2:24" ht="15">
      <c r="B20" s="4" t="s">
        <v>168</v>
      </c>
      <c r="C20" s="145">
        <v>5823</v>
      </c>
      <c r="D20" s="11">
        <v>0.28999999999999998</v>
      </c>
      <c r="E20" s="145">
        <v>10682</v>
      </c>
      <c r="F20" s="11">
        <v>0.53</v>
      </c>
      <c r="G20" s="145">
        <v>2249</v>
      </c>
      <c r="H20" s="11">
        <v>0.11</v>
      </c>
      <c r="I20" s="145">
        <v>1034</v>
      </c>
      <c r="J20" s="11">
        <v>0.05</v>
      </c>
      <c r="K20" s="12">
        <v>288</v>
      </c>
      <c r="L20" s="11">
        <v>0.01</v>
      </c>
      <c r="N20" s="272" t="s">
        <v>146</v>
      </c>
      <c r="O20" s="275">
        <v>5541</v>
      </c>
      <c r="P20" s="146">
        <v>0.28000000000000003</v>
      </c>
      <c r="Q20" s="275">
        <v>10493</v>
      </c>
      <c r="R20" s="260">
        <v>0.53</v>
      </c>
      <c r="S20" s="275">
        <v>2399</v>
      </c>
      <c r="T20" s="260">
        <v>0.12</v>
      </c>
      <c r="U20" s="275">
        <v>1211</v>
      </c>
      <c r="V20" s="260">
        <v>0.06</v>
      </c>
      <c r="W20" s="272">
        <v>317</v>
      </c>
      <c r="X20" s="260">
        <v>0.02</v>
      </c>
    </row>
    <row r="21" spans="2:24" ht="15">
      <c r="B21" s="5" t="s">
        <v>169</v>
      </c>
      <c r="C21" s="144">
        <v>1060</v>
      </c>
      <c r="D21" s="8">
        <v>0.96</v>
      </c>
      <c r="E21" s="15">
        <v>22</v>
      </c>
      <c r="F21" s="8">
        <v>0.02</v>
      </c>
      <c r="G21" s="7">
        <v>4</v>
      </c>
      <c r="H21" s="8">
        <v>0</v>
      </c>
      <c r="I21" s="15">
        <v>16</v>
      </c>
      <c r="J21" s="8">
        <v>0.01</v>
      </c>
      <c r="K21" s="142">
        <v>7</v>
      </c>
      <c r="L21" s="8">
        <v>0.01</v>
      </c>
      <c r="N21" s="284" t="s">
        <v>147</v>
      </c>
      <c r="O21" s="285">
        <v>1000</v>
      </c>
      <c r="P21" s="196">
        <v>0.96</v>
      </c>
      <c r="Q21" s="360">
        <v>22</v>
      </c>
      <c r="R21" s="266">
        <v>0.02</v>
      </c>
      <c r="S21" s="284">
        <v>1</v>
      </c>
      <c r="T21" s="266">
        <v>0</v>
      </c>
      <c r="U21" s="360">
        <v>9</v>
      </c>
      <c r="V21" s="266">
        <v>0.01</v>
      </c>
      <c r="W21" s="360">
        <v>10</v>
      </c>
      <c r="X21" s="266">
        <v>0.01</v>
      </c>
    </row>
    <row r="22" spans="2:24" ht="15">
      <c r="B22" s="4" t="s">
        <v>170</v>
      </c>
      <c r="C22" s="145">
        <v>4588</v>
      </c>
      <c r="D22" s="11">
        <v>0.91</v>
      </c>
      <c r="E22" s="10">
        <v>154</v>
      </c>
      <c r="F22" s="11">
        <v>0.03</v>
      </c>
      <c r="G22" s="10">
        <v>85</v>
      </c>
      <c r="H22" s="11">
        <v>0.02</v>
      </c>
      <c r="I22" s="10">
        <v>88</v>
      </c>
      <c r="J22" s="11">
        <v>0.02</v>
      </c>
      <c r="K22" s="12">
        <v>77</v>
      </c>
      <c r="L22" s="11">
        <v>0.02</v>
      </c>
      <c r="N22" s="272" t="s">
        <v>148</v>
      </c>
      <c r="O22" s="275">
        <v>4532</v>
      </c>
      <c r="P22" s="146">
        <v>0.91</v>
      </c>
      <c r="Q22" s="272">
        <v>164</v>
      </c>
      <c r="R22" s="260">
        <v>0.03</v>
      </c>
      <c r="S22" s="272">
        <v>100</v>
      </c>
      <c r="T22" s="260">
        <v>0.02</v>
      </c>
      <c r="U22" s="272">
        <v>89</v>
      </c>
      <c r="V22" s="260">
        <v>0.02</v>
      </c>
      <c r="W22" s="272">
        <v>79</v>
      </c>
      <c r="X22" s="260">
        <v>0.02</v>
      </c>
    </row>
    <row r="23" spans="2:24" ht="16" thickBot="1">
      <c r="B23" s="6" t="s">
        <v>171</v>
      </c>
      <c r="C23" s="143">
        <v>1761</v>
      </c>
      <c r="D23" s="17">
        <v>0.93</v>
      </c>
      <c r="E23" s="16">
        <v>55</v>
      </c>
      <c r="F23" s="17">
        <v>0.03</v>
      </c>
      <c r="G23" s="16">
        <v>23</v>
      </c>
      <c r="H23" s="17">
        <v>0.01</v>
      </c>
      <c r="I23" s="16">
        <v>37</v>
      </c>
      <c r="J23" s="17">
        <v>0.02</v>
      </c>
      <c r="K23" s="18">
        <v>8</v>
      </c>
      <c r="L23" s="17">
        <v>0</v>
      </c>
      <c r="N23" s="286" t="s">
        <v>149</v>
      </c>
      <c r="O23" s="357">
        <v>1732</v>
      </c>
      <c r="P23" s="358">
        <v>0.93</v>
      </c>
      <c r="Q23" s="286">
        <v>71</v>
      </c>
      <c r="R23" s="267">
        <v>0.04</v>
      </c>
      <c r="S23" s="286">
        <v>22</v>
      </c>
      <c r="T23" s="267">
        <v>0.01</v>
      </c>
      <c r="U23" s="286">
        <v>34</v>
      </c>
      <c r="V23" s="267">
        <v>0.02</v>
      </c>
      <c r="W23" s="286">
        <v>8</v>
      </c>
      <c r="X23" s="267">
        <v>0</v>
      </c>
    </row>
    <row r="24" spans="2:24" ht="15">
      <c r="B24" s="3"/>
    </row>
    <row r="25" spans="2:24" ht="15">
      <c r="B25" s="3" t="s">
        <v>208</v>
      </c>
    </row>
    <row r="27" spans="2:24" ht="30.75" customHeight="1">
      <c r="B27" s="22"/>
      <c r="C27" s="605" t="s">
        <v>151</v>
      </c>
      <c r="D27" s="606"/>
      <c r="E27" s="605" t="s">
        <v>152</v>
      </c>
      <c r="F27" s="606"/>
      <c r="G27" s="605" t="s">
        <v>153</v>
      </c>
      <c r="H27" s="606"/>
      <c r="I27" s="605" t="s">
        <v>154</v>
      </c>
      <c r="J27" s="606"/>
      <c r="K27" s="605" t="s">
        <v>155</v>
      </c>
      <c r="L27" s="606"/>
      <c r="N27" s="22"/>
      <c r="O27" s="580" t="s">
        <v>151</v>
      </c>
      <c r="P27" s="581"/>
      <c r="Q27" s="580" t="s">
        <v>152</v>
      </c>
      <c r="R27" s="581"/>
      <c r="S27" s="580" t="s">
        <v>153</v>
      </c>
      <c r="T27" s="581"/>
      <c r="U27" s="580" t="s">
        <v>154</v>
      </c>
      <c r="V27" s="581"/>
      <c r="W27" s="580" t="s">
        <v>155</v>
      </c>
      <c r="X27" s="581"/>
    </row>
    <row r="28" spans="2:24" ht="15">
      <c r="B28" s="23"/>
      <c r="C28" s="218" t="s">
        <v>206</v>
      </c>
      <c r="D28" s="44" t="s">
        <v>207</v>
      </c>
      <c r="E28" s="218" t="s">
        <v>206</v>
      </c>
      <c r="F28" s="44" t="s">
        <v>207</v>
      </c>
      <c r="G28" s="218" t="s">
        <v>206</v>
      </c>
      <c r="H28" s="44" t="s">
        <v>207</v>
      </c>
      <c r="I28" s="218" t="s">
        <v>206</v>
      </c>
      <c r="J28" s="44" t="s">
        <v>207</v>
      </c>
      <c r="K28" s="218" t="s">
        <v>206</v>
      </c>
      <c r="L28" s="44" t="s">
        <v>207</v>
      </c>
      <c r="N28" s="249"/>
      <c r="O28" s="379" t="s">
        <v>126</v>
      </c>
      <c r="P28" s="349" t="s">
        <v>127</v>
      </c>
      <c r="Q28" s="379" t="s">
        <v>126</v>
      </c>
      <c r="R28" s="349" t="s">
        <v>127</v>
      </c>
      <c r="S28" s="379" t="s">
        <v>126</v>
      </c>
      <c r="T28" s="349" t="s">
        <v>127</v>
      </c>
      <c r="U28" s="379" t="s">
        <v>126</v>
      </c>
      <c r="V28" s="349" t="s">
        <v>127</v>
      </c>
      <c r="W28" s="379" t="s">
        <v>126</v>
      </c>
      <c r="X28" s="349" t="s">
        <v>127</v>
      </c>
    </row>
    <row r="29" spans="2:24" ht="15">
      <c r="B29" s="47" t="s">
        <v>175</v>
      </c>
      <c r="C29" s="254">
        <v>3035</v>
      </c>
      <c r="D29" s="220">
        <f t="shared" ref="D29:L29" si="0">AVERAGE(D6:D23)</f>
        <v>0.88058823529411756</v>
      </c>
      <c r="E29" s="219">
        <f t="shared" si="0"/>
        <v>751.29411764705878</v>
      </c>
      <c r="F29" s="220">
        <f t="shared" si="0"/>
        <v>6.1764705882352944E-2</v>
      </c>
      <c r="G29" s="219">
        <f t="shared" si="0"/>
        <v>184.11764705882354</v>
      </c>
      <c r="H29" s="220">
        <f t="shared" si="0"/>
        <v>2.1176470588235297E-2</v>
      </c>
      <c r="I29" s="219">
        <f t="shared" si="0"/>
        <v>139.05882352941177</v>
      </c>
      <c r="J29" s="220">
        <f t="shared" si="0"/>
        <v>2.2941176470588243E-2</v>
      </c>
      <c r="K29" s="219">
        <f t="shared" si="0"/>
        <v>58.529411764705884</v>
      </c>
      <c r="L29" s="221">
        <f t="shared" si="0"/>
        <v>2.5294117647058828E-2</v>
      </c>
      <c r="N29" s="431" t="s">
        <v>175</v>
      </c>
      <c r="O29" s="432">
        <f>AVERAGE(O6:O23)</f>
        <v>2788.6666666666665</v>
      </c>
      <c r="P29" s="433">
        <f t="shared" ref="P29:X29" si="1">AVERAGE(P6:P23)</f>
        <v>0.85333333333333328</v>
      </c>
      <c r="Q29" s="432">
        <f t="shared" si="1"/>
        <v>695.61111111111109</v>
      </c>
      <c r="R29" s="433">
        <f t="shared" si="1"/>
        <v>6.277777777777778E-2</v>
      </c>
      <c r="S29" s="432">
        <f t="shared" si="1"/>
        <v>192.27777777777777</v>
      </c>
      <c r="T29" s="433">
        <f t="shared" si="1"/>
        <v>2.3333333333333334E-2</v>
      </c>
      <c r="U29" s="432">
        <f t="shared" si="1"/>
        <v>142.27777777777777</v>
      </c>
      <c r="V29" s="433">
        <f t="shared" si="1"/>
        <v>2.5555555555555561E-2</v>
      </c>
      <c r="W29" s="432">
        <f t="shared" si="1"/>
        <v>75.555555555555557</v>
      </c>
      <c r="X29" s="434">
        <f t="shared" si="1"/>
        <v>3.0000000000000002E-2</v>
      </c>
    </row>
    <row r="30" spans="2:24" ht="15">
      <c r="B30" s="23" t="s">
        <v>176</v>
      </c>
      <c r="C30" s="255">
        <v>1968</v>
      </c>
      <c r="D30" s="223">
        <f t="shared" ref="D30:L30" si="2">MEDIAN(D6:D23)</f>
        <v>0.91</v>
      </c>
      <c r="E30" s="222">
        <f t="shared" si="2"/>
        <v>66</v>
      </c>
      <c r="F30" s="223">
        <f t="shared" si="2"/>
        <v>0.03</v>
      </c>
      <c r="G30" s="222">
        <f t="shared" si="2"/>
        <v>55</v>
      </c>
      <c r="H30" s="223">
        <f t="shared" si="2"/>
        <v>0.02</v>
      </c>
      <c r="I30" s="222">
        <f t="shared" si="2"/>
        <v>37</v>
      </c>
      <c r="J30" s="223">
        <f t="shared" si="2"/>
        <v>0.01</v>
      </c>
      <c r="K30" s="222">
        <f t="shared" si="2"/>
        <v>28</v>
      </c>
      <c r="L30" s="224">
        <f t="shared" si="2"/>
        <v>0.01</v>
      </c>
      <c r="N30" s="306" t="s">
        <v>176</v>
      </c>
      <c r="O30" s="422">
        <f>MEDIAN(O6:O23)</f>
        <v>1821</v>
      </c>
      <c r="P30" s="423">
        <f t="shared" ref="P30:X30" si="3">MEDIAN(P6:P23)</f>
        <v>0.89500000000000002</v>
      </c>
      <c r="Q30" s="422">
        <f t="shared" si="3"/>
        <v>69.5</v>
      </c>
      <c r="R30" s="423">
        <f t="shared" si="3"/>
        <v>0.03</v>
      </c>
      <c r="S30" s="422">
        <f t="shared" si="3"/>
        <v>30</v>
      </c>
      <c r="T30" s="423">
        <f t="shared" si="3"/>
        <v>0.02</v>
      </c>
      <c r="U30" s="422">
        <f t="shared" si="3"/>
        <v>25.5</v>
      </c>
      <c r="V30" s="423">
        <f t="shared" si="3"/>
        <v>1.4999999999999999E-2</v>
      </c>
      <c r="W30" s="422">
        <f t="shared" si="3"/>
        <v>25.5</v>
      </c>
      <c r="X30" s="135">
        <f t="shared" si="3"/>
        <v>0.01</v>
      </c>
    </row>
    <row r="31" spans="2:24" ht="15">
      <c r="B31" s="225" t="s">
        <v>173</v>
      </c>
      <c r="C31" s="256">
        <v>2352</v>
      </c>
      <c r="D31" s="179">
        <f>STDEV(D6:D23)</f>
        <v>0.16056426237784416</v>
      </c>
      <c r="E31" s="29">
        <v>2565</v>
      </c>
      <c r="F31" s="179">
        <f t="shared" ref="F31:L31" si="4">STDEV(F6:F23)</f>
        <v>0.12385653465389136</v>
      </c>
      <c r="G31" s="29">
        <f t="shared" si="4"/>
        <v>534.94893241702766</v>
      </c>
      <c r="H31" s="179">
        <f t="shared" si="4"/>
        <v>2.4719009117776258E-2</v>
      </c>
      <c r="I31" s="29">
        <f t="shared" si="4"/>
        <v>253.1542194464264</v>
      </c>
      <c r="J31" s="179">
        <f t="shared" si="4"/>
        <v>2.1437323142813595E-2</v>
      </c>
      <c r="K31" s="29">
        <f t="shared" si="4"/>
        <v>83.866052165833779</v>
      </c>
      <c r="L31" s="180">
        <f t="shared" si="4"/>
        <v>6.3945059138570626E-2</v>
      </c>
      <c r="N31" s="263" t="s">
        <v>173</v>
      </c>
      <c r="O31" s="352">
        <f>STDEV(O6:O23)</f>
        <v>2295.6024712223921</v>
      </c>
      <c r="P31" s="353">
        <f t="shared" ref="P31:X31" si="5">STDEV(P6:P23)</f>
        <v>0.1632032294951517</v>
      </c>
      <c r="Q31" s="352">
        <f t="shared" si="5"/>
        <v>2450.1137581966627</v>
      </c>
      <c r="R31" s="353">
        <f t="shared" si="5"/>
        <v>0.11989238093613767</v>
      </c>
      <c r="S31" s="352">
        <f t="shared" si="5"/>
        <v>555.37340968307672</v>
      </c>
      <c r="T31" s="353">
        <f t="shared" si="5"/>
        <v>2.6788935380554584E-2</v>
      </c>
      <c r="U31" s="352">
        <f t="shared" si="5"/>
        <v>286.8955139902198</v>
      </c>
      <c r="V31" s="353">
        <f t="shared" si="5"/>
        <v>2.2809240187005277E-2</v>
      </c>
      <c r="W31" s="352">
        <f t="shared" si="5"/>
        <v>113.77853732385364</v>
      </c>
      <c r="X31" s="354">
        <f t="shared" si="5"/>
        <v>7.0125937133299898E-2</v>
      </c>
    </row>
    <row r="32" spans="2:24" s="131" customFormat="1" ht="15">
      <c r="B32" s="251"/>
      <c r="C32" s="252"/>
      <c r="D32" s="253"/>
      <c r="E32" s="252"/>
      <c r="F32" s="253"/>
      <c r="G32" s="252"/>
      <c r="H32" s="253"/>
      <c r="I32" s="252"/>
      <c r="J32" s="253"/>
      <c r="K32" s="252"/>
      <c r="L32" s="253"/>
    </row>
    <row r="33" spans="1:24" s="1" customFormat="1" ht="15">
      <c r="B33" s="19"/>
      <c r="C33"/>
      <c r="D33"/>
      <c r="E33"/>
      <c r="F33"/>
      <c r="G33"/>
      <c r="H33"/>
      <c r="I33"/>
      <c r="J33"/>
      <c r="K33"/>
      <c r="L33"/>
    </row>
    <row r="34" spans="1:24">
      <c r="A34" s="1" t="s">
        <v>177</v>
      </c>
    </row>
    <row r="35" spans="1:24" ht="15" thickBot="1"/>
    <row r="36" spans="1:24" ht="23.25" customHeight="1">
      <c r="B36" s="615" t="s">
        <v>104</v>
      </c>
      <c r="C36" s="616"/>
      <c r="D36" s="616"/>
      <c r="E36" s="616"/>
      <c r="F36" s="616"/>
      <c r="G36" s="616"/>
      <c r="H36" s="616"/>
      <c r="I36" s="616"/>
      <c r="J36" s="616"/>
      <c r="K36" s="616"/>
      <c r="L36" s="617"/>
      <c r="N36" s="583" t="s">
        <v>104</v>
      </c>
      <c r="O36" s="584"/>
      <c r="P36" s="584"/>
      <c r="Q36" s="584"/>
      <c r="R36" s="584"/>
      <c r="S36" s="584"/>
      <c r="T36" s="584"/>
      <c r="U36" s="584"/>
      <c r="V36" s="584"/>
      <c r="W36" s="584"/>
      <c r="X36" s="585"/>
    </row>
    <row r="37" spans="1:24" s="131" customFormat="1" ht="23.25" customHeight="1" thickBot="1">
      <c r="B37" s="624" t="s">
        <v>103</v>
      </c>
      <c r="C37" s="625"/>
      <c r="D37" s="625"/>
      <c r="E37" s="625"/>
      <c r="F37" s="625"/>
      <c r="G37" s="625"/>
      <c r="H37" s="625"/>
      <c r="I37" s="625"/>
      <c r="J37" s="625"/>
      <c r="K37" s="625"/>
      <c r="L37" s="626"/>
      <c r="N37" s="586" t="s">
        <v>112</v>
      </c>
      <c r="O37" s="587"/>
      <c r="P37" s="587"/>
      <c r="Q37" s="587"/>
      <c r="R37" s="587"/>
      <c r="S37" s="587"/>
      <c r="T37" s="587"/>
      <c r="U37" s="587"/>
      <c r="V37" s="587"/>
      <c r="W37" s="587"/>
      <c r="X37" s="588"/>
    </row>
    <row r="38" spans="1:24" ht="30.75" customHeight="1">
      <c r="B38" s="618" t="s">
        <v>178</v>
      </c>
      <c r="C38" s="620" t="s">
        <v>151</v>
      </c>
      <c r="D38" s="621"/>
      <c r="E38" s="620" t="s">
        <v>152</v>
      </c>
      <c r="F38" s="621"/>
      <c r="G38" s="622" t="s">
        <v>153</v>
      </c>
      <c r="H38" s="623"/>
      <c r="I38" s="620" t="s">
        <v>154</v>
      </c>
      <c r="J38" s="621"/>
      <c r="K38" s="620" t="s">
        <v>174</v>
      </c>
      <c r="L38" s="621"/>
      <c r="N38" s="589" t="s">
        <v>178</v>
      </c>
      <c r="O38" s="580" t="s">
        <v>151</v>
      </c>
      <c r="P38" s="581"/>
      <c r="Q38" s="580" t="s">
        <v>152</v>
      </c>
      <c r="R38" s="581"/>
      <c r="S38" s="591" t="s">
        <v>153</v>
      </c>
      <c r="T38" s="582"/>
      <c r="U38" s="580" t="s">
        <v>154</v>
      </c>
      <c r="V38" s="581"/>
      <c r="W38" s="592" t="s">
        <v>174</v>
      </c>
      <c r="X38" s="581"/>
    </row>
    <row r="39" spans="1:24" ht="16" thickBot="1">
      <c r="B39" s="619"/>
      <c r="C39" s="183" t="s">
        <v>206</v>
      </c>
      <c r="D39" s="184" t="s">
        <v>207</v>
      </c>
      <c r="E39" s="183" t="s">
        <v>206</v>
      </c>
      <c r="F39" s="184" t="s">
        <v>207</v>
      </c>
      <c r="G39" s="183" t="s">
        <v>206</v>
      </c>
      <c r="H39" s="184" t="s">
        <v>207</v>
      </c>
      <c r="I39" s="183" t="s">
        <v>206</v>
      </c>
      <c r="J39" s="184" t="s">
        <v>207</v>
      </c>
      <c r="K39" s="183" t="s">
        <v>206</v>
      </c>
      <c r="L39" s="184" t="s">
        <v>207</v>
      </c>
      <c r="N39" s="590"/>
      <c r="O39" s="355" t="s">
        <v>126</v>
      </c>
      <c r="P39" s="349" t="s">
        <v>127</v>
      </c>
      <c r="Q39" s="355" t="s">
        <v>126</v>
      </c>
      <c r="R39" s="349" t="s">
        <v>127</v>
      </c>
      <c r="S39" s="355" t="s">
        <v>126</v>
      </c>
      <c r="T39" s="349" t="s">
        <v>127</v>
      </c>
      <c r="U39" s="355" t="s">
        <v>126</v>
      </c>
      <c r="V39" s="349" t="s">
        <v>127</v>
      </c>
      <c r="W39" s="355" t="s">
        <v>126</v>
      </c>
      <c r="X39" s="349" t="s">
        <v>127</v>
      </c>
    </row>
    <row r="40" spans="1:24" ht="15">
      <c r="B40" s="157" t="s">
        <v>209</v>
      </c>
      <c r="C40" s="7">
        <v>295</v>
      </c>
      <c r="D40" s="8">
        <v>0.2</v>
      </c>
      <c r="E40" s="144">
        <v>1042</v>
      </c>
      <c r="F40" s="8">
        <v>0.72</v>
      </c>
      <c r="G40" s="7">
        <v>83</v>
      </c>
      <c r="H40" s="8">
        <v>0.06</v>
      </c>
      <c r="I40" s="7">
        <v>8</v>
      </c>
      <c r="J40" s="8">
        <v>0.01</v>
      </c>
      <c r="K40" s="7">
        <v>20</v>
      </c>
      <c r="L40" s="8">
        <v>0.01</v>
      </c>
      <c r="N40" s="381" t="s">
        <v>129</v>
      </c>
      <c r="O40" s="272">
        <v>270</v>
      </c>
      <c r="P40" s="260">
        <v>0.19</v>
      </c>
      <c r="Q40" s="275">
        <v>986</v>
      </c>
      <c r="R40" s="260">
        <v>0.71</v>
      </c>
      <c r="S40" s="272">
        <v>97</v>
      </c>
      <c r="T40" s="260">
        <v>7.0000000000000007E-2</v>
      </c>
      <c r="U40" s="272">
        <v>12</v>
      </c>
      <c r="V40" s="260">
        <v>0.01</v>
      </c>
      <c r="W40" s="9">
        <v>22</v>
      </c>
      <c r="X40" s="260">
        <v>0.02</v>
      </c>
    </row>
    <row r="41" spans="1:24" ht="15">
      <c r="B41" s="181" t="s">
        <v>210</v>
      </c>
      <c r="C41" s="10">
        <v>293</v>
      </c>
      <c r="D41" s="11">
        <v>0.24</v>
      </c>
      <c r="E41" s="10">
        <v>486</v>
      </c>
      <c r="F41" s="11">
        <v>0.4</v>
      </c>
      <c r="G41" s="10">
        <v>266</v>
      </c>
      <c r="H41" s="11">
        <v>0.22</v>
      </c>
      <c r="I41" s="10">
        <v>146</v>
      </c>
      <c r="J41" s="11">
        <v>0.12</v>
      </c>
      <c r="K41" s="10">
        <v>23</v>
      </c>
      <c r="L41" s="11">
        <v>0.02</v>
      </c>
      <c r="N41" s="384" t="s">
        <v>130</v>
      </c>
      <c r="O41" s="273">
        <v>277</v>
      </c>
      <c r="P41" s="209">
        <v>0.24</v>
      </c>
      <c r="Q41" s="273">
        <v>434</v>
      </c>
      <c r="R41" s="209">
        <v>0.38</v>
      </c>
      <c r="S41" s="273">
        <v>242</v>
      </c>
      <c r="T41" s="209">
        <v>0.21</v>
      </c>
      <c r="U41" s="273">
        <v>181</v>
      </c>
      <c r="V41" s="209">
        <v>0.16</v>
      </c>
      <c r="W41" s="12">
        <v>20</v>
      </c>
      <c r="X41" s="209">
        <v>0.02</v>
      </c>
    </row>
    <row r="42" spans="1:24" ht="15">
      <c r="B42" s="157" t="s">
        <v>211</v>
      </c>
      <c r="C42" s="7">
        <v>697</v>
      </c>
      <c r="D42" s="8">
        <v>0.42</v>
      </c>
      <c r="E42" s="7">
        <v>751</v>
      </c>
      <c r="F42" s="8">
        <v>0.46</v>
      </c>
      <c r="G42" s="7">
        <v>118</v>
      </c>
      <c r="H42" s="8">
        <v>7.0000000000000007E-2</v>
      </c>
      <c r="I42" s="7">
        <v>51</v>
      </c>
      <c r="J42" s="8">
        <v>0.03</v>
      </c>
      <c r="K42" s="7">
        <v>31</v>
      </c>
      <c r="L42" s="8">
        <v>0.02</v>
      </c>
      <c r="N42" s="381" t="s">
        <v>57</v>
      </c>
      <c r="O42" s="272">
        <v>670</v>
      </c>
      <c r="P42" s="260">
        <v>0.4</v>
      </c>
      <c r="Q42" s="272">
        <v>713</v>
      </c>
      <c r="R42" s="260">
        <v>0.42</v>
      </c>
      <c r="S42" s="272">
        <v>187</v>
      </c>
      <c r="T42" s="260">
        <v>0.11</v>
      </c>
      <c r="U42" s="272">
        <v>84</v>
      </c>
      <c r="V42" s="260">
        <v>0.05</v>
      </c>
      <c r="W42" s="9">
        <v>29</v>
      </c>
      <c r="X42" s="260">
        <v>0.02</v>
      </c>
    </row>
    <row r="43" spans="1:24" ht="16" thickBot="1">
      <c r="B43" s="182" t="s">
        <v>212</v>
      </c>
      <c r="C43" s="31">
        <v>294</v>
      </c>
      <c r="D43" s="32">
        <v>0.22</v>
      </c>
      <c r="E43" s="31">
        <v>782</v>
      </c>
      <c r="F43" s="32">
        <v>0.6</v>
      </c>
      <c r="G43" s="31">
        <v>97</v>
      </c>
      <c r="H43" s="32">
        <v>7.0000000000000007E-2</v>
      </c>
      <c r="I43" s="31">
        <v>135</v>
      </c>
      <c r="J43" s="32">
        <v>0.1</v>
      </c>
      <c r="K43" s="31">
        <v>6</v>
      </c>
      <c r="L43" s="32">
        <v>0</v>
      </c>
      <c r="N43" s="388" t="s">
        <v>131</v>
      </c>
      <c r="O43" s="274">
        <v>295</v>
      </c>
      <c r="P43" s="135">
        <v>0.22</v>
      </c>
      <c r="Q43" s="274">
        <v>762</v>
      </c>
      <c r="R43" s="135">
        <v>0.57999999999999996</v>
      </c>
      <c r="S43" s="274">
        <v>88</v>
      </c>
      <c r="T43" s="135">
        <v>7.0000000000000007E-2</v>
      </c>
      <c r="U43" s="274">
        <v>164</v>
      </c>
      <c r="V43" s="135">
        <v>0.12</v>
      </c>
      <c r="W43" s="270">
        <v>7</v>
      </c>
      <c r="X43" s="135">
        <v>0.01</v>
      </c>
    </row>
    <row r="44" spans="1:24" s="131" customFormat="1" ht="15">
      <c r="B44" s="41"/>
      <c r="C44" s="12"/>
      <c r="D44" s="42"/>
      <c r="E44" s="12"/>
      <c r="F44" s="42"/>
      <c r="G44" s="12"/>
      <c r="H44" s="42"/>
      <c r="I44" s="12"/>
      <c r="J44" s="42"/>
      <c r="K44" s="12"/>
      <c r="L44" s="42"/>
    </row>
    <row r="45" spans="1:24" s="131" customFormat="1" ht="33" customHeight="1">
      <c r="B45" s="41"/>
      <c r="C45" s="12" t="s">
        <v>151</v>
      </c>
      <c r="D45" s="42" t="s">
        <v>110</v>
      </c>
      <c r="E45" s="12" t="s">
        <v>153</v>
      </c>
      <c r="F45" s="42" t="s">
        <v>154</v>
      </c>
      <c r="G45" s="12" t="s">
        <v>155</v>
      </c>
      <c r="H45" s="42"/>
      <c r="I45" s="12"/>
      <c r="J45" s="42"/>
      <c r="K45" s="12"/>
      <c r="L45" s="42"/>
      <c r="N45" s="22"/>
      <c r="O45" s="580" t="s">
        <v>151</v>
      </c>
      <c r="P45" s="581"/>
      <c r="Q45" s="580" t="s">
        <v>152</v>
      </c>
      <c r="R45" s="581"/>
      <c r="S45" s="580" t="s">
        <v>153</v>
      </c>
      <c r="T45" s="582"/>
      <c r="U45" s="580" t="s">
        <v>154</v>
      </c>
      <c r="V45" s="581"/>
      <c r="W45" s="580" t="s">
        <v>155</v>
      </c>
      <c r="X45" s="581"/>
    </row>
    <row r="46" spans="1:24" s="131" customFormat="1" ht="15">
      <c r="B46" s="157" t="s">
        <v>209</v>
      </c>
      <c r="C46" s="8">
        <v>0.2</v>
      </c>
      <c r="D46" s="8">
        <v>0.72</v>
      </c>
      <c r="E46" s="8">
        <v>0.06</v>
      </c>
      <c r="F46" s="8">
        <v>0.01</v>
      </c>
      <c r="G46" s="8">
        <v>0.01</v>
      </c>
      <c r="H46" s="42"/>
      <c r="I46" s="12"/>
      <c r="J46" s="42"/>
      <c r="K46" s="12"/>
      <c r="L46" s="42"/>
      <c r="N46" s="249"/>
      <c r="O46" s="348" t="s">
        <v>126</v>
      </c>
      <c r="P46" s="350" t="s">
        <v>127</v>
      </c>
      <c r="Q46" s="379" t="s">
        <v>126</v>
      </c>
      <c r="R46" s="350" t="s">
        <v>127</v>
      </c>
      <c r="S46" s="379" t="s">
        <v>126</v>
      </c>
      <c r="T46" s="350" t="s">
        <v>127</v>
      </c>
      <c r="U46" s="379" t="s">
        <v>126</v>
      </c>
      <c r="V46" s="350" t="s">
        <v>127</v>
      </c>
      <c r="W46" s="379" t="s">
        <v>126</v>
      </c>
      <c r="X46" s="350" t="s">
        <v>127</v>
      </c>
    </row>
    <row r="47" spans="1:24" s="131" customFormat="1" ht="15">
      <c r="B47" s="181" t="s">
        <v>210</v>
      </c>
      <c r="C47" s="11">
        <v>0.24</v>
      </c>
      <c r="D47" s="11">
        <v>0.4</v>
      </c>
      <c r="E47" s="11">
        <v>0.22</v>
      </c>
      <c r="F47" s="11">
        <v>0.12</v>
      </c>
      <c r="G47" s="11">
        <v>0.02</v>
      </c>
      <c r="H47" s="42"/>
      <c r="I47" s="12"/>
      <c r="J47" s="42"/>
      <c r="K47" s="12"/>
      <c r="L47" s="42"/>
      <c r="N47" s="435" t="s">
        <v>175</v>
      </c>
      <c r="O47" s="432">
        <f>AVERAGE(O40:O43)</f>
        <v>378</v>
      </c>
      <c r="P47" s="434">
        <f t="shared" ref="P47:X47" si="6">AVERAGE(P40:P43)</f>
        <v>0.26250000000000001</v>
      </c>
      <c r="Q47" s="436">
        <f t="shared" si="6"/>
        <v>723.75</v>
      </c>
      <c r="R47" s="434">
        <f t="shared" si="6"/>
        <v>0.52249999999999996</v>
      </c>
      <c r="S47" s="436">
        <f t="shared" si="6"/>
        <v>153.5</v>
      </c>
      <c r="T47" s="434">
        <f t="shared" si="6"/>
        <v>0.115</v>
      </c>
      <c r="U47" s="436">
        <f t="shared" si="6"/>
        <v>110.25</v>
      </c>
      <c r="V47" s="434">
        <f t="shared" si="6"/>
        <v>8.5000000000000006E-2</v>
      </c>
      <c r="W47" s="436">
        <f t="shared" si="6"/>
        <v>19.5</v>
      </c>
      <c r="X47" s="434">
        <f t="shared" si="6"/>
        <v>1.7499999999999998E-2</v>
      </c>
    </row>
    <row r="48" spans="1:24" s="131" customFormat="1" ht="15">
      <c r="B48" s="157" t="s">
        <v>211</v>
      </c>
      <c r="C48" s="8">
        <v>0.42</v>
      </c>
      <c r="D48" s="8">
        <v>0.46</v>
      </c>
      <c r="E48" s="8">
        <v>7.0000000000000007E-2</v>
      </c>
      <c r="F48" s="8">
        <v>0.03</v>
      </c>
      <c r="G48" s="8">
        <v>0.02</v>
      </c>
      <c r="H48" s="42"/>
      <c r="I48" s="12"/>
      <c r="J48" s="42"/>
      <c r="K48" s="12"/>
      <c r="L48" s="42"/>
      <c r="N48" s="306" t="s">
        <v>176</v>
      </c>
      <c r="O48" s="422">
        <f>MEDIAN(O40:O43)</f>
        <v>286</v>
      </c>
      <c r="P48" s="135">
        <f t="shared" ref="P48:X48" si="7">MEDIAN(P40:P43)</f>
        <v>0.22999999999999998</v>
      </c>
      <c r="Q48" s="424">
        <f t="shared" si="7"/>
        <v>737.5</v>
      </c>
      <c r="R48" s="135">
        <f t="shared" si="7"/>
        <v>0.5</v>
      </c>
      <c r="S48" s="424">
        <f t="shared" si="7"/>
        <v>142</v>
      </c>
      <c r="T48" s="135">
        <f t="shared" si="7"/>
        <v>0.09</v>
      </c>
      <c r="U48" s="424">
        <f t="shared" si="7"/>
        <v>124</v>
      </c>
      <c r="V48" s="135">
        <f t="shared" si="7"/>
        <v>8.4999999999999992E-2</v>
      </c>
      <c r="W48" s="424">
        <f t="shared" si="7"/>
        <v>21</v>
      </c>
      <c r="X48" s="135">
        <f t="shared" si="7"/>
        <v>0.02</v>
      </c>
    </row>
    <row r="49" spans="2:24" s="131" customFormat="1" ht="16" thickBot="1">
      <c r="B49" s="182" t="s">
        <v>212</v>
      </c>
      <c r="C49" s="32">
        <v>0.22</v>
      </c>
      <c r="D49" s="32">
        <v>0.6</v>
      </c>
      <c r="E49" s="32">
        <v>7.0000000000000007E-2</v>
      </c>
      <c r="F49" s="32">
        <v>0.1</v>
      </c>
      <c r="G49" s="32">
        <v>0</v>
      </c>
      <c r="H49" s="42"/>
      <c r="I49" s="12"/>
      <c r="J49" s="42"/>
      <c r="K49" s="12"/>
      <c r="L49" s="42"/>
      <c r="N49" s="263" t="s">
        <v>173</v>
      </c>
      <c r="O49" s="352">
        <f>STDEV(O40:O43)</f>
        <v>194.95127596402133</v>
      </c>
      <c r="P49" s="354">
        <f t="shared" ref="P49:X49" si="8">STDEV(P40:P43)</f>
        <v>9.3941471140279717E-2</v>
      </c>
      <c r="Q49" s="356">
        <f t="shared" si="8"/>
        <v>226.79561283234736</v>
      </c>
      <c r="R49" s="354">
        <f t="shared" si="8"/>
        <v>0.15195942440884255</v>
      </c>
      <c r="S49" s="356">
        <f t="shared" si="8"/>
        <v>74.020267494788214</v>
      </c>
      <c r="T49" s="354">
        <f t="shared" si="8"/>
        <v>6.6080758671996656E-2</v>
      </c>
      <c r="U49" s="356">
        <f t="shared" si="8"/>
        <v>77.967407720576858</v>
      </c>
      <c r="V49" s="354">
        <f t="shared" si="8"/>
        <v>6.7577116442377627E-2</v>
      </c>
      <c r="W49" s="356">
        <f t="shared" si="8"/>
        <v>9.1833182093039412</v>
      </c>
      <c r="X49" s="354">
        <f t="shared" si="8"/>
        <v>5.000000000000014E-3</v>
      </c>
    </row>
    <row r="50" spans="2:24" s="131" customFormat="1" ht="15">
      <c r="B50" s="41"/>
      <c r="C50" s="12"/>
      <c r="D50" s="42"/>
      <c r="E50" s="12"/>
      <c r="F50" s="42"/>
      <c r="G50" s="12"/>
      <c r="H50" s="42"/>
      <c r="I50" s="12"/>
      <c r="J50" s="42"/>
      <c r="K50" s="12"/>
      <c r="L50" s="42"/>
    </row>
    <row r="51" spans="2:24" s="1" customFormat="1" ht="15">
      <c r="B51" s="41"/>
      <c r="C51" s="12"/>
      <c r="D51" s="42"/>
      <c r="E51" s="12"/>
      <c r="F51" s="42"/>
      <c r="G51" s="12"/>
      <c r="H51" s="42"/>
      <c r="I51" s="12"/>
      <c r="J51" s="42"/>
      <c r="K51" s="12"/>
      <c r="L51" s="42"/>
    </row>
    <row r="52" spans="2:24" s="1" customFormat="1" ht="15">
      <c r="B52" s="41" t="s">
        <v>213</v>
      </c>
      <c r="C52" s="12"/>
      <c r="D52" s="42"/>
      <c r="E52" s="12"/>
      <c r="F52" s="42"/>
      <c r="G52" s="12"/>
      <c r="H52" s="42"/>
      <c r="I52" s="12"/>
      <c r="J52" s="42"/>
      <c r="K52" s="12"/>
      <c r="L52" s="42"/>
    </row>
    <row r="53" spans="2:24" ht="15" thickBot="1"/>
    <row r="54" spans="2:24" ht="31.5" customHeight="1">
      <c r="B54" s="185"/>
      <c r="C54" s="627" t="s">
        <v>151</v>
      </c>
      <c r="D54" s="628"/>
      <c r="E54" s="627" t="s">
        <v>152</v>
      </c>
      <c r="F54" s="628"/>
      <c r="G54" s="627" t="s">
        <v>153</v>
      </c>
      <c r="H54" s="628"/>
      <c r="I54" s="627" t="s">
        <v>154</v>
      </c>
      <c r="J54" s="628"/>
      <c r="K54" s="629" t="s">
        <v>155</v>
      </c>
      <c r="L54" s="621"/>
    </row>
    <row r="55" spans="2:24" ht="15">
      <c r="B55" s="186"/>
      <c r="C55" s="43" t="s">
        <v>206</v>
      </c>
      <c r="D55" s="44" t="s">
        <v>207</v>
      </c>
      <c r="E55" s="43" t="s">
        <v>206</v>
      </c>
      <c r="F55" s="44" t="s">
        <v>207</v>
      </c>
      <c r="G55" s="43" t="s">
        <v>206</v>
      </c>
      <c r="H55" s="44" t="s">
        <v>207</v>
      </c>
      <c r="I55" s="43" t="s">
        <v>206</v>
      </c>
      <c r="J55" s="44" t="s">
        <v>207</v>
      </c>
      <c r="K55" s="43" t="s">
        <v>206</v>
      </c>
      <c r="L55" s="184" t="s">
        <v>207</v>
      </c>
    </row>
    <row r="56" spans="2:24" ht="15">
      <c r="B56" s="187" t="s">
        <v>175</v>
      </c>
      <c r="C56" s="25">
        <f>AVERAGE(C40:C43)</f>
        <v>394.75</v>
      </c>
      <c r="D56" s="26">
        <f t="shared" ref="D56:L56" si="9">AVERAGE(D40:D43)</f>
        <v>0.27</v>
      </c>
      <c r="E56" s="27">
        <f t="shared" si="9"/>
        <v>765.25</v>
      </c>
      <c r="F56" s="26">
        <f t="shared" si="9"/>
        <v>0.54500000000000004</v>
      </c>
      <c r="G56" s="27">
        <f t="shared" si="9"/>
        <v>141</v>
      </c>
      <c r="H56" s="26">
        <f t="shared" si="9"/>
        <v>0.10500000000000001</v>
      </c>
      <c r="I56" s="27">
        <f t="shared" si="9"/>
        <v>85</v>
      </c>
      <c r="J56" s="26">
        <f t="shared" si="9"/>
        <v>6.5000000000000002E-2</v>
      </c>
      <c r="K56" s="27">
        <f t="shared" si="9"/>
        <v>20</v>
      </c>
      <c r="L56" s="188">
        <f t="shared" si="9"/>
        <v>1.2500000000000001E-2</v>
      </c>
    </row>
    <row r="57" spans="2:24" ht="15">
      <c r="B57" s="189" t="s">
        <v>176</v>
      </c>
      <c r="C57" s="24">
        <f>MEDIAN(C40:C43)</f>
        <v>294.5</v>
      </c>
      <c r="D57" s="21">
        <f t="shared" ref="D57:L57" si="10">MEDIAN(D40:D43)</f>
        <v>0.22999999999999998</v>
      </c>
      <c r="E57" s="20">
        <f t="shared" si="10"/>
        <v>766.5</v>
      </c>
      <c r="F57" s="21">
        <f t="shared" si="10"/>
        <v>0.53</v>
      </c>
      <c r="G57" s="20">
        <f t="shared" si="10"/>
        <v>107.5</v>
      </c>
      <c r="H57" s="21">
        <f t="shared" si="10"/>
        <v>7.0000000000000007E-2</v>
      </c>
      <c r="I57" s="20">
        <f t="shared" si="10"/>
        <v>93</v>
      </c>
      <c r="J57" s="21">
        <f t="shared" si="10"/>
        <v>6.5000000000000002E-2</v>
      </c>
      <c r="K57" s="20">
        <f t="shared" si="10"/>
        <v>21.5</v>
      </c>
      <c r="L57" s="190">
        <f t="shared" si="10"/>
        <v>1.4999999999999999E-2</v>
      </c>
    </row>
    <row r="58" spans="2:24" ht="16" thickBot="1">
      <c r="B58" s="191" t="s">
        <v>173</v>
      </c>
      <c r="C58" s="192">
        <f>STDEV(C40:C43)</f>
        <v>201.50165425292832</v>
      </c>
      <c r="D58" s="193">
        <f t="shared" ref="D58:L58" si="11">STDEV(D40:D43)</f>
        <v>0.10132456102380433</v>
      </c>
      <c r="E58" s="194">
        <f t="shared" si="11"/>
        <v>227.34316938642925</v>
      </c>
      <c r="F58" s="193">
        <f t="shared" si="11"/>
        <v>0.14364307617610145</v>
      </c>
      <c r="G58" s="194">
        <f t="shared" si="11"/>
        <v>84.565556424192778</v>
      </c>
      <c r="H58" s="193">
        <f t="shared" si="11"/>
        <v>7.6811457478686063E-2</v>
      </c>
      <c r="I58" s="194">
        <f t="shared" si="11"/>
        <v>66.598298276557585</v>
      </c>
      <c r="J58" s="193">
        <f t="shared" si="11"/>
        <v>5.3229064742237694E-2</v>
      </c>
      <c r="K58" s="194">
        <f t="shared" si="11"/>
        <v>10.424330514074594</v>
      </c>
      <c r="L58" s="195">
        <f t="shared" si="11"/>
        <v>9.5742710775633781E-3</v>
      </c>
    </row>
  </sheetData>
  <mergeCells count="52">
    <mergeCell ref="C54:D54"/>
    <mergeCell ref="E54:F54"/>
    <mergeCell ref="G54:H54"/>
    <mergeCell ref="I54:J54"/>
    <mergeCell ref="K54:L54"/>
    <mergeCell ref="B36:L36"/>
    <mergeCell ref="B38:B39"/>
    <mergeCell ref="C38:D38"/>
    <mergeCell ref="E38:F38"/>
    <mergeCell ref="G38:H38"/>
    <mergeCell ref="I38:J38"/>
    <mergeCell ref="K38:L38"/>
    <mergeCell ref="B37:L37"/>
    <mergeCell ref="B2:L2"/>
    <mergeCell ref="B4:B5"/>
    <mergeCell ref="C27:D27"/>
    <mergeCell ref="E27:F27"/>
    <mergeCell ref="G27:H27"/>
    <mergeCell ref="I27:J27"/>
    <mergeCell ref="K27:L27"/>
    <mergeCell ref="G4:H4"/>
    <mergeCell ref="I4:J4"/>
    <mergeCell ref="K4:L4"/>
    <mergeCell ref="C4:D4"/>
    <mergeCell ref="E4:F4"/>
    <mergeCell ref="B3:L3"/>
    <mergeCell ref="N2:X2"/>
    <mergeCell ref="N3:X3"/>
    <mergeCell ref="N4:N5"/>
    <mergeCell ref="O4:P4"/>
    <mergeCell ref="Q4:R4"/>
    <mergeCell ref="S4:T4"/>
    <mergeCell ref="U4:V4"/>
    <mergeCell ref="W4:X4"/>
    <mergeCell ref="N36:X36"/>
    <mergeCell ref="N37:X37"/>
    <mergeCell ref="N38:N39"/>
    <mergeCell ref="O38:P38"/>
    <mergeCell ref="Q38:R38"/>
    <mergeCell ref="S38:T38"/>
    <mergeCell ref="U38:V38"/>
    <mergeCell ref="W38:X38"/>
    <mergeCell ref="O27:P27"/>
    <mergeCell ref="Q27:R27"/>
    <mergeCell ref="S27:T27"/>
    <mergeCell ref="U27:V27"/>
    <mergeCell ref="W27:X27"/>
    <mergeCell ref="O45:P45"/>
    <mergeCell ref="Q45:R45"/>
    <mergeCell ref="S45:T45"/>
    <mergeCell ref="U45:V45"/>
    <mergeCell ref="W45:X45"/>
  </mergeCells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5"/>
  <sheetViews>
    <sheetView topLeftCell="A10" workbookViewId="0">
      <selection activeCell="D38" sqref="D38"/>
    </sheetView>
  </sheetViews>
  <sheetFormatPr baseColWidth="10" defaultColWidth="10.1640625" defaultRowHeight="14" x14ac:dyDescent="0"/>
  <cols>
    <col min="1" max="2" width="10.1640625" style="319"/>
    <col min="3" max="3" width="24.1640625" style="319" customWidth="1"/>
    <col min="4" max="4" width="18.5" style="319" customWidth="1"/>
    <col min="5" max="5" width="17.5" style="319" customWidth="1"/>
    <col min="6" max="6" width="18.33203125" style="319" customWidth="1"/>
    <col min="7" max="7" width="18.83203125" style="319" customWidth="1"/>
    <col min="8" max="8" width="16.1640625" style="319" customWidth="1"/>
    <col min="9" max="16384" width="10.1640625" style="319"/>
  </cols>
  <sheetData>
    <row r="1" spans="3:7" ht="30" customHeight="1">
      <c r="C1" s="630" t="s">
        <v>21</v>
      </c>
      <c r="D1" s="631"/>
      <c r="E1" s="631"/>
      <c r="F1" s="631"/>
      <c r="G1" s="632"/>
    </row>
    <row r="2" spans="3:7">
      <c r="C2" s="498"/>
      <c r="D2" s="499" t="s">
        <v>22</v>
      </c>
      <c r="E2" s="500" t="s">
        <v>23</v>
      </c>
      <c r="F2" s="501" t="s">
        <v>24</v>
      </c>
      <c r="G2" s="501" t="s">
        <v>25</v>
      </c>
    </row>
    <row r="3" spans="3:7">
      <c r="C3" s="502"/>
      <c r="D3" s="461" t="s">
        <v>26</v>
      </c>
      <c r="E3" s="503" t="s">
        <v>26</v>
      </c>
      <c r="F3" s="461" t="s">
        <v>26</v>
      </c>
      <c r="G3" s="461" t="s">
        <v>26</v>
      </c>
    </row>
    <row r="4" spans="3:7" ht="15">
      <c r="C4" s="504" t="s">
        <v>27</v>
      </c>
      <c r="D4" s="505">
        <v>5974</v>
      </c>
      <c r="E4" s="506">
        <v>5894</v>
      </c>
      <c r="F4" s="507">
        <v>5815</v>
      </c>
      <c r="G4" s="507">
        <v>5730</v>
      </c>
    </row>
    <row r="5" spans="3:7" ht="15">
      <c r="C5" s="508" t="s">
        <v>157</v>
      </c>
      <c r="D5" s="509">
        <v>3468</v>
      </c>
      <c r="E5" s="510">
        <v>3436</v>
      </c>
      <c r="F5" s="510">
        <v>3354</v>
      </c>
      <c r="G5" s="510">
        <v>3313</v>
      </c>
    </row>
    <row r="6" spans="3:7" ht="15">
      <c r="C6" s="511" t="s">
        <v>158</v>
      </c>
      <c r="D6" s="512">
        <v>865</v>
      </c>
      <c r="E6" s="513">
        <v>831</v>
      </c>
      <c r="F6" s="513">
        <v>838</v>
      </c>
      <c r="G6" s="513">
        <v>787</v>
      </c>
    </row>
    <row r="7" spans="3:7" ht="15">
      <c r="C7" s="514" t="s">
        <v>159</v>
      </c>
      <c r="D7" s="515">
        <v>4739</v>
      </c>
      <c r="E7" s="516">
        <v>4714</v>
      </c>
      <c r="F7" s="516">
        <v>4588</v>
      </c>
      <c r="G7" s="516">
        <v>4518</v>
      </c>
    </row>
    <row r="8" spans="3:7" ht="15">
      <c r="C8" s="511" t="s">
        <v>160</v>
      </c>
      <c r="D8" s="505">
        <v>2904</v>
      </c>
      <c r="E8" s="517">
        <v>2896</v>
      </c>
      <c r="F8" s="517">
        <v>2868</v>
      </c>
      <c r="G8" s="517">
        <v>2875</v>
      </c>
    </row>
    <row r="9" spans="3:7" ht="15">
      <c r="C9" s="508" t="s">
        <v>172</v>
      </c>
      <c r="D9" s="470">
        <v>1600</v>
      </c>
      <c r="E9" s="518">
        <v>1571</v>
      </c>
      <c r="F9" s="518">
        <v>1508</v>
      </c>
      <c r="G9" s="518">
        <v>1463</v>
      </c>
    </row>
    <row r="10" spans="3:7" ht="15">
      <c r="C10" s="511" t="s">
        <v>28</v>
      </c>
      <c r="D10" s="512">
        <v>877</v>
      </c>
      <c r="E10" s="513">
        <v>857</v>
      </c>
      <c r="F10" s="513">
        <v>849</v>
      </c>
      <c r="G10" s="513">
        <v>866</v>
      </c>
    </row>
    <row r="11" spans="3:7" ht="15">
      <c r="C11" s="508" t="s">
        <v>162</v>
      </c>
      <c r="D11" s="470">
        <v>7858</v>
      </c>
      <c r="E11" s="518">
        <v>7661</v>
      </c>
      <c r="F11" s="518">
        <v>7508</v>
      </c>
      <c r="G11" s="518">
        <v>7399</v>
      </c>
    </row>
    <row r="12" spans="3:7" ht="15">
      <c r="C12" s="511" t="s">
        <v>219</v>
      </c>
      <c r="D12" s="505">
        <v>334</v>
      </c>
      <c r="E12" s="517">
        <v>320</v>
      </c>
      <c r="F12" s="517">
        <v>304</v>
      </c>
      <c r="G12" s="517">
        <v>309</v>
      </c>
    </row>
    <row r="13" spans="3:7" ht="15">
      <c r="C13" s="514" t="s">
        <v>163</v>
      </c>
      <c r="D13" s="515">
        <v>2070</v>
      </c>
      <c r="E13" s="516">
        <v>2028</v>
      </c>
      <c r="F13" s="516">
        <v>1988</v>
      </c>
      <c r="G13" s="516">
        <v>1958</v>
      </c>
    </row>
    <row r="14" spans="3:7" ht="15">
      <c r="C14" s="511" t="s">
        <v>164</v>
      </c>
      <c r="D14" s="505">
        <v>9833</v>
      </c>
      <c r="E14" s="517">
        <v>9600</v>
      </c>
      <c r="F14" s="517">
        <v>9481</v>
      </c>
      <c r="G14" s="517">
        <v>9378</v>
      </c>
    </row>
    <row r="15" spans="3:7" ht="15">
      <c r="C15" s="514" t="s">
        <v>165</v>
      </c>
      <c r="D15" s="519">
        <v>976</v>
      </c>
      <c r="E15" s="520">
        <v>966</v>
      </c>
      <c r="F15" s="520">
        <v>957</v>
      </c>
      <c r="G15" s="520">
        <v>928</v>
      </c>
    </row>
    <row r="16" spans="3:7" ht="15">
      <c r="C16" s="511" t="s">
        <v>166</v>
      </c>
      <c r="D16" s="505">
        <v>1713</v>
      </c>
      <c r="E16" s="517">
        <v>1603</v>
      </c>
      <c r="F16" s="517">
        <v>1664</v>
      </c>
      <c r="G16" s="517">
        <v>1622</v>
      </c>
    </row>
    <row r="17" spans="3:7" ht="15">
      <c r="C17" s="514" t="s">
        <v>167</v>
      </c>
      <c r="D17" s="515">
        <v>1713</v>
      </c>
      <c r="E17" s="516">
        <v>1603</v>
      </c>
      <c r="F17" s="516">
        <v>1571</v>
      </c>
      <c r="G17" s="516">
        <v>1484</v>
      </c>
    </row>
    <row r="18" spans="3:7" ht="15">
      <c r="C18" s="511" t="s">
        <v>29</v>
      </c>
      <c r="D18" s="505">
        <v>19759</v>
      </c>
      <c r="E18" s="517">
        <v>19693</v>
      </c>
      <c r="F18" s="517">
        <v>20076</v>
      </c>
      <c r="G18" s="517">
        <v>19961</v>
      </c>
    </row>
    <row r="19" spans="3:7" ht="15">
      <c r="C19" s="514" t="s">
        <v>169</v>
      </c>
      <c r="D19" s="515">
        <v>1136</v>
      </c>
      <c r="E19" s="516">
        <v>1125</v>
      </c>
      <c r="F19" s="516">
        <v>1109</v>
      </c>
      <c r="G19" s="516">
        <v>1042</v>
      </c>
    </row>
    <row r="20" spans="3:7" ht="15">
      <c r="C20" s="511" t="s">
        <v>170</v>
      </c>
      <c r="D20" s="505">
        <v>5172</v>
      </c>
      <c r="E20" s="517">
        <v>5152</v>
      </c>
      <c r="F20" s="517">
        <v>5017</v>
      </c>
      <c r="G20" s="517">
        <v>4980</v>
      </c>
    </row>
    <row r="21" spans="3:7" ht="15">
      <c r="C21" s="514" t="s">
        <v>171</v>
      </c>
      <c r="D21" s="515">
        <v>1972</v>
      </c>
      <c r="E21" s="516">
        <v>1954</v>
      </c>
      <c r="F21" s="516">
        <v>1884</v>
      </c>
      <c r="G21" s="516">
        <v>1872</v>
      </c>
    </row>
    <row r="22" spans="3:7" ht="15">
      <c r="C22" s="521" t="s">
        <v>194</v>
      </c>
      <c r="D22" s="522">
        <f>SUM(D4:D21)</f>
        <v>72963</v>
      </c>
      <c r="E22" s="522">
        <f>SUM(E4:E21)</f>
        <v>71904</v>
      </c>
      <c r="F22" s="522">
        <f>SUM(F4:F21)</f>
        <v>71379</v>
      </c>
      <c r="G22" s="522">
        <f>SUM(G4:G21)</f>
        <v>70485</v>
      </c>
    </row>
    <row r="23" spans="3:7" ht="15">
      <c r="C23" s="523"/>
      <c r="D23" s="524"/>
      <c r="E23" s="524"/>
      <c r="F23" s="524"/>
      <c r="G23" s="525"/>
    </row>
    <row r="24" spans="3:7" ht="15">
      <c r="C24" s="526" t="s">
        <v>30</v>
      </c>
      <c r="D24" s="527">
        <f>AVERAGE(D4:D21)</f>
        <v>4053.5</v>
      </c>
      <c r="E24" s="527">
        <f>AVERAGE(E4:E21)</f>
        <v>3994.6666666666665</v>
      </c>
      <c r="F24" s="527">
        <f>AVERAGE(F4:F21)</f>
        <v>3965.5</v>
      </c>
      <c r="G24" s="527">
        <f>AVERAGE(G4:G21)</f>
        <v>3915.8333333333335</v>
      </c>
    </row>
    <row r="25" spans="3:7" ht="15">
      <c r="C25" s="528" t="s">
        <v>31</v>
      </c>
      <c r="D25" s="529">
        <f>MEDIAN(D5:D22)</f>
        <v>2021</v>
      </c>
      <c r="E25" s="529">
        <f>MEDIAN(E5:E22)</f>
        <v>1991</v>
      </c>
      <c r="F25" s="529">
        <f>MEDIAN(F5:F22)</f>
        <v>1936</v>
      </c>
      <c r="G25" s="529">
        <f>MEDIAN(G5:G22)</f>
        <v>1915</v>
      </c>
    </row>
  </sheetData>
  <mergeCells count="1">
    <mergeCell ref="C1:G1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8"/>
  <sheetViews>
    <sheetView showGridLines="0" workbookViewId="0">
      <selection activeCell="B11" sqref="B11:B28"/>
    </sheetView>
  </sheetViews>
  <sheetFormatPr baseColWidth="10" defaultColWidth="8.83203125" defaultRowHeight="14" x14ac:dyDescent="0"/>
  <cols>
    <col min="2" max="3" width="8" customWidth="1"/>
    <col min="4" max="4" width="7.83203125" customWidth="1"/>
    <col min="5" max="5" width="8" customWidth="1"/>
    <col min="6" max="6" width="7.83203125" customWidth="1"/>
    <col min="7" max="7" width="8" customWidth="1"/>
    <col min="8" max="8" width="7.83203125" customWidth="1"/>
    <col min="9" max="9" width="8" style="131" customWidth="1"/>
    <col min="10" max="10" width="7.83203125" customWidth="1"/>
    <col min="12" max="13" width="8" customWidth="1"/>
    <col min="14" max="14" width="7.83203125" customWidth="1"/>
    <col min="15" max="15" width="8" customWidth="1"/>
    <col min="16" max="16" width="7.83203125" customWidth="1"/>
    <col min="17" max="17" width="8" customWidth="1"/>
    <col min="18" max="18" width="7.83203125" customWidth="1"/>
    <col min="19" max="19" width="8" customWidth="1"/>
    <col min="20" max="20" width="7.83203125" customWidth="1"/>
  </cols>
  <sheetData>
    <row r="1" spans="2:20" s="131" customFormat="1"/>
    <row r="2" spans="2:20" s="131" customFormat="1"/>
    <row r="3" spans="2:20" s="131" customFormat="1"/>
    <row r="7" spans="2:20" ht="19.5" customHeight="1">
      <c r="B7" s="638" t="s">
        <v>180</v>
      </c>
      <c r="C7" s="639"/>
      <c r="D7" s="639"/>
      <c r="E7" s="639"/>
      <c r="F7" s="639"/>
      <c r="G7" s="639"/>
      <c r="H7" s="639"/>
      <c r="I7" s="639"/>
      <c r="J7" s="640"/>
      <c r="L7" s="593" t="s">
        <v>183</v>
      </c>
      <c r="M7" s="633"/>
      <c r="N7" s="633"/>
      <c r="O7" s="633"/>
      <c r="P7" s="633"/>
      <c r="Q7" s="633"/>
      <c r="R7" s="633"/>
      <c r="S7" s="633"/>
      <c r="T7" s="634"/>
    </row>
    <row r="8" spans="2:20" s="131" customFormat="1" ht="19.5" customHeight="1">
      <c r="B8" s="641" t="s">
        <v>115</v>
      </c>
      <c r="C8" s="642"/>
      <c r="D8" s="642"/>
      <c r="E8" s="642"/>
      <c r="F8" s="642"/>
      <c r="G8" s="642"/>
      <c r="H8" s="642"/>
      <c r="I8" s="642"/>
      <c r="J8" s="643"/>
      <c r="L8" s="635" t="s">
        <v>115</v>
      </c>
      <c r="M8" s="636"/>
      <c r="N8" s="636"/>
      <c r="O8" s="636"/>
      <c r="P8" s="636"/>
      <c r="Q8" s="636"/>
      <c r="R8" s="636"/>
      <c r="S8" s="636"/>
      <c r="T8" s="637"/>
    </row>
    <row r="9" spans="2:20">
      <c r="B9" s="651" t="s">
        <v>150</v>
      </c>
      <c r="C9" s="644" t="s">
        <v>98</v>
      </c>
      <c r="D9" s="645"/>
      <c r="E9" s="644" t="s">
        <v>99</v>
      </c>
      <c r="F9" s="645"/>
      <c r="G9" s="644" t="s">
        <v>103</v>
      </c>
      <c r="H9" s="645"/>
      <c r="I9" s="644" t="s">
        <v>112</v>
      </c>
      <c r="J9" s="645"/>
      <c r="L9" s="651" t="s">
        <v>150</v>
      </c>
      <c r="M9" s="646" t="s">
        <v>98</v>
      </c>
      <c r="N9" s="645"/>
      <c r="O9" s="646" t="s">
        <v>99</v>
      </c>
      <c r="P9" s="645"/>
      <c r="Q9" s="646" t="s">
        <v>103</v>
      </c>
      <c r="R9" s="645"/>
      <c r="S9" s="644" t="s">
        <v>112</v>
      </c>
      <c r="T9" s="645"/>
    </row>
    <row r="10" spans="2:20">
      <c r="B10" s="652"/>
      <c r="C10" s="304" t="s">
        <v>126</v>
      </c>
      <c r="D10" s="305" t="s">
        <v>127</v>
      </c>
      <c r="E10" s="304" t="s">
        <v>126</v>
      </c>
      <c r="F10" s="305" t="s">
        <v>127</v>
      </c>
      <c r="G10" s="304" t="s">
        <v>126</v>
      </c>
      <c r="H10" s="305" t="s">
        <v>127</v>
      </c>
      <c r="I10" s="304" t="s">
        <v>126</v>
      </c>
      <c r="J10" s="305" t="s">
        <v>127</v>
      </c>
      <c r="L10" s="652"/>
      <c r="M10" s="307" t="s">
        <v>126</v>
      </c>
      <c r="N10" s="305" t="s">
        <v>127</v>
      </c>
      <c r="O10" s="307" t="s">
        <v>126</v>
      </c>
      <c r="P10" s="305" t="s">
        <v>127</v>
      </c>
      <c r="Q10" s="307" t="s">
        <v>126</v>
      </c>
      <c r="R10" s="305" t="s">
        <v>127</v>
      </c>
      <c r="S10" s="307" t="s">
        <v>126</v>
      </c>
      <c r="T10" s="305" t="s">
        <v>127</v>
      </c>
    </row>
    <row r="11" spans="2:20" ht="15">
      <c r="B11" s="405" t="s">
        <v>132</v>
      </c>
      <c r="C11" s="9">
        <v>560</v>
      </c>
      <c r="D11" s="260">
        <v>0.1</v>
      </c>
      <c r="E11" s="9">
        <v>560</v>
      </c>
      <c r="F11" s="260">
        <v>0.1</v>
      </c>
      <c r="G11" s="9">
        <v>560</v>
      </c>
      <c r="H11" s="260">
        <v>0.1</v>
      </c>
      <c r="I11" s="9">
        <v>620</v>
      </c>
      <c r="J11" s="260">
        <v>0.11</v>
      </c>
      <c r="L11" s="272" t="s">
        <v>132</v>
      </c>
      <c r="M11" s="272">
        <v>281</v>
      </c>
      <c r="N11" s="260">
        <v>0.05</v>
      </c>
      <c r="O11" s="272">
        <v>342</v>
      </c>
      <c r="P11" s="260">
        <v>0.06</v>
      </c>
      <c r="Q11" s="272">
        <v>279</v>
      </c>
      <c r="R11" s="260">
        <v>0.05</v>
      </c>
      <c r="S11" s="9">
        <v>265</v>
      </c>
      <c r="T11" s="260">
        <v>0.05</v>
      </c>
    </row>
    <row r="12" spans="2:20" ht="15">
      <c r="B12" s="384" t="s">
        <v>133</v>
      </c>
      <c r="C12" s="12">
        <v>533</v>
      </c>
      <c r="D12" s="209">
        <v>0.15</v>
      </c>
      <c r="E12" s="12">
        <v>683</v>
      </c>
      <c r="F12" s="209">
        <v>0.2</v>
      </c>
      <c r="G12" s="12">
        <v>624</v>
      </c>
      <c r="H12" s="209">
        <v>0.19</v>
      </c>
      <c r="I12" s="12">
        <v>688</v>
      </c>
      <c r="J12" s="209">
        <v>0.21</v>
      </c>
      <c r="L12" s="273" t="s">
        <v>133</v>
      </c>
      <c r="M12" s="273">
        <v>260</v>
      </c>
      <c r="N12" s="209">
        <v>7.0000000000000007E-2</v>
      </c>
      <c r="O12" s="273">
        <v>334</v>
      </c>
      <c r="P12" s="209">
        <v>0.1</v>
      </c>
      <c r="Q12" s="273">
        <v>302</v>
      </c>
      <c r="R12" s="209">
        <v>0.09</v>
      </c>
      <c r="S12" s="12">
        <v>264</v>
      </c>
      <c r="T12" s="209">
        <v>0.08</v>
      </c>
    </row>
    <row r="13" spans="2:20" ht="15">
      <c r="B13" s="381" t="s">
        <v>134</v>
      </c>
      <c r="C13" s="9">
        <v>96</v>
      </c>
      <c r="D13" s="260">
        <v>0.11</v>
      </c>
      <c r="E13" s="9">
        <v>111</v>
      </c>
      <c r="F13" s="260">
        <v>0.13</v>
      </c>
      <c r="G13" s="9">
        <v>128</v>
      </c>
      <c r="H13" s="260">
        <v>0.15</v>
      </c>
      <c r="I13" s="9">
        <v>121</v>
      </c>
      <c r="J13" s="260">
        <v>0.15</v>
      </c>
      <c r="L13" s="272" t="s">
        <v>134</v>
      </c>
      <c r="M13" s="272">
        <v>34</v>
      </c>
      <c r="N13" s="260">
        <v>0.04</v>
      </c>
      <c r="O13" s="272">
        <v>54</v>
      </c>
      <c r="P13" s="260">
        <v>0.06</v>
      </c>
      <c r="Q13" s="272">
        <v>49</v>
      </c>
      <c r="R13" s="260">
        <v>0.06</v>
      </c>
      <c r="S13" s="9">
        <v>52</v>
      </c>
      <c r="T13" s="260">
        <v>7.0000000000000007E-2</v>
      </c>
    </row>
    <row r="14" spans="2:20" ht="15">
      <c r="B14" s="384" t="s">
        <v>135</v>
      </c>
      <c r="C14" s="12">
        <v>167</v>
      </c>
      <c r="D14" s="209">
        <v>0.04</v>
      </c>
      <c r="E14" s="12">
        <v>168</v>
      </c>
      <c r="F14" s="209">
        <v>0.04</v>
      </c>
      <c r="G14" s="12">
        <v>171</v>
      </c>
      <c r="H14" s="209">
        <v>0.04</v>
      </c>
      <c r="I14" s="12">
        <v>213</v>
      </c>
      <c r="J14" s="209">
        <v>0.05</v>
      </c>
      <c r="L14" s="273" t="s">
        <v>135</v>
      </c>
      <c r="M14" s="273">
        <v>91</v>
      </c>
      <c r="N14" s="209">
        <v>0.02</v>
      </c>
      <c r="O14" s="273">
        <v>76</v>
      </c>
      <c r="P14" s="209">
        <v>0.02</v>
      </c>
      <c r="Q14" s="273">
        <v>90</v>
      </c>
      <c r="R14" s="209">
        <v>0.02</v>
      </c>
      <c r="S14" s="12">
        <v>81</v>
      </c>
      <c r="T14" s="209">
        <v>0.02</v>
      </c>
    </row>
    <row r="15" spans="2:20" ht="15">
      <c r="B15" s="381" t="s">
        <v>136</v>
      </c>
      <c r="C15" s="9">
        <v>273</v>
      </c>
      <c r="D15" s="260">
        <v>0.09</v>
      </c>
      <c r="E15" s="9">
        <v>247</v>
      </c>
      <c r="F15" s="260">
        <v>0.09</v>
      </c>
      <c r="G15" s="9">
        <v>273</v>
      </c>
      <c r="H15" s="260">
        <v>0.1</v>
      </c>
      <c r="I15" s="9">
        <v>293</v>
      </c>
      <c r="J15" s="260">
        <v>0.1</v>
      </c>
      <c r="L15" s="272" t="s">
        <v>136</v>
      </c>
      <c r="M15" s="272">
        <v>102</v>
      </c>
      <c r="N15" s="260">
        <v>0.04</v>
      </c>
      <c r="O15" s="272">
        <v>86</v>
      </c>
      <c r="P15" s="260">
        <v>0.03</v>
      </c>
      <c r="Q15" s="272">
        <v>72</v>
      </c>
      <c r="R15" s="260">
        <v>0.03</v>
      </c>
      <c r="S15" s="9">
        <v>90</v>
      </c>
      <c r="T15" s="260">
        <v>0.03</v>
      </c>
    </row>
    <row r="16" spans="2:20" ht="15">
      <c r="B16" s="384" t="s">
        <v>137</v>
      </c>
      <c r="C16" s="12">
        <v>399</v>
      </c>
      <c r="D16" s="209">
        <v>0.25</v>
      </c>
      <c r="E16" s="12">
        <v>370</v>
      </c>
      <c r="F16" s="209">
        <v>0.24</v>
      </c>
      <c r="G16" s="12">
        <v>313</v>
      </c>
      <c r="H16" s="209">
        <v>0.21</v>
      </c>
      <c r="I16" s="12">
        <v>325</v>
      </c>
      <c r="J16" s="209">
        <v>0.22</v>
      </c>
      <c r="L16" s="273" t="s">
        <v>137</v>
      </c>
      <c r="M16" s="273">
        <v>110</v>
      </c>
      <c r="N16" s="209">
        <v>7.0000000000000007E-2</v>
      </c>
      <c r="O16" s="273">
        <v>128</v>
      </c>
      <c r="P16" s="209">
        <v>0.08</v>
      </c>
      <c r="Q16" s="273">
        <v>107</v>
      </c>
      <c r="R16" s="209">
        <v>7.0000000000000007E-2</v>
      </c>
      <c r="S16" s="12">
        <v>120</v>
      </c>
      <c r="T16" s="209">
        <v>0.08</v>
      </c>
    </row>
    <row r="17" spans="2:20" ht="15">
      <c r="B17" s="381" t="s">
        <v>138</v>
      </c>
      <c r="C17" s="9">
        <v>198</v>
      </c>
      <c r="D17" s="260">
        <v>0.23</v>
      </c>
      <c r="E17" s="9">
        <v>183</v>
      </c>
      <c r="F17" s="260">
        <v>0.21</v>
      </c>
      <c r="G17" s="9">
        <v>212</v>
      </c>
      <c r="H17" s="260">
        <v>0.25</v>
      </c>
      <c r="I17" s="9">
        <v>216</v>
      </c>
      <c r="J17" s="260">
        <v>0.25</v>
      </c>
      <c r="L17" s="272" t="s">
        <v>138</v>
      </c>
      <c r="M17" s="272">
        <v>88</v>
      </c>
      <c r="N17" s="260">
        <v>0.1</v>
      </c>
      <c r="O17" s="272">
        <v>83</v>
      </c>
      <c r="P17" s="260">
        <v>0.1</v>
      </c>
      <c r="Q17" s="272">
        <v>88</v>
      </c>
      <c r="R17" s="260">
        <v>0.1</v>
      </c>
      <c r="S17" s="9">
        <v>83</v>
      </c>
      <c r="T17" s="260">
        <v>0.1</v>
      </c>
    </row>
    <row r="18" spans="2:20" ht="15">
      <c r="B18" s="384" t="s">
        <v>139</v>
      </c>
      <c r="C18" s="262">
        <v>1158</v>
      </c>
      <c r="D18" s="209">
        <v>0.15</v>
      </c>
      <c r="E18" s="262">
        <v>1170</v>
      </c>
      <c r="F18" s="209">
        <v>0.15</v>
      </c>
      <c r="G18" s="262">
        <v>1683</v>
      </c>
      <c r="H18" s="209">
        <v>0.22</v>
      </c>
      <c r="I18" s="262">
        <v>1440</v>
      </c>
      <c r="J18" s="209">
        <v>0.19</v>
      </c>
      <c r="L18" s="273" t="s">
        <v>139</v>
      </c>
      <c r="M18" s="273">
        <v>596</v>
      </c>
      <c r="N18" s="209">
        <v>0.08</v>
      </c>
      <c r="O18" s="273">
        <v>620</v>
      </c>
      <c r="P18" s="209">
        <v>0.08</v>
      </c>
      <c r="Q18" s="273">
        <v>710</v>
      </c>
      <c r="R18" s="209">
        <v>0.09</v>
      </c>
      <c r="S18" s="262">
        <v>557</v>
      </c>
      <c r="T18" s="209">
        <v>0.08</v>
      </c>
    </row>
    <row r="19" spans="2:20" s="131" customFormat="1" ht="15">
      <c r="B19" s="381" t="s">
        <v>140</v>
      </c>
      <c r="C19" s="155">
        <v>81</v>
      </c>
      <c r="D19" s="260">
        <v>0.24</v>
      </c>
      <c r="E19" s="155">
        <v>72</v>
      </c>
      <c r="F19" s="260">
        <v>0.23</v>
      </c>
      <c r="G19" s="155">
        <v>90</v>
      </c>
      <c r="H19" s="260">
        <v>0.3</v>
      </c>
      <c r="I19" s="155">
        <v>101</v>
      </c>
      <c r="J19" s="260">
        <v>0.33</v>
      </c>
      <c r="L19" s="272" t="s">
        <v>140</v>
      </c>
      <c r="M19" s="272">
        <v>46</v>
      </c>
      <c r="N19" s="260">
        <v>0.15</v>
      </c>
      <c r="O19" s="272">
        <v>45</v>
      </c>
      <c r="P19" s="260">
        <v>0.14000000000000001</v>
      </c>
      <c r="Q19" s="272">
        <v>46</v>
      </c>
      <c r="R19" s="260">
        <v>0.15</v>
      </c>
      <c r="S19" s="9">
        <v>47</v>
      </c>
      <c r="T19" s="260">
        <v>0.15</v>
      </c>
    </row>
    <row r="20" spans="2:20" s="64" customFormat="1" ht="15">
      <c r="B20" s="382" t="s">
        <v>141</v>
      </c>
      <c r="C20" s="156">
        <v>143</v>
      </c>
      <c r="D20" s="266">
        <v>7.0000000000000007E-2</v>
      </c>
      <c r="E20" s="156">
        <v>107</v>
      </c>
      <c r="F20" s="266">
        <v>0.06</v>
      </c>
      <c r="G20" s="156">
        <v>125</v>
      </c>
      <c r="H20" s="266">
        <v>7.0000000000000007E-2</v>
      </c>
      <c r="I20" s="156">
        <v>117</v>
      </c>
      <c r="J20" s="266">
        <v>0.06</v>
      </c>
      <c r="L20" s="284" t="s">
        <v>141</v>
      </c>
      <c r="M20" s="284">
        <v>68</v>
      </c>
      <c r="N20" s="266">
        <v>0.03</v>
      </c>
      <c r="O20" s="284">
        <v>69</v>
      </c>
      <c r="P20" s="266">
        <v>0.04</v>
      </c>
      <c r="Q20" s="284">
        <v>77</v>
      </c>
      <c r="R20" s="266">
        <v>0.04</v>
      </c>
      <c r="S20" s="156">
        <v>56</v>
      </c>
      <c r="T20" s="266">
        <v>0.03</v>
      </c>
    </row>
    <row r="21" spans="2:20" ht="15">
      <c r="B21" s="381" t="s">
        <v>142</v>
      </c>
      <c r="C21" s="155">
        <v>1479</v>
      </c>
      <c r="D21" s="260">
        <v>0.16</v>
      </c>
      <c r="E21" s="155">
        <v>1571</v>
      </c>
      <c r="F21" s="260">
        <v>0.17</v>
      </c>
      <c r="G21" s="155">
        <v>1774</v>
      </c>
      <c r="H21" s="260">
        <v>0.2</v>
      </c>
      <c r="I21" s="155">
        <v>1842</v>
      </c>
      <c r="J21" s="260">
        <v>0.21</v>
      </c>
      <c r="L21" s="272" t="s">
        <v>142</v>
      </c>
      <c r="M21" s="272">
        <v>721</v>
      </c>
      <c r="N21" s="260">
        <v>0.08</v>
      </c>
      <c r="O21" s="272">
        <v>651</v>
      </c>
      <c r="P21" s="260">
        <v>7.0000000000000007E-2</v>
      </c>
      <c r="Q21" s="272">
        <v>677</v>
      </c>
      <c r="R21" s="260">
        <v>0.08</v>
      </c>
      <c r="S21" s="155">
        <v>643</v>
      </c>
      <c r="T21" s="260">
        <v>7.0000000000000007E-2</v>
      </c>
    </row>
    <row r="22" spans="2:20" s="64" customFormat="1" ht="15">
      <c r="B22" s="382" t="s">
        <v>143</v>
      </c>
      <c r="C22" s="156">
        <v>180</v>
      </c>
      <c r="D22" s="266">
        <v>0.18</v>
      </c>
      <c r="E22" s="156">
        <v>190</v>
      </c>
      <c r="F22" s="266">
        <v>0.2</v>
      </c>
      <c r="G22" s="156">
        <v>199</v>
      </c>
      <c r="H22" s="266">
        <v>0.21</v>
      </c>
      <c r="I22" s="156">
        <v>202</v>
      </c>
      <c r="J22" s="266">
        <v>0.22</v>
      </c>
      <c r="L22" s="284" t="s">
        <v>143</v>
      </c>
      <c r="M22" s="284">
        <v>72</v>
      </c>
      <c r="N22" s="266">
        <v>7.0000000000000007E-2</v>
      </c>
      <c r="O22" s="284">
        <v>90</v>
      </c>
      <c r="P22" s="266">
        <v>0.09</v>
      </c>
      <c r="Q22" s="284">
        <v>56</v>
      </c>
      <c r="R22" s="266">
        <v>0.06</v>
      </c>
      <c r="S22" s="156">
        <v>94</v>
      </c>
      <c r="T22" s="266">
        <v>0.1</v>
      </c>
    </row>
    <row r="23" spans="2:20" ht="15">
      <c r="B23" s="381" t="s">
        <v>144</v>
      </c>
      <c r="C23" s="9">
        <v>58</v>
      </c>
      <c r="D23" s="260">
        <v>0.04</v>
      </c>
      <c r="E23" s="9">
        <v>65</v>
      </c>
      <c r="F23" s="260">
        <v>0.04</v>
      </c>
      <c r="G23" s="9">
        <v>75</v>
      </c>
      <c r="H23" s="260">
        <v>0.05</v>
      </c>
      <c r="I23" s="9">
        <v>66</v>
      </c>
      <c r="J23" s="260">
        <v>0.04</v>
      </c>
      <c r="L23" s="272" t="s">
        <v>144</v>
      </c>
      <c r="M23" s="272">
        <v>25</v>
      </c>
      <c r="N23" s="260">
        <v>0.02</v>
      </c>
      <c r="O23" s="272">
        <v>23</v>
      </c>
      <c r="P23" s="260">
        <v>0.01</v>
      </c>
      <c r="Q23" s="272">
        <v>29</v>
      </c>
      <c r="R23" s="260">
        <v>0.02</v>
      </c>
      <c r="S23" s="9">
        <v>29</v>
      </c>
      <c r="T23" s="260">
        <v>0.02</v>
      </c>
    </row>
    <row r="24" spans="2:20" s="64" customFormat="1" ht="15">
      <c r="B24" s="382" t="s">
        <v>145</v>
      </c>
      <c r="C24" s="156">
        <v>492</v>
      </c>
      <c r="D24" s="266">
        <v>0.28999999999999998</v>
      </c>
      <c r="E24" s="156">
        <v>488</v>
      </c>
      <c r="F24" s="266">
        <v>0.3</v>
      </c>
      <c r="G24" s="156">
        <v>537</v>
      </c>
      <c r="H24" s="266">
        <v>0.34</v>
      </c>
      <c r="I24" s="156">
        <v>535</v>
      </c>
      <c r="J24" s="266">
        <v>0.36</v>
      </c>
      <c r="L24" s="284" t="s">
        <v>145</v>
      </c>
      <c r="M24" s="284">
        <v>129</v>
      </c>
      <c r="N24" s="266">
        <v>0.08</v>
      </c>
      <c r="O24" s="284">
        <v>163</v>
      </c>
      <c r="P24" s="266">
        <v>0.1</v>
      </c>
      <c r="Q24" s="284">
        <v>123</v>
      </c>
      <c r="R24" s="266">
        <v>0.08</v>
      </c>
      <c r="S24" s="156">
        <v>145</v>
      </c>
      <c r="T24" s="266">
        <v>0.1</v>
      </c>
    </row>
    <row r="25" spans="2:20" ht="15">
      <c r="B25" s="381" t="s">
        <v>146</v>
      </c>
      <c r="C25" s="155">
        <v>12792</v>
      </c>
      <c r="D25" s="260">
        <v>0.65</v>
      </c>
      <c r="E25" s="155">
        <v>13049</v>
      </c>
      <c r="F25" s="260">
        <v>0.66</v>
      </c>
      <c r="G25" s="155">
        <v>13654</v>
      </c>
      <c r="H25" s="260">
        <v>0.68</v>
      </c>
      <c r="I25" s="155">
        <v>14415</v>
      </c>
      <c r="J25" s="260">
        <v>0.72</v>
      </c>
      <c r="L25" s="272" t="s">
        <v>146</v>
      </c>
      <c r="M25" s="275">
        <v>1923</v>
      </c>
      <c r="N25" s="260">
        <v>0.1</v>
      </c>
      <c r="O25" s="275">
        <v>1802</v>
      </c>
      <c r="P25" s="260">
        <v>0.09</v>
      </c>
      <c r="Q25" s="275">
        <v>1734</v>
      </c>
      <c r="R25" s="260">
        <v>0.09</v>
      </c>
      <c r="S25" s="155">
        <v>1455</v>
      </c>
      <c r="T25" s="260">
        <v>7.0000000000000007E-2</v>
      </c>
    </row>
    <row r="26" spans="2:20" s="64" customFormat="1" ht="15">
      <c r="B26" s="382" t="s">
        <v>147</v>
      </c>
      <c r="C26" s="156">
        <v>122</v>
      </c>
      <c r="D26" s="266">
        <v>0.11</v>
      </c>
      <c r="E26" s="156">
        <v>118</v>
      </c>
      <c r="F26" s="266">
        <v>0.1</v>
      </c>
      <c r="G26" s="156">
        <v>145</v>
      </c>
      <c r="H26" s="266">
        <v>0.13</v>
      </c>
      <c r="I26" s="156">
        <v>162</v>
      </c>
      <c r="J26" s="266">
        <v>0.16</v>
      </c>
      <c r="L26" s="284" t="s">
        <v>147</v>
      </c>
      <c r="M26" s="284">
        <v>78</v>
      </c>
      <c r="N26" s="266">
        <v>7.0000000000000007E-2</v>
      </c>
      <c r="O26" s="284">
        <v>84</v>
      </c>
      <c r="P26" s="266">
        <v>7.0000000000000007E-2</v>
      </c>
      <c r="Q26" s="284">
        <v>86</v>
      </c>
      <c r="R26" s="266">
        <v>0.08</v>
      </c>
      <c r="S26" s="156">
        <v>81</v>
      </c>
      <c r="T26" s="266">
        <v>0.08</v>
      </c>
    </row>
    <row r="27" spans="2:20" ht="15">
      <c r="B27" s="381" t="s">
        <v>148</v>
      </c>
      <c r="C27" s="9">
        <v>379</v>
      </c>
      <c r="D27" s="260">
        <v>0.08</v>
      </c>
      <c r="E27" s="9">
        <v>491</v>
      </c>
      <c r="F27" s="260">
        <v>0.1</v>
      </c>
      <c r="G27" s="9">
        <v>522</v>
      </c>
      <c r="H27" s="260">
        <v>0.11</v>
      </c>
      <c r="I27" s="9">
        <v>601</v>
      </c>
      <c r="J27" s="260">
        <v>0.13</v>
      </c>
      <c r="L27" s="272" t="s">
        <v>148</v>
      </c>
      <c r="M27" s="272">
        <v>247</v>
      </c>
      <c r="N27" s="260">
        <v>0.05</v>
      </c>
      <c r="O27" s="272">
        <v>302</v>
      </c>
      <c r="P27" s="260">
        <v>0.06</v>
      </c>
      <c r="Q27" s="272">
        <v>226</v>
      </c>
      <c r="R27" s="260">
        <v>0.05</v>
      </c>
      <c r="S27" s="9">
        <v>251</v>
      </c>
      <c r="T27" s="260">
        <v>0.05</v>
      </c>
    </row>
    <row r="28" spans="2:20" s="64" customFormat="1" ht="15">
      <c r="B28" s="385" t="s">
        <v>149</v>
      </c>
      <c r="C28" s="268">
        <v>95</v>
      </c>
      <c r="D28" s="267">
        <v>0.05</v>
      </c>
      <c r="E28" s="268">
        <v>78</v>
      </c>
      <c r="F28" s="267">
        <v>0.04</v>
      </c>
      <c r="G28" s="268">
        <v>90</v>
      </c>
      <c r="H28" s="267">
        <v>0.05</v>
      </c>
      <c r="I28" s="268">
        <v>133</v>
      </c>
      <c r="J28" s="267">
        <v>0.08</v>
      </c>
      <c r="L28" s="286" t="s">
        <v>149</v>
      </c>
      <c r="M28" s="286">
        <v>47</v>
      </c>
      <c r="N28" s="267">
        <v>0.03</v>
      </c>
      <c r="O28" s="286">
        <v>63</v>
      </c>
      <c r="P28" s="267">
        <v>0.03</v>
      </c>
      <c r="Q28" s="286">
        <v>57</v>
      </c>
      <c r="R28" s="267">
        <v>0.03</v>
      </c>
      <c r="S28" s="268">
        <v>53</v>
      </c>
      <c r="T28" s="267">
        <v>0.03</v>
      </c>
    </row>
    <row r="31" spans="2:20">
      <c r="I31" s="226"/>
    </row>
    <row r="32" spans="2:20" ht="15.75" customHeight="1">
      <c r="B32" s="22"/>
      <c r="C32" s="650" t="s">
        <v>98</v>
      </c>
      <c r="D32" s="606"/>
      <c r="E32" s="650" t="s">
        <v>99</v>
      </c>
      <c r="F32" s="606"/>
      <c r="G32" s="650" t="s">
        <v>103</v>
      </c>
      <c r="H32" s="606"/>
      <c r="I32" s="650" t="s">
        <v>112</v>
      </c>
      <c r="J32" s="606"/>
      <c r="L32" s="22"/>
      <c r="M32" s="605" t="s">
        <v>98</v>
      </c>
      <c r="N32" s="606"/>
      <c r="O32" s="605" t="s">
        <v>99</v>
      </c>
      <c r="P32" s="606"/>
      <c r="Q32" s="605" t="s">
        <v>103</v>
      </c>
      <c r="R32" s="606"/>
      <c r="S32" s="605" t="s">
        <v>112</v>
      </c>
      <c r="T32" s="606"/>
    </row>
    <row r="33" spans="2:20" ht="15">
      <c r="B33" s="306"/>
      <c r="C33" s="218" t="s">
        <v>126</v>
      </c>
      <c r="D33" s="276" t="s">
        <v>127</v>
      </c>
      <c r="E33" s="218" t="s">
        <v>126</v>
      </c>
      <c r="F33" s="276" t="s">
        <v>127</v>
      </c>
      <c r="G33" s="218" t="s">
        <v>126</v>
      </c>
      <c r="H33" s="276" t="s">
        <v>127</v>
      </c>
      <c r="I33" s="218" t="s">
        <v>126</v>
      </c>
      <c r="J33" s="44" t="s">
        <v>127</v>
      </c>
      <c r="L33" s="306"/>
      <c r="M33" s="218" t="s">
        <v>126</v>
      </c>
      <c r="N33" s="276" t="s">
        <v>127</v>
      </c>
      <c r="O33" s="218" t="s">
        <v>126</v>
      </c>
      <c r="P33" s="276" t="s">
        <v>127</v>
      </c>
      <c r="Q33" s="218" t="s">
        <v>126</v>
      </c>
      <c r="R33" s="276" t="s">
        <v>127</v>
      </c>
      <c r="S33" s="218" t="s">
        <v>126</v>
      </c>
      <c r="T33" s="44" t="s">
        <v>127</v>
      </c>
    </row>
    <row r="34" spans="2:20" ht="15">
      <c r="B34" s="446" t="s">
        <v>175</v>
      </c>
      <c r="C34" s="450">
        <v>1125</v>
      </c>
      <c r="D34" s="448">
        <f>AVERAGE(D11:D28)</f>
        <v>0.16611111111111107</v>
      </c>
      <c r="E34" s="451">
        <f>AVERAGE(E11:E28)</f>
        <v>1095.6111111111111</v>
      </c>
      <c r="F34" s="448">
        <f>AVERAGE(F11:F28)</f>
        <v>0.17</v>
      </c>
      <c r="G34" s="451">
        <f t="shared" ref="G34:J34" si="0">AVERAGE(G11:G28)</f>
        <v>1176.3888888888889</v>
      </c>
      <c r="H34" s="448">
        <f t="shared" si="0"/>
        <v>0.18888888888888886</v>
      </c>
      <c r="I34" s="449">
        <f t="shared" si="0"/>
        <v>1227.2222222222222</v>
      </c>
      <c r="J34" s="448">
        <f t="shared" si="0"/>
        <v>0.19944444444444442</v>
      </c>
      <c r="L34" s="446" t="s">
        <v>175</v>
      </c>
      <c r="M34" s="447">
        <f>AVERAGE(M11:M28)</f>
        <v>273.22222222222223</v>
      </c>
      <c r="N34" s="448">
        <f>AVERAGE(N11:N28)</f>
        <v>6.3888888888888898E-2</v>
      </c>
      <c r="O34" s="449">
        <f t="shared" ref="O34:R34" si="1">AVERAGE(O11:O28)</f>
        <v>278.61111111111109</v>
      </c>
      <c r="P34" s="448">
        <f t="shared" si="1"/>
        <v>6.8333333333333343E-2</v>
      </c>
      <c r="Q34" s="449">
        <f t="shared" si="1"/>
        <v>267.11111111111109</v>
      </c>
      <c r="R34" s="448">
        <f t="shared" si="1"/>
        <v>6.611111111111112E-2</v>
      </c>
      <c r="S34" s="449">
        <f t="shared" ref="S34:T34" si="2">AVERAGE(S11:S28)</f>
        <v>242.55555555555554</v>
      </c>
      <c r="T34" s="448">
        <f t="shared" si="2"/>
        <v>6.7222222222222239E-2</v>
      </c>
    </row>
    <row r="35" spans="2:20" ht="15">
      <c r="B35" s="249" t="s">
        <v>176</v>
      </c>
      <c r="C35" s="426">
        <f>MEDIAN(C11:C28)</f>
        <v>235.5</v>
      </c>
      <c r="D35" s="394">
        <f>MEDIAN(D11:D28)</f>
        <v>0.13</v>
      </c>
      <c r="E35" s="427">
        <f>MEDIAN(E11:E28)</f>
        <v>218.5</v>
      </c>
      <c r="F35" s="394">
        <f>MEDIAN(F11:F28)</f>
        <v>0.14000000000000001</v>
      </c>
      <c r="G35" s="427">
        <f t="shared" ref="G35:J35" si="3">MEDIAN(G11:G28)</f>
        <v>242.5</v>
      </c>
      <c r="H35" s="394">
        <f t="shared" si="3"/>
        <v>0.16999999999999998</v>
      </c>
      <c r="I35" s="395">
        <f t="shared" si="3"/>
        <v>254.5</v>
      </c>
      <c r="J35" s="394">
        <f t="shared" si="3"/>
        <v>0.17499999999999999</v>
      </c>
      <c r="L35" s="249" t="s">
        <v>176</v>
      </c>
      <c r="M35" s="393">
        <f>MEDIAN(M11:M28)</f>
        <v>96.5</v>
      </c>
      <c r="N35" s="394">
        <f t="shared" ref="N35:R35" si="4">MEDIAN(N11:N28)</f>
        <v>7.0000000000000007E-2</v>
      </c>
      <c r="O35" s="395">
        <f t="shared" si="4"/>
        <v>88</v>
      </c>
      <c r="P35" s="394">
        <f t="shared" si="4"/>
        <v>7.0000000000000007E-2</v>
      </c>
      <c r="Q35" s="395">
        <f t="shared" si="4"/>
        <v>89</v>
      </c>
      <c r="R35" s="394">
        <f t="shared" si="4"/>
        <v>6.5000000000000002E-2</v>
      </c>
      <c r="S35" s="395">
        <f t="shared" ref="S35:T35" si="5">MEDIAN(S11:S28)</f>
        <v>92</v>
      </c>
      <c r="T35" s="394">
        <f t="shared" si="5"/>
        <v>7.0000000000000007E-2</v>
      </c>
    </row>
    <row r="36" spans="2:20" ht="15">
      <c r="B36" s="225" t="s">
        <v>173</v>
      </c>
      <c r="C36" s="257">
        <f>STDEV(C11:C28)</f>
        <v>2951.1026547859983</v>
      </c>
      <c r="D36" s="345">
        <f>STDEV(D11:D28)</f>
        <v>0.14250444322851585</v>
      </c>
      <c r="E36" s="258">
        <f>STDEV(E11:E28)</f>
        <v>3010.9117075160998</v>
      </c>
      <c r="F36" s="345">
        <f>STDEV(F11:F28)</f>
        <v>0.14446656441991734</v>
      </c>
      <c r="G36" s="258">
        <f t="shared" ref="G36:J36" si="6">STDEV(G11:G28)</f>
        <v>3154.1403068290097</v>
      </c>
      <c r="H36" s="345">
        <f t="shared" si="6"/>
        <v>0.15028948101771852</v>
      </c>
      <c r="I36" s="87">
        <f t="shared" si="6"/>
        <v>3326.0623522781152</v>
      </c>
      <c r="J36" s="345">
        <f t="shared" si="6"/>
        <v>0.15824300829168603</v>
      </c>
      <c r="L36" s="225" t="s">
        <v>173</v>
      </c>
      <c r="M36" s="86">
        <f>STDEV(M11:M28)</f>
        <v>454.65029296030247</v>
      </c>
      <c r="N36" s="345">
        <f t="shared" ref="N36:R36" si="7">STDEV(N11:N28)</f>
        <v>3.3102139417066814E-2</v>
      </c>
      <c r="O36" s="87">
        <f t="shared" si="7"/>
        <v>424.97503579122343</v>
      </c>
      <c r="P36" s="345">
        <f t="shared" si="7"/>
        <v>3.347518835337774E-2</v>
      </c>
      <c r="Q36" s="87">
        <f t="shared" si="7"/>
        <v>418.52048778143524</v>
      </c>
      <c r="R36" s="345">
        <f t="shared" si="7"/>
        <v>3.31021394170668E-2</v>
      </c>
      <c r="S36" s="87">
        <f t="shared" ref="S36:T36" si="8">STDEV(S11:S28)</f>
        <v>348.839963681683</v>
      </c>
      <c r="T36" s="345">
        <f t="shared" si="8"/>
        <v>3.426635385528997E-2</v>
      </c>
    </row>
    <row r="39" spans="2:20" ht="19" thickBot="1">
      <c r="I39" s="280"/>
    </row>
    <row r="40" spans="2:20" ht="19" thickBot="1">
      <c r="B40" s="647" t="s">
        <v>180</v>
      </c>
      <c r="C40" s="648"/>
      <c r="D40" s="648"/>
      <c r="E40" s="648"/>
      <c r="F40" s="648"/>
      <c r="G40" s="648"/>
      <c r="H40" s="649"/>
      <c r="I40" s="281"/>
    </row>
    <row r="41" spans="2:20">
      <c r="B41" s="35" t="s">
        <v>150</v>
      </c>
      <c r="C41" s="34" t="s">
        <v>179</v>
      </c>
      <c r="D41" s="34" t="s">
        <v>181</v>
      </c>
      <c r="E41" s="34" t="s">
        <v>182</v>
      </c>
      <c r="F41" s="84"/>
      <c r="H41" s="84"/>
    </row>
    <row r="42" spans="2:20" ht="15">
      <c r="B42" s="5" t="s">
        <v>156</v>
      </c>
      <c r="C42" s="8">
        <v>0.1</v>
      </c>
      <c r="D42" s="8">
        <v>0.1</v>
      </c>
      <c r="E42" s="8">
        <v>0.1</v>
      </c>
    </row>
    <row r="43" spans="2:20" ht="15">
      <c r="B43" s="4" t="s">
        <v>157</v>
      </c>
      <c r="C43" s="11">
        <v>0.15</v>
      </c>
      <c r="D43" s="11">
        <v>0.2</v>
      </c>
      <c r="E43" s="11">
        <v>0.19</v>
      </c>
    </row>
    <row r="44" spans="2:20" ht="15">
      <c r="B44" s="5" t="s">
        <v>158</v>
      </c>
      <c r="C44" s="8">
        <v>0.11</v>
      </c>
      <c r="D44" s="8">
        <v>0.13</v>
      </c>
      <c r="E44" s="8">
        <v>0.15</v>
      </c>
    </row>
    <row r="45" spans="2:20" ht="15">
      <c r="B45" s="4" t="s">
        <v>159</v>
      </c>
      <c r="C45" s="11">
        <v>0.04</v>
      </c>
      <c r="D45" s="11">
        <v>0.04</v>
      </c>
      <c r="E45" s="11">
        <v>0.04</v>
      </c>
    </row>
    <row r="46" spans="2:20" ht="15">
      <c r="B46" s="5" t="s">
        <v>160</v>
      </c>
      <c r="C46" s="8">
        <v>0.09</v>
      </c>
      <c r="D46" s="8">
        <v>0.09</v>
      </c>
      <c r="E46" s="8">
        <v>0.1</v>
      </c>
    </row>
    <row r="47" spans="2:20" ht="15">
      <c r="B47" s="4" t="s">
        <v>172</v>
      </c>
      <c r="C47" s="11">
        <v>0.25</v>
      </c>
      <c r="D47" s="11">
        <v>0.24</v>
      </c>
      <c r="E47" s="11">
        <v>0.21</v>
      </c>
    </row>
    <row r="48" spans="2:20" ht="15">
      <c r="B48" s="5" t="s">
        <v>161</v>
      </c>
      <c r="C48" s="8">
        <v>0.23</v>
      </c>
      <c r="D48" s="8">
        <v>0.21</v>
      </c>
      <c r="E48" s="8">
        <v>0.25</v>
      </c>
    </row>
    <row r="49" spans="2:5" ht="15">
      <c r="B49" s="4" t="s">
        <v>162</v>
      </c>
      <c r="C49" s="11">
        <v>0.15</v>
      </c>
      <c r="D49" s="11">
        <v>0.15</v>
      </c>
      <c r="E49" s="11">
        <v>0.22</v>
      </c>
    </row>
    <row r="50" spans="2:5" ht="15">
      <c r="B50" s="5" t="s">
        <v>163</v>
      </c>
      <c r="C50" s="8">
        <v>7.0000000000000007E-2</v>
      </c>
      <c r="D50" s="8">
        <v>0.06</v>
      </c>
      <c r="E50" s="8">
        <v>7.0000000000000007E-2</v>
      </c>
    </row>
    <row r="51" spans="2:5" ht="15">
      <c r="B51" s="4" t="s">
        <v>164</v>
      </c>
      <c r="C51" s="11">
        <v>0.16</v>
      </c>
      <c r="D51" s="11">
        <v>0.17</v>
      </c>
      <c r="E51" s="11">
        <v>0.2</v>
      </c>
    </row>
    <row r="52" spans="2:5" ht="15">
      <c r="B52" s="5" t="s">
        <v>165</v>
      </c>
      <c r="C52" s="8">
        <v>0.18</v>
      </c>
      <c r="D52" s="8">
        <v>0.2</v>
      </c>
      <c r="E52" s="8">
        <v>0.21</v>
      </c>
    </row>
    <row r="53" spans="2:5" ht="15">
      <c r="B53" s="4" t="s">
        <v>166</v>
      </c>
      <c r="C53" s="11">
        <v>0.04</v>
      </c>
      <c r="D53" s="11">
        <v>0.04</v>
      </c>
      <c r="E53" s="11">
        <v>0.05</v>
      </c>
    </row>
    <row r="54" spans="2:5" ht="15">
      <c r="B54" s="5" t="s">
        <v>167</v>
      </c>
      <c r="C54" s="8">
        <v>0.28999999999999998</v>
      </c>
      <c r="D54" s="8">
        <v>0.3</v>
      </c>
      <c r="E54" s="8">
        <v>0.34</v>
      </c>
    </row>
    <row r="55" spans="2:5" ht="15">
      <c r="B55" s="4" t="s">
        <v>168</v>
      </c>
      <c r="C55" s="11">
        <v>0.65</v>
      </c>
      <c r="D55" s="11">
        <v>0.66</v>
      </c>
      <c r="E55" s="11">
        <v>0.68</v>
      </c>
    </row>
    <row r="56" spans="2:5" ht="15">
      <c r="B56" s="5" t="s">
        <v>169</v>
      </c>
      <c r="C56" s="8">
        <v>0.11</v>
      </c>
      <c r="D56" s="8">
        <v>0.1</v>
      </c>
      <c r="E56" s="8">
        <v>0.13</v>
      </c>
    </row>
    <row r="57" spans="2:5" ht="15">
      <c r="B57" s="4" t="s">
        <v>170</v>
      </c>
      <c r="C57" s="11">
        <v>0.08</v>
      </c>
      <c r="D57" s="11">
        <v>0.1</v>
      </c>
      <c r="E57" s="11">
        <v>0.11</v>
      </c>
    </row>
    <row r="58" spans="2:5" ht="16" thickBot="1">
      <c r="B58" s="6" t="s">
        <v>171</v>
      </c>
      <c r="C58" s="17">
        <v>0.05</v>
      </c>
      <c r="D58" s="17">
        <v>0.04</v>
      </c>
      <c r="E58" s="17">
        <v>0.05</v>
      </c>
    </row>
  </sheetData>
  <mergeCells count="23">
    <mergeCell ref="B40:H40"/>
    <mergeCell ref="Q32:R32"/>
    <mergeCell ref="C9:D9"/>
    <mergeCell ref="E9:F9"/>
    <mergeCell ref="G9:H9"/>
    <mergeCell ref="C32:D32"/>
    <mergeCell ref="E32:F32"/>
    <mergeCell ref="G32:H32"/>
    <mergeCell ref="M32:N32"/>
    <mergeCell ref="O32:P32"/>
    <mergeCell ref="B9:B10"/>
    <mergeCell ref="L9:L10"/>
    <mergeCell ref="I32:J32"/>
    <mergeCell ref="I9:J9"/>
    <mergeCell ref="L7:T7"/>
    <mergeCell ref="L8:T8"/>
    <mergeCell ref="B7:J7"/>
    <mergeCell ref="B8:J8"/>
    <mergeCell ref="S32:T32"/>
    <mergeCell ref="S9:T9"/>
    <mergeCell ref="M9:N9"/>
    <mergeCell ref="O9:P9"/>
    <mergeCell ref="Q9:R9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"/>
  <sheetViews>
    <sheetView showGridLines="0" workbookViewId="0">
      <selection activeCell="R19" sqref="R19"/>
    </sheetView>
  </sheetViews>
  <sheetFormatPr baseColWidth="10" defaultColWidth="8.83203125" defaultRowHeight="14" x14ac:dyDescent="0"/>
  <cols>
    <col min="1" max="1" width="27.6640625" bestFit="1" customWidth="1"/>
    <col min="9" max="15" width="8" customWidth="1"/>
    <col min="16" max="16" width="9.5" bestFit="1" customWidth="1"/>
  </cols>
  <sheetData>
    <row r="1" spans="1:18" ht="39" customHeight="1">
      <c r="A1" s="664" t="s">
        <v>111</v>
      </c>
      <c r="B1" s="665"/>
      <c r="C1" s="665"/>
      <c r="D1" s="665"/>
      <c r="E1" s="665"/>
      <c r="F1" s="665"/>
      <c r="G1" s="666"/>
      <c r="I1" s="638" t="s">
        <v>111</v>
      </c>
      <c r="J1" s="639"/>
      <c r="K1" s="639"/>
      <c r="L1" s="639"/>
      <c r="M1" s="639"/>
      <c r="N1" s="639"/>
      <c r="O1" s="640"/>
    </row>
    <row r="2" spans="1:18" s="131" customFormat="1" ht="19.5" customHeight="1" thickBot="1">
      <c r="A2" s="671" t="s">
        <v>103</v>
      </c>
      <c r="B2" s="672"/>
      <c r="C2" s="672"/>
      <c r="D2" s="672"/>
      <c r="E2" s="672"/>
      <c r="F2" s="672"/>
      <c r="G2" s="673"/>
      <c r="I2" s="655" t="s">
        <v>124</v>
      </c>
      <c r="J2" s="656"/>
      <c r="K2" s="656"/>
      <c r="L2" s="656"/>
      <c r="M2" s="656"/>
      <c r="N2" s="656"/>
      <c r="O2" s="657"/>
    </row>
    <row r="3" spans="1:18" ht="15" customHeight="1">
      <c r="A3" s="674" t="s">
        <v>150</v>
      </c>
      <c r="B3" s="667" t="s">
        <v>94</v>
      </c>
      <c r="C3" s="668"/>
      <c r="D3" s="669" t="s">
        <v>224</v>
      </c>
      <c r="E3" s="670"/>
      <c r="F3" s="667" t="s">
        <v>194</v>
      </c>
      <c r="G3" s="668"/>
      <c r="I3" s="658" t="s">
        <v>150</v>
      </c>
      <c r="J3" s="660" t="s">
        <v>94</v>
      </c>
      <c r="K3" s="599"/>
      <c r="L3" s="592" t="s">
        <v>224</v>
      </c>
      <c r="M3" s="581"/>
      <c r="N3" s="660" t="s">
        <v>194</v>
      </c>
      <c r="O3" s="599"/>
    </row>
    <row r="4" spans="1:18" ht="16" thickBot="1">
      <c r="A4" s="675"/>
      <c r="B4" s="216" t="s">
        <v>206</v>
      </c>
      <c r="C4" s="217" t="s">
        <v>207</v>
      </c>
      <c r="D4" s="216" t="s">
        <v>206</v>
      </c>
      <c r="E4" s="217" t="s">
        <v>207</v>
      </c>
      <c r="F4" s="216" t="s">
        <v>206</v>
      </c>
      <c r="G4" s="217" t="s">
        <v>207</v>
      </c>
      <c r="I4" s="659"/>
      <c r="J4" s="361" t="s">
        <v>126</v>
      </c>
      <c r="K4" s="362" t="s">
        <v>127</v>
      </c>
      <c r="L4" s="361" t="s">
        <v>126</v>
      </c>
      <c r="M4" s="362" t="s">
        <v>127</v>
      </c>
      <c r="N4" s="361" t="s">
        <v>126</v>
      </c>
      <c r="O4" s="362" t="s">
        <v>127</v>
      </c>
      <c r="R4" s="343" t="s">
        <v>123</v>
      </c>
    </row>
    <row r="5" spans="1:18" ht="15">
      <c r="A5" s="5" t="s">
        <v>156</v>
      </c>
      <c r="B5" s="7">
        <v>560</v>
      </c>
      <c r="C5" s="8">
        <v>0.1</v>
      </c>
      <c r="D5" s="7">
        <v>279</v>
      </c>
      <c r="E5" s="146">
        <v>0.05</v>
      </c>
      <c r="F5" s="148">
        <v>839</v>
      </c>
      <c r="G5" s="149">
        <v>0.03</v>
      </c>
      <c r="I5" s="405" t="s">
        <v>132</v>
      </c>
      <c r="J5" s="9">
        <v>620</v>
      </c>
      <c r="K5" s="260">
        <v>0.11</v>
      </c>
      <c r="L5" s="9">
        <v>265</v>
      </c>
      <c r="M5" s="260">
        <v>0.05</v>
      </c>
      <c r="N5" s="9">
        <f t="shared" ref="N5:N22" si="0">J5+L5</f>
        <v>885</v>
      </c>
      <c r="O5" s="260">
        <f t="shared" ref="O5:O22" si="1">N5/R5</f>
        <v>0.15445026178010471</v>
      </c>
      <c r="R5" s="9">
        <v>5730</v>
      </c>
    </row>
    <row r="6" spans="1:18" ht="15">
      <c r="A6" s="4" t="s">
        <v>157</v>
      </c>
      <c r="B6" s="10">
        <v>624</v>
      </c>
      <c r="C6" s="11">
        <v>0.19</v>
      </c>
      <c r="D6" s="10">
        <v>302</v>
      </c>
      <c r="E6" s="42">
        <v>0.09</v>
      </c>
      <c r="F6" s="10">
        <v>926</v>
      </c>
      <c r="G6" s="11">
        <v>0.04</v>
      </c>
      <c r="I6" s="384" t="s">
        <v>133</v>
      </c>
      <c r="J6" s="12">
        <v>688</v>
      </c>
      <c r="K6" s="209">
        <v>0.21</v>
      </c>
      <c r="L6" s="12">
        <v>264</v>
      </c>
      <c r="M6" s="209">
        <v>0.08</v>
      </c>
      <c r="N6" s="12">
        <f t="shared" si="0"/>
        <v>952</v>
      </c>
      <c r="O6" s="266">
        <f t="shared" si="1"/>
        <v>0.28735285239963781</v>
      </c>
      <c r="R6" s="156">
        <v>3313</v>
      </c>
    </row>
    <row r="7" spans="1:18" ht="15">
      <c r="A7" s="5" t="s">
        <v>158</v>
      </c>
      <c r="B7" s="7">
        <v>128</v>
      </c>
      <c r="C7" s="8">
        <v>0.15</v>
      </c>
      <c r="D7" s="7">
        <v>49</v>
      </c>
      <c r="E7" s="146">
        <v>0.06</v>
      </c>
      <c r="F7" s="7">
        <v>177</v>
      </c>
      <c r="G7" s="8">
        <v>0.01</v>
      </c>
      <c r="I7" s="381" t="s">
        <v>134</v>
      </c>
      <c r="J7" s="9">
        <v>121</v>
      </c>
      <c r="K7" s="260">
        <v>0.15</v>
      </c>
      <c r="L7" s="9">
        <v>52</v>
      </c>
      <c r="M7" s="260">
        <v>7.0000000000000007E-2</v>
      </c>
      <c r="N7" s="9">
        <f t="shared" si="0"/>
        <v>173</v>
      </c>
      <c r="O7" s="260">
        <f t="shared" si="1"/>
        <v>0.21982210927573062</v>
      </c>
      <c r="R7" s="9">
        <v>787</v>
      </c>
    </row>
    <row r="8" spans="1:18" ht="15">
      <c r="A8" s="4" t="s">
        <v>159</v>
      </c>
      <c r="B8" s="10">
        <v>171</v>
      </c>
      <c r="C8" s="11">
        <v>0.04</v>
      </c>
      <c r="D8" s="10">
        <v>90</v>
      </c>
      <c r="E8" s="42">
        <v>0.02</v>
      </c>
      <c r="F8" s="10">
        <v>261</v>
      </c>
      <c r="G8" s="11">
        <v>0.01</v>
      </c>
      <c r="I8" s="384" t="s">
        <v>135</v>
      </c>
      <c r="J8" s="12">
        <v>213</v>
      </c>
      <c r="K8" s="209">
        <v>0.05</v>
      </c>
      <c r="L8" s="12">
        <v>81</v>
      </c>
      <c r="M8" s="209">
        <v>0.02</v>
      </c>
      <c r="N8" s="12">
        <f t="shared" si="0"/>
        <v>294</v>
      </c>
      <c r="O8" s="266">
        <f t="shared" si="1"/>
        <v>6.5073041168658696E-2</v>
      </c>
      <c r="R8" s="156">
        <v>4518</v>
      </c>
    </row>
    <row r="9" spans="1:18" ht="15">
      <c r="A9" s="5" t="s">
        <v>160</v>
      </c>
      <c r="B9" s="7">
        <v>273</v>
      </c>
      <c r="C9" s="8">
        <v>0.1</v>
      </c>
      <c r="D9" s="7">
        <v>72</v>
      </c>
      <c r="E9" s="146">
        <v>0.03</v>
      </c>
      <c r="F9" s="7">
        <v>345</v>
      </c>
      <c r="G9" s="8">
        <v>0.01</v>
      </c>
      <c r="I9" s="381" t="s">
        <v>136</v>
      </c>
      <c r="J9" s="9">
        <v>293</v>
      </c>
      <c r="K9" s="260">
        <v>0.1</v>
      </c>
      <c r="L9" s="9">
        <v>90</v>
      </c>
      <c r="M9" s="260">
        <v>0.03</v>
      </c>
      <c r="N9" s="9">
        <f t="shared" si="0"/>
        <v>383</v>
      </c>
      <c r="O9" s="260">
        <f t="shared" si="1"/>
        <v>0.13321739130434782</v>
      </c>
      <c r="R9" s="9">
        <v>2875</v>
      </c>
    </row>
    <row r="10" spans="1:18" ht="15">
      <c r="A10" s="4" t="s">
        <v>172</v>
      </c>
      <c r="B10" s="10">
        <v>313</v>
      </c>
      <c r="C10" s="11">
        <v>0.21</v>
      </c>
      <c r="D10" s="10">
        <v>107</v>
      </c>
      <c r="E10" s="42">
        <v>7.0000000000000007E-2</v>
      </c>
      <c r="F10" s="10">
        <v>420</v>
      </c>
      <c r="G10" s="11">
        <v>0.02</v>
      </c>
      <c r="I10" s="384" t="s">
        <v>137</v>
      </c>
      <c r="J10" s="12">
        <v>325</v>
      </c>
      <c r="K10" s="209">
        <v>0.22</v>
      </c>
      <c r="L10" s="12">
        <v>120</v>
      </c>
      <c r="M10" s="209">
        <v>0.08</v>
      </c>
      <c r="N10" s="12">
        <f t="shared" si="0"/>
        <v>445</v>
      </c>
      <c r="O10" s="266">
        <f t="shared" si="1"/>
        <v>0.30416951469583048</v>
      </c>
      <c r="R10" s="156">
        <v>1463</v>
      </c>
    </row>
    <row r="11" spans="1:18" ht="15">
      <c r="A11" s="5" t="s">
        <v>161</v>
      </c>
      <c r="B11" s="7">
        <v>212</v>
      </c>
      <c r="C11" s="8">
        <v>0.25</v>
      </c>
      <c r="D11" s="7">
        <v>88</v>
      </c>
      <c r="E11" s="146">
        <v>0.1</v>
      </c>
      <c r="F11" s="7">
        <v>300</v>
      </c>
      <c r="G11" s="8">
        <v>0.01</v>
      </c>
      <c r="I11" s="381" t="s">
        <v>138</v>
      </c>
      <c r="J11" s="9">
        <v>216</v>
      </c>
      <c r="K11" s="260">
        <v>0.25</v>
      </c>
      <c r="L11" s="9">
        <v>83</v>
      </c>
      <c r="M11" s="260">
        <v>0.1</v>
      </c>
      <c r="N11" s="9">
        <f t="shared" si="0"/>
        <v>299</v>
      </c>
      <c r="O11" s="260">
        <f t="shared" si="1"/>
        <v>0.34526558891454967</v>
      </c>
      <c r="R11" s="9">
        <v>866</v>
      </c>
    </row>
    <row r="12" spans="1:18" ht="15">
      <c r="A12" s="4" t="s">
        <v>162</v>
      </c>
      <c r="B12" s="145">
        <v>1683</v>
      </c>
      <c r="C12" s="11">
        <v>0.22</v>
      </c>
      <c r="D12" s="10">
        <v>710</v>
      </c>
      <c r="E12" s="42">
        <v>0.09</v>
      </c>
      <c r="F12" s="145">
        <v>2393</v>
      </c>
      <c r="G12" s="11">
        <v>0.09</v>
      </c>
      <c r="I12" s="384" t="s">
        <v>139</v>
      </c>
      <c r="J12" s="262">
        <v>1440</v>
      </c>
      <c r="K12" s="209">
        <v>0.19</v>
      </c>
      <c r="L12" s="12">
        <v>557</v>
      </c>
      <c r="M12" s="209">
        <v>0.08</v>
      </c>
      <c r="N12" s="262">
        <f t="shared" si="0"/>
        <v>1997</v>
      </c>
      <c r="O12" s="266">
        <f t="shared" si="1"/>
        <v>0.26990133801865118</v>
      </c>
      <c r="R12" s="264">
        <v>7399</v>
      </c>
    </row>
    <row r="13" spans="1:18" s="131" customFormat="1" ht="15">
      <c r="A13" s="4"/>
      <c r="B13" s="145"/>
      <c r="C13" s="11"/>
      <c r="D13" s="10"/>
      <c r="E13" s="42"/>
      <c r="F13" s="145"/>
      <c r="G13" s="11"/>
      <c r="I13" s="381" t="s">
        <v>140</v>
      </c>
      <c r="J13" s="155">
        <v>101</v>
      </c>
      <c r="K13" s="260">
        <v>0.33</v>
      </c>
      <c r="L13" s="9">
        <v>47</v>
      </c>
      <c r="M13" s="260">
        <v>0.15</v>
      </c>
      <c r="N13" s="155">
        <f t="shared" si="0"/>
        <v>148</v>
      </c>
      <c r="O13" s="260">
        <f t="shared" si="1"/>
        <v>0.47896440129449835</v>
      </c>
      <c r="R13" s="264">
        <v>309</v>
      </c>
    </row>
    <row r="14" spans="1:18" ht="15">
      <c r="A14" s="5" t="s">
        <v>163</v>
      </c>
      <c r="B14" s="7">
        <v>125</v>
      </c>
      <c r="C14" s="8">
        <v>7.0000000000000007E-2</v>
      </c>
      <c r="D14" s="7">
        <v>77</v>
      </c>
      <c r="E14" s="146">
        <v>0.04</v>
      </c>
      <c r="F14" s="7">
        <v>202</v>
      </c>
      <c r="G14" s="8">
        <v>0.01</v>
      </c>
      <c r="I14" s="382" t="s">
        <v>141</v>
      </c>
      <c r="J14" s="156">
        <v>117</v>
      </c>
      <c r="K14" s="266">
        <v>0.06</v>
      </c>
      <c r="L14" s="156">
        <v>56</v>
      </c>
      <c r="M14" s="266">
        <v>0.03</v>
      </c>
      <c r="N14" s="156">
        <f t="shared" si="0"/>
        <v>173</v>
      </c>
      <c r="O14" s="266">
        <f t="shared" si="1"/>
        <v>8.8355464759959146E-2</v>
      </c>
      <c r="R14" s="9">
        <v>1958</v>
      </c>
    </row>
    <row r="15" spans="1:18" ht="15">
      <c r="A15" s="4" t="s">
        <v>164</v>
      </c>
      <c r="B15" s="145">
        <v>1774</v>
      </c>
      <c r="C15" s="11">
        <v>0.2</v>
      </c>
      <c r="D15" s="10">
        <v>677</v>
      </c>
      <c r="E15" s="42">
        <v>0.08</v>
      </c>
      <c r="F15" s="145">
        <v>2451</v>
      </c>
      <c r="G15" s="11">
        <v>0.09</v>
      </c>
      <c r="I15" s="381" t="s">
        <v>142</v>
      </c>
      <c r="J15" s="155">
        <v>1842</v>
      </c>
      <c r="K15" s="260">
        <v>0.21</v>
      </c>
      <c r="L15" s="9">
        <v>643</v>
      </c>
      <c r="M15" s="260">
        <v>7.0000000000000007E-2</v>
      </c>
      <c r="N15" s="155">
        <f t="shared" si="0"/>
        <v>2485</v>
      </c>
      <c r="O15" s="260">
        <f t="shared" si="1"/>
        <v>0.26498187246747706</v>
      </c>
      <c r="R15" s="264">
        <v>9378</v>
      </c>
    </row>
    <row r="16" spans="1:18" ht="15">
      <c r="A16" s="5" t="s">
        <v>165</v>
      </c>
      <c r="B16" s="7">
        <v>199</v>
      </c>
      <c r="C16" s="8">
        <v>0.21</v>
      </c>
      <c r="D16" s="7">
        <v>56</v>
      </c>
      <c r="E16" s="146">
        <v>0.06</v>
      </c>
      <c r="F16" s="7">
        <v>255</v>
      </c>
      <c r="G16" s="8">
        <v>0.01</v>
      </c>
      <c r="I16" s="382" t="s">
        <v>143</v>
      </c>
      <c r="J16" s="156">
        <v>202</v>
      </c>
      <c r="K16" s="266">
        <v>0.22</v>
      </c>
      <c r="L16" s="156">
        <v>94</v>
      </c>
      <c r="M16" s="266">
        <v>0.1</v>
      </c>
      <c r="N16" s="156">
        <f t="shared" si="0"/>
        <v>296</v>
      </c>
      <c r="O16" s="266">
        <f t="shared" si="1"/>
        <v>0.31896551724137934</v>
      </c>
      <c r="R16" s="9">
        <v>928</v>
      </c>
    </row>
    <row r="17" spans="1:51" ht="15">
      <c r="A17" s="4" t="s">
        <v>166</v>
      </c>
      <c r="B17" s="10">
        <v>75</v>
      </c>
      <c r="C17" s="11">
        <v>0.05</v>
      </c>
      <c r="D17" s="10">
        <v>29</v>
      </c>
      <c r="E17" s="42">
        <v>0.02</v>
      </c>
      <c r="F17" s="10">
        <v>104</v>
      </c>
      <c r="G17" s="11">
        <v>0</v>
      </c>
      <c r="I17" s="381" t="s">
        <v>144</v>
      </c>
      <c r="J17" s="9">
        <v>66</v>
      </c>
      <c r="K17" s="260">
        <v>0.04</v>
      </c>
      <c r="L17" s="9">
        <v>29</v>
      </c>
      <c r="M17" s="260">
        <v>0.02</v>
      </c>
      <c r="N17" s="9">
        <f t="shared" si="0"/>
        <v>95</v>
      </c>
      <c r="O17" s="260">
        <f t="shared" si="1"/>
        <v>5.8569667077681874E-2</v>
      </c>
      <c r="R17" s="156">
        <v>1622</v>
      </c>
    </row>
    <row r="18" spans="1:51" ht="15">
      <c r="A18" s="5" t="s">
        <v>167</v>
      </c>
      <c r="B18" s="7">
        <v>537</v>
      </c>
      <c r="C18" s="8">
        <v>0.34</v>
      </c>
      <c r="D18" s="7">
        <v>123</v>
      </c>
      <c r="E18" s="146">
        <v>0.08</v>
      </c>
      <c r="F18" s="7">
        <v>660</v>
      </c>
      <c r="G18" s="8">
        <v>0.03</v>
      </c>
      <c r="I18" s="382" t="s">
        <v>145</v>
      </c>
      <c r="J18" s="156">
        <v>535</v>
      </c>
      <c r="K18" s="266">
        <v>0.36</v>
      </c>
      <c r="L18" s="156">
        <v>145</v>
      </c>
      <c r="M18" s="266">
        <v>0.1</v>
      </c>
      <c r="N18" s="156">
        <f t="shared" si="0"/>
        <v>680</v>
      </c>
      <c r="O18" s="266">
        <f t="shared" si="1"/>
        <v>0.4582210242587601</v>
      </c>
      <c r="R18" s="9">
        <v>1484</v>
      </c>
    </row>
    <row r="19" spans="1:51" ht="15">
      <c r="A19" s="4" t="s">
        <v>168</v>
      </c>
      <c r="B19" s="145">
        <v>13654</v>
      </c>
      <c r="C19" s="11">
        <v>0.68</v>
      </c>
      <c r="D19" s="145">
        <v>1734</v>
      </c>
      <c r="E19" s="42">
        <v>0.09</v>
      </c>
      <c r="F19" s="145">
        <v>15388</v>
      </c>
      <c r="G19" s="11">
        <v>0.6</v>
      </c>
      <c r="I19" s="381" t="s">
        <v>146</v>
      </c>
      <c r="J19" s="155">
        <v>14415</v>
      </c>
      <c r="K19" s="260">
        <v>0.72</v>
      </c>
      <c r="L19" s="155">
        <v>1455</v>
      </c>
      <c r="M19" s="260">
        <v>7.0000000000000007E-2</v>
      </c>
      <c r="N19" s="155">
        <f t="shared" si="0"/>
        <v>15870</v>
      </c>
      <c r="O19" s="260">
        <f t="shared" si="1"/>
        <v>0.79505034817894893</v>
      </c>
      <c r="R19" s="9">
        <v>19961</v>
      </c>
    </row>
    <row r="20" spans="1:51" ht="15">
      <c r="A20" s="5" t="s">
        <v>169</v>
      </c>
      <c r="B20" s="7">
        <v>145</v>
      </c>
      <c r="C20" s="8">
        <v>0.13</v>
      </c>
      <c r="D20" s="7">
        <v>86</v>
      </c>
      <c r="E20" s="146">
        <v>0.08</v>
      </c>
      <c r="F20" s="7">
        <v>231</v>
      </c>
      <c r="G20" s="8">
        <v>0.01</v>
      </c>
      <c r="I20" s="382" t="s">
        <v>147</v>
      </c>
      <c r="J20" s="156">
        <v>162</v>
      </c>
      <c r="K20" s="266">
        <v>0.16</v>
      </c>
      <c r="L20" s="156">
        <v>81</v>
      </c>
      <c r="M20" s="266">
        <v>0.08</v>
      </c>
      <c r="N20" s="156">
        <f t="shared" si="0"/>
        <v>243</v>
      </c>
      <c r="O20" s="266">
        <f t="shared" si="1"/>
        <v>0.23320537428023033</v>
      </c>
      <c r="R20" s="9">
        <v>1042</v>
      </c>
    </row>
    <row r="21" spans="1:51" ht="15">
      <c r="A21" s="4" t="s">
        <v>170</v>
      </c>
      <c r="B21" s="10">
        <v>522</v>
      </c>
      <c r="C21" s="11">
        <v>0.11</v>
      </c>
      <c r="D21" s="10">
        <v>226</v>
      </c>
      <c r="E21" s="42">
        <v>0.05</v>
      </c>
      <c r="F21" s="10">
        <v>748</v>
      </c>
      <c r="G21" s="11">
        <v>0.03</v>
      </c>
      <c r="I21" s="381" t="s">
        <v>148</v>
      </c>
      <c r="J21" s="9">
        <v>601</v>
      </c>
      <c r="K21" s="260">
        <v>0.13</v>
      </c>
      <c r="L21" s="9">
        <v>251</v>
      </c>
      <c r="M21" s="260">
        <v>0.05</v>
      </c>
      <c r="N21" s="9">
        <f t="shared" si="0"/>
        <v>852</v>
      </c>
      <c r="O21" s="260">
        <f t="shared" si="1"/>
        <v>0.1710843373493976</v>
      </c>
      <c r="R21" s="156">
        <v>4980</v>
      </c>
    </row>
    <row r="22" spans="1:51" ht="16" thickBot="1">
      <c r="A22" s="6" t="s">
        <v>171</v>
      </c>
      <c r="B22" s="16">
        <v>90</v>
      </c>
      <c r="C22" s="17">
        <v>0.05</v>
      </c>
      <c r="D22" s="16">
        <v>57</v>
      </c>
      <c r="E22" s="147">
        <v>0.03</v>
      </c>
      <c r="F22" s="16">
        <v>147</v>
      </c>
      <c r="G22" s="17">
        <v>0.01</v>
      </c>
      <c r="I22" s="385" t="s">
        <v>149</v>
      </c>
      <c r="J22" s="268">
        <v>133</v>
      </c>
      <c r="K22" s="267">
        <v>0.08</v>
      </c>
      <c r="L22" s="268">
        <v>53</v>
      </c>
      <c r="M22" s="267">
        <v>0.03</v>
      </c>
      <c r="N22" s="268">
        <f t="shared" si="0"/>
        <v>186</v>
      </c>
      <c r="O22" s="267">
        <f t="shared" si="1"/>
        <v>9.9358974358974353E-2</v>
      </c>
      <c r="R22" s="9">
        <v>1872</v>
      </c>
    </row>
    <row r="23" spans="1:51" s="131" customFormat="1" ht="16" thickBot="1">
      <c r="A23" s="19"/>
      <c r="B23" s="156"/>
      <c r="C23" s="196"/>
      <c r="D23" s="156"/>
      <c r="E23" s="196"/>
      <c r="F23" s="156"/>
      <c r="G23" s="196"/>
      <c r="N23" s="156">
        <f>SUM(N5:N22)</f>
        <v>26456</v>
      </c>
    </row>
    <row r="24" spans="1:51" s="131" customFormat="1" ht="15">
      <c r="A24" s="197"/>
      <c r="B24" s="661" t="s">
        <v>94</v>
      </c>
      <c r="C24" s="662"/>
      <c r="D24" s="661" t="s">
        <v>106</v>
      </c>
      <c r="E24" s="662"/>
      <c r="F24" s="663" t="s">
        <v>194</v>
      </c>
      <c r="G24" s="662"/>
      <c r="I24" s="363"/>
      <c r="J24" s="653" t="s">
        <v>94</v>
      </c>
      <c r="K24" s="654"/>
      <c r="L24" s="653" t="s">
        <v>106</v>
      </c>
      <c r="M24" s="654"/>
      <c r="N24" s="653" t="s">
        <v>194</v>
      </c>
      <c r="O24" s="654"/>
      <c r="P24" s="64"/>
    </row>
    <row r="25" spans="1:51" ht="16" thickBot="1">
      <c r="A25" s="227"/>
      <c r="B25" s="198" t="s">
        <v>206</v>
      </c>
      <c r="C25" s="199" t="s">
        <v>207</v>
      </c>
      <c r="D25" s="198" t="s">
        <v>206</v>
      </c>
      <c r="E25" s="199" t="s">
        <v>207</v>
      </c>
      <c r="F25" s="200" t="s">
        <v>206</v>
      </c>
      <c r="G25" s="199" t="s">
        <v>207</v>
      </c>
      <c r="H25" s="64"/>
      <c r="I25" s="364"/>
      <c r="J25" s="270" t="s">
        <v>126</v>
      </c>
      <c r="K25" s="365" t="s">
        <v>127</v>
      </c>
      <c r="L25" s="270" t="s">
        <v>126</v>
      </c>
      <c r="M25" s="365" t="s">
        <v>127</v>
      </c>
      <c r="N25" s="270" t="s">
        <v>126</v>
      </c>
      <c r="O25" s="365" t="s">
        <v>127</v>
      </c>
      <c r="P25" s="64"/>
    </row>
    <row r="26" spans="1:51" s="201" customFormat="1" ht="15">
      <c r="A26" s="228" t="s">
        <v>175</v>
      </c>
      <c r="B26" s="164">
        <v>1240</v>
      </c>
      <c r="C26" s="162">
        <f t="shared" ref="C26:G26" si="2">AVERAGE(C5:C22)</f>
        <v>0.18235294117647058</v>
      </c>
      <c r="D26" s="164">
        <f t="shared" si="2"/>
        <v>280.11764705882354</v>
      </c>
      <c r="E26" s="162">
        <f t="shared" si="2"/>
        <v>6.1176470588235284E-2</v>
      </c>
      <c r="F26" s="80">
        <v>1520</v>
      </c>
      <c r="G26" s="162">
        <f t="shared" si="2"/>
        <v>5.9411764705882351E-2</v>
      </c>
      <c r="H26" s="64"/>
      <c r="I26" s="437" t="s">
        <v>175</v>
      </c>
      <c r="J26" s="438">
        <f>AVERAGE(J5:J22)</f>
        <v>1227.2222222222222</v>
      </c>
      <c r="K26" s="439">
        <f t="shared" ref="K26:O26" si="3">AVERAGE(K5:K22)</f>
        <v>0.19944444444444442</v>
      </c>
      <c r="L26" s="440">
        <f t="shared" si="3"/>
        <v>242.55555555555554</v>
      </c>
      <c r="M26" s="439">
        <f t="shared" si="3"/>
        <v>6.7222222222222239E-2</v>
      </c>
      <c r="N26" s="438">
        <f t="shared" si="3"/>
        <v>1469.7777777777778</v>
      </c>
      <c r="O26" s="439">
        <f t="shared" si="3"/>
        <v>0.26366717104582327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</row>
    <row r="27" spans="1:51" ht="15">
      <c r="A27" s="229" t="s">
        <v>176</v>
      </c>
      <c r="B27" s="165">
        <f>MEDIAN(B5:B22)</f>
        <v>273</v>
      </c>
      <c r="C27" s="163">
        <f t="shared" ref="C27:G27" si="4">MEDIAN(C5:C22)</f>
        <v>0.15</v>
      </c>
      <c r="D27" s="165">
        <f t="shared" si="4"/>
        <v>90</v>
      </c>
      <c r="E27" s="163">
        <f t="shared" si="4"/>
        <v>0.06</v>
      </c>
      <c r="F27" s="81">
        <f t="shared" si="4"/>
        <v>345</v>
      </c>
      <c r="G27" s="163">
        <f t="shared" si="4"/>
        <v>0.01</v>
      </c>
      <c r="H27" s="64"/>
      <c r="I27" s="364" t="s">
        <v>176</v>
      </c>
      <c r="J27" s="424">
        <f>MEDIAN(J5:J22)</f>
        <v>254.5</v>
      </c>
      <c r="K27" s="135">
        <f t="shared" ref="K27:O27" si="5">MEDIAN(K5:K22)</f>
        <v>0.17499999999999999</v>
      </c>
      <c r="L27" s="425">
        <f t="shared" si="5"/>
        <v>92</v>
      </c>
      <c r="M27" s="135">
        <f t="shared" si="5"/>
        <v>7.0000000000000007E-2</v>
      </c>
      <c r="N27" s="424">
        <f t="shared" si="5"/>
        <v>341</v>
      </c>
      <c r="O27" s="135">
        <f t="shared" si="5"/>
        <v>0.24909362337385371</v>
      </c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</row>
    <row r="28" spans="1:51" s="201" customFormat="1" ht="16" thickBot="1">
      <c r="A28" s="230" t="s">
        <v>105</v>
      </c>
      <c r="B28" s="202">
        <v>3239</v>
      </c>
      <c r="C28" s="203">
        <f t="shared" ref="C28:G28" si="6">STDEV(C5:C22)</f>
        <v>0.15225510712964224</v>
      </c>
      <c r="D28" s="202">
        <f t="shared" si="6"/>
        <v>427.63475688269034</v>
      </c>
      <c r="E28" s="203">
        <f t="shared" si="6"/>
        <v>2.6429706993546243E-2</v>
      </c>
      <c r="F28" s="204">
        <v>3644</v>
      </c>
      <c r="G28" s="203">
        <f t="shared" si="6"/>
        <v>0.14179521272927789</v>
      </c>
      <c r="H28" s="64"/>
      <c r="I28" s="366" t="s">
        <v>105</v>
      </c>
      <c r="J28" s="367">
        <f>STDEV(J5:J22)</f>
        <v>3326.0623522781152</v>
      </c>
      <c r="K28" s="322">
        <f t="shared" ref="K28:O28" si="7">STDEV(K5:K22)</f>
        <v>0.15824300829168603</v>
      </c>
      <c r="L28" s="368">
        <f t="shared" si="7"/>
        <v>348.839963681683</v>
      </c>
      <c r="M28" s="322">
        <f t="shared" si="7"/>
        <v>3.426635385528997E-2</v>
      </c>
      <c r="N28" s="367">
        <f t="shared" si="7"/>
        <v>3652.6068459720418</v>
      </c>
      <c r="O28" s="322">
        <f t="shared" si="7"/>
        <v>0.18119437011149145</v>
      </c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</row>
    <row r="32" spans="1:51">
      <c r="M32">
        <v>26456</v>
      </c>
    </row>
  </sheetData>
  <mergeCells count="18">
    <mergeCell ref="B24:C24"/>
    <mergeCell ref="D24:E24"/>
    <mergeCell ref="F24:G24"/>
    <mergeCell ref="A1:G1"/>
    <mergeCell ref="B3:C3"/>
    <mergeCell ref="D3:E3"/>
    <mergeCell ref="F3:G3"/>
    <mergeCell ref="A2:G2"/>
    <mergeCell ref="A3:A4"/>
    <mergeCell ref="J24:K24"/>
    <mergeCell ref="L24:M24"/>
    <mergeCell ref="N24:O24"/>
    <mergeCell ref="I1:O1"/>
    <mergeCell ref="I2:O2"/>
    <mergeCell ref="I3:I4"/>
    <mergeCell ref="J3:K3"/>
    <mergeCell ref="L3:M3"/>
    <mergeCell ref="N3:O3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K43"/>
  <sheetViews>
    <sheetView showGridLines="0" topLeftCell="A5" workbookViewId="0">
      <selection activeCell="I13" sqref="I13"/>
    </sheetView>
  </sheetViews>
  <sheetFormatPr baseColWidth="10" defaultColWidth="8.83203125" defaultRowHeight="14" x14ac:dyDescent="0"/>
  <cols>
    <col min="1" max="1" width="36.5" customWidth="1"/>
    <col min="2" max="2" width="8" customWidth="1"/>
    <col min="3" max="3" width="7.83203125" customWidth="1"/>
    <col min="4" max="4" width="8" customWidth="1"/>
    <col min="5" max="5" width="7.83203125" customWidth="1"/>
    <col min="6" max="6" width="8" customWidth="1"/>
    <col min="7" max="7" width="7.83203125" customWidth="1"/>
    <col min="8" max="8" width="15.33203125" customWidth="1"/>
    <col min="9" max="9" width="45.33203125" customWidth="1"/>
    <col min="10" max="10" width="8.83203125" customWidth="1"/>
  </cols>
  <sheetData>
    <row r="3" spans="8:11" ht="8.25" customHeight="1"/>
    <row r="4" spans="8:11" ht="18">
      <c r="H4" s="269"/>
      <c r="I4" s="269"/>
      <c r="J4" s="269"/>
      <c r="K4" s="269"/>
    </row>
    <row r="5" spans="8:11" ht="17.25" customHeight="1">
      <c r="H5" s="269"/>
      <c r="I5" s="269"/>
      <c r="J5" s="269"/>
      <c r="K5" s="269"/>
    </row>
    <row r="6" spans="8:11" s="131" customFormat="1" ht="18.75" customHeight="1">
      <c r="H6" s="269"/>
      <c r="I6" s="269"/>
      <c r="J6" s="269"/>
      <c r="K6" s="269"/>
    </row>
    <row r="7" spans="8:11" ht="15" customHeight="1">
      <c r="K7" s="111"/>
    </row>
    <row r="8" spans="8:11">
      <c r="K8" s="111"/>
    </row>
    <row r="9" spans="8:11">
      <c r="K9" s="111"/>
    </row>
    <row r="10" spans="8:11">
      <c r="K10" s="111"/>
    </row>
    <row r="11" spans="8:11">
      <c r="K11" s="111"/>
    </row>
    <row r="12" spans="8:11">
      <c r="K12" s="111"/>
    </row>
    <row r="13" spans="8:11" s="131" customFormat="1">
      <c r="K13" s="111"/>
    </row>
    <row r="14" spans="8:11" s="131" customFormat="1">
      <c r="K14" s="111"/>
    </row>
    <row r="17" spans="1:193" s="201" customFormat="1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64"/>
      <c r="EF17" s="64"/>
      <c r="EG17" s="64"/>
      <c r="EH17" s="64"/>
      <c r="EI17" s="64"/>
      <c r="EJ17" s="64"/>
      <c r="EK17" s="64"/>
      <c r="EL17" s="64"/>
      <c r="EM17" s="64"/>
      <c r="EN17" s="64"/>
      <c r="EO17" s="64"/>
      <c r="EP17" s="64"/>
      <c r="EQ17" s="64"/>
      <c r="ER17" s="64"/>
      <c r="ES17" s="64"/>
      <c r="ET17" s="64"/>
      <c r="EU17" s="64"/>
      <c r="EV17" s="64"/>
      <c r="EW17" s="64"/>
      <c r="EX17" s="64"/>
      <c r="EY17" s="64"/>
      <c r="EZ17" s="64"/>
      <c r="FA17" s="64"/>
      <c r="FB17" s="64"/>
      <c r="FC17" s="64"/>
      <c r="FD17" s="64"/>
      <c r="FE17" s="64"/>
      <c r="FF17" s="64"/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/>
      <c r="GI17" s="64"/>
      <c r="GJ17" s="64"/>
      <c r="GK17" s="64"/>
    </row>
    <row r="18" spans="1:193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64"/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64"/>
      <c r="EF18" s="64"/>
      <c r="EG18" s="64"/>
      <c r="EH18" s="64"/>
      <c r="EI18" s="64"/>
      <c r="EJ18" s="64"/>
      <c r="EK18" s="64"/>
      <c r="EL18" s="64"/>
      <c r="EM18" s="64"/>
      <c r="EN18" s="64"/>
      <c r="EO18" s="64"/>
      <c r="EP18" s="64"/>
      <c r="EQ18" s="64"/>
      <c r="ER18" s="64"/>
      <c r="ES18" s="64"/>
      <c r="ET18" s="64"/>
      <c r="EU18" s="64"/>
      <c r="EV18" s="64"/>
      <c r="EW18" s="64"/>
      <c r="EX18" s="64"/>
      <c r="EY18" s="64"/>
      <c r="EZ18" s="64"/>
      <c r="FA18" s="64"/>
      <c r="FB18" s="64"/>
      <c r="FC18" s="64"/>
      <c r="FD18" s="64"/>
      <c r="FE18" s="64"/>
      <c r="FF18" s="64"/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/>
      <c r="FT18" s="64"/>
      <c r="FU18" s="64"/>
      <c r="FV18" s="64"/>
      <c r="FW18" s="64"/>
      <c r="FX18" s="64"/>
      <c r="FY18" s="64"/>
      <c r="FZ18" s="64"/>
      <c r="GA18" s="64"/>
      <c r="GB18" s="64"/>
      <c r="GC18" s="64"/>
      <c r="GD18" s="64"/>
      <c r="GE18" s="64"/>
      <c r="GF18" s="64"/>
      <c r="GG18" s="64"/>
      <c r="GH18" s="64"/>
      <c r="GI18" s="64"/>
      <c r="GJ18" s="64"/>
      <c r="GK18" s="64"/>
    </row>
    <row r="19" spans="1:193" s="319" customFormat="1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64"/>
      <c r="EF19" s="64"/>
      <c r="EG19" s="64"/>
      <c r="EH19" s="64"/>
      <c r="EI19" s="64"/>
      <c r="EJ19" s="64"/>
      <c r="EK19" s="64"/>
      <c r="EL19" s="64"/>
      <c r="EM19" s="64"/>
      <c r="EN19" s="64"/>
      <c r="EO19" s="64"/>
      <c r="EP19" s="64"/>
      <c r="EQ19" s="64"/>
      <c r="ER19" s="64"/>
      <c r="ES19" s="64"/>
      <c r="ET19" s="64"/>
      <c r="EU19" s="64"/>
      <c r="EV19" s="64"/>
      <c r="EW19" s="64"/>
      <c r="EX19" s="64"/>
      <c r="EY19" s="64"/>
      <c r="EZ19" s="64"/>
      <c r="FA19" s="64"/>
      <c r="FB19" s="64"/>
      <c r="FC19" s="64"/>
      <c r="FD19" s="64"/>
      <c r="FE19" s="64"/>
      <c r="FF19" s="64"/>
      <c r="FG19" s="64"/>
      <c r="FH19" s="64"/>
      <c r="FI19" s="64"/>
      <c r="FJ19" s="64"/>
      <c r="FK19" s="64"/>
      <c r="FL19" s="64"/>
      <c r="FM19" s="64"/>
      <c r="FN19" s="64"/>
      <c r="FO19" s="64"/>
      <c r="FP19" s="64"/>
      <c r="FQ19" s="64"/>
      <c r="FR19" s="64"/>
      <c r="FS19" s="64"/>
      <c r="FT19" s="64"/>
      <c r="FU19" s="64"/>
      <c r="FV19" s="64"/>
      <c r="FW19" s="64"/>
      <c r="FX19" s="64"/>
      <c r="FY19" s="64"/>
      <c r="FZ19" s="64"/>
      <c r="GA19" s="64"/>
      <c r="GB19" s="64"/>
      <c r="GC19" s="64"/>
      <c r="GD19" s="64"/>
      <c r="GE19" s="64"/>
      <c r="GF19" s="64"/>
      <c r="GG19" s="64"/>
      <c r="GH19" s="64"/>
      <c r="GI19" s="64"/>
      <c r="GJ19" s="64"/>
      <c r="GK19" s="64"/>
    </row>
    <row r="20" spans="1:193" s="201" customFormat="1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64"/>
      <c r="EF20" s="64"/>
      <c r="EG20" s="64"/>
      <c r="EH20" s="64"/>
      <c r="EI20" s="64"/>
      <c r="EJ20" s="64"/>
      <c r="EK20" s="64"/>
      <c r="EL20" s="64"/>
      <c r="EM20" s="64"/>
      <c r="EN20" s="64"/>
      <c r="EO20" s="64"/>
      <c r="EP20" s="64"/>
      <c r="EQ20" s="64"/>
      <c r="ER20" s="64"/>
      <c r="ES20" s="64"/>
      <c r="ET20" s="64"/>
      <c r="EU20" s="64"/>
      <c r="EV20" s="64"/>
      <c r="EW20" s="64"/>
      <c r="EX20" s="64"/>
      <c r="EY20" s="64"/>
      <c r="EZ20" s="64"/>
      <c r="FA20" s="64"/>
      <c r="FB20" s="64"/>
      <c r="FC20" s="64"/>
      <c r="FD20" s="64"/>
      <c r="FE20" s="64"/>
      <c r="FF20" s="64"/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/>
      <c r="GA20" s="64"/>
      <c r="GB20" s="64"/>
      <c r="GC20" s="64"/>
      <c r="GD20" s="64"/>
      <c r="GE20" s="64"/>
      <c r="GF20" s="64"/>
      <c r="GG20" s="64"/>
      <c r="GH20" s="64"/>
      <c r="GI20" s="64"/>
      <c r="GJ20" s="64"/>
      <c r="GK20" s="64"/>
    </row>
    <row r="21" spans="1:193"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64"/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64"/>
      <c r="EF21" s="64"/>
      <c r="EG21" s="64"/>
      <c r="EH21" s="64"/>
      <c r="EI21" s="64"/>
      <c r="EJ21" s="64"/>
      <c r="EK21" s="64"/>
      <c r="EL21" s="64"/>
      <c r="EM21" s="64"/>
      <c r="EN21" s="64"/>
      <c r="EO21" s="64"/>
      <c r="EP21" s="64"/>
      <c r="EQ21" s="64"/>
      <c r="ER21" s="64"/>
      <c r="ES21" s="64"/>
      <c r="ET21" s="64"/>
      <c r="EU21" s="64"/>
      <c r="EV21" s="64"/>
      <c r="EW21" s="64"/>
      <c r="EX21" s="64"/>
      <c r="EY21" s="64"/>
      <c r="EZ21" s="64"/>
      <c r="FA21" s="64"/>
      <c r="FB21" s="64"/>
      <c r="FC21" s="64"/>
      <c r="FD21" s="64"/>
      <c r="FE21" s="64"/>
      <c r="FF21" s="64"/>
      <c r="FG21" s="64"/>
      <c r="FH21" s="64"/>
      <c r="FI21" s="64"/>
      <c r="FJ21" s="64"/>
      <c r="FK21" s="64"/>
      <c r="FL21" s="64"/>
      <c r="FM21" s="64"/>
      <c r="FN21" s="64"/>
      <c r="FO21" s="64"/>
      <c r="FP21" s="64"/>
      <c r="FQ21" s="64"/>
      <c r="FR21" s="64"/>
      <c r="FS21" s="64"/>
      <c r="FT21" s="64"/>
      <c r="FU21" s="64"/>
      <c r="FV21" s="64"/>
      <c r="FW21" s="64"/>
      <c r="FX21" s="64"/>
      <c r="FY21" s="64"/>
      <c r="FZ21" s="64"/>
      <c r="GA21" s="64"/>
      <c r="GB21" s="64"/>
      <c r="GC21" s="64"/>
      <c r="GD21" s="64"/>
      <c r="GE21" s="64"/>
      <c r="GF21" s="64"/>
      <c r="GG21" s="64"/>
      <c r="GH21" s="64"/>
      <c r="GI21" s="64"/>
      <c r="GJ21" s="64"/>
      <c r="GK21" s="64"/>
    </row>
    <row r="24" spans="1:193">
      <c r="A24" s="676" t="s">
        <v>125</v>
      </c>
      <c r="B24" s="677"/>
      <c r="C24" s="677"/>
      <c r="D24" s="677"/>
      <c r="E24" s="677"/>
      <c r="F24" s="677"/>
      <c r="G24" s="678"/>
    </row>
    <row r="25" spans="1:193">
      <c r="A25" s="679"/>
      <c r="B25" s="680"/>
      <c r="C25" s="680"/>
      <c r="D25" s="680"/>
      <c r="E25" s="680"/>
      <c r="F25" s="680"/>
      <c r="G25" s="681"/>
    </row>
    <row r="26" spans="1:193" ht="18">
      <c r="A26" s="586" t="s">
        <v>112</v>
      </c>
      <c r="B26" s="587"/>
      <c r="C26" s="587"/>
      <c r="D26" s="587"/>
      <c r="E26" s="587"/>
      <c r="F26" s="587"/>
      <c r="G26" s="588"/>
    </row>
    <row r="28" spans="1:193">
      <c r="A28" s="683" t="s">
        <v>178</v>
      </c>
      <c r="B28" s="605" t="s">
        <v>94</v>
      </c>
      <c r="C28" s="606"/>
      <c r="D28" s="605" t="s">
        <v>106</v>
      </c>
      <c r="E28" s="606"/>
      <c r="F28" s="682" t="s">
        <v>194</v>
      </c>
      <c r="G28" s="645"/>
      <c r="H28" s="77" t="s">
        <v>231</v>
      </c>
      <c r="I28" s="111"/>
      <c r="J28" s="111"/>
    </row>
    <row r="29" spans="1:193">
      <c r="A29" s="684"/>
      <c r="B29" s="557" t="s">
        <v>79</v>
      </c>
      <c r="C29" s="558" t="s">
        <v>16</v>
      </c>
      <c r="D29" s="557" t="s">
        <v>79</v>
      </c>
      <c r="E29" s="558" t="s">
        <v>16</v>
      </c>
      <c r="F29" s="557" t="s">
        <v>79</v>
      </c>
      <c r="G29" s="558" t="s">
        <v>16</v>
      </c>
      <c r="H29" s="78"/>
      <c r="I29" s="111"/>
      <c r="J29" s="111"/>
    </row>
    <row r="30" spans="1:193" ht="15">
      <c r="A30" s="326" t="s">
        <v>131</v>
      </c>
      <c r="B30" s="326">
        <v>804</v>
      </c>
      <c r="C30" s="130">
        <v>0.61</v>
      </c>
      <c r="D30" s="326">
        <v>110</v>
      </c>
      <c r="E30" s="130">
        <v>0.08</v>
      </c>
      <c r="F30" s="326">
        <f>B30+D30</f>
        <v>914</v>
      </c>
      <c r="G30" s="428">
        <f>F30/H30</f>
        <v>0.69452887537993924</v>
      </c>
      <c r="H30" s="559">
        <v>1316</v>
      </c>
      <c r="I30" s="111"/>
      <c r="J30" s="111"/>
    </row>
    <row r="31" spans="1:193" ht="15">
      <c r="A31" s="429" t="s">
        <v>57</v>
      </c>
      <c r="B31" s="429">
        <v>958</v>
      </c>
      <c r="C31" s="428">
        <v>0.56999999999999995</v>
      </c>
      <c r="D31" s="429">
        <v>165</v>
      </c>
      <c r="E31" s="428">
        <v>0.1</v>
      </c>
      <c r="F31" s="559">
        <f>B31+D31</f>
        <v>1123</v>
      </c>
      <c r="G31" s="428">
        <f>F31/H31</f>
        <v>0.66726084373143202</v>
      </c>
      <c r="H31" s="376">
        <v>1683</v>
      </c>
      <c r="I31" s="111"/>
      <c r="J31" s="111"/>
    </row>
    <row r="32" spans="1:193" ht="15">
      <c r="A32" s="429" t="s">
        <v>130</v>
      </c>
      <c r="B32" s="429">
        <v>872</v>
      </c>
      <c r="C32" s="428">
        <v>0.76</v>
      </c>
      <c r="D32" s="429">
        <v>63</v>
      </c>
      <c r="E32" s="428">
        <v>0.05</v>
      </c>
      <c r="F32" s="429">
        <f>D32+B32</f>
        <v>935</v>
      </c>
      <c r="G32" s="428">
        <f>F32/H32</f>
        <v>0.81022530329289433</v>
      </c>
      <c r="H32" s="559">
        <v>1154</v>
      </c>
      <c r="I32" s="111"/>
      <c r="J32" s="111"/>
    </row>
    <row r="33" spans="1:10" ht="15">
      <c r="A33" s="429" t="s">
        <v>129</v>
      </c>
      <c r="B33" s="429">
        <v>799</v>
      </c>
      <c r="C33" s="428">
        <v>0.57999999999999996</v>
      </c>
      <c r="D33" s="559">
        <v>137</v>
      </c>
      <c r="E33" s="428">
        <v>0.1</v>
      </c>
      <c r="F33" s="559">
        <f>D33+B33</f>
        <v>936</v>
      </c>
      <c r="G33" s="428">
        <f>F33/H33</f>
        <v>0.6748377793799567</v>
      </c>
      <c r="H33" s="559">
        <v>1387</v>
      </c>
      <c r="I33" s="111"/>
      <c r="J33" s="111"/>
    </row>
    <row r="34" spans="1:10" ht="42">
      <c r="A34" s="231" t="s">
        <v>230</v>
      </c>
      <c r="B34" s="559">
        <v>14415</v>
      </c>
      <c r="C34" s="428">
        <v>0.72</v>
      </c>
      <c r="D34" s="559">
        <v>1455</v>
      </c>
      <c r="E34" s="428">
        <v>7.0000000000000007E-2</v>
      </c>
      <c r="F34" s="559">
        <f>B34+D34</f>
        <v>15870</v>
      </c>
      <c r="G34" s="428">
        <v>0.8</v>
      </c>
      <c r="H34" s="559">
        <v>19961</v>
      </c>
      <c r="I34" s="564" t="s">
        <v>233</v>
      </c>
      <c r="J34" s="111"/>
    </row>
    <row r="35" spans="1:10" ht="15">
      <c r="A35" s="382"/>
      <c r="I35" s="111"/>
      <c r="J35" s="111"/>
    </row>
    <row r="36" spans="1:10">
      <c r="A36" s="77"/>
      <c r="B36" s="605" t="s">
        <v>94</v>
      </c>
      <c r="C36" s="606"/>
      <c r="D36" s="605" t="s">
        <v>106</v>
      </c>
      <c r="E36" s="606"/>
      <c r="F36" s="682" t="s">
        <v>194</v>
      </c>
      <c r="G36" s="645"/>
    </row>
    <row r="37" spans="1:10">
      <c r="A37" s="78"/>
      <c r="B37" s="557" t="s">
        <v>79</v>
      </c>
      <c r="C37" s="558" t="s">
        <v>16</v>
      </c>
      <c r="D37" s="557" t="s">
        <v>79</v>
      </c>
      <c r="E37" s="558" t="s">
        <v>16</v>
      </c>
      <c r="F37" s="557" t="s">
        <v>79</v>
      </c>
      <c r="G37" s="558" t="s">
        <v>16</v>
      </c>
    </row>
    <row r="38" spans="1:10">
      <c r="A38" s="441" t="s">
        <v>175</v>
      </c>
      <c r="B38" s="443">
        <f t="shared" ref="B38:F38" si="0">AVERAGE(B30:B32)</f>
        <v>878</v>
      </c>
      <c r="C38" s="444">
        <f>AVERAGE(C30:C33)</f>
        <v>0.63</v>
      </c>
      <c r="D38" s="445">
        <f t="shared" si="0"/>
        <v>112.66666666666667</v>
      </c>
      <c r="E38" s="444">
        <f>AVERAGE(E30:E33)</f>
        <v>8.249999999999999E-2</v>
      </c>
      <c r="F38" s="445">
        <f t="shared" si="0"/>
        <v>990.66666666666663</v>
      </c>
      <c r="G38" s="444">
        <f>AVERAGE(G30:G33)</f>
        <v>0.71171320044605557</v>
      </c>
      <c r="H38" s="64"/>
      <c r="I38" s="64"/>
      <c r="J38" s="64"/>
    </row>
    <row r="39" spans="1:10">
      <c r="A39" s="442" t="s">
        <v>176</v>
      </c>
      <c r="B39" s="389">
        <f t="shared" ref="B39:F39" si="1">MEDIAN(B30:B32)</f>
        <v>872</v>
      </c>
      <c r="C39" s="390">
        <f>MEDIAN(C30:C33)</f>
        <v>0.59499999999999997</v>
      </c>
      <c r="D39" s="391">
        <f t="shared" si="1"/>
        <v>110</v>
      </c>
      <c r="E39" s="390">
        <f>MEDIAN(E30:E33)</f>
        <v>0.09</v>
      </c>
      <c r="F39" s="391">
        <f t="shared" si="1"/>
        <v>935</v>
      </c>
      <c r="G39" s="390">
        <f>MEDIAN(G30:G33)</f>
        <v>0.68468332737994797</v>
      </c>
      <c r="H39" s="64"/>
      <c r="I39" s="64"/>
      <c r="J39" s="64"/>
    </row>
    <row r="40" spans="1:10">
      <c r="A40" s="111"/>
      <c r="B40" s="278"/>
      <c r="C40" s="392"/>
      <c r="D40" s="278"/>
      <c r="E40" s="392"/>
      <c r="F40" s="278"/>
      <c r="G40" s="392"/>
      <c r="H40" s="64"/>
      <c r="I40" s="64"/>
      <c r="J40" s="64"/>
    </row>
    <row r="41" spans="1:10">
      <c r="A41" s="560" t="s">
        <v>173</v>
      </c>
      <c r="B41" s="561">
        <f t="shared" ref="B41:F41" si="2">STDEV(B30:B32)</f>
        <v>77.175125526298956</v>
      </c>
      <c r="C41" s="562">
        <f>STDEV(C30:C33)</f>
        <v>8.8317608663278216E-2</v>
      </c>
      <c r="D41" s="563">
        <f t="shared" si="2"/>
        <v>51.052260805309416</v>
      </c>
      <c r="E41" s="562">
        <f>STDEV(E30:E33)</f>
        <v>2.3629078131263109E-2</v>
      </c>
      <c r="F41" s="563">
        <f t="shared" si="2"/>
        <v>115.08402727282936</v>
      </c>
      <c r="G41" s="562">
        <f>STDEV(G30:G33)</f>
        <v>6.6672693389848686E-2</v>
      </c>
      <c r="I41" s="64"/>
      <c r="J41" s="64"/>
    </row>
    <row r="42" spans="1:10">
      <c r="A42" s="64"/>
      <c r="B42" s="64"/>
      <c r="C42" s="64"/>
      <c r="D42" s="64"/>
      <c r="E42" s="64"/>
      <c r="F42" s="64"/>
      <c r="G42" s="64"/>
    </row>
    <row r="43" spans="1:10">
      <c r="A43" s="36" t="s">
        <v>229</v>
      </c>
    </row>
  </sheetData>
  <sortState ref="A30:H34">
    <sortCondition descending="1" ref="A30"/>
  </sortState>
  <mergeCells count="9">
    <mergeCell ref="A24:G25"/>
    <mergeCell ref="A26:G26"/>
    <mergeCell ref="B36:C36"/>
    <mergeCell ref="D36:E36"/>
    <mergeCell ref="F36:G36"/>
    <mergeCell ref="A28:A29"/>
    <mergeCell ref="B28:C28"/>
    <mergeCell ref="D28:E28"/>
    <mergeCell ref="F28:G28"/>
  </mergeCells>
  <phoneticPr fontId="16" type="noConversion"/>
  <pageMargins left="0.7" right="0.7" top="0.75" bottom="0.75" header="0.3" footer="0.3"/>
  <pageSetup orientation="portrait" horizontalDpi="4294967293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9"/>
  <sheetViews>
    <sheetView topLeftCell="A14" workbookViewId="0">
      <selection activeCell="B6" sqref="B6:C6"/>
    </sheetView>
  </sheetViews>
  <sheetFormatPr baseColWidth="10" defaultColWidth="8.83203125" defaultRowHeight="14" x14ac:dyDescent="0"/>
  <cols>
    <col min="1" max="1" width="27.6640625" style="111" bestFit="1" customWidth="1"/>
  </cols>
  <sheetData>
    <row r="3" spans="1:3" ht="15">
      <c r="A3" s="19" t="s">
        <v>171</v>
      </c>
      <c r="B3">
        <v>186</v>
      </c>
      <c r="C3" s="132">
        <f>B3/26456</f>
        <v>7.0305412760810404E-3</v>
      </c>
    </row>
    <row r="4" spans="1:3" ht="15">
      <c r="A4" s="261" t="s">
        <v>170</v>
      </c>
      <c r="B4">
        <v>852</v>
      </c>
      <c r="C4" s="132">
        <f t="shared" ref="C4:C20" si="0">B4/26456</f>
        <v>3.2204414877532506E-2</v>
      </c>
    </row>
    <row r="5" spans="1:3" ht="15">
      <c r="A5" s="19" t="s">
        <v>169</v>
      </c>
      <c r="B5">
        <v>243</v>
      </c>
      <c r="C5" s="132">
        <f t="shared" si="0"/>
        <v>9.1850619897187787E-3</v>
      </c>
    </row>
    <row r="6" spans="1:3" ht="15">
      <c r="A6" s="261" t="s">
        <v>168</v>
      </c>
      <c r="B6">
        <v>15870</v>
      </c>
      <c r="C6" s="132">
        <f t="shared" si="0"/>
        <v>0.5998639250075597</v>
      </c>
    </row>
    <row r="7" spans="1:3" ht="15">
      <c r="A7" s="19" t="s">
        <v>167</v>
      </c>
      <c r="B7">
        <v>680</v>
      </c>
      <c r="C7" s="132">
        <f t="shared" si="0"/>
        <v>2.5703054127608104E-2</v>
      </c>
    </row>
    <row r="8" spans="1:3" ht="15">
      <c r="A8" s="261" t="s">
        <v>166</v>
      </c>
      <c r="B8">
        <v>95</v>
      </c>
      <c r="C8" s="132">
        <f t="shared" si="0"/>
        <v>3.590867856062897E-3</v>
      </c>
    </row>
    <row r="9" spans="1:3" ht="15">
      <c r="A9" s="19" t="s">
        <v>165</v>
      </c>
      <c r="B9">
        <v>296</v>
      </c>
      <c r="C9" s="132">
        <f t="shared" si="0"/>
        <v>1.1188388267311764E-2</v>
      </c>
    </row>
    <row r="10" spans="1:3" ht="15">
      <c r="A10" s="261" t="s">
        <v>164</v>
      </c>
      <c r="B10">
        <v>2485</v>
      </c>
      <c r="C10" s="132">
        <f t="shared" si="0"/>
        <v>9.3929543392803141E-2</v>
      </c>
    </row>
    <row r="11" spans="1:3" ht="15">
      <c r="A11" s="19" t="s">
        <v>163</v>
      </c>
      <c r="B11">
        <v>173</v>
      </c>
      <c r="C11" s="132">
        <f t="shared" si="0"/>
        <v>6.5391593589355914E-3</v>
      </c>
    </row>
    <row r="12" spans="1:3" ht="15">
      <c r="A12" s="261" t="s">
        <v>219</v>
      </c>
      <c r="B12">
        <v>148</v>
      </c>
      <c r="C12" s="132">
        <f t="shared" si="0"/>
        <v>5.5941941336558818E-3</v>
      </c>
    </row>
    <row r="13" spans="1:3" ht="15">
      <c r="A13" s="41" t="s">
        <v>162</v>
      </c>
      <c r="B13">
        <v>1997</v>
      </c>
      <c r="C13" s="132">
        <f t="shared" si="0"/>
        <v>7.5483822195343206E-2</v>
      </c>
    </row>
    <row r="14" spans="1:3" ht="15">
      <c r="A14" s="261" t="s">
        <v>161</v>
      </c>
      <c r="B14">
        <v>299</v>
      </c>
      <c r="C14" s="132">
        <f t="shared" si="0"/>
        <v>1.1301784094345329E-2</v>
      </c>
    </row>
    <row r="15" spans="1:3" ht="15">
      <c r="A15" s="41" t="s">
        <v>172</v>
      </c>
      <c r="B15">
        <v>445</v>
      </c>
      <c r="C15" s="132">
        <f t="shared" si="0"/>
        <v>1.6820381009978833E-2</v>
      </c>
    </row>
    <row r="16" spans="1:3" ht="15">
      <c r="A16" s="261" t="s">
        <v>160</v>
      </c>
      <c r="B16">
        <v>383</v>
      </c>
      <c r="C16" s="132">
        <f t="shared" si="0"/>
        <v>1.4476867251285153E-2</v>
      </c>
    </row>
    <row r="17" spans="1:3" ht="15">
      <c r="A17" s="41" t="s">
        <v>159</v>
      </c>
      <c r="B17">
        <v>294</v>
      </c>
      <c r="C17" s="132">
        <f t="shared" si="0"/>
        <v>1.1112791049289385E-2</v>
      </c>
    </row>
    <row r="18" spans="1:3" ht="15">
      <c r="A18" s="261" t="s">
        <v>158</v>
      </c>
      <c r="B18">
        <v>173</v>
      </c>
      <c r="C18" s="132">
        <f t="shared" si="0"/>
        <v>6.5391593589355914E-3</v>
      </c>
    </row>
    <row r="19" spans="1:3" ht="15">
      <c r="A19" s="41" t="s">
        <v>157</v>
      </c>
      <c r="B19">
        <v>952</v>
      </c>
      <c r="C19" s="132">
        <f t="shared" si="0"/>
        <v>3.5984275778651348E-2</v>
      </c>
    </row>
    <row r="20" spans="1:3" ht="15">
      <c r="A20" s="261" t="s">
        <v>156</v>
      </c>
      <c r="B20">
        <v>885</v>
      </c>
      <c r="C20" s="132">
        <f t="shared" si="0"/>
        <v>3.3451768974901722E-2</v>
      </c>
    </row>
    <row r="21" spans="1:3">
      <c r="A21" s="279"/>
    </row>
    <row r="22" spans="1:3">
      <c r="A22" s="279" t="s">
        <v>113</v>
      </c>
      <c r="B22" s="131">
        <v>26456</v>
      </c>
    </row>
    <row r="27" spans="1:3">
      <c r="B27" s="131"/>
    </row>
    <row r="28" spans="1:3">
      <c r="B28" s="131"/>
    </row>
    <row r="29" spans="1:3">
      <c r="B29" s="131"/>
    </row>
    <row r="30" spans="1:3">
      <c r="B30" s="131"/>
    </row>
    <row r="31" spans="1:3">
      <c r="B31" s="131"/>
    </row>
    <row r="32" spans="1:3">
      <c r="B32" s="131"/>
    </row>
    <row r="33" spans="2:2">
      <c r="B33" s="131"/>
    </row>
    <row r="34" spans="2:2">
      <c r="B34" s="131"/>
    </row>
    <row r="35" spans="2:2">
      <c r="B35" s="131"/>
    </row>
    <row r="36" spans="2:2">
      <c r="B36" s="131"/>
    </row>
    <row r="37" spans="2:2">
      <c r="B37" s="131"/>
    </row>
    <row r="38" spans="2:2">
      <c r="B38" s="131"/>
    </row>
    <row r="39" spans="2:2">
      <c r="B39" s="131"/>
    </row>
  </sheetData>
  <sortState ref="A3:A22">
    <sortCondition descending="1" ref="A3:A2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Graduation Rate</vt:lpstr>
      <vt:lpstr>By City </vt:lpstr>
      <vt:lpstr>SCSD Race</vt:lpstr>
      <vt:lpstr>Race&amp;Ethnicity</vt:lpstr>
      <vt:lpstr>Onondaga County Enrollment</vt:lpstr>
      <vt:lpstr>freereducedlunchtrend2007-11</vt:lpstr>
      <vt:lpstr>free&amp;reducedlunch2010-11</vt:lpstr>
      <vt:lpstr>freeandreduced2010-11SYRACUSE</vt:lpstr>
      <vt:lpstr>freereduced2011 bargraph</vt:lpstr>
      <vt:lpstr>eduattBACHELOR</vt:lpstr>
      <vt:lpstr>eduattNATIONAL</vt:lpstr>
      <vt:lpstr>eduattainnaiongraph</vt:lpstr>
      <vt:lpstr>eduatainUPSTATE</vt:lpstr>
      <vt:lpstr>limitedenglish</vt:lpstr>
      <vt:lpstr>attendence</vt:lpstr>
      <vt:lpstr>englishregents</vt:lpstr>
      <vt:lpstr>mathregents</vt:lpstr>
      <vt:lpstr>USHistoryRegents</vt:lpstr>
      <vt:lpstr>freeandreducedSCSD</vt:lpstr>
      <vt:lpstr>globalregents</vt:lpstr>
      <vt:lpstr>science regents</vt:lpstr>
      <vt:lpstr>4 ELA</vt:lpstr>
      <vt:lpstr>ELA Graph</vt:lpstr>
      <vt:lpstr>8 ELA</vt:lpstr>
      <vt:lpstr>4 Math</vt:lpstr>
      <vt:lpstr>Math Graph</vt:lpstr>
      <vt:lpstr>8 Math</vt:lpstr>
      <vt:lpstr>Spending</vt:lpstr>
      <vt:lpstr>Full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Marlsand</dc:creator>
  <cp:lastModifiedBy>Lindsey Forcione</cp:lastModifiedBy>
  <dcterms:created xsi:type="dcterms:W3CDTF">2012-02-20T23:03:30Z</dcterms:created>
  <dcterms:modified xsi:type="dcterms:W3CDTF">2012-12-06T19:57:23Z</dcterms:modified>
</cp:coreProperties>
</file>