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g\WTE\2da versión 2023\soft micro (versión PC)\"/>
    </mc:Choice>
  </mc:AlternateContent>
  <bookViews>
    <workbookView xWindow="0" yWindow="0" windowWidth="23040" windowHeight="9192"/>
  </bookViews>
  <sheets>
    <sheet name="Hoja1" sheetId="1" r:id="rId1"/>
    <sheet name="Calculo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U30" i="1" l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L27" i="1" l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F12" i="1"/>
  <c r="F11" i="1"/>
  <c r="F10" i="1"/>
  <c r="F9" i="1"/>
  <c r="E12" i="1"/>
  <c r="E11" i="1"/>
  <c r="E10" i="1"/>
  <c r="E9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17" i="1"/>
  <c r="O28" i="1"/>
  <c r="O29" i="1"/>
  <c r="O30" i="1"/>
  <c r="O18" i="1"/>
  <c r="O19" i="1"/>
  <c r="O20" i="1"/>
  <c r="O21" i="1"/>
  <c r="O22" i="1"/>
  <c r="O23" i="1"/>
  <c r="O24" i="1"/>
  <c r="O25" i="1"/>
  <c r="O26" i="1"/>
  <c r="O27" i="1"/>
  <c r="O17" i="1"/>
  <c r="F2" i="1" l="1"/>
  <c r="I2" i="1" l="1"/>
  <c r="L24" i="1"/>
  <c r="J4" i="1" l="1"/>
  <c r="J9" i="1" s="1"/>
  <c r="J3" i="1"/>
  <c r="J2" i="1"/>
  <c r="F4" i="1"/>
  <c r="D4" i="1"/>
  <c r="B4" i="1"/>
  <c r="F3" i="1"/>
  <c r="D3" i="1"/>
  <c r="B3" i="1"/>
  <c r="D2" i="1"/>
  <c r="B9" i="1" l="1"/>
  <c r="B2" i="1"/>
  <c r="F5" i="1" l="1"/>
  <c r="E5" i="1"/>
</calcChain>
</file>

<file path=xl/sharedStrings.xml><?xml version="1.0" encoding="utf-8"?>
<sst xmlns="http://schemas.openxmlformats.org/spreadsheetml/2006/main" count="18" uniqueCount="17">
  <si>
    <t>%</t>
  </si>
  <si>
    <t>Vo (teórico)</t>
  </si>
  <si>
    <t>Vo (medido)</t>
  </si>
  <si>
    <t>% (medido)</t>
  </si>
  <si>
    <t>Tmax(variador)</t>
  </si>
  <si>
    <t>Tcons (detectado/consigna)</t>
  </si>
  <si>
    <t>an1 %(medido)</t>
  </si>
  <si>
    <t xml:space="preserve">Tcons(detectado/consigna) </t>
  </si>
  <si>
    <t>Vo0 (medido, vel)</t>
  </si>
  <si>
    <t>Vo medido de velocidad</t>
  </si>
  <si>
    <t>m Vel</t>
  </si>
  <si>
    <t>m Torque</t>
  </si>
  <si>
    <t>omega</t>
  </si>
  <si>
    <t>torque</t>
  </si>
  <si>
    <t>omega%</t>
  </si>
  <si>
    <t>torque%</t>
  </si>
  <si>
    <t>Vo medido de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</si>
</sst>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  <xf numFmtId="2" fontId="0" fillId="0" borderId="0" xfId="1" applyNumberFormat="1" applyFont="1"/>
    <xf numFmtId="2" fontId="0" fillId="0" borderId="0" xfId="0" applyNumberFormat="1"/>
    <xf numFmtId="9" fontId="0" fillId="0" borderId="0" xfId="0" applyNumberFormat="1"/>
    <xf numFmtId="0" fontId="0" fillId="2" borderId="0" xfId="0" applyFill="1"/>
    <xf numFmtId="1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2462817147857"/>
          <c:y val="2.8252405949256341E-2"/>
          <c:w val="0.60178871391076116"/>
          <c:h val="0.87891586468358118"/>
        </c:manualLayout>
      </c:layout>
      <c:scatterChart>
        <c:scatterStyle val="lineMarker"/>
        <c:varyColors val="0"/>
        <c:ser>
          <c:idx val="0"/>
          <c:order val="0"/>
          <c:tx>
            <c:v>T vs W</c:v>
          </c:tx>
          <c:marker>
            <c:symbol val="none"/>
          </c:marker>
          <c:xVal>
            <c:numRef>
              <c:f>Hoja1!$J$2:$J$5</c:f>
              <c:numCache>
                <c:formatCode>0.00%</c:formatCode>
                <c:ptCount val="4"/>
                <c:pt idx="0">
                  <c:v>0.122</c:v>
                </c:pt>
                <c:pt idx="1">
                  <c:v>0.23399999999999999</c:v>
                </c:pt>
                <c:pt idx="2">
                  <c:v>0.35599999999999998</c:v>
                </c:pt>
                <c:pt idx="3" formatCode="0%">
                  <c:v>1</c:v>
                </c:pt>
              </c:numCache>
            </c:numRef>
          </c:xVal>
          <c:yVal>
            <c:numRef>
              <c:f>Hoja1!$F$2:$F$5</c:f>
              <c:numCache>
                <c:formatCode>0.00%</c:formatCode>
                <c:ptCount val="4"/>
                <c:pt idx="0">
                  <c:v>4.2402826855123671E-2</c:v>
                </c:pt>
                <c:pt idx="1">
                  <c:v>6.4782096584216728E-2</c:v>
                </c:pt>
                <c:pt idx="2">
                  <c:v>9.8468786808009412E-2</c:v>
                </c:pt>
                <c:pt idx="3" formatCode="0%">
                  <c:v>0.2395981194567767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4DB7-8358-6390121D8A20}"/>
            </c:ext>
          </c:extLst>
        </c:ser>
        <c:ser>
          <c:idx val="1"/>
          <c:order val="1"/>
          <c:tx>
            <c:strRef>
              <c:f>Hoja1!$P$1</c:f>
              <c:strCache>
                <c:ptCount val="1"/>
                <c:pt idx="0">
                  <c:v>torque</c:v>
                </c:pt>
              </c:strCache>
            </c:strRef>
          </c:tx>
          <c:marker>
            <c:symbol val="none"/>
          </c:marker>
          <c:xVal>
            <c:numRef>
              <c:f>Hoja1!$O$17:$O$22</c:f>
              <c:numCache>
                <c:formatCode>0%</c:formatCode>
                <c:ptCount val="6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</c:v>
                </c:pt>
                <c:pt idx="5">
                  <c:v>0.46</c:v>
                </c:pt>
              </c:numCache>
            </c:numRef>
          </c:xVal>
          <c:yVal>
            <c:numRef>
              <c:f>Hoja1!$T$17:$T$22</c:f>
              <c:numCache>
                <c:formatCode>0.00%</c:formatCode>
                <c:ptCount val="6"/>
                <c:pt idx="0">
                  <c:v>1.0522182960345501E-2</c:v>
                </c:pt>
                <c:pt idx="1">
                  <c:v>1.4134275618374601E-2</c:v>
                </c:pt>
                <c:pt idx="2">
                  <c:v>3.0624263839811497E-2</c:v>
                </c:pt>
                <c:pt idx="3">
                  <c:v>5.4259913623871198E-2</c:v>
                </c:pt>
                <c:pt idx="4">
                  <c:v>5.7479387514723201E-2</c:v>
                </c:pt>
                <c:pt idx="5">
                  <c:v>5.22968197879859E-2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0-4DB7-8358-6390121D8A20}"/>
            </c:ext>
          </c:extLst>
        </c:ser>
        <c:ser>
          <c:idx val="2"/>
          <c:order val="2"/>
          <c:marker>
            <c:symbol val="none"/>
          </c:marker>
          <c:xVal>
            <c:numRef>
              <c:f>Hoja1!$O$17:$O$30</c:f>
              <c:numCache>
                <c:formatCode>0%</c:formatCode>
                <c:ptCount val="14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Hoja1!$V$17:$V$30</c:f>
              <c:numCache>
                <c:formatCode>0.00%</c:formatCode>
                <c:ptCount val="14"/>
                <c:pt idx="0">
                  <c:v>2.0651747153513901E-2</c:v>
                </c:pt>
                <c:pt idx="1">
                  <c:v>2.47349823321555E-2</c:v>
                </c:pt>
                <c:pt idx="2">
                  <c:v>3.7063211621515497E-2</c:v>
                </c:pt>
                <c:pt idx="3">
                  <c:v>6.6823714173537496E-2</c:v>
                </c:pt>
                <c:pt idx="4">
                  <c:v>9.5013741656851197E-2</c:v>
                </c:pt>
                <c:pt idx="5">
                  <c:v>0.11228896741264199</c:v>
                </c:pt>
                <c:pt idx="6">
                  <c:v>0.11228896741264199</c:v>
                </c:pt>
                <c:pt idx="7">
                  <c:v>0.104436592069101</c:v>
                </c:pt>
                <c:pt idx="8">
                  <c:v>9.5798979191205294E-2</c:v>
                </c:pt>
                <c:pt idx="9">
                  <c:v>8.7946603847663896E-2</c:v>
                </c:pt>
                <c:pt idx="10">
                  <c:v>7.6796230859835099E-2</c:v>
                </c:pt>
                <c:pt idx="11">
                  <c:v>6.54888103651355E-2</c:v>
                </c:pt>
                <c:pt idx="12">
                  <c:v>5.5987436199450305E-2</c:v>
                </c:pt>
                <c:pt idx="13">
                  <c:v>4.7899489595602703E-2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0-4DB7-8358-6390121D8A20}"/>
            </c:ext>
          </c:extLst>
        </c:ser>
        <c:ser>
          <c:idx val="3"/>
          <c:order val="3"/>
          <c:tx>
            <c:strRef>
              <c:f>Hoja1!$F$8</c:f>
              <c:strCache>
                <c:ptCount val="1"/>
                <c:pt idx="0">
                  <c:v>torque%</c:v>
                </c:pt>
              </c:strCache>
            </c:strRef>
          </c:tx>
          <c:marker>
            <c:symbol val="none"/>
          </c:marker>
          <c:xVal>
            <c:numRef>
              <c:f>Hoja1!$E$9:$E$12</c:f>
              <c:numCache>
                <c:formatCode>0.00%</c:formatCode>
                <c:ptCount val="4"/>
                <c:pt idx="0">
                  <c:v>0.122</c:v>
                </c:pt>
                <c:pt idx="1">
                  <c:v>0.23399999999999999</c:v>
                </c:pt>
                <c:pt idx="2">
                  <c:v>0.35599999999999998</c:v>
                </c:pt>
                <c:pt idx="3">
                  <c:v>1</c:v>
                </c:pt>
              </c:numCache>
            </c:numRef>
          </c:xVal>
          <c:yVal>
            <c:numRef>
              <c:f>Hoja1!$F$9:$F$12</c:f>
              <c:numCache>
                <c:formatCode>0.00%</c:formatCode>
                <c:ptCount val="4"/>
                <c:pt idx="0">
                  <c:v>2.1201413427561835E-2</c:v>
                </c:pt>
                <c:pt idx="1">
                  <c:v>3.2391048292108364E-2</c:v>
                </c:pt>
                <c:pt idx="2">
                  <c:v>4.9234393404004706E-2</c:v>
                </c:pt>
                <c:pt idx="3">
                  <c:v>0.11979905972838835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0-4DB7-8358-6390121D8A20}"/>
            </c:ext>
          </c:extLst>
        </c:ser>
        <c:ser>
          <c:idx val="4"/>
          <c:order val="4"/>
          <c:marker>
            <c:symbol val="none"/>
          </c:marker>
          <c:xVal>
            <c:numRef>
              <c:f>Hoja1!$O$17:$O$30</c:f>
              <c:numCache>
                <c:formatCode>0%</c:formatCode>
                <c:ptCount val="14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Hoja1!$X$17:$X$30</c:f>
              <c:numCache>
                <c:formatCode>0.00%</c:formatCode>
                <c:ptCount val="14"/>
                <c:pt idx="0">
                  <c:v>3.4236356497840598E-2</c:v>
                </c:pt>
                <c:pt idx="1">
                  <c:v>3.9575971731448799E-2</c:v>
                </c:pt>
                <c:pt idx="2">
                  <c:v>4.8684727129956799E-2</c:v>
                </c:pt>
                <c:pt idx="3">
                  <c:v>7.51472320376914E-2</c:v>
                </c:pt>
                <c:pt idx="4">
                  <c:v>0.107577542206517</c:v>
                </c:pt>
                <c:pt idx="5">
                  <c:v>0.145268943855516</c:v>
                </c:pt>
                <c:pt idx="6">
                  <c:v>0.17589320769532801</c:v>
                </c:pt>
                <c:pt idx="7">
                  <c:v>0.18767177071064001</c:v>
                </c:pt>
                <c:pt idx="8">
                  <c:v>0.18453082057322298</c:v>
                </c:pt>
                <c:pt idx="9">
                  <c:v>0.17510797016097399</c:v>
                </c:pt>
                <c:pt idx="10">
                  <c:v>0.16175893207695299</c:v>
                </c:pt>
                <c:pt idx="11">
                  <c:v>0.147624656458579</c:v>
                </c:pt>
                <c:pt idx="12">
                  <c:v>0.13741656851197501</c:v>
                </c:pt>
                <c:pt idx="13">
                  <c:v>0.12014134275618399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0-4DB7-8358-6390121D8A20}"/>
            </c:ext>
          </c:extLst>
        </c:ser>
        <c:ser>
          <c:idx val="5"/>
          <c:order val="5"/>
          <c:marker>
            <c:symbol val="none"/>
          </c:marker>
          <c:xVal>
            <c:numRef>
              <c:f>Hoja1!$O$17:$O$30</c:f>
              <c:numCache>
                <c:formatCode>0%</c:formatCode>
                <c:ptCount val="14"/>
                <c:pt idx="0">
                  <c:v>2.0000000000000002E-5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0.38</c:v>
                </c:pt>
                <c:pt idx="5">
                  <c:v>0.46</c:v>
                </c:pt>
                <c:pt idx="6">
                  <c:v>0.54</c:v>
                </c:pt>
                <c:pt idx="7">
                  <c:v>0.62</c:v>
                </c:pt>
                <c:pt idx="8">
                  <c:v>0.7</c:v>
                </c:pt>
                <c:pt idx="9">
                  <c:v>0.78</c:v>
                </c:pt>
                <c:pt idx="10">
                  <c:v>0.88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</c:numCache>
            </c:numRef>
          </c:xVal>
          <c:yVal>
            <c:numRef>
              <c:f>Hoja1!$U$17:$U$30</c:f>
              <c:numCache>
                <c:formatCode>0.00%</c:formatCode>
                <c:ptCount val="14"/>
                <c:pt idx="0">
                  <c:v>1.5233608166470401E-2</c:v>
                </c:pt>
                <c:pt idx="1">
                  <c:v>1.8845700824499399E-2</c:v>
                </c:pt>
                <c:pt idx="2">
                  <c:v>3.3372595210051002E-2</c:v>
                </c:pt>
                <c:pt idx="3">
                  <c:v>6.2661955241460496E-2</c:v>
                </c:pt>
                <c:pt idx="4">
                  <c:v>8.1664703572830802E-2</c:v>
                </c:pt>
                <c:pt idx="5">
                  <c:v>8.2449941107184899E-2</c:v>
                </c:pt>
                <c:pt idx="6">
                  <c:v>7.6168040832351791E-2</c:v>
                </c:pt>
                <c:pt idx="7">
                  <c:v>6.8943855516293701E-2</c:v>
                </c:pt>
                <c:pt idx="8">
                  <c:v>6.1798193953671005E-2</c:v>
                </c:pt>
                <c:pt idx="9">
                  <c:v>5.4024342363565001E-2</c:v>
                </c:pt>
                <c:pt idx="10">
                  <c:v>4.4601491951315297E-2</c:v>
                </c:pt>
                <c:pt idx="11">
                  <c:v>3.73773066352572E-2</c:v>
                </c:pt>
                <c:pt idx="12">
                  <c:v>2.9996073812328203E-2</c:v>
                </c:pt>
                <c:pt idx="13">
                  <c:v>2.20651747153514E-2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97-4DC4-9D7A-6DFEDAA73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17920"/>
        <c:axId val="200344704"/>
      </c:scatterChart>
      <c:valAx>
        <c:axId val="199617920"/>
        <c:scaling>
          <c:orientation val="minMax"/>
          <c:max val="1"/>
        </c:scaling>
        <c:delete val="0"/>
        <c:axPos val="b"/>
        <c:majorGridlines/>
        <c:minorGridlines/>
        <c:numFmt formatCode="0.00%" sourceLinked="1"/>
        <c:majorTickMark val="out"/>
        <c:minorTickMark val="none"/>
        <c:tickLblPos val="nextTo"/>
        <c:crossAx val="200344704"/>
        <c:crosses val="autoZero"/>
        <c:crossBetween val="midCat"/>
      </c:valAx>
      <c:valAx>
        <c:axId val="200344704"/>
        <c:scaling>
          <c:orientation val="minMax"/>
          <c:max val="0.24000000000000002"/>
        </c:scaling>
        <c:delete val="0"/>
        <c:axPos val="l"/>
        <c:majorGridlines/>
        <c:minorGridlines/>
        <c:numFmt formatCode="0.00%" sourceLinked="1"/>
        <c:majorTickMark val="out"/>
        <c:minorTickMark val="none"/>
        <c:tickLblPos val="nextTo"/>
        <c:crossAx val="199617920"/>
        <c:crosses val="autoZero"/>
        <c:crossBetween val="midCat"/>
        <c:maj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14</xdr:row>
      <xdr:rowOff>19050</xdr:rowOff>
    </xdr:from>
    <xdr:to>
      <xdr:col>11</xdr:col>
      <xdr:colOff>60960</xdr:colOff>
      <xdr:row>42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167640</xdr:rowOff>
    </xdr:from>
    <xdr:to>
      <xdr:col>3</xdr:col>
      <xdr:colOff>152400</xdr:colOff>
      <xdr:row>7</xdr:row>
      <xdr:rowOff>22565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167640"/>
          <a:ext cx="2423160" cy="1135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A13" workbookViewId="0">
      <selection activeCell="Y16" sqref="Y16"/>
    </sheetView>
  </sheetViews>
  <sheetFormatPr baseColWidth="10" defaultRowHeight="14.4" x14ac:dyDescent="0.3"/>
  <cols>
    <col min="1" max="1" width="9.21875" customWidth="1"/>
    <col min="2" max="2" width="10.21875" customWidth="1"/>
    <col min="3" max="3" width="10.5546875" customWidth="1"/>
    <col min="4" max="4" width="16.109375" customWidth="1"/>
    <col min="5" max="5" width="14.109375" customWidth="1"/>
    <col min="6" max="6" width="23.21875" customWidth="1"/>
    <col min="7" max="7" width="23.77734375" customWidth="1"/>
    <col min="8" max="8" width="13.5546875" customWidth="1"/>
    <col min="9" max="9" width="15.21875" customWidth="1"/>
    <col min="10" max="10" width="12.88671875" customWidth="1"/>
  </cols>
  <sheetData>
    <row r="1" spans="1:27" x14ac:dyDescent="0.3">
      <c r="A1" t="s">
        <v>0</v>
      </c>
      <c r="B1" t="s">
        <v>1</v>
      </c>
      <c r="C1" t="s">
        <v>2</v>
      </c>
      <c r="D1" s="7" t="s">
        <v>3</v>
      </c>
      <c r="E1" s="7" t="s">
        <v>6</v>
      </c>
      <c r="F1" s="7" t="s">
        <v>7</v>
      </c>
      <c r="G1" t="s">
        <v>5</v>
      </c>
      <c r="H1" t="s">
        <v>4</v>
      </c>
      <c r="I1" t="s">
        <v>8</v>
      </c>
      <c r="J1" s="7" t="s">
        <v>3</v>
      </c>
      <c r="O1" t="s">
        <v>12</v>
      </c>
      <c r="P1" t="s">
        <v>13</v>
      </c>
    </row>
    <row r="2" spans="1:27" x14ac:dyDescent="0.3">
      <c r="A2" s="2">
        <v>0.03</v>
      </c>
      <c r="B2">
        <f>5*A2</f>
        <v>0.15</v>
      </c>
      <c r="C2" s="1">
        <v>0.16</v>
      </c>
      <c r="D2" s="3">
        <f>C2/5</f>
        <v>3.2000000000000001E-2</v>
      </c>
      <c r="E2" s="4">
        <v>4.24</v>
      </c>
      <c r="F2" s="3">
        <f>G2/H2</f>
        <v>4.2402826855123671E-2</v>
      </c>
      <c r="G2">
        <v>1.8</v>
      </c>
      <c r="H2">
        <v>42.45</v>
      </c>
      <c r="I2" s="1">
        <f>0.61</f>
        <v>0.61</v>
      </c>
      <c r="J2" s="3">
        <f>I2/5</f>
        <v>0.122</v>
      </c>
      <c r="O2">
        <v>2E-3</v>
      </c>
      <c r="P2">
        <v>4.2245779348252799E-2</v>
      </c>
      <c r="Q2">
        <v>0.16882606988614099</v>
      </c>
      <c r="R2">
        <v>0.38005496662740501</v>
      </c>
      <c r="S2">
        <v>0.67530427954456196</v>
      </c>
      <c r="T2">
        <v>1.0522182960345501</v>
      </c>
      <c r="U2">
        <v>1.52336081664704</v>
      </c>
      <c r="V2">
        <v>2.06517471535139</v>
      </c>
      <c r="W2">
        <v>2.7012171181782501</v>
      </c>
      <c r="X2">
        <v>3.4236356497840599</v>
      </c>
      <c r="Y2">
        <v>4.2245779348252803</v>
      </c>
      <c r="Z2">
        <v>5.1118963486454696</v>
      </c>
      <c r="AA2">
        <v>6.0777385159010597</v>
      </c>
    </row>
    <row r="3" spans="1:27" x14ac:dyDescent="0.3">
      <c r="A3" s="6">
        <v>0.05</v>
      </c>
      <c r="B3">
        <f>5*A3</f>
        <v>0.25</v>
      </c>
      <c r="C3">
        <v>0.25600000000000001</v>
      </c>
      <c r="D3" s="3">
        <f>C3/5</f>
        <v>5.1200000000000002E-2</v>
      </c>
      <c r="E3">
        <v>6.48</v>
      </c>
      <c r="F3" s="3">
        <f>G3/H3</f>
        <v>6.4782096584216728E-2</v>
      </c>
      <c r="G3">
        <v>2.75</v>
      </c>
      <c r="H3">
        <v>42.45</v>
      </c>
      <c r="I3">
        <v>1.17</v>
      </c>
      <c r="J3" s="3">
        <f>I3/5</f>
        <v>0.23399999999999999</v>
      </c>
      <c r="O3">
        <v>10</v>
      </c>
      <c r="P3">
        <v>0.195524146054181</v>
      </c>
      <c r="Q3">
        <v>0.69572045543776995</v>
      </c>
      <c r="R3">
        <v>0.83235178641539098</v>
      </c>
      <c r="S3">
        <v>1.0522182960345501</v>
      </c>
      <c r="T3">
        <v>1.4134275618374601</v>
      </c>
      <c r="U3">
        <v>1.8845700824499401</v>
      </c>
      <c r="V3">
        <v>2.4734982332155502</v>
      </c>
      <c r="W3">
        <v>3.1723596387907298</v>
      </c>
      <c r="X3">
        <v>3.95759717314488</v>
      </c>
      <c r="Y3">
        <v>4.8370632116215102</v>
      </c>
      <c r="Z3">
        <v>5.8029053788771101</v>
      </c>
      <c r="AA3">
        <v>6.8551236749116597</v>
      </c>
    </row>
    <row r="4" spans="1:27" x14ac:dyDescent="0.3">
      <c r="A4" s="6">
        <v>7.0000000000000007E-2</v>
      </c>
      <c r="B4">
        <f>5*A4</f>
        <v>0.35000000000000003</v>
      </c>
      <c r="C4">
        <v>0.35</v>
      </c>
      <c r="D4" s="3">
        <f>C4/5</f>
        <v>6.9999999999999993E-2</v>
      </c>
      <c r="E4">
        <v>9.85</v>
      </c>
      <c r="F4" s="3">
        <f>G4/H4</f>
        <v>9.8468786808009412E-2</v>
      </c>
      <c r="G4">
        <v>4.18</v>
      </c>
      <c r="H4">
        <v>42.45</v>
      </c>
      <c r="I4">
        <v>1.78</v>
      </c>
      <c r="J4" s="3">
        <f>I4/5</f>
        <v>0.35599999999999998</v>
      </c>
      <c r="O4">
        <v>20</v>
      </c>
      <c r="P4">
        <v>5.7872006281900298E-2</v>
      </c>
      <c r="Q4">
        <v>0.78288182175108001</v>
      </c>
      <c r="R4">
        <v>2.0730270906949402</v>
      </c>
      <c r="S4">
        <v>2.7875932469571998</v>
      </c>
      <c r="T4">
        <v>3.0624263839811499</v>
      </c>
      <c r="U4">
        <v>3.3372595210050999</v>
      </c>
      <c r="V4">
        <v>3.7063211621515499</v>
      </c>
      <c r="W4">
        <v>4.2167255594817403</v>
      </c>
      <c r="X4">
        <v>4.86847271299568</v>
      </c>
      <c r="Y4">
        <v>5.63800549666274</v>
      </c>
      <c r="Z4">
        <v>6.5253239104829204</v>
      </c>
      <c r="AA4">
        <v>7.5304279544562203</v>
      </c>
    </row>
    <row r="5" spans="1:27" x14ac:dyDescent="0.3">
      <c r="A5" s="6">
        <v>1</v>
      </c>
      <c r="E5">
        <f>B9*(100)</f>
        <v>23.959811945677671</v>
      </c>
      <c r="F5" s="2">
        <f>B9*100%</f>
        <v>0.2395981194567767</v>
      </c>
      <c r="J5" s="6">
        <v>1</v>
      </c>
      <c r="O5">
        <v>30</v>
      </c>
      <c r="P5">
        <v>0</v>
      </c>
      <c r="Q5">
        <v>0.47742442088731801</v>
      </c>
      <c r="R5">
        <v>1.7589320769532799</v>
      </c>
      <c r="S5">
        <v>3.68276403612093</v>
      </c>
      <c r="T5">
        <v>5.4259913623871201</v>
      </c>
      <c r="U5">
        <v>6.2661955241460499</v>
      </c>
      <c r="V5">
        <v>6.6823714173537496</v>
      </c>
      <c r="W5">
        <v>7.0985473105614396</v>
      </c>
      <c r="X5">
        <v>7.5147232037691403</v>
      </c>
      <c r="Y5">
        <v>8.0094228504122498</v>
      </c>
      <c r="Z5">
        <v>8.7161366313309792</v>
      </c>
      <c r="AA5">
        <v>9.5013741656851192</v>
      </c>
    </row>
    <row r="6" spans="1:27" x14ac:dyDescent="0.3">
      <c r="O6">
        <v>38</v>
      </c>
      <c r="P6">
        <v>0</v>
      </c>
      <c r="Q6">
        <v>0.28032979976442901</v>
      </c>
      <c r="R6">
        <v>1.3977228111503699</v>
      </c>
      <c r="S6">
        <v>3.2665881429132302</v>
      </c>
      <c r="T6">
        <v>5.7479387514723204</v>
      </c>
      <c r="U6">
        <v>8.1664703572830799</v>
      </c>
      <c r="V6">
        <v>9.5013741656851192</v>
      </c>
      <c r="W6">
        <v>10.2866117000393</v>
      </c>
      <c r="X6">
        <v>10.7577542206517</v>
      </c>
      <c r="Y6">
        <v>11.307420494699601</v>
      </c>
      <c r="Z6">
        <v>11.8570867687475</v>
      </c>
      <c r="AA6">
        <v>12.406753042795399</v>
      </c>
    </row>
    <row r="7" spans="1:27" x14ac:dyDescent="0.3">
      <c r="O7">
        <v>46</v>
      </c>
      <c r="P7">
        <v>0</v>
      </c>
      <c r="Q7">
        <v>7.93089909697684E-2</v>
      </c>
      <c r="R7">
        <v>1.0443659206910101</v>
      </c>
      <c r="S7">
        <v>2.7875932469571998</v>
      </c>
      <c r="T7">
        <v>5.22968197879859</v>
      </c>
      <c r="U7">
        <v>8.2449941107184905</v>
      </c>
      <c r="V7">
        <v>11.228896741264199</v>
      </c>
      <c r="W7">
        <v>13.270514330585</v>
      </c>
      <c r="X7">
        <v>14.5268943855516</v>
      </c>
      <c r="Y7">
        <v>15.3121319199058</v>
      </c>
      <c r="Z7">
        <v>15.8617981939537</v>
      </c>
      <c r="AA7">
        <v>16.489988221436999</v>
      </c>
    </row>
    <row r="8" spans="1:27" x14ac:dyDescent="0.3">
      <c r="E8" t="s">
        <v>14</v>
      </c>
      <c r="F8" t="s">
        <v>15</v>
      </c>
      <c r="O8">
        <v>54</v>
      </c>
      <c r="P8">
        <v>0</v>
      </c>
      <c r="Q8">
        <v>0</v>
      </c>
      <c r="R8">
        <v>0.74911660777385103</v>
      </c>
      <c r="S8">
        <v>2.2693364742834699</v>
      </c>
      <c r="T8">
        <v>4.6014919513152703</v>
      </c>
      <c r="U8">
        <v>7.6168040832351798</v>
      </c>
      <c r="V8">
        <v>11.228896741264199</v>
      </c>
      <c r="W8">
        <v>14.840989399293299</v>
      </c>
      <c r="X8">
        <v>17.589320769532801</v>
      </c>
      <c r="Y8">
        <v>19.316843345111899</v>
      </c>
      <c r="Z8">
        <v>20.494699646643099</v>
      </c>
      <c r="AA8">
        <v>21.2014134275618</v>
      </c>
    </row>
    <row r="9" spans="1:27" x14ac:dyDescent="0.3">
      <c r="A9" t="s">
        <v>11</v>
      </c>
      <c r="B9">
        <f>(F4-F2)/(J4-J2)</f>
        <v>0.2395981194567767</v>
      </c>
      <c r="E9" s="8">
        <f>J2</f>
        <v>0.122</v>
      </c>
      <c r="F9" s="3">
        <f>F2/2</f>
        <v>2.1201413427561835E-2</v>
      </c>
      <c r="I9" t="s">
        <v>10</v>
      </c>
      <c r="J9">
        <f>(I4-I2)/(J4-J2)</f>
        <v>5</v>
      </c>
      <c r="O9">
        <v>62</v>
      </c>
      <c r="P9">
        <v>0</v>
      </c>
      <c r="Q9">
        <v>0</v>
      </c>
      <c r="R9">
        <v>0.44051825677267398</v>
      </c>
      <c r="S9">
        <v>1.8138987043580701</v>
      </c>
      <c r="T9">
        <v>3.98900667451904</v>
      </c>
      <c r="U9">
        <v>6.8943855516293704</v>
      </c>
      <c r="V9">
        <v>10.4436592069101</v>
      </c>
      <c r="W9">
        <v>14.605418138987</v>
      </c>
      <c r="X9">
        <v>18.767177071064001</v>
      </c>
      <c r="Y9">
        <v>22.300745975657598</v>
      </c>
      <c r="Z9">
        <v>24.577934825284601</v>
      </c>
      <c r="AA9">
        <v>26.305457400863801</v>
      </c>
    </row>
    <row r="10" spans="1:27" x14ac:dyDescent="0.3">
      <c r="A10" s="2"/>
      <c r="D10" s="3"/>
      <c r="E10" s="8">
        <f t="shared" ref="E10:E12" si="0">J3</f>
        <v>0.23399999999999999</v>
      </c>
      <c r="F10" s="3">
        <f t="shared" ref="F10:F12" si="1">F3/2</f>
        <v>3.2391048292108364E-2</v>
      </c>
      <c r="O10">
        <v>70</v>
      </c>
      <c r="P10">
        <v>0</v>
      </c>
      <c r="Q10">
        <v>0</v>
      </c>
      <c r="R10">
        <v>0.145268943855516</v>
      </c>
      <c r="S10">
        <v>1.4369846878680801</v>
      </c>
      <c r="T10">
        <v>3.3451118963486501</v>
      </c>
      <c r="U10">
        <v>6.1798193953671001</v>
      </c>
      <c r="V10">
        <v>9.5798979191205298</v>
      </c>
      <c r="W10">
        <v>13.741656851197501</v>
      </c>
      <c r="X10">
        <v>18.453082057322298</v>
      </c>
      <c r="Y10">
        <v>23.2430310168826</v>
      </c>
      <c r="Z10">
        <v>27.4047899489596</v>
      </c>
      <c r="AA10">
        <v>30.3886925795053</v>
      </c>
    </row>
    <row r="11" spans="1:27" x14ac:dyDescent="0.3">
      <c r="A11" s="2"/>
      <c r="D11" s="3"/>
      <c r="E11" s="8">
        <f t="shared" si="0"/>
        <v>0.35599999999999998</v>
      </c>
      <c r="F11" s="3">
        <f t="shared" si="1"/>
        <v>4.9234393404004706E-2</v>
      </c>
      <c r="O11">
        <v>78</v>
      </c>
      <c r="P11">
        <v>0</v>
      </c>
      <c r="Q11">
        <v>0</v>
      </c>
      <c r="R11">
        <v>0</v>
      </c>
      <c r="S11">
        <v>1.0129564193168401</v>
      </c>
      <c r="T11">
        <v>2.80329799764429</v>
      </c>
      <c r="U11">
        <v>5.4024342363565001</v>
      </c>
      <c r="V11">
        <v>8.7946603847663898</v>
      </c>
      <c r="W11">
        <v>12.7993718099725</v>
      </c>
      <c r="X11">
        <v>17.510797016097399</v>
      </c>
      <c r="Y11">
        <v>22.771888496270101</v>
      </c>
      <c r="Z11">
        <v>28.111503729878301</v>
      </c>
      <c r="AA11">
        <v>32.979976442873998</v>
      </c>
    </row>
    <row r="12" spans="1:27" x14ac:dyDescent="0.3">
      <c r="A12" s="2"/>
      <c r="D12" s="3"/>
      <c r="E12" s="8">
        <f t="shared" si="0"/>
        <v>1</v>
      </c>
      <c r="F12" s="3">
        <f t="shared" si="1"/>
        <v>0.11979905972838835</v>
      </c>
      <c r="O12">
        <v>88</v>
      </c>
      <c r="P12">
        <v>0</v>
      </c>
      <c r="Q12">
        <v>0</v>
      </c>
      <c r="R12">
        <v>0</v>
      </c>
      <c r="S12">
        <v>0.51590106007067105</v>
      </c>
      <c r="T12">
        <v>2.2065174715351401</v>
      </c>
      <c r="U12">
        <v>4.46014919513153</v>
      </c>
      <c r="V12">
        <v>7.6796230859835104</v>
      </c>
      <c r="W12">
        <v>11.6215155084413</v>
      </c>
      <c r="X12">
        <v>16.175893207695299</v>
      </c>
      <c r="Y12">
        <v>21.436984687868101</v>
      </c>
      <c r="Z12">
        <v>27.326266195524099</v>
      </c>
      <c r="AA12">
        <v>33.294071456615598</v>
      </c>
    </row>
    <row r="13" spans="1:27" x14ac:dyDescent="0.3">
      <c r="A13" s="2"/>
      <c r="D13" s="3"/>
      <c r="E13" s="4"/>
      <c r="F13" s="3"/>
      <c r="O13">
        <v>98</v>
      </c>
      <c r="P13">
        <v>0</v>
      </c>
      <c r="Q13">
        <v>0</v>
      </c>
      <c r="R13">
        <v>0</v>
      </c>
      <c r="S13">
        <v>1.9552414605418102E-2</v>
      </c>
      <c r="T13">
        <v>1.5547703180212</v>
      </c>
      <c r="U13">
        <v>3.7377306635257201</v>
      </c>
      <c r="V13">
        <v>6.5488810365135501</v>
      </c>
      <c r="W13">
        <v>10.4436592069101</v>
      </c>
      <c r="X13">
        <v>14.762465645857899</v>
      </c>
      <c r="Y13">
        <v>19.945033372595201</v>
      </c>
      <c r="Z13">
        <v>25.7557911268159</v>
      </c>
      <c r="AA13">
        <v>32.194738908519803</v>
      </c>
    </row>
    <row r="14" spans="1:27" x14ac:dyDescent="0.3">
      <c r="O14">
        <v>100</v>
      </c>
      <c r="P14">
        <v>0</v>
      </c>
      <c r="Q14">
        <v>0</v>
      </c>
      <c r="R14">
        <v>0</v>
      </c>
      <c r="S14">
        <v>0</v>
      </c>
      <c r="T14">
        <v>0.93443266588142904</v>
      </c>
      <c r="U14">
        <v>2.9996073812328201</v>
      </c>
      <c r="V14">
        <v>5.5987436199450302</v>
      </c>
      <c r="W14">
        <v>9.0302316450726305</v>
      </c>
      <c r="X14">
        <v>13.741656851197501</v>
      </c>
      <c r="Y14">
        <v>18.453082057322298</v>
      </c>
      <c r="Z14">
        <v>24.0282685512367</v>
      </c>
      <c r="AA14">
        <v>30.467216332940701</v>
      </c>
    </row>
    <row r="15" spans="1:27" x14ac:dyDescent="0.3">
      <c r="O15">
        <v>100</v>
      </c>
      <c r="P15">
        <v>0</v>
      </c>
      <c r="Q15">
        <v>0</v>
      </c>
      <c r="R15">
        <v>0</v>
      </c>
      <c r="S15">
        <v>0</v>
      </c>
      <c r="T15">
        <v>0.31252453867294899</v>
      </c>
      <c r="U15">
        <v>2.2065174715351401</v>
      </c>
      <c r="V15">
        <v>4.7899489595602702</v>
      </c>
      <c r="W15">
        <v>7.8523753435414196</v>
      </c>
      <c r="X15">
        <v>12.0141342756184</v>
      </c>
      <c r="Y15">
        <v>17.118178248920302</v>
      </c>
      <c r="Z15">
        <v>22.457793482528501</v>
      </c>
      <c r="AA15">
        <v>28.5826462504908</v>
      </c>
    </row>
    <row r="16" spans="1:27" x14ac:dyDescent="0.3">
      <c r="P16">
        <v>1</v>
      </c>
      <c r="Q16">
        <v>2</v>
      </c>
      <c r="R16">
        <v>3</v>
      </c>
      <c r="S16">
        <v>4</v>
      </c>
      <c r="T16">
        <v>5</v>
      </c>
      <c r="U16">
        <v>6</v>
      </c>
      <c r="V16">
        <v>7</v>
      </c>
      <c r="W16">
        <v>8</v>
      </c>
      <c r="X16">
        <v>9</v>
      </c>
    </row>
    <row r="17" spans="9:24" x14ac:dyDescent="0.3">
      <c r="O17" s="2">
        <f>O2/100</f>
        <v>2.0000000000000002E-5</v>
      </c>
      <c r="T17" s="3">
        <f>T2/100</f>
        <v>1.0522182960345501E-2</v>
      </c>
      <c r="U17" s="3">
        <f t="shared" ref="U17:U30" si="2">U2/100</f>
        <v>1.5233608166470401E-2</v>
      </c>
      <c r="V17" s="3">
        <f>V2/100</f>
        <v>2.0651747153513901E-2</v>
      </c>
      <c r="X17" s="3">
        <f t="shared" ref="X17:X30" si="3">X2/100</f>
        <v>3.4236356497840598E-2</v>
      </c>
    </row>
    <row r="18" spans="9:24" x14ac:dyDescent="0.3">
      <c r="O18" s="2">
        <f t="shared" ref="O18:O30" si="4">O3/100</f>
        <v>0.1</v>
      </c>
      <c r="T18" s="3">
        <f t="shared" ref="T18:V30" si="5">T3/100</f>
        <v>1.4134275618374601E-2</v>
      </c>
      <c r="U18" s="3">
        <f t="shared" si="2"/>
        <v>1.8845700824499399E-2</v>
      </c>
      <c r="V18" s="3">
        <f t="shared" si="5"/>
        <v>2.47349823321555E-2</v>
      </c>
      <c r="X18" s="3">
        <f t="shared" si="3"/>
        <v>3.9575971731448799E-2</v>
      </c>
    </row>
    <row r="19" spans="9:24" x14ac:dyDescent="0.3">
      <c r="O19" s="2">
        <f t="shared" si="4"/>
        <v>0.2</v>
      </c>
      <c r="T19" s="3">
        <f t="shared" si="5"/>
        <v>3.0624263839811497E-2</v>
      </c>
      <c r="U19" s="3">
        <f t="shared" si="2"/>
        <v>3.3372595210051002E-2</v>
      </c>
      <c r="V19" s="3">
        <f t="shared" si="5"/>
        <v>3.7063211621515497E-2</v>
      </c>
      <c r="X19" s="3">
        <f t="shared" si="3"/>
        <v>4.8684727129956799E-2</v>
      </c>
    </row>
    <row r="20" spans="9:24" x14ac:dyDescent="0.3">
      <c r="O20" s="2">
        <f t="shared" si="4"/>
        <v>0.3</v>
      </c>
      <c r="T20" s="3">
        <f t="shared" si="5"/>
        <v>5.4259913623871198E-2</v>
      </c>
      <c r="U20" s="3">
        <f t="shared" si="2"/>
        <v>6.2661955241460496E-2</v>
      </c>
      <c r="V20" s="3">
        <f t="shared" si="5"/>
        <v>6.6823714173537496E-2</v>
      </c>
      <c r="X20" s="3">
        <f t="shared" si="3"/>
        <v>7.51472320376914E-2</v>
      </c>
    </row>
    <row r="21" spans="9:24" x14ac:dyDescent="0.3">
      <c r="O21" s="2">
        <f t="shared" si="4"/>
        <v>0.38</v>
      </c>
      <c r="T21" s="3">
        <f t="shared" si="5"/>
        <v>5.7479387514723201E-2</v>
      </c>
      <c r="U21" s="3">
        <f t="shared" si="2"/>
        <v>8.1664703572830802E-2</v>
      </c>
      <c r="V21" s="3">
        <f t="shared" si="5"/>
        <v>9.5013741656851197E-2</v>
      </c>
      <c r="X21" s="3">
        <f t="shared" si="3"/>
        <v>0.107577542206517</v>
      </c>
    </row>
    <row r="22" spans="9:24" x14ac:dyDescent="0.3">
      <c r="O22" s="2">
        <f t="shared" si="4"/>
        <v>0.46</v>
      </c>
      <c r="T22" s="3">
        <f t="shared" si="5"/>
        <v>5.22968197879859E-2</v>
      </c>
      <c r="U22" s="3">
        <f t="shared" si="2"/>
        <v>8.2449941107184899E-2</v>
      </c>
      <c r="V22" s="3">
        <f t="shared" si="5"/>
        <v>0.11228896741264199</v>
      </c>
      <c r="X22" s="3">
        <f t="shared" si="3"/>
        <v>0.145268943855516</v>
      </c>
    </row>
    <row r="23" spans="9:24" x14ac:dyDescent="0.3">
      <c r="L23">
        <v>0.61</v>
      </c>
      <c r="M23" t="s">
        <v>9</v>
      </c>
      <c r="O23" s="2">
        <f t="shared" si="4"/>
        <v>0.54</v>
      </c>
      <c r="T23" s="3">
        <f t="shared" si="5"/>
        <v>4.6014919513152702E-2</v>
      </c>
      <c r="U23" s="3">
        <f t="shared" si="2"/>
        <v>7.6168040832351791E-2</v>
      </c>
      <c r="V23" s="3">
        <f t="shared" si="5"/>
        <v>0.11228896741264199</v>
      </c>
      <c r="X23" s="3">
        <f t="shared" si="3"/>
        <v>0.17589320769532801</v>
      </c>
    </row>
    <row r="24" spans="9:24" x14ac:dyDescent="0.3">
      <c r="L24" s="2">
        <f>L23/5</f>
        <v>0.122</v>
      </c>
      <c r="O24" s="2">
        <f t="shared" si="4"/>
        <v>0.62</v>
      </c>
      <c r="T24" s="3">
        <f t="shared" si="5"/>
        <v>3.9890066745190397E-2</v>
      </c>
      <c r="U24" s="3">
        <f t="shared" si="2"/>
        <v>6.8943855516293701E-2</v>
      </c>
      <c r="V24" s="3">
        <f t="shared" si="5"/>
        <v>0.104436592069101</v>
      </c>
      <c r="X24" s="3">
        <f t="shared" si="3"/>
        <v>0.18767177071064001</v>
      </c>
    </row>
    <row r="25" spans="9:24" x14ac:dyDescent="0.3">
      <c r="O25" s="2">
        <f t="shared" si="4"/>
        <v>0.7</v>
      </c>
      <c r="T25" s="3">
        <f t="shared" si="5"/>
        <v>3.3451118963486501E-2</v>
      </c>
      <c r="U25" s="3">
        <f t="shared" si="2"/>
        <v>6.1798193953671005E-2</v>
      </c>
      <c r="V25" s="3">
        <f t="shared" si="5"/>
        <v>9.5798979191205294E-2</v>
      </c>
      <c r="X25" s="3">
        <f t="shared" si="3"/>
        <v>0.18453082057322298</v>
      </c>
    </row>
    <row r="26" spans="9:24" x14ac:dyDescent="0.3">
      <c r="I26" s="5"/>
      <c r="L26">
        <v>0.2</v>
      </c>
      <c r="M26" t="s">
        <v>16</v>
      </c>
      <c r="O26" s="2">
        <f t="shared" si="4"/>
        <v>0.78</v>
      </c>
      <c r="T26" s="3">
        <f t="shared" si="5"/>
        <v>2.8032979976442898E-2</v>
      </c>
      <c r="U26" s="3">
        <f t="shared" si="2"/>
        <v>5.4024342363565001E-2</v>
      </c>
      <c r="V26" s="3">
        <f t="shared" si="5"/>
        <v>8.7946603847663896E-2</v>
      </c>
      <c r="X26" s="3">
        <f t="shared" si="3"/>
        <v>0.17510797016097399</v>
      </c>
    </row>
    <row r="27" spans="9:24" x14ac:dyDescent="0.3">
      <c r="L27" s="2">
        <f>L26/5</f>
        <v>0.04</v>
      </c>
      <c r="O27" s="2">
        <f t="shared" si="4"/>
        <v>0.88</v>
      </c>
      <c r="T27" s="3">
        <f t="shared" si="5"/>
        <v>2.20651747153514E-2</v>
      </c>
      <c r="U27" s="3">
        <f t="shared" si="2"/>
        <v>4.4601491951315297E-2</v>
      </c>
      <c r="V27" s="3">
        <f t="shared" si="5"/>
        <v>7.6796230859835099E-2</v>
      </c>
      <c r="X27" s="3">
        <f t="shared" si="3"/>
        <v>0.16175893207695299</v>
      </c>
    </row>
    <row r="28" spans="9:24" x14ac:dyDescent="0.3">
      <c r="O28" s="2">
        <f>O13/100</f>
        <v>0.98</v>
      </c>
      <c r="T28" s="3">
        <f t="shared" si="5"/>
        <v>1.5547703180212001E-2</v>
      </c>
      <c r="U28" s="3">
        <f t="shared" si="2"/>
        <v>3.73773066352572E-2</v>
      </c>
      <c r="V28" s="3">
        <f t="shared" si="5"/>
        <v>6.54888103651355E-2</v>
      </c>
      <c r="X28" s="3">
        <f t="shared" si="3"/>
        <v>0.147624656458579</v>
      </c>
    </row>
    <row r="29" spans="9:24" x14ac:dyDescent="0.3">
      <c r="O29" s="2">
        <f t="shared" si="4"/>
        <v>1</v>
      </c>
      <c r="T29" s="3">
        <f t="shared" si="5"/>
        <v>9.3443266588142896E-3</v>
      </c>
      <c r="U29" s="3">
        <f t="shared" si="2"/>
        <v>2.9996073812328203E-2</v>
      </c>
      <c r="V29" s="3">
        <f t="shared" si="5"/>
        <v>5.5987436199450305E-2</v>
      </c>
      <c r="X29" s="3">
        <f t="shared" si="3"/>
        <v>0.13741656851197501</v>
      </c>
    </row>
    <row r="30" spans="9:24" x14ac:dyDescent="0.3">
      <c r="O30" s="2">
        <f t="shared" si="4"/>
        <v>1</v>
      </c>
      <c r="T30" s="3">
        <f t="shared" si="5"/>
        <v>3.12524538672949E-3</v>
      </c>
      <c r="U30" s="3">
        <f t="shared" si="2"/>
        <v>2.20651747153514E-2</v>
      </c>
      <c r="V30" s="3">
        <f t="shared" si="5"/>
        <v>4.7899489595602703E-2</v>
      </c>
      <c r="X30" s="3">
        <f t="shared" si="3"/>
        <v>0.12014134275618399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4" sqref="D1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Calculos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zcn</cp:lastModifiedBy>
  <dcterms:created xsi:type="dcterms:W3CDTF">2023-06-22T00:07:38Z</dcterms:created>
  <dcterms:modified xsi:type="dcterms:W3CDTF">2023-09-07T23:25:11Z</dcterms:modified>
</cp:coreProperties>
</file>