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yongzhejiang/Downloads/"/>
    </mc:Choice>
  </mc:AlternateContent>
  <xr:revisionPtr revIDLastSave="0" documentId="13_ncr:1_{21A081F0-1C31-AF4A-B6A3-6103D418DB76}" xr6:coauthVersionLast="47" xr6:coauthVersionMax="47" xr10:uidLastSave="{00000000-0000-0000-0000-000000000000}"/>
  <bookViews>
    <workbookView xWindow="0" yWindow="1000" windowWidth="28800" windowHeight="16120" xr2:uid="{00000000-000D-0000-FFFF-FFFF00000000}"/>
  </bookViews>
  <sheets>
    <sheet name="System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18" i="2" l="1"/>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M76" i="2" s="1"/>
  <c r="A76" i="2"/>
  <c r="W75" i="2"/>
  <c r="V75" i="2"/>
  <c r="U75" i="2"/>
  <c r="T75" i="2"/>
  <c r="C75" i="2"/>
  <c r="B75" i="2"/>
  <c r="H75" i="2" s="1"/>
  <c r="A75" i="2"/>
  <c r="W74" i="2"/>
  <c r="V74" i="2"/>
  <c r="U74" i="2"/>
  <c r="T74" i="2"/>
  <c r="C74" i="2"/>
  <c r="B74" i="2"/>
  <c r="K74" i="2" s="1"/>
  <c r="A74" i="2"/>
  <c r="W73" i="2"/>
  <c r="V73" i="2"/>
  <c r="U73" i="2"/>
  <c r="T73" i="2"/>
  <c r="C73" i="2"/>
  <c r="B73" i="2"/>
  <c r="N73" i="2" s="1"/>
  <c r="A73" i="2"/>
  <c r="W72" i="2"/>
  <c r="V72" i="2"/>
  <c r="U72" i="2"/>
  <c r="T72" i="2"/>
  <c r="C72" i="2"/>
  <c r="B72" i="2"/>
  <c r="I72" i="2" s="1"/>
  <c r="A72" i="2"/>
  <c r="W71" i="2"/>
  <c r="V71" i="2"/>
  <c r="U71" i="2"/>
  <c r="T71" i="2"/>
  <c r="C71" i="2"/>
  <c r="B71" i="2"/>
  <c r="L71" i="2" s="1"/>
  <c r="A71" i="2"/>
  <c r="W70" i="2"/>
  <c r="V70" i="2"/>
  <c r="U70" i="2"/>
  <c r="T70" i="2"/>
  <c r="C70" i="2"/>
  <c r="B70" i="2"/>
  <c r="O70" i="2" s="1"/>
  <c r="A70" i="2"/>
  <c r="W69" i="2"/>
  <c r="V69" i="2"/>
  <c r="U69" i="2"/>
  <c r="T69" i="2"/>
  <c r="C69" i="2"/>
  <c r="B69" i="2"/>
  <c r="J69" i="2" s="1"/>
  <c r="A69" i="2"/>
  <c r="W68" i="2"/>
  <c r="V68" i="2"/>
  <c r="U68" i="2"/>
  <c r="T68" i="2"/>
  <c r="C68" i="2"/>
  <c r="B68" i="2"/>
  <c r="M68" i="2" s="1"/>
  <c r="A68" i="2"/>
  <c r="W67" i="2"/>
  <c r="V67" i="2"/>
  <c r="U67" i="2"/>
  <c r="T67" i="2"/>
  <c r="C67" i="2"/>
  <c r="B67" i="2"/>
  <c r="H67" i="2" s="1"/>
  <c r="A67" i="2"/>
  <c r="W66" i="2"/>
  <c r="V66" i="2"/>
  <c r="U66" i="2"/>
  <c r="T66" i="2"/>
  <c r="C66" i="2"/>
  <c r="B66" i="2"/>
  <c r="K66" i="2" s="1"/>
  <c r="A66" i="2"/>
  <c r="W65" i="2"/>
  <c r="V65" i="2"/>
  <c r="U65" i="2"/>
  <c r="T65" i="2"/>
  <c r="C65" i="2"/>
  <c r="B65" i="2"/>
  <c r="N65" i="2" s="1"/>
  <c r="A65" i="2"/>
  <c r="W64" i="2"/>
  <c r="V64" i="2"/>
  <c r="U64" i="2"/>
  <c r="T64" i="2"/>
  <c r="C64" i="2"/>
  <c r="B64" i="2"/>
  <c r="I64" i="2" s="1"/>
  <c r="A64" i="2"/>
  <c r="W63" i="2"/>
  <c r="V63" i="2"/>
  <c r="U63" i="2"/>
  <c r="T63" i="2"/>
  <c r="C63" i="2"/>
  <c r="B63" i="2"/>
  <c r="L63" i="2" s="1"/>
  <c r="A63" i="2"/>
  <c r="W62" i="2"/>
  <c r="V62" i="2"/>
  <c r="U62" i="2"/>
  <c r="T62" i="2"/>
  <c r="C62" i="2"/>
  <c r="B62" i="2"/>
  <c r="O62" i="2" s="1"/>
  <c r="A62" i="2"/>
  <c r="W61" i="2"/>
  <c r="V61" i="2"/>
  <c r="U61" i="2"/>
  <c r="T61" i="2"/>
  <c r="C61" i="2"/>
  <c r="B61" i="2"/>
  <c r="J61" i="2" s="1"/>
  <c r="A61" i="2"/>
  <c r="W60" i="2"/>
  <c r="V60" i="2"/>
  <c r="U60" i="2"/>
  <c r="T60" i="2"/>
  <c r="C60" i="2"/>
  <c r="B60" i="2"/>
  <c r="M60" i="2" s="1"/>
  <c r="A60" i="2"/>
  <c r="W59" i="2"/>
  <c r="V59" i="2"/>
  <c r="U59" i="2"/>
  <c r="T59" i="2"/>
  <c r="C59" i="2"/>
  <c r="B59" i="2"/>
  <c r="H59" i="2" s="1"/>
  <c r="A59" i="2"/>
  <c r="W58" i="2"/>
  <c r="V58" i="2"/>
  <c r="U58" i="2"/>
  <c r="T58" i="2"/>
  <c r="C58" i="2"/>
  <c r="B58" i="2"/>
  <c r="K58" i="2" s="1"/>
  <c r="A58" i="2"/>
  <c r="W57" i="2"/>
  <c r="V57" i="2"/>
  <c r="U57" i="2"/>
  <c r="T57" i="2"/>
  <c r="C57" i="2"/>
  <c r="B57" i="2"/>
  <c r="N57" i="2" s="1"/>
  <c r="A57" i="2"/>
  <c r="W56" i="2"/>
  <c r="V56" i="2"/>
  <c r="U56" i="2"/>
  <c r="T56" i="2"/>
  <c r="C56" i="2"/>
  <c r="B56" i="2"/>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1" i="1"/>
  <c r="M28" i="1"/>
  <c r="L28" i="1"/>
  <c r="A90" i="2" s="1"/>
  <c r="M27" i="1"/>
  <c r="L27" i="1"/>
  <c r="A89" i="2" s="1"/>
  <c r="M26" i="1"/>
  <c r="L26" i="1"/>
  <c r="A88" i="2" s="1"/>
  <c r="L61" i="2" l="1"/>
  <c r="G68" i="2"/>
  <c r="N76" i="2"/>
  <c r="O76" i="2"/>
  <c r="B93" i="2"/>
  <c r="E93" i="2" s="1"/>
  <c r="I61" i="2"/>
  <c r="K61" i="2"/>
  <c r="G76" i="2"/>
  <c r="I76" i="2"/>
  <c r="N68" i="2"/>
  <c r="I69" i="2"/>
  <c r="I68" i="2"/>
  <c r="K69" i="2"/>
  <c r="L69" i="2"/>
  <c r="G73" i="2"/>
  <c r="H58" i="2"/>
  <c r="M58" i="2"/>
  <c r="G61" i="2"/>
  <c r="G74" i="2"/>
  <c r="I75" i="2"/>
  <c r="F76" i="2"/>
  <c r="H62" i="2"/>
  <c r="I62" i="2"/>
  <c r="K62" i="2"/>
  <c r="K63" i="2"/>
  <c r="G65" i="2"/>
  <c r="O69" i="2"/>
  <c r="K70" i="2"/>
  <c r="H73" i="2"/>
  <c r="D61" i="2"/>
  <c r="M63" i="2"/>
  <c r="H65" i="2"/>
  <c r="L70" i="2"/>
  <c r="O73" i="2"/>
  <c r="D74" i="2"/>
  <c r="L58" i="2"/>
  <c r="F61" i="2"/>
  <c r="O65" i="2"/>
  <c r="M66" i="2"/>
  <c r="I67" i="2"/>
  <c r="F68" i="2"/>
  <c r="E74" i="2"/>
  <c r="O28" i="1"/>
  <c r="O27" i="1"/>
  <c r="G57" i="2"/>
  <c r="N63" i="2"/>
  <c r="N70" i="2"/>
  <c r="E71" i="2"/>
  <c r="J57" i="2"/>
  <c r="G60" i="2"/>
  <c r="N62" i="2"/>
  <c r="E63" i="2"/>
  <c r="E66" i="2"/>
  <c r="D70" i="2"/>
  <c r="H71" i="2"/>
  <c r="M33" i="1"/>
  <c r="M34" i="1" s="1"/>
  <c r="G58" i="2"/>
  <c r="O60" i="2"/>
  <c r="F62" i="2"/>
  <c r="I63" i="2"/>
  <c r="L66" i="2"/>
  <c r="G69" i="2"/>
  <c r="I70" i="2"/>
  <c r="M71" i="2"/>
  <c r="O74" i="2"/>
  <c r="B90" i="2"/>
  <c r="O66" i="2"/>
  <c r="H57" i="2"/>
  <c r="O58" i="2"/>
  <c r="I59" i="2"/>
  <c r="F60" i="2"/>
  <c r="L62" i="2"/>
  <c r="D66" i="2"/>
  <c r="N69" i="2"/>
  <c r="F71" i="2"/>
  <c r="H74" i="2"/>
  <c r="N71" i="2"/>
  <c r="L74" i="2"/>
  <c r="O57" i="2"/>
  <c r="D58" i="2"/>
  <c r="I60" i="2"/>
  <c r="N61" i="2"/>
  <c r="F63" i="2"/>
  <c r="G66" i="2"/>
  <c r="O68" i="2"/>
  <c r="D69" i="2"/>
  <c r="F70" i="2"/>
  <c r="I71" i="2"/>
  <c r="E58" i="2"/>
  <c r="N60" i="2"/>
  <c r="O61" i="2"/>
  <c r="D62" i="2"/>
  <c r="H63" i="2"/>
  <c r="H66" i="2"/>
  <c r="F69" i="2"/>
  <c r="H70" i="2"/>
  <c r="K71" i="2"/>
  <c r="M74" i="2"/>
  <c r="J56" i="2"/>
  <c r="J72" i="2"/>
  <c r="K56" i="2"/>
  <c r="J59" i="2"/>
  <c r="K64" i="2"/>
  <c r="J67" i="2"/>
  <c r="K72" i="2"/>
  <c r="J75" i="2"/>
  <c r="D56" i="2"/>
  <c r="L56" i="2"/>
  <c r="I57" i="2"/>
  <c r="F58" i="2"/>
  <c r="N58" i="2"/>
  <c r="K59" i="2"/>
  <c r="H60" i="2"/>
  <c r="E61" i="2"/>
  <c r="M61" i="2"/>
  <c r="J62" i="2"/>
  <c r="G63" i="2"/>
  <c r="O63" i="2"/>
  <c r="D64" i="2"/>
  <c r="L64" i="2"/>
  <c r="I65" i="2"/>
  <c r="F66" i="2"/>
  <c r="N66" i="2"/>
  <c r="K67" i="2"/>
  <c r="H68" i="2"/>
  <c r="E69" i="2"/>
  <c r="M69" i="2"/>
  <c r="J70" i="2"/>
  <c r="G71" i="2"/>
  <c r="O71" i="2"/>
  <c r="D72" i="2"/>
  <c r="L72" i="2"/>
  <c r="I73" i="2"/>
  <c r="F74" i="2"/>
  <c r="N74" i="2"/>
  <c r="K75" i="2"/>
  <c r="H76" i="2"/>
  <c r="J64" i="2"/>
  <c r="M56" i="2"/>
  <c r="D59" i="2"/>
  <c r="L59" i="2"/>
  <c r="E64" i="2"/>
  <c r="J65" i="2"/>
  <c r="L67" i="2"/>
  <c r="F56" i="2"/>
  <c r="F64" i="2"/>
  <c r="K65" i="2"/>
  <c r="O26" i="1"/>
  <c r="G56" i="2"/>
  <c r="O56" i="2"/>
  <c r="D57" i="2"/>
  <c r="L57" i="2"/>
  <c r="I58" i="2"/>
  <c r="F59" i="2"/>
  <c r="N59" i="2"/>
  <c r="K60" i="2"/>
  <c r="H61" i="2"/>
  <c r="E62" i="2"/>
  <c r="M62" i="2"/>
  <c r="J63" i="2"/>
  <c r="G64" i="2"/>
  <c r="O64" i="2"/>
  <c r="D65" i="2"/>
  <c r="L65" i="2"/>
  <c r="I66" i="2"/>
  <c r="F67" i="2"/>
  <c r="N67" i="2"/>
  <c r="K68" i="2"/>
  <c r="H69" i="2"/>
  <c r="E70" i="2"/>
  <c r="M70" i="2"/>
  <c r="J71" i="2"/>
  <c r="G72" i="2"/>
  <c r="O72" i="2"/>
  <c r="D73" i="2"/>
  <c r="L73" i="2"/>
  <c r="I74" i="2"/>
  <c r="F75" i="2"/>
  <c r="N75" i="2"/>
  <c r="K76" i="2"/>
  <c r="E56" i="2"/>
  <c r="M64" i="2"/>
  <c r="D67" i="2"/>
  <c r="M72" i="2"/>
  <c r="L75" i="2"/>
  <c r="N56" i="2"/>
  <c r="K57" i="2"/>
  <c r="M59" i="2"/>
  <c r="J60" i="2"/>
  <c r="N64" i="2"/>
  <c r="E67" i="2"/>
  <c r="M67" i="2"/>
  <c r="J68" i="2"/>
  <c r="F72" i="2"/>
  <c r="N72" i="2"/>
  <c r="K73" i="2"/>
  <c r="E75" i="2"/>
  <c r="M75" i="2"/>
  <c r="J76" i="2"/>
  <c r="H56" i="2"/>
  <c r="E57" i="2"/>
  <c r="M57" i="2"/>
  <c r="J58" i="2"/>
  <c r="G59" i="2"/>
  <c r="O59" i="2"/>
  <c r="D60" i="2"/>
  <c r="L60" i="2"/>
  <c r="H64" i="2"/>
  <c r="E65" i="2"/>
  <c r="M65" i="2"/>
  <c r="J66" i="2"/>
  <c r="G67" i="2"/>
  <c r="O67" i="2"/>
  <c r="D68" i="2"/>
  <c r="L68" i="2"/>
  <c r="H72" i="2"/>
  <c r="E73" i="2"/>
  <c r="M73" i="2"/>
  <c r="J74" i="2"/>
  <c r="G75" i="2"/>
  <c r="O75" i="2"/>
  <c r="D76" i="2"/>
  <c r="L76" i="2"/>
  <c r="E72" i="2"/>
  <c r="J73" i="2"/>
  <c r="D75" i="2"/>
  <c r="B89" i="2"/>
  <c r="E59" i="2"/>
  <c r="I56" i="2"/>
  <c r="F57" i="2"/>
  <c r="E60" i="2"/>
  <c r="G62" i="2"/>
  <c r="D63" i="2"/>
  <c r="F65" i="2"/>
  <c r="E68" i="2"/>
  <c r="G70" i="2"/>
  <c r="D71" i="2"/>
  <c r="F73" i="2"/>
  <c r="E76" i="2"/>
  <c r="B88" i="2"/>
  <c r="N93" i="2" l="1"/>
  <c r="J93" i="2"/>
  <c r="H93" i="2"/>
  <c r="K93" i="2"/>
  <c r="L93" i="2"/>
  <c r="D93" i="2"/>
  <c r="F93" i="2"/>
  <c r="G93" i="2"/>
  <c r="O93" i="2"/>
  <c r="M93" i="2"/>
  <c r="I93" i="2"/>
  <c r="B95" i="2"/>
  <c r="B96" i="2" s="1"/>
  <c r="I90" i="2"/>
  <c r="I88" i="2"/>
  <c r="I89" i="2"/>
  <c r="D89" i="2"/>
  <c r="D90" i="2"/>
  <c r="D88" i="2"/>
  <c r="E89" i="2"/>
  <c r="E90" i="2"/>
  <c r="E88" i="2"/>
  <c r="M89" i="2"/>
  <c r="M90" i="2"/>
  <c r="M88" i="2"/>
  <c r="J90" i="2"/>
  <c r="J88" i="2"/>
  <c r="J89" i="2"/>
  <c r="H90" i="2"/>
  <c r="H88" i="2"/>
  <c r="H89" i="2"/>
  <c r="K90" i="2"/>
  <c r="K89" i="2"/>
  <c r="K88" i="2"/>
  <c r="G89" i="2"/>
  <c r="G88" i="2"/>
  <c r="G90" i="2"/>
  <c r="L89" i="2"/>
  <c r="L90" i="2"/>
  <c r="L88" i="2"/>
  <c r="N89" i="2"/>
  <c r="N90" i="2"/>
  <c r="N88" i="2"/>
  <c r="F89" i="2"/>
  <c r="F88" i="2"/>
  <c r="F90" i="2"/>
  <c r="O90" i="2"/>
  <c r="O88" i="2"/>
  <c r="O89" i="2"/>
  <c r="I95" i="2" l="1"/>
  <c r="I96" i="2" s="1"/>
  <c r="I98" i="2" s="1"/>
  <c r="O95" i="2"/>
  <c r="O96" i="2" s="1"/>
  <c r="O98" i="2" s="1"/>
  <c r="M95" i="2"/>
  <c r="M96" i="2" s="1"/>
  <c r="M98" i="2" s="1"/>
  <c r="E95" i="2"/>
  <c r="E96" i="2" s="1"/>
  <c r="E98" i="2" s="1"/>
  <c r="N95" i="2"/>
  <c r="N96" i="2" s="1"/>
  <c r="N98" i="2" s="1"/>
  <c r="J95" i="2"/>
  <c r="J96" i="2" s="1"/>
  <c r="J98" i="2" s="1"/>
  <c r="D95" i="2"/>
  <c r="D96" i="2" s="1"/>
  <c r="D98" i="2" s="1"/>
  <c r="G95" i="2"/>
  <c r="G96" i="2" s="1"/>
  <c r="G98" i="2" s="1"/>
  <c r="K95" i="2"/>
  <c r="K96" i="2" s="1"/>
  <c r="K98" i="2" s="1"/>
  <c r="L95" i="2"/>
  <c r="L96" i="2" s="1"/>
  <c r="L98" i="2" s="1"/>
  <c r="H95" i="2"/>
  <c r="H96" i="2" s="1"/>
  <c r="H98" i="2" s="1"/>
  <c r="F95" i="2"/>
  <c r="F96" i="2" s="1"/>
  <c r="F98" i="2" s="1"/>
</calcChain>
</file>

<file path=xl/sharedStrings.xml><?xml version="1.0" encoding="utf-8"?>
<sst xmlns="http://schemas.openxmlformats.org/spreadsheetml/2006/main" count="76" uniqueCount="58">
  <si>
    <t>System Parameters (defined by hardware)</t>
  </si>
  <si>
    <t>Profiles (usage of each component mode - defined by software and usage)</t>
  </si>
  <si>
    <t>form the datasheets</t>
  </si>
  <si>
    <t>"off"</t>
  </si>
  <si>
    <t>"sensing"</t>
  </si>
  <si>
    <t>"interactive"</t>
  </si>
  <si>
    <t>mW</t>
  </si>
  <si>
    <t>Idle</t>
  </si>
  <si>
    <t>Sleep</t>
  </si>
  <si>
    <t>On</t>
  </si>
  <si>
    <t>Off</t>
  </si>
  <si>
    <t>Off (leakage)</t>
  </si>
  <si>
    <t>bps</t>
  </si>
  <si>
    <t>Total power in profile (mw)</t>
  </si>
  <si>
    <t xml:space="preserve">Maximum Time </t>
  </si>
  <si>
    <t>Standby Power</t>
  </si>
  <si>
    <t>hours</t>
  </si>
  <si>
    <t>TX Power</t>
  </si>
  <si>
    <t>RX Power</t>
  </si>
  <si>
    <t>hours/day typical usage</t>
  </si>
  <si>
    <t>Effective Battery Capacity</t>
  </si>
  <si>
    <t>mW*h</t>
  </si>
  <si>
    <t>Capacity</t>
  </si>
  <si>
    <t>mAh</t>
  </si>
  <si>
    <t>Nominal Voltage</t>
  </si>
  <si>
    <t>V</t>
  </si>
  <si>
    <t>Days of Use</t>
  </si>
  <si>
    <t>days</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</si>
  <si>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</si>
  <si>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</si>
  <si>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</si>
  <si>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</si>
  <si>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</si>
  <si>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</si>
  <si>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</si>
  <si>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</si>
  <si>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</si>
  <si>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</si>
  <si>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</si>
  <si>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</si>
  <si>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</si>
  <si>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</si>
  <si>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</si>
  <si>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</si>
  <si>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</si>
  <si>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Processor-XIAO ESP32S3</t>
    <phoneticPr fontId="4" type="noConversion"/>
  </si>
  <si>
    <t xml:space="preserve">Battery-EEMB 3.7V 550mAh 323450 Lipo Battery Rechargeable with JST Connector </t>
    <phoneticPr fontId="4" type="noConversion"/>
  </si>
  <si>
    <t>LED-LS R976</t>
    <phoneticPr fontId="4" type="noConversion"/>
  </si>
  <si>
    <t>Sensor-DS18B20</t>
    <phoneticPr fontId="4" type="noConversion"/>
  </si>
  <si>
    <t>mW</t>
    <phoneticPr fontId="4" type="noConversion"/>
  </si>
  <si>
    <t>Regulator Efficiency</t>
    <phoneticPr fontId="4" type="noConversion"/>
  </si>
  <si>
    <t>Active</t>
    <phoneticPr fontId="4" type="noConversion"/>
  </si>
  <si>
    <t>Idle</t>
    <phoneticPr fontId="4" type="noConversion"/>
  </si>
  <si>
    <t>Radio</t>
    <phoneticPr fontId="4" type="noConversion"/>
  </si>
  <si>
    <t>Display(N/A for Sensing)</t>
    <phoneticPr fontId="4" type="noConversion"/>
  </si>
  <si>
    <t>Data Rate</t>
    <phoneticPr fontId="4" type="noConversion"/>
  </si>
  <si>
    <t>Reflections:
Determined days of use by targeting 24 hour life circle and 5 hour minimum life for daily data collection.
550mAh gives an adequate ~6 days allowing for overnight charging. The battery size is appropriate, easy to carry, and its volume is not so large as to make the size of the device too big. The actual size is approximately 5cm * 3.5cm.
Further optimization could reduce active power of components to allow lower capacity. Focus on minimizing active power during primary sensing mode
Interactive mode used infrequently so less optimized.</t>
    <phoneticPr fontId="4" type="noConversion"/>
  </si>
  <si>
    <t>SENSING DEVICE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</si>
</sst>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8"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sz val="9"/>
      <name val="Arial"/>
      <family val="3"/>
      <charset val="134"/>
      <scheme val="minor"/>
    </font>
    <font>
      <b/>
      <sz val="10"/>
      <color theme="1"/>
      <name val="Arial"/>
      <family val="2"/>
      <scheme val="minor"/>
    </font>
    <font>
      <sz val="10"/>
      <color rgb="FF000000"/>
      <name val="Arial"/>
      <family val="2"/>
      <scheme val="minor"/>
    </font>
    <font>
      <b/>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0">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76"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5" fillId="0" borderId="4" xfId="0" applyFont="1" applyBorder="1"/>
    <xf numFmtId="0" fontId="6" fillId="0" borderId="0" xfId="0" applyFont="1"/>
    <xf numFmtId="0" fontId="6" fillId="0" borderId="0" xfId="0" applyFont="1" applyAlignment="1">
      <alignment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3.4541396535232138E-2</c:v>
                </c:pt>
                <c:pt idx="1">
                  <c:v>1.9907795473596002E-2</c:v>
                </c:pt>
                <c:pt idx="2">
                  <c:v>7.4518733181534458E-3</c:v>
                </c:pt>
                <c:pt idx="3">
                  <c:v>6.1677631578938019E-4</c:v>
                </c:pt>
                <c:pt idx="4">
                  <c:v>1.248179737882249E-2</c:v>
                </c:pt>
                <c:pt idx="5">
                  <c:v>6.2021914409757795E-3</c:v>
                </c:pt>
                <c:pt idx="6">
                  <c:v>7.4518733181534458E-3</c:v>
                </c:pt>
                <c:pt idx="7">
                  <c:v>0</c:v>
                </c:pt>
                <c:pt idx="8">
                  <c:v>0</c:v>
                </c:pt>
                <c:pt idx="9">
                  <c:v>1.2102811512227252E-2</c:v>
                </c:pt>
                <c:pt idx="10">
                  <c:v>9.8720743696256719E-4</c:v>
                </c:pt>
                <c:pt idx="11">
                  <c:v>2.4661926096403164E-4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CB0-0E47-BEDC-0D7EEE3DFB91}"/>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CN"/>
          </a:p>
        </c:txPr>
        <c:crossAx val="1044070821"/>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3.4541396535232138E-2</c:v>
                </c:pt>
                <c:pt idx="1">
                  <c:v>1.9907795473596002E-2</c:v>
                </c:pt>
                <c:pt idx="2">
                  <c:v>7.4518733181534458E-3</c:v>
                </c:pt>
                <c:pt idx="3">
                  <c:v>6.1677631578938019E-4</c:v>
                </c:pt>
                <c:pt idx="4">
                  <c:v>1.248179737882249E-2</c:v>
                </c:pt>
                <c:pt idx="5">
                  <c:v>6.2021914409757795E-3</c:v>
                </c:pt>
                <c:pt idx="6">
                  <c:v>7.4518733181534458E-3</c:v>
                </c:pt>
                <c:pt idx="7">
                  <c:v>0</c:v>
                </c:pt>
                <c:pt idx="8">
                  <c:v>0</c:v>
                </c:pt>
                <c:pt idx="9">
                  <c:v>1.2102811512227252E-2</c:v>
                </c:pt>
                <c:pt idx="10">
                  <c:v>9.8720743696256719E-4</c:v>
                </c:pt>
                <c:pt idx="11">
                  <c:v>2.4661926096403164E-4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447-1547-B571-A5942C5833E5}"/>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CN"/>
          </a:p>
        </c:txPr>
        <c:crossAx val="2021209165"/>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42"/>
  <sheetViews>
    <sheetView tabSelected="1" zoomScale="83" workbookViewId="0">
      <selection activeCell="A2" sqref="A2:I2"/>
    </sheetView>
  </sheetViews>
  <sheetFormatPr baseColWidth="10" defaultColWidth="12.6640625" defaultRowHeight="15.75" customHeight="1" x14ac:dyDescent="0.15"/>
  <cols>
    <col min="1" max="1" width="35" customWidth="1"/>
    <col min="5" max="5" width="12.6640625" customWidth="1"/>
  </cols>
  <sheetData>
    <row r="2" spans="1:9" ht="15.75" customHeight="1" x14ac:dyDescent="0.15">
      <c r="A2" s="27" t="s">
        <v>57</v>
      </c>
      <c r="B2" s="28"/>
      <c r="C2" s="28"/>
      <c r="D2" s="28"/>
      <c r="E2" s="28"/>
      <c r="F2" s="28"/>
      <c r="G2" s="28"/>
      <c r="H2" s="28"/>
      <c r="I2" s="29"/>
    </row>
    <row r="3" spans="1:9" ht="15.75" customHeight="1" x14ac:dyDescent="0.15">
      <c r="A3" s="4" t="s">
        <v>0</v>
      </c>
      <c r="E3" s="5"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4" t="s">
        <v>45</v>
      </c>
      <c r="I6" s="6"/>
    </row>
    <row r="7" spans="1:9" ht="15.75" customHeight="1" x14ac:dyDescent="0.15">
      <c r="A7" s="7" t="s">
        <v>51</v>
      </c>
      <c r="B7" s="12">
        <v>65</v>
      </c>
      <c r="C7" s="9" t="s">
        <v>49</v>
      </c>
      <c r="E7" s="10">
        <v>0</v>
      </c>
      <c r="F7" s="11">
        <v>0.2</v>
      </c>
      <c r="G7" s="10">
        <v>0.25</v>
      </c>
      <c r="I7" s="6"/>
    </row>
    <row r="8" spans="1:9" ht="15.75" customHeight="1" x14ac:dyDescent="0.15">
      <c r="A8" s="7" t="s">
        <v>52</v>
      </c>
      <c r="B8" s="12">
        <v>10</v>
      </c>
      <c r="C8" s="9" t="s">
        <v>6</v>
      </c>
      <c r="E8" s="10">
        <v>0</v>
      </c>
      <c r="F8" s="11">
        <v>0.8</v>
      </c>
      <c r="G8" s="10">
        <v>0.75</v>
      </c>
      <c r="I8" s="6"/>
    </row>
    <row r="9" spans="1:9" ht="15.75" customHeight="1" x14ac:dyDescent="0.15">
      <c r="A9" s="7" t="s">
        <v>8</v>
      </c>
      <c r="B9" s="12">
        <v>1</v>
      </c>
      <c r="C9" s="9" t="s">
        <v>6</v>
      </c>
      <c r="E9" s="10">
        <v>1</v>
      </c>
      <c r="F9" s="10">
        <v>0</v>
      </c>
      <c r="G9" s="10">
        <v>0</v>
      </c>
      <c r="I9" s="6"/>
    </row>
    <row r="10" spans="1:9" ht="15.75" customHeight="1" x14ac:dyDescent="0.15">
      <c r="A10" s="7"/>
      <c r="I10" s="6"/>
    </row>
    <row r="11" spans="1:9" ht="15.75" customHeight="1" x14ac:dyDescent="0.15">
      <c r="A11" s="4" t="s">
        <v>47</v>
      </c>
      <c r="I11" s="6"/>
    </row>
    <row r="12" spans="1:9" ht="15.75" customHeight="1" x14ac:dyDescent="0.15">
      <c r="A12" s="7" t="s">
        <v>9</v>
      </c>
      <c r="B12" s="12">
        <v>5</v>
      </c>
      <c r="C12" s="9" t="s">
        <v>6</v>
      </c>
      <c r="E12" s="10">
        <v>0</v>
      </c>
      <c r="F12" s="10">
        <v>0.05</v>
      </c>
      <c r="G12" s="10">
        <v>0.05</v>
      </c>
      <c r="I12" s="6"/>
    </row>
    <row r="13" spans="1:9" ht="15.75" customHeight="1" x14ac:dyDescent="0.15">
      <c r="A13" s="7"/>
      <c r="I13" s="6"/>
    </row>
    <row r="14" spans="1:9" ht="15.75" customHeight="1" x14ac:dyDescent="0.15">
      <c r="A14" s="7"/>
      <c r="I14" s="6"/>
    </row>
    <row r="15" spans="1:9" ht="15.75" customHeight="1" x14ac:dyDescent="0.15">
      <c r="A15" s="22" t="s">
        <v>48</v>
      </c>
      <c r="I15" s="6"/>
    </row>
    <row r="16" spans="1:9" ht="15.75" customHeight="1" x14ac:dyDescent="0.15">
      <c r="A16" s="7" t="s">
        <v>9</v>
      </c>
      <c r="B16" s="12">
        <v>10</v>
      </c>
      <c r="C16" s="9" t="s">
        <v>6</v>
      </c>
      <c r="E16" s="10">
        <v>0</v>
      </c>
      <c r="F16" s="10">
        <v>0.5</v>
      </c>
      <c r="G16" s="10">
        <v>0.5</v>
      </c>
      <c r="I16" s="6"/>
    </row>
    <row r="17" spans="1:17" ht="15.75" customHeight="1" x14ac:dyDescent="0.15">
      <c r="A17" s="7" t="s">
        <v>7</v>
      </c>
      <c r="B17" s="12">
        <v>5</v>
      </c>
      <c r="C17" s="9" t="s">
        <v>6</v>
      </c>
      <c r="E17" s="10">
        <v>0</v>
      </c>
      <c r="F17" s="10">
        <v>0.5</v>
      </c>
      <c r="G17" s="10">
        <v>0.5</v>
      </c>
      <c r="I17" s="6"/>
    </row>
    <row r="18" spans="1:17" ht="15.75" customHeight="1" x14ac:dyDescent="0.15">
      <c r="A18" s="7" t="s">
        <v>10</v>
      </c>
      <c r="B18" s="12">
        <v>1</v>
      </c>
      <c r="C18" s="9" t="s">
        <v>6</v>
      </c>
      <c r="E18" s="10">
        <v>1</v>
      </c>
      <c r="F18" s="10">
        <v>0</v>
      </c>
      <c r="G18" s="10">
        <v>0</v>
      </c>
      <c r="I18" s="6"/>
    </row>
    <row r="19" spans="1:17" ht="15.75" customHeight="1" x14ac:dyDescent="0.15">
      <c r="A19" s="7"/>
      <c r="I19" s="6"/>
    </row>
    <row r="20" spans="1:17" ht="15.75" customHeight="1" x14ac:dyDescent="0.15">
      <c r="A20" s="4" t="s">
        <v>54</v>
      </c>
      <c r="I20" s="6"/>
    </row>
    <row r="21" spans="1:17" ht="15.75" customHeight="1" x14ac:dyDescent="0.15">
      <c r="A21" s="7" t="s">
        <v>9</v>
      </c>
      <c r="B21" s="12">
        <v>0</v>
      </c>
      <c r="C21" s="9" t="s">
        <v>6</v>
      </c>
      <c r="E21" s="10">
        <v>0</v>
      </c>
      <c r="F21" s="10">
        <v>0</v>
      </c>
      <c r="G21" s="10">
        <v>0</v>
      </c>
      <c r="I21" s="6"/>
    </row>
    <row r="22" spans="1:17" ht="15.75" customHeight="1" x14ac:dyDescent="0.15">
      <c r="A22" s="7" t="s">
        <v>11</v>
      </c>
      <c r="B22" s="12">
        <v>0</v>
      </c>
      <c r="C22" s="9" t="s">
        <v>6</v>
      </c>
      <c r="E22" s="10">
        <v>0</v>
      </c>
      <c r="F22" s="10">
        <v>0</v>
      </c>
      <c r="G22" s="10">
        <v>0</v>
      </c>
      <c r="I22" s="6"/>
    </row>
    <row r="23" spans="1:17" ht="15.75" customHeight="1" x14ac:dyDescent="0.15">
      <c r="A23" s="7"/>
      <c r="I23" s="6"/>
    </row>
    <row r="24" spans="1:17" ht="15.75" customHeight="1" x14ac:dyDescent="0.15">
      <c r="A24" s="4" t="s">
        <v>53</v>
      </c>
      <c r="I24" s="6"/>
      <c r="K24" s="1"/>
      <c r="L24" s="2"/>
      <c r="M24" s="2"/>
      <c r="N24" s="2"/>
      <c r="O24" s="2"/>
      <c r="P24" s="2"/>
      <c r="Q24" s="3"/>
    </row>
    <row r="25" spans="1:17" ht="15.75" customHeight="1" x14ac:dyDescent="0.15">
      <c r="A25" s="7" t="s">
        <v>55</v>
      </c>
      <c r="B25" s="12">
        <v>300</v>
      </c>
      <c r="C25" s="9" t="s">
        <v>12</v>
      </c>
      <c r="E25" s="10">
        <v>0</v>
      </c>
      <c r="F25" s="10">
        <v>0</v>
      </c>
      <c r="G25" s="10">
        <v>0</v>
      </c>
      <c r="I25" s="6"/>
      <c r="K25" s="7"/>
      <c r="L25" s="13" t="s">
        <v>13</v>
      </c>
      <c r="M25" s="13"/>
      <c r="N25" s="13"/>
      <c r="O25" s="13" t="s">
        <v>14</v>
      </c>
      <c r="P25" s="13"/>
      <c r="Q25" s="6"/>
    </row>
    <row r="26" spans="1:17" ht="15.75" customHeight="1" x14ac:dyDescent="0.15">
      <c r="A26" s="7" t="s">
        <v>15</v>
      </c>
      <c r="B26" s="12">
        <v>5</v>
      </c>
      <c r="C26" s="9" t="s">
        <v>6</v>
      </c>
      <c r="E26" s="10">
        <v>0</v>
      </c>
      <c r="F26" s="10">
        <v>0.97</v>
      </c>
      <c r="G26" s="10">
        <v>0.97</v>
      </c>
      <c r="I26" s="6"/>
      <c r="K26" s="7"/>
      <c r="L26" s="13" t="str">
        <f>E5</f>
        <v>"off"</v>
      </c>
      <c r="M26" s="13">
        <f>SUMPRODUCT(B7:B28, E7:E28)</f>
        <v>2</v>
      </c>
      <c r="N26" s="13" t="s">
        <v>6</v>
      </c>
      <c r="O26" s="14">
        <f t="shared" ref="O26:O28" si="0">$M$31/M26</f>
        <v>825</v>
      </c>
      <c r="P26" s="13" t="s">
        <v>16</v>
      </c>
      <c r="Q26" s="6"/>
    </row>
    <row r="27" spans="1:17" ht="15.75" customHeight="1" x14ac:dyDescent="0.15">
      <c r="A27" s="7" t="s">
        <v>17</v>
      </c>
      <c r="B27" s="12">
        <v>20</v>
      </c>
      <c r="C27" s="9" t="s">
        <v>6</v>
      </c>
      <c r="E27" s="10">
        <v>0</v>
      </c>
      <c r="F27" s="10">
        <v>0.02</v>
      </c>
      <c r="G27" s="10">
        <v>0.02</v>
      </c>
      <c r="I27" s="6"/>
      <c r="K27" s="7"/>
      <c r="L27" s="13" t="str">
        <f>F5</f>
        <v>"sensing"</v>
      </c>
      <c r="M27" s="13">
        <f>SUMPRODUCT(B7:B28, F7:F28)</f>
        <v>34.1</v>
      </c>
      <c r="N27" s="13" t="s">
        <v>6</v>
      </c>
      <c r="O27" s="14">
        <f t="shared" si="0"/>
        <v>48.387096774193544</v>
      </c>
      <c r="P27" s="13" t="s">
        <v>16</v>
      </c>
      <c r="Q27" s="6"/>
    </row>
    <row r="28" spans="1:17" ht="15.75" customHeight="1" x14ac:dyDescent="0.15">
      <c r="A28" s="7" t="s">
        <v>18</v>
      </c>
      <c r="B28" s="12">
        <v>10</v>
      </c>
      <c r="C28" s="9" t="s">
        <v>6</v>
      </c>
      <c r="E28" s="10">
        <v>0</v>
      </c>
      <c r="F28" s="10">
        <v>0.01</v>
      </c>
      <c r="G28" s="10">
        <v>0.01</v>
      </c>
      <c r="I28" s="6"/>
      <c r="K28" s="7"/>
      <c r="L28" s="13" t="str">
        <f>G5</f>
        <v>"interactive"</v>
      </c>
      <c r="M28" s="13">
        <f>SUMPRODUCT(B7:B28, G7:G28)</f>
        <v>36.85</v>
      </c>
      <c r="N28" s="13" t="s">
        <v>6</v>
      </c>
      <c r="O28" s="14">
        <f t="shared" si="0"/>
        <v>44.776119402985074</v>
      </c>
      <c r="P28" s="13" t="s">
        <v>16</v>
      </c>
      <c r="Q28" s="6"/>
    </row>
    <row r="29" spans="1:17" ht="15.75" customHeight="1" x14ac:dyDescent="0.15">
      <c r="A29" s="7"/>
      <c r="I29" s="6"/>
      <c r="K29" s="7"/>
      <c r="Q29" s="6"/>
    </row>
    <row r="30" spans="1:17" ht="15.75" customHeight="1" x14ac:dyDescent="0.15">
      <c r="A30" s="4"/>
      <c r="E30" s="12">
        <v>18</v>
      </c>
      <c r="F30" s="12">
        <v>5</v>
      </c>
      <c r="G30" s="12">
        <v>1</v>
      </c>
      <c r="H30" s="9" t="s">
        <v>19</v>
      </c>
      <c r="I30" s="6"/>
      <c r="K30" s="7"/>
      <c r="L30" s="9" t="s">
        <v>20</v>
      </c>
      <c r="Q30" s="6"/>
    </row>
    <row r="31" spans="1:17" ht="15.75" customHeight="1" x14ac:dyDescent="0.15">
      <c r="A31" s="4" t="s">
        <v>46</v>
      </c>
      <c r="I31" s="6"/>
      <c r="K31" s="7"/>
      <c r="M31" s="9">
        <f>B32*B33*B34</f>
        <v>1650</v>
      </c>
      <c r="N31" s="9" t="s">
        <v>21</v>
      </c>
      <c r="Q31" s="6"/>
    </row>
    <row r="32" spans="1:17" ht="15.75" customHeight="1" x14ac:dyDescent="0.15">
      <c r="A32" s="7" t="s">
        <v>22</v>
      </c>
      <c r="B32" s="12">
        <v>550</v>
      </c>
      <c r="C32" s="9" t="s">
        <v>23</v>
      </c>
      <c r="I32" s="6"/>
      <c r="K32" s="7"/>
      <c r="Q32" s="6"/>
    </row>
    <row r="33" spans="1:17" ht="15.75" customHeight="1" x14ac:dyDescent="0.15">
      <c r="A33" s="7" t="s">
        <v>24</v>
      </c>
      <c r="B33" s="12">
        <v>3</v>
      </c>
      <c r="C33" s="9" t="s">
        <v>25</v>
      </c>
      <c r="I33" s="6"/>
      <c r="K33" s="7"/>
      <c r="L33" s="15" t="s">
        <v>26</v>
      </c>
      <c r="M33" s="16">
        <f>M31/(E30*M26+F30*M27+G30*M28)</f>
        <v>6.7803575097596056</v>
      </c>
      <c r="N33" s="15" t="s">
        <v>27</v>
      </c>
      <c r="Q33" s="6"/>
    </row>
    <row r="34" spans="1:17" ht="15.75" customHeight="1" x14ac:dyDescent="0.15">
      <c r="A34" s="7" t="s">
        <v>50</v>
      </c>
      <c r="B34" s="10">
        <v>1</v>
      </c>
      <c r="I34" s="6"/>
      <c r="K34" s="7"/>
      <c r="L34" s="15" t="s">
        <v>28</v>
      </c>
      <c r="M34" s="16">
        <f>M33*24</f>
        <v>162.72858023423055</v>
      </c>
      <c r="N34" s="15" t="s">
        <v>16</v>
      </c>
      <c r="Q34" s="6"/>
    </row>
    <row r="35" spans="1:17" ht="15.75" customHeight="1" x14ac:dyDescent="0.15">
      <c r="A35" s="18"/>
      <c r="B35" s="18"/>
      <c r="C35" s="18"/>
      <c r="D35" s="18"/>
      <c r="E35" s="18"/>
      <c r="F35" s="18"/>
      <c r="G35" s="18"/>
      <c r="H35" s="18"/>
      <c r="I35" s="19"/>
      <c r="K35" s="17"/>
      <c r="L35" s="18"/>
      <c r="M35" s="18"/>
      <c r="N35" s="18"/>
      <c r="O35" s="18"/>
      <c r="P35" s="18"/>
      <c r="Q35" s="19"/>
    </row>
    <row r="38" spans="1:17" ht="15.75" customHeight="1" x14ac:dyDescent="0.15">
      <c r="A38" s="5" t="s">
        <v>29</v>
      </c>
    </row>
    <row r="39" spans="1:17" ht="15.75" customHeight="1" x14ac:dyDescent="0.15">
      <c r="A39" s="23"/>
    </row>
    <row r="40" spans="1:17" ht="98" customHeight="1" x14ac:dyDescent="0.15">
      <c r="A40" s="26" t="s">
        <v>56</v>
      </c>
      <c r="B40" s="25"/>
      <c r="C40" s="25"/>
      <c r="D40" s="25"/>
      <c r="E40" s="25"/>
      <c r="F40" s="25"/>
      <c r="G40" s="25"/>
      <c r="H40" s="25"/>
      <c r="I40" s="25"/>
    </row>
    <row r="41" spans="1:17" ht="13" x14ac:dyDescent="0.15">
      <c r="A41" s="24"/>
    </row>
    <row r="42" spans="1:17" ht="13" x14ac:dyDescent="0.15">
      <c r="A42" s="24"/>
    </row>
  </sheetData>
  <mergeCells count="2">
    <mergeCell ref="A40:I40"/>
    <mergeCell ref="A2:I2"/>
  </mergeCells>
  <phoneticPr fontId="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baseColWidth="10" defaultColWidth="12.6640625" defaultRowHeight="15.75" customHeight="1" x14ac:dyDescent="0.15"/>
  <sheetData>
    <row r="50" spans="1:23" ht="15.75" customHeight="1" x14ac:dyDescent="0.15">
      <c r="A50" s="9" t="s">
        <v>30</v>
      </c>
    </row>
    <row r="52" spans="1:23" ht="15.75" customHeight="1" x14ac:dyDescent="0.1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5.75" customHeight="1" x14ac:dyDescent="0.1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5.75" customHeight="1" x14ac:dyDescent="0.1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5.75" customHeight="1" x14ac:dyDescent="0.15">
      <c r="A55" s="9" t="str">
        <f>'System Parameters'!A6</f>
        <v>Processor-XIAO ESP32S3</v>
      </c>
      <c r="B55" s="9">
        <f>'System Parameters'!B6</f>
        <v>0</v>
      </c>
      <c r="C55" s="9">
        <f>'System Parameters'!C6</f>
        <v>0</v>
      </c>
      <c r="D55" s="9">
        <f>'System Parameters'!D6</f>
        <v>0</v>
      </c>
      <c r="T55" s="9">
        <f>'System Parameters'!E6</f>
        <v>0</v>
      </c>
      <c r="U55" s="9">
        <f>'System Parameters'!F6</f>
        <v>0</v>
      </c>
      <c r="V55" s="9">
        <f>'System Parameters'!G6</f>
        <v>0</v>
      </c>
      <c r="W55" s="9">
        <f>'System Parameters'!H6</f>
        <v>0</v>
      </c>
    </row>
    <row r="56" spans="1:23" ht="15.75" customHeight="1" x14ac:dyDescent="0.15">
      <c r="A56" s="9" t="str">
        <f>'System Parameters'!A7</f>
        <v>Active</v>
      </c>
      <c r="B56" s="9">
        <f>'System Parameters'!B7</f>
        <v>65</v>
      </c>
      <c r="C56" s="9" t="str">
        <f>'System Parameters'!C7</f>
        <v>mW</v>
      </c>
      <c r="D56" s="9">
        <f>$B56*0.9</f>
        <v>58.5</v>
      </c>
      <c r="E56" s="9">
        <f t="shared" ref="E56:O56" si="0">$B56</f>
        <v>65</v>
      </c>
      <c r="F56" s="9">
        <f t="shared" si="0"/>
        <v>65</v>
      </c>
      <c r="G56" s="9">
        <f t="shared" si="0"/>
        <v>65</v>
      </c>
      <c r="H56" s="9">
        <f t="shared" si="0"/>
        <v>65</v>
      </c>
      <c r="I56" s="9">
        <f t="shared" si="0"/>
        <v>65</v>
      </c>
      <c r="J56" s="9">
        <f t="shared" si="0"/>
        <v>65</v>
      </c>
      <c r="K56" s="9">
        <f t="shared" si="0"/>
        <v>65</v>
      </c>
      <c r="L56" s="9">
        <f t="shared" si="0"/>
        <v>65</v>
      </c>
      <c r="M56" s="9">
        <f t="shared" si="0"/>
        <v>65</v>
      </c>
      <c r="N56" s="9">
        <f t="shared" si="0"/>
        <v>65</v>
      </c>
      <c r="O56" s="9">
        <f t="shared" si="0"/>
        <v>65</v>
      </c>
      <c r="T56" s="20">
        <f>'System Parameters'!E7</f>
        <v>0</v>
      </c>
      <c r="U56" s="20">
        <f>'System Parameters'!F7</f>
        <v>0.2</v>
      </c>
      <c r="V56" s="20">
        <f>'System Parameters'!G7</f>
        <v>0.25</v>
      </c>
      <c r="W56" s="9">
        <f>'System Parameters'!H7</f>
        <v>0</v>
      </c>
    </row>
    <row r="57" spans="1:23" ht="15.75" customHeight="1" x14ac:dyDescent="0.15">
      <c r="A57" s="9" t="str">
        <f>'System Parameters'!A8</f>
        <v>Idle</v>
      </c>
      <c r="B57" s="9">
        <f>'System Parameters'!B8</f>
        <v>10</v>
      </c>
      <c r="C57" s="9" t="str">
        <f>'System Parameters'!C8</f>
        <v>mW</v>
      </c>
      <c r="D57" s="9">
        <f t="shared" ref="D57:D76" si="1">$B57</f>
        <v>10</v>
      </c>
      <c r="E57" s="9">
        <f>$B57*0.9</f>
        <v>9</v>
      </c>
      <c r="F57" s="9">
        <f t="shared" ref="F57:O57" si="2">$B57</f>
        <v>10</v>
      </c>
      <c r="G57" s="9">
        <f t="shared" si="2"/>
        <v>10</v>
      </c>
      <c r="H57" s="9">
        <f t="shared" si="2"/>
        <v>10</v>
      </c>
      <c r="I57" s="9">
        <f t="shared" si="2"/>
        <v>10</v>
      </c>
      <c r="J57" s="9">
        <f t="shared" si="2"/>
        <v>10</v>
      </c>
      <c r="K57" s="9">
        <f t="shared" si="2"/>
        <v>10</v>
      </c>
      <c r="L57" s="9">
        <f t="shared" si="2"/>
        <v>10</v>
      </c>
      <c r="M57" s="9">
        <f t="shared" si="2"/>
        <v>10</v>
      </c>
      <c r="N57" s="9">
        <f t="shared" si="2"/>
        <v>10</v>
      </c>
      <c r="O57" s="9">
        <f t="shared" si="2"/>
        <v>10</v>
      </c>
      <c r="T57" s="20">
        <f>'System Parameters'!E8</f>
        <v>0</v>
      </c>
      <c r="U57" s="20">
        <f>'System Parameters'!F8</f>
        <v>0.8</v>
      </c>
      <c r="V57" s="20">
        <f>'System Parameters'!G8</f>
        <v>0.75</v>
      </c>
      <c r="W57" s="9">
        <f>'System Parameters'!H8</f>
        <v>0</v>
      </c>
    </row>
    <row r="58" spans="1:23" ht="15.75" customHeight="1" x14ac:dyDescent="0.15">
      <c r="A58" s="9" t="str">
        <f>'System Parameters'!A9</f>
        <v>Sleep</v>
      </c>
      <c r="B58" s="9">
        <f>'System Parameters'!B9</f>
        <v>1</v>
      </c>
      <c r="C58" s="9" t="str">
        <f>'System Parameters'!C9</f>
        <v>mW</v>
      </c>
      <c r="D58" s="9">
        <f t="shared" si="1"/>
        <v>1</v>
      </c>
      <c r="E58" s="9">
        <f t="shared" ref="E58:E76" si="3">$B58</f>
        <v>1</v>
      </c>
      <c r="F58" s="9">
        <f>$B58*0.9</f>
        <v>0.9</v>
      </c>
      <c r="G58" s="9">
        <f t="shared" ref="G58:O58" si="4">$B58</f>
        <v>1</v>
      </c>
      <c r="H58" s="9">
        <f t="shared" si="4"/>
        <v>1</v>
      </c>
      <c r="I58" s="9">
        <f t="shared" si="4"/>
        <v>1</v>
      </c>
      <c r="J58" s="9">
        <f t="shared" si="4"/>
        <v>1</v>
      </c>
      <c r="K58" s="9">
        <f t="shared" si="4"/>
        <v>1</v>
      </c>
      <c r="L58" s="9">
        <f t="shared" si="4"/>
        <v>1</v>
      </c>
      <c r="M58" s="9">
        <f t="shared" si="4"/>
        <v>1</v>
      </c>
      <c r="N58" s="9">
        <f t="shared" si="4"/>
        <v>1</v>
      </c>
      <c r="O58" s="9">
        <f t="shared" si="4"/>
        <v>1</v>
      </c>
      <c r="T58" s="20">
        <f>'System Parameters'!E9</f>
        <v>1</v>
      </c>
      <c r="U58" s="20">
        <f>'System Parameters'!F9</f>
        <v>0</v>
      </c>
      <c r="V58" s="20">
        <f>'System Parameters'!G9</f>
        <v>0</v>
      </c>
      <c r="W58" s="9">
        <f>'System Parameters'!H9</f>
        <v>0</v>
      </c>
    </row>
    <row r="59" spans="1:23" ht="15.75" customHeight="1" x14ac:dyDescent="0.1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5.75" customHeight="1" x14ac:dyDescent="0.15">
      <c r="A60" s="9" t="str">
        <f>'System Parameters'!A11</f>
        <v>LED-LS R976</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5.75" customHeight="1" x14ac:dyDescent="0.15">
      <c r="A61" s="9" t="str">
        <f>'System Parameters'!A12</f>
        <v>On</v>
      </c>
      <c r="B61" s="9">
        <f>'System Parameters'!B12</f>
        <v>5</v>
      </c>
      <c r="C61" s="9" t="str">
        <f>'System Parameters'!C12</f>
        <v>mW</v>
      </c>
      <c r="D61" s="9">
        <f t="shared" si="1"/>
        <v>5</v>
      </c>
      <c r="E61" s="9">
        <f t="shared" si="3"/>
        <v>5</v>
      </c>
      <c r="F61" s="9">
        <f t="shared" ref="F61:F76" si="7">$B61</f>
        <v>5</v>
      </c>
      <c r="G61" s="9">
        <f>$B61*0.9</f>
        <v>4.5</v>
      </c>
      <c r="H61" s="9">
        <f t="shared" ref="H61:O61" si="8">$B61</f>
        <v>5</v>
      </c>
      <c r="I61" s="9">
        <f t="shared" si="8"/>
        <v>5</v>
      </c>
      <c r="J61" s="9">
        <f t="shared" si="8"/>
        <v>5</v>
      </c>
      <c r="K61" s="9">
        <f t="shared" si="8"/>
        <v>5</v>
      </c>
      <c r="L61" s="9">
        <f t="shared" si="8"/>
        <v>5</v>
      </c>
      <c r="M61" s="9">
        <f t="shared" si="8"/>
        <v>5</v>
      </c>
      <c r="N61" s="9">
        <f t="shared" si="8"/>
        <v>5</v>
      </c>
      <c r="O61" s="9">
        <f t="shared" si="8"/>
        <v>5</v>
      </c>
      <c r="T61" s="20">
        <f>'System Parameters'!E12</f>
        <v>0</v>
      </c>
      <c r="U61" s="20">
        <f>'System Parameters'!F12</f>
        <v>0.05</v>
      </c>
      <c r="V61" s="20">
        <f>'System Parameters'!G12</f>
        <v>0.05</v>
      </c>
      <c r="W61" s="9">
        <f>'System Parameters'!H12</f>
        <v>0</v>
      </c>
    </row>
    <row r="62" spans="1:23" ht="15.75" customHeight="1" x14ac:dyDescent="0.15">
      <c r="A62" s="9">
        <f>'System Parameters'!A13</f>
        <v>0</v>
      </c>
      <c r="B62" s="9">
        <f>'System Parameters'!B13</f>
        <v>0</v>
      </c>
      <c r="C62" s="9">
        <f>'System Parameters'!C13</f>
        <v>0</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0</v>
      </c>
      <c r="U62" s="9">
        <f>'System Parameters'!F13</f>
        <v>0</v>
      </c>
      <c r="V62" s="9">
        <f>'System Parameters'!G13</f>
        <v>0</v>
      </c>
      <c r="W62" s="9">
        <f>'System Parameters'!H13</f>
        <v>0</v>
      </c>
    </row>
    <row r="63" spans="1:23" ht="15.75" customHeight="1" x14ac:dyDescent="0.15">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ht="15.75" customHeight="1" x14ac:dyDescent="0.15">
      <c r="A64" s="9" t="str">
        <f>'System Parameters'!A15</f>
        <v>Sensor-DS18B20</v>
      </c>
      <c r="B64" s="9">
        <f>'System Parameters'!B15</f>
        <v>0</v>
      </c>
      <c r="C64" s="9">
        <f>'System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Parameters'!E15</f>
        <v>0</v>
      </c>
      <c r="U64" s="9">
        <f>'System Parameters'!F15</f>
        <v>0</v>
      </c>
      <c r="V64" s="9">
        <f>'System Parameters'!G15</f>
        <v>0</v>
      </c>
      <c r="W64" s="9">
        <f>'System Parameters'!H15</f>
        <v>0</v>
      </c>
    </row>
    <row r="65" spans="1:23" ht="15.75" customHeight="1" x14ac:dyDescent="0.15">
      <c r="A65" s="9" t="str">
        <f>'System Parameters'!A16</f>
        <v>On</v>
      </c>
      <c r="B65" s="9">
        <f>'System Parameters'!B16</f>
        <v>10</v>
      </c>
      <c r="C65" s="9" t="str">
        <f>'System Parameters'!C16</f>
        <v>mW</v>
      </c>
      <c r="D65" s="9">
        <f t="shared" si="1"/>
        <v>10</v>
      </c>
      <c r="E65" s="9">
        <f t="shared" si="3"/>
        <v>10</v>
      </c>
      <c r="F65" s="9">
        <f t="shared" si="7"/>
        <v>10</v>
      </c>
      <c r="G65" s="9">
        <f t="shared" ref="G65:G76" si="12">$B65</f>
        <v>10</v>
      </c>
      <c r="H65" s="9">
        <f>$B65*0.9</f>
        <v>9</v>
      </c>
      <c r="I65" s="9">
        <f t="shared" ref="I65:O65" si="13">$B65</f>
        <v>10</v>
      </c>
      <c r="J65" s="9">
        <f t="shared" si="13"/>
        <v>10</v>
      </c>
      <c r="K65" s="9">
        <f t="shared" si="13"/>
        <v>10</v>
      </c>
      <c r="L65" s="9">
        <f t="shared" si="13"/>
        <v>10</v>
      </c>
      <c r="M65" s="9">
        <f t="shared" si="13"/>
        <v>10</v>
      </c>
      <c r="N65" s="9">
        <f t="shared" si="13"/>
        <v>10</v>
      </c>
      <c r="O65" s="9">
        <f t="shared" si="13"/>
        <v>10</v>
      </c>
      <c r="T65" s="20">
        <f>'System Parameters'!E16</f>
        <v>0</v>
      </c>
      <c r="U65" s="20">
        <f>'System Parameters'!F16</f>
        <v>0.5</v>
      </c>
      <c r="V65" s="20">
        <f>'System Parameters'!G16</f>
        <v>0.5</v>
      </c>
      <c r="W65" s="9">
        <f>'System Parameters'!H16</f>
        <v>0</v>
      </c>
    </row>
    <row r="66" spans="1:23" ht="15.75" customHeight="1" x14ac:dyDescent="0.15">
      <c r="A66" s="9" t="str">
        <f>'System Parameters'!A17</f>
        <v>Idle</v>
      </c>
      <c r="B66" s="9">
        <f>'System Parameters'!B17</f>
        <v>5</v>
      </c>
      <c r="C66" s="9" t="str">
        <f>'System Parameters'!C17</f>
        <v>mW</v>
      </c>
      <c r="D66" s="9">
        <f t="shared" si="1"/>
        <v>5</v>
      </c>
      <c r="E66" s="9">
        <f t="shared" si="3"/>
        <v>5</v>
      </c>
      <c r="F66" s="9">
        <f t="shared" si="7"/>
        <v>5</v>
      </c>
      <c r="G66" s="9">
        <f t="shared" si="12"/>
        <v>5</v>
      </c>
      <c r="H66" s="9">
        <f t="shared" ref="H66:H76" si="14">$B66</f>
        <v>5</v>
      </c>
      <c r="I66" s="9">
        <f>$B66*0.9</f>
        <v>4.5</v>
      </c>
      <c r="J66" s="9">
        <f t="shared" ref="J66:O66" si="15">$B66</f>
        <v>5</v>
      </c>
      <c r="K66" s="9">
        <f t="shared" si="15"/>
        <v>5</v>
      </c>
      <c r="L66" s="9">
        <f t="shared" si="15"/>
        <v>5</v>
      </c>
      <c r="M66" s="9">
        <f t="shared" si="15"/>
        <v>5</v>
      </c>
      <c r="N66" s="9">
        <f t="shared" si="15"/>
        <v>5</v>
      </c>
      <c r="O66" s="9">
        <f t="shared" si="15"/>
        <v>5</v>
      </c>
      <c r="T66" s="20">
        <f>'System Parameters'!E17</f>
        <v>0</v>
      </c>
      <c r="U66" s="20">
        <f>'System Parameters'!F17</f>
        <v>0.5</v>
      </c>
      <c r="V66" s="20">
        <f>'System Parameters'!G17</f>
        <v>0.5</v>
      </c>
      <c r="W66" s="9">
        <f>'System Parameters'!H17</f>
        <v>0</v>
      </c>
    </row>
    <row r="67" spans="1:23" ht="15.75" customHeight="1" x14ac:dyDescent="0.15">
      <c r="A67" s="9" t="str">
        <f>'System Parameters'!A18</f>
        <v>Off</v>
      </c>
      <c r="B67" s="9">
        <f>'System Parameters'!B18</f>
        <v>1</v>
      </c>
      <c r="C67" s="9" t="str">
        <f>'System Parameters'!C18</f>
        <v>mW</v>
      </c>
      <c r="D67" s="9">
        <f t="shared" si="1"/>
        <v>1</v>
      </c>
      <c r="E67" s="9">
        <f t="shared" si="3"/>
        <v>1</v>
      </c>
      <c r="F67" s="9">
        <f t="shared" si="7"/>
        <v>1</v>
      </c>
      <c r="G67" s="9">
        <f t="shared" si="12"/>
        <v>1</v>
      </c>
      <c r="H67" s="9">
        <f t="shared" si="14"/>
        <v>1</v>
      </c>
      <c r="I67" s="9">
        <f t="shared" ref="I67:I76" si="16">$B67</f>
        <v>1</v>
      </c>
      <c r="J67" s="9">
        <f>$B67*0.9</f>
        <v>0.9</v>
      </c>
      <c r="K67" s="9">
        <f t="shared" ref="K67:O67" si="17">$B67</f>
        <v>1</v>
      </c>
      <c r="L67" s="9">
        <f t="shared" si="17"/>
        <v>1</v>
      </c>
      <c r="M67" s="9">
        <f t="shared" si="17"/>
        <v>1</v>
      </c>
      <c r="N67" s="9">
        <f t="shared" si="17"/>
        <v>1</v>
      </c>
      <c r="O67" s="9">
        <f t="shared" si="17"/>
        <v>1</v>
      </c>
      <c r="T67" s="20">
        <f>'System Parameters'!E18</f>
        <v>1</v>
      </c>
      <c r="U67" s="20">
        <f>'System Parameters'!F18</f>
        <v>0</v>
      </c>
      <c r="V67" s="20">
        <f>'System Parameters'!G18</f>
        <v>0</v>
      </c>
      <c r="W67" s="9">
        <f>'System Parameters'!H18</f>
        <v>0</v>
      </c>
    </row>
    <row r="68" spans="1:23" ht="15.75" customHeight="1" x14ac:dyDescent="0.15">
      <c r="A68" s="9">
        <f>'System Parameters'!A19</f>
        <v>0</v>
      </c>
      <c r="B68" s="9">
        <f>'System Parameters'!B19</f>
        <v>0</v>
      </c>
      <c r="C68" s="9">
        <f>'System Parameters'!C19</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Parameters'!E19</f>
        <v>0</v>
      </c>
      <c r="U68" s="9">
        <f>'System Parameters'!F19</f>
        <v>0</v>
      </c>
      <c r="V68" s="9">
        <f>'System Parameters'!G19</f>
        <v>0</v>
      </c>
      <c r="W68" s="9">
        <f>'System Parameters'!H19</f>
        <v>0</v>
      </c>
    </row>
    <row r="69" spans="1:23" ht="15.75" customHeight="1" x14ac:dyDescent="0.15">
      <c r="A69" s="9" t="str">
        <f>'System Parameters'!A20</f>
        <v>Display(N/A for Sensing)</v>
      </c>
      <c r="B69" s="9">
        <f>'System Parameters'!B20</f>
        <v>0</v>
      </c>
      <c r="C69" s="9">
        <f>'System Parameters'!C20</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Parameters'!E20</f>
        <v>0</v>
      </c>
      <c r="U69" s="9">
        <f>'System Parameters'!F20</f>
        <v>0</v>
      </c>
      <c r="V69" s="9">
        <f>'System Parameters'!G20</f>
        <v>0</v>
      </c>
      <c r="W69" s="9">
        <f>'System Parameters'!H20</f>
        <v>0</v>
      </c>
    </row>
    <row r="70" spans="1:23" ht="15.75" customHeight="1" x14ac:dyDescent="0.15">
      <c r="A70" s="9" t="str">
        <f>'System Parameters'!A21</f>
        <v>On</v>
      </c>
      <c r="B70" s="9">
        <f>'System Parameters'!B21</f>
        <v>0</v>
      </c>
      <c r="C70" s="9" t="str">
        <f>'System Parameters'!C21</f>
        <v>mW</v>
      </c>
      <c r="D70" s="9">
        <f t="shared" si="1"/>
        <v>0</v>
      </c>
      <c r="E70" s="9">
        <f t="shared" si="3"/>
        <v>0</v>
      </c>
      <c r="F70" s="9">
        <f t="shared" si="7"/>
        <v>0</v>
      </c>
      <c r="G70" s="9">
        <f t="shared" si="12"/>
        <v>0</v>
      </c>
      <c r="H70" s="9">
        <f t="shared" si="14"/>
        <v>0</v>
      </c>
      <c r="I70" s="9">
        <f t="shared" si="16"/>
        <v>0</v>
      </c>
      <c r="J70" s="9">
        <f t="shared" ref="J70:J76" si="20">$B70</f>
        <v>0</v>
      </c>
      <c r="K70" s="9">
        <f>$B70*0.9</f>
        <v>0</v>
      </c>
      <c r="L70" s="9">
        <f t="shared" ref="L70:O70" si="21">$B70</f>
        <v>0</v>
      </c>
      <c r="M70" s="9">
        <f t="shared" si="21"/>
        <v>0</v>
      </c>
      <c r="N70" s="9">
        <f t="shared" si="21"/>
        <v>0</v>
      </c>
      <c r="O70" s="9">
        <f t="shared" si="21"/>
        <v>0</v>
      </c>
      <c r="T70" s="20">
        <f>'System Parameters'!E21</f>
        <v>0</v>
      </c>
      <c r="U70" s="20">
        <f>'System Parameters'!F21</f>
        <v>0</v>
      </c>
      <c r="V70" s="20">
        <f>'System Parameters'!G21</f>
        <v>0</v>
      </c>
      <c r="W70" s="9">
        <f>'System Parameters'!H21</f>
        <v>0</v>
      </c>
    </row>
    <row r="71" spans="1:23" ht="15.75" customHeight="1" x14ac:dyDescent="0.15">
      <c r="A71" s="9" t="str">
        <f>'System Parameters'!A22</f>
        <v>Off (leakage)</v>
      </c>
      <c r="B71" s="9">
        <f>'System Parameters'!B22</f>
        <v>0</v>
      </c>
      <c r="C71" s="9" t="str">
        <f>'System Parameters'!C22</f>
        <v>mW</v>
      </c>
      <c r="D71" s="9">
        <f t="shared" si="1"/>
        <v>0</v>
      </c>
      <c r="E71" s="9">
        <f t="shared" si="3"/>
        <v>0</v>
      </c>
      <c r="F71" s="9">
        <f t="shared" si="7"/>
        <v>0</v>
      </c>
      <c r="G71" s="9">
        <f t="shared" si="12"/>
        <v>0</v>
      </c>
      <c r="H71" s="9">
        <f t="shared" si="14"/>
        <v>0</v>
      </c>
      <c r="I71" s="9">
        <f t="shared" si="16"/>
        <v>0</v>
      </c>
      <c r="J71" s="9">
        <f t="shared" si="20"/>
        <v>0</v>
      </c>
      <c r="K71" s="9">
        <f t="shared" ref="K71:K76" si="22">$B71</f>
        <v>0</v>
      </c>
      <c r="L71" s="9">
        <f>$B71*0.9</f>
        <v>0</v>
      </c>
      <c r="M71" s="9">
        <f t="shared" ref="M71:O71" si="23">$B71</f>
        <v>0</v>
      </c>
      <c r="N71" s="9">
        <f t="shared" si="23"/>
        <v>0</v>
      </c>
      <c r="O71" s="9">
        <f t="shared" si="23"/>
        <v>0</v>
      </c>
      <c r="T71" s="20">
        <f>'System Parameters'!E22</f>
        <v>0</v>
      </c>
      <c r="U71" s="20">
        <f>'System Parameters'!F22</f>
        <v>0</v>
      </c>
      <c r="V71" s="20">
        <f>'System Parameters'!G22</f>
        <v>0</v>
      </c>
      <c r="W71" s="9">
        <f>'System Parameters'!H22</f>
        <v>0</v>
      </c>
    </row>
    <row r="72" spans="1:23" ht="15.75" customHeight="1" x14ac:dyDescent="0.15">
      <c r="A72" s="9">
        <f>'System Parameters'!A23</f>
        <v>0</v>
      </c>
      <c r="B72" s="9">
        <f>'System Parameters'!B23</f>
        <v>0</v>
      </c>
      <c r="C72" s="9">
        <f>'System Parameters'!C23</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Parameters'!E23</f>
        <v>0</v>
      </c>
      <c r="U72" s="9">
        <f>'System Parameters'!F23</f>
        <v>0</v>
      </c>
      <c r="V72" s="9">
        <f>'System Parameters'!G23</f>
        <v>0</v>
      </c>
      <c r="W72" s="9">
        <f>'System Parameters'!H23</f>
        <v>0</v>
      </c>
    </row>
    <row r="73" spans="1:23" ht="15.75" customHeight="1" x14ac:dyDescent="0.15">
      <c r="A73" s="9" t="str">
        <f>'System Parameters'!A24</f>
        <v>Radio</v>
      </c>
      <c r="B73" s="9">
        <f>'System Parameters'!B24</f>
        <v>0</v>
      </c>
      <c r="C73" s="9">
        <f>'System Parameters'!C24</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Parameters'!E24</f>
        <v>0</v>
      </c>
      <c r="U73" s="9">
        <f>'System Parameters'!F24</f>
        <v>0</v>
      </c>
      <c r="V73" s="9">
        <f>'System Parameters'!G24</f>
        <v>0</v>
      </c>
      <c r="W73" s="9">
        <f>'System Parameters'!H24</f>
        <v>0</v>
      </c>
    </row>
    <row r="74" spans="1:23" ht="15.75" customHeight="1" x14ac:dyDescent="0.15">
      <c r="A74" s="9" t="str">
        <f>'System Parameters'!A26</f>
        <v>Standby Power</v>
      </c>
      <c r="B74" s="9">
        <f>'System Parameters'!B26</f>
        <v>5</v>
      </c>
      <c r="C74" s="9" t="str">
        <f>'System Parameters'!C26</f>
        <v>mW</v>
      </c>
      <c r="D74" s="9">
        <f t="shared" si="1"/>
        <v>5</v>
      </c>
      <c r="E74" s="9">
        <f t="shared" si="3"/>
        <v>5</v>
      </c>
      <c r="F74" s="9">
        <f t="shared" si="7"/>
        <v>5</v>
      </c>
      <c r="G74" s="9">
        <f t="shared" si="12"/>
        <v>5</v>
      </c>
      <c r="H74" s="9">
        <f t="shared" si="14"/>
        <v>5</v>
      </c>
      <c r="I74" s="9">
        <f t="shared" si="16"/>
        <v>5</v>
      </c>
      <c r="J74" s="9">
        <f t="shared" si="20"/>
        <v>5</v>
      </c>
      <c r="K74" s="9">
        <f t="shared" si="22"/>
        <v>5</v>
      </c>
      <c r="L74" s="9">
        <f t="shared" ref="L74:L76" si="26">$B74</f>
        <v>5</v>
      </c>
      <c r="M74" s="9">
        <f>$B74*0.9</f>
        <v>4.5</v>
      </c>
      <c r="N74" s="9">
        <f t="shared" ref="N74:O74" si="27">$B74</f>
        <v>5</v>
      </c>
      <c r="O74" s="9">
        <f t="shared" si="27"/>
        <v>5</v>
      </c>
      <c r="T74" s="20">
        <f>'System Parameters'!E26</f>
        <v>0</v>
      </c>
      <c r="U74" s="20">
        <f>'System Parameters'!F26</f>
        <v>0.97</v>
      </c>
      <c r="V74" s="20">
        <f>'System Parameters'!G26</f>
        <v>0.97</v>
      </c>
      <c r="W74" s="9">
        <f>'System Parameters'!H26</f>
        <v>0</v>
      </c>
    </row>
    <row r="75" spans="1:23" ht="15.75" customHeight="1" x14ac:dyDescent="0.15">
      <c r="A75" s="9" t="str">
        <f>'System Parameters'!A27</f>
        <v>TX Power</v>
      </c>
      <c r="B75" s="9">
        <f>'System Parameters'!B27</f>
        <v>20</v>
      </c>
      <c r="C75" s="9" t="str">
        <f>'System Parameters'!C27</f>
        <v>mW</v>
      </c>
      <c r="D75" s="9">
        <f t="shared" si="1"/>
        <v>20</v>
      </c>
      <c r="E75" s="9">
        <f t="shared" si="3"/>
        <v>20</v>
      </c>
      <c r="F75" s="9">
        <f t="shared" si="7"/>
        <v>20</v>
      </c>
      <c r="G75" s="9">
        <f t="shared" si="12"/>
        <v>20</v>
      </c>
      <c r="H75" s="9">
        <f t="shared" si="14"/>
        <v>20</v>
      </c>
      <c r="I75" s="9">
        <f t="shared" si="16"/>
        <v>20</v>
      </c>
      <c r="J75" s="9">
        <f t="shared" si="20"/>
        <v>20</v>
      </c>
      <c r="K75" s="9">
        <f t="shared" si="22"/>
        <v>20</v>
      </c>
      <c r="L75" s="9">
        <f t="shared" si="26"/>
        <v>20</v>
      </c>
      <c r="M75" s="9">
        <f t="shared" ref="M75:M76" si="28">$B75</f>
        <v>20</v>
      </c>
      <c r="N75" s="9">
        <f>$B75*0.9</f>
        <v>18</v>
      </c>
      <c r="O75" s="9">
        <f>$B75</f>
        <v>20</v>
      </c>
      <c r="T75" s="20">
        <f>'System Parameters'!E27</f>
        <v>0</v>
      </c>
      <c r="U75" s="20">
        <f>'System Parameters'!F27</f>
        <v>0.02</v>
      </c>
      <c r="V75" s="20">
        <f>'System Parameters'!G27</f>
        <v>0.02</v>
      </c>
      <c r="W75" s="9">
        <f>'System Parameters'!H27</f>
        <v>0</v>
      </c>
    </row>
    <row r="76" spans="1:23" ht="15.75" customHeight="1" x14ac:dyDescent="0.15">
      <c r="A76" s="9" t="str">
        <f>'System Parameters'!A28</f>
        <v>RX Power</v>
      </c>
      <c r="B76" s="9">
        <f>'System Parameters'!B28</f>
        <v>10</v>
      </c>
      <c r="C76" s="9" t="str">
        <f>'System Parameters'!C28</f>
        <v>mW</v>
      </c>
      <c r="D76" s="9">
        <f t="shared" si="1"/>
        <v>10</v>
      </c>
      <c r="E76" s="9">
        <f t="shared" si="3"/>
        <v>10</v>
      </c>
      <c r="F76" s="9">
        <f t="shared" si="7"/>
        <v>10</v>
      </c>
      <c r="G76" s="9">
        <f t="shared" si="12"/>
        <v>10</v>
      </c>
      <c r="H76" s="9">
        <f t="shared" si="14"/>
        <v>10</v>
      </c>
      <c r="I76" s="9">
        <f t="shared" si="16"/>
        <v>10</v>
      </c>
      <c r="J76" s="9">
        <f t="shared" si="20"/>
        <v>10</v>
      </c>
      <c r="K76" s="9">
        <f t="shared" si="22"/>
        <v>10</v>
      </c>
      <c r="L76" s="9">
        <f t="shared" si="26"/>
        <v>10</v>
      </c>
      <c r="M76" s="9">
        <f t="shared" si="28"/>
        <v>10</v>
      </c>
      <c r="N76" s="9">
        <f>$B76</f>
        <v>10</v>
      </c>
      <c r="O76" s="9">
        <f>$B76*0.9</f>
        <v>9</v>
      </c>
      <c r="T76" s="20">
        <f>'System Parameters'!E28</f>
        <v>0</v>
      </c>
      <c r="U76" s="20">
        <f>'System Parameters'!F28</f>
        <v>0.01</v>
      </c>
      <c r="V76" s="20">
        <f>'System Parameters'!G28</f>
        <v>0.01</v>
      </c>
      <c r="W76" s="9">
        <f>'System Parameters'!H28</f>
        <v>0</v>
      </c>
    </row>
    <row r="77" spans="1:23" ht="15.75" customHeight="1" x14ac:dyDescent="0.15">
      <c r="A77" s="9">
        <f>'System Parameters'!A29</f>
        <v>0</v>
      </c>
      <c r="B77" s="9">
        <f>'System Parameters'!B29</f>
        <v>0</v>
      </c>
      <c r="C77" s="9">
        <f>'System Parameters'!C29</f>
        <v>0</v>
      </c>
      <c r="D77" s="9">
        <f>'System Parameters'!D29</f>
        <v>0</v>
      </c>
      <c r="T77" s="9">
        <f>'System Parameters'!E29</f>
        <v>0</v>
      </c>
      <c r="U77" s="9">
        <f>'System Parameters'!F29</f>
        <v>0</v>
      </c>
      <c r="V77" s="9">
        <f>'System Parameters'!G29</f>
        <v>0</v>
      </c>
      <c r="W77" s="9">
        <f>'System Parameters'!H29</f>
        <v>0</v>
      </c>
    </row>
    <row r="78" spans="1:23" ht="15.75" customHeight="1" x14ac:dyDescent="0.15">
      <c r="A78" s="9">
        <f>'System Parameters'!A30</f>
        <v>0</v>
      </c>
      <c r="B78" s="9">
        <f>'System Parameters'!B30</f>
        <v>0</v>
      </c>
      <c r="C78" s="9">
        <f>'System Parameters'!C30</f>
        <v>0</v>
      </c>
      <c r="D78" s="9">
        <f>'System Parameters'!D30</f>
        <v>0</v>
      </c>
      <c r="T78" s="9">
        <f>'System Parameters'!E30</f>
        <v>18</v>
      </c>
      <c r="U78" s="9">
        <f>'System Parameters'!F30</f>
        <v>5</v>
      </c>
      <c r="V78" s="9">
        <f>'System Parameters'!G30</f>
        <v>1</v>
      </c>
      <c r="W78" s="9" t="str">
        <f>'System Parameters'!H30</f>
        <v>hours/day typical usage</v>
      </c>
    </row>
    <row r="79" spans="1:23" ht="15.75" customHeight="1" x14ac:dyDescent="0.15">
      <c r="A79" s="9" t="str">
        <f>'System Parameters'!A31</f>
        <v xml:space="preserve">Battery-EEMB 3.7V 550mAh 323450 Lipo Battery Rechargeable with JST Connector </v>
      </c>
      <c r="B79" s="9">
        <f>'System Parameters'!B31</f>
        <v>0</v>
      </c>
      <c r="C79" s="9">
        <f>'System Parameters'!C31</f>
        <v>0</v>
      </c>
      <c r="D79" s="9">
        <f>'System Parameters'!D31</f>
        <v>0</v>
      </c>
      <c r="T79" s="9">
        <f>'System Parameters'!E31</f>
        <v>0</v>
      </c>
      <c r="U79" s="9">
        <f>'System Parameters'!F31</f>
        <v>0</v>
      </c>
      <c r="V79" s="9">
        <f>'System Parameters'!G31</f>
        <v>0</v>
      </c>
      <c r="W79" s="9">
        <f>'System Parameters'!H31</f>
        <v>0</v>
      </c>
    </row>
    <row r="80" spans="1:23" ht="15.75" customHeight="1" x14ac:dyDescent="0.15">
      <c r="A80" s="9" t="str">
        <f>'System Parameters'!A32</f>
        <v>Capacity</v>
      </c>
      <c r="B80" s="9">
        <f>'System Parameters'!B32</f>
        <v>550</v>
      </c>
      <c r="C80" s="9" t="str">
        <f>'System Parameters'!C32</f>
        <v>mAh</v>
      </c>
      <c r="D80" s="9">
        <f>'System Parameters'!D32</f>
        <v>0</v>
      </c>
      <c r="T80" s="9">
        <f>'System Parameters'!E32</f>
        <v>0</v>
      </c>
      <c r="U80" s="9">
        <f>'System Parameters'!F32</f>
        <v>0</v>
      </c>
      <c r="V80" s="9">
        <f>'System Parameters'!G32</f>
        <v>0</v>
      </c>
      <c r="W80" s="9">
        <f>'System Parameters'!H32</f>
        <v>0</v>
      </c>
    </row>
    <row r="81" spans="1:23" ht="15.75" customHeight="1" x14ac:dyDescent="0.15">
      <c r="A81" s="9" t="str">
        <f>'System Parameters'!A33</f>
        <v>Nominal Voltage</v>
      </c>
      <c r="B81" s="9">
        <f>'System Parameters'!B33</f>
        <v>3</v>
      </c>
      <c r="C81" s="9" t="str">
        <f>'System Parameters'!C33</f>
        <v>V</v>
      </c>
      <c r="D81" s="9">
        <f>'System Parameters'!D33</f>
        <v>0</v>
      </c>
      <c r="T81" s="9">
        <f>'System Parameters'!E33</f>
        <v>0</v>
      </c>
      <c r="U81" s="9">
        <f>'System Parameters'!F33</f>
        <v>0</v>
      </c>
      <c r="V81" s="9">
        <f>'System Parameters'!G33</f>
        <v>0</v>
      </c>
      <c r="W81" s="9">
        <f>'System Parameters'!H33</f>
        <v>0</v>
      </c>
    </row>
    <row r="82" spans="1:23" ht="15.75" customHeight="1" x14ac:dyDescent="0.15">
      <c r="A82" s="9" t="str">
        <f>'System Parameters'!A34</f>
        <v>Regulator Efficiency</v>
      </c>
      <c r="B82" s="20">
        <f>'System Parameters'!B34</f>
        <v>1</v>
      </c>
      <c r="C82" s="9">
        <f>'System Parameters'!C34</f>
        <v>0</v>
      </c>
      <c r="D82" s="9">
        <f>'System Parameters'!D34</f>
        <v>0</v>
      </c>
      <c r="T82" s="9">
        <f>'System Parameters'!E34</f>
        <v>0</v>
      </c>
      <c r="U82" s="9">
        <f>'System Parameters'!F34</f>
        <v>0</v>
      </c>
      <c r="V82" s="9">
        <f>'System Parameters'!G34</f>
        <v>0</v>
      </c>
      <c r="W82" s="9">
        <f>'System Parameters'!H34</f>
        <v>0</v>
      </c>
    </row>
    <row r="83" spans="1:23" ht="15.75" customHeight="1" x14ac:dyDescent="0.15">
      <c r="A83" s="9" t="e">
        <f>'System Parameters'!#REF!</f>
        <v>#REF!</v>
      </c>
      <c r="B83" s="9">
        <f>'System Parameters'!B35</f>
        <v>0</v>
      </c>
      <c r="C83" s="9">
        <f>'System Parameters'!C35</f>
        <v>0</v>
      </c>
      <c r="D83" s="9">
        <f>'System Parameters'!D35</f>
        <v>0</v>
      </c>
      <c r="O83" s="9">
        <f>'System Parameters'!E35</f>
        <v>0</v>
      </c>
      <c r="P83" s="9">
        <f>'System Parameters'!F35</f>
        <v>0</v>
      </c>
      <c r="Q83" s="9">
        <f>'System Parameters'!G35</f>
        <v>0</v>
      </c>
      <c r="R83" s="9">
        <f>'System Parameters'!H35</f>
        <v>0</v>
      </c>
      <c r="S83" s="9">
        <f>'System Parameters'!I35</f>
        <v>0</v>
      </c>
      <c r="T83" s="9">
        <f>'System Parameters'!J35</f>
        <v>0</v>
      </c>
      <c r="U83" s="9" t="e">
        <f t="shared" ref="U83:V83" si="29">#REF!</f>
        <v>#REF!</v>
      </c>
      <c r="V83" s="9" t="e">
        <f t="shared" si="29"/>
        <v>#REF!</v>
      </c>
    </row>
    <row r="84" spans="1:23" ht="15.75" customHeight="1" x14ac:dyDescent="0.15">
      <c r="A84" s="9">
        <f>'System Parameters'!A36</f>
        <v>0</v>
      </c>
      <c r="B84" s="9">
        <f>'System Parameters'!B36</f>
        <v>0</v>
      </c>
      <c r="C84" s="9">
        <f>'System Parameters'!C36</f>
        <v>0</v>
      </c>
      <c r="D84" s="9">
        <f>'System Parameters'!D36</f>
        <v>0</v>
      </c>
      <c r="O84" s="9">
        <f>'System Parameters'!E36</f>
        <v>0</v>
      </c>
      <c r="P84" s="9">
        <f>'System Parameters'!F36</f>
        <v>0</v>
      </c>
      <c r="Q84" s="9">
        <f>'System Parameters'!G36</f>
        <v>0</v>
      </c>
      <c r="R84" s="9">
        <f>'System Parameters'!H36</f>
        <v>0</v>
      </c>
      <c r="S84" s="9">
        <f>'System Parameters'!I36</f>
        <v>0</v>
      </c>
      <c r="T84" s="9">
        <f>'System Parameters'!J36</f>
        <v>0</v>
      </c>
      <c r="U84" s="9" t="e">
        <f t="shared" ref="U84:V84" si="30">#REF!</f>
        <v>#REF!</v>
      </c>
      <c r="V84" s="9" t="e">
        <f t="shared" si="30"/>
        <v>#REF!</v>
      </c>
    </row>
    <row r="85" spans="1:23" ht="15.75" customHeight="1" x14ac:dyDescent="0.15">
      <c r="A85" s="9">
        <f>'System Parameters'!A37</f>
        <v>0</v>
      </c>
      <c r="B85" s="9">
        <f>'System Parameters'!K24</f>
        <v>0</v>
      </c>
      <c r="C85" s="9">
        <f>'System Parameters'!L24</f>
        <v>0</v>
      </c>
      <c r="D85" s="9">
        <f>'System Parameters'!M24</f>
        <v>0</v>
      </c>
      <c r="O85" s="9">
        <f>'System Parameters'!N24</f>
        <v>0</v>
      </c>
      <c r="P85" s="9">
        <f>'System Parameters'!O24</f>
        <v>0</v>
      </c>
      <c r="Q85" s="9">
        <f>'System Parameters'!P24</f>
        <v>0</v>
      </c>
      <c r="R85" s="9">
        <f>'System Parameters'!Q24</f>
        <v>0</v>
      </c>
      <c r="S85" s="9">
        <f>'System Parameters'!I37</f>
        <v>0</v>
      </c>
      <c r="T85" s="9">
        <f>'System Parameters'!J37</f>
        <v>0</v>
      </c>
      <c r="U85" s="9" t="e">
        <f t="shared" ref="U85:V85" si="31">#REF!</f>
        <v>#REF!</v>
      </c>
      <c r="V85" s="9" t="e">
        <f t="shared" si="31"/>
        <v>#REF!</v>
      </c>
    </row>
    <row r="86" spans="1:23" ht="15.75" customHeight="1" x14ac:dyDescent="0.15">
      <c r="A86" s="9" t="str">
        <f>'System Parameters'!A38</f>
        <v xml:space="preserve">REFLECTIONS : WHAT DID YOU LEARN FROM ANALYZING YOUR POWER.  TALK ABOUT SOME POTENTIAL TRADEOFFS. </v>
      </c>
      <c r="B86" s="9">
        <f>'System Parameters'!K25</f>
        <v>0</v>
      </c>
      <c r="C86" s="9" t="e">
        <f t="shared" ref="C86:D86" si="32">#REF!</f>
        <v>#REF!</v>
      </c>
      <c r="D86" s="9" t="e">
        <f t="shared" si="32"/>
        <v>#REF!</v>
      </c>
      <c r="O86" s="9" t="e">
        <f t="shared" ref="O86:Q86" si="33">#REF!</f>
        <v>#REF!</v>
      </c>
      <c r="P86" s="9" t="e">
        <f t="shared" si="33"/>
        <v>#REF!</v>
      </c>
      <c r="Q86" s="9" t="e">
        <f t="shared" si="33"/>
        <v>#REF!</v>
      </c>
      <c r="R86" s="9">
        <f>'System Parameters'!Q25</f>
        <v>0</v>
      </c>
      <c r="S86" s="9">
        <f>'System Parameters'!I38</f>
        <v>0</v>
      </c>
      <c r="T86" s="9">
        <f>'System Parameters'!J38</f>
        <v>0</v>
      </c>
      <c r="U86" s="9" t="e">
        <f t="shared" ref="U86:V86" si="34">#REF!</f>
        <v>#REF!</v>
      </c>
      <c r="V86" s="9" t="e">
        <f t="shared" si="34"/>
        <v>#REF!</v>
      </c>
    </row>
    <row r="87" spans="1:23" ht="15.75" customHeight="1" x14ac:dyDescent="0.15">
      <c r="A87" s="9" t="str">
        <f>'System Parameters'!L25</f>
        <v>Total power in profile (mw)</v>
      </c>
      <c r="B87" s="9">
        <f>'System Parameters'!M25</f>
        <v>0</v>
      </c>
      <c r="C87" s="9">
        <f>'System Parameters'!N25</f>
        <v>0</v>
      </c>
      <c r="R87" s="9">
        <f>'System Parameters'!Q26</f>
        <v>0</v>
      </c>
      <c r="S87" s="9">
        <f>'System Parameters'!I39</f>
        <v>0</v>
      </c>
      <c r="T87" s="9">
        <f>'System Parameters'!J39</f>
        <v>0</v>
      </c>
      <c r="U87" s="9">
        <f>'System Parameters'!K39</f>
        <v>0</v>
      </c>
      <c r="V87" s="9">
        <f>'System Parameters'!L39</f>
        <v>0</v>
      </c>
    </row>
    <row r="88" spans="1:23" ht="15.75" customHeight="1" x14ac:dyDescent="0.15">
      <c r="A88" s="9" t="str">
        <f>'System Parameters'!L26</f>
        <v>"off"</v>
      </c>
      <c r="B88" s="9">
        <f>SUMPRODUCT(B56:B76, $T56:$T76)</f>
        <v>2</v>
      </c>
      <c r="C88" s="9" t="str">
        <f>'System Parameters'!N26</f>
        <v>mW</v>
      </c>
      <c r="D88" s="9">
        <f t="shared" ref="D88:O88" si="35">SUMPRODUCT(D56:D76, $T56:$T76)</f>
        <v>2</v>
      </c>
      <c r="E88" s="9">
        <f t="shared" si="35"/>
        <v>2</v>
      </c>
      <c r="F88" s="9">
        <f t="shared" si="35"/>
        <v>1.9</v>
      </c>
      <c r="G88" s="9">
        <f t="shared" si="35"/>
        <v>2</v>
      </c>
      <c r="H88" s="9">
        <f t="shared" si="35"/>
        <v>2</v>
      </c>
      <c r="I88" s="9">
        <f t="shared" si="35"/>
        <v>2</v>
      </c>
      <c r="J88" s="9">
        <f t="shared" si="35"/>
        <v>1.9</v>
      </c>
      <c r="K88" s="9">
        <f t="shared" si="35"/>
        <v>2</v>
      </c>
      <c r="L88" s="9">
        <f t="shared" si="35"/>
        <v>2</v>
      </c>
      <c r="M88" s="9">
        <f t="shared" si="35"/>
        <v>2</v>
      </c>
      <c r="N88" s="9">
        <f t="shared" si="35"/>
        <v>2</v>
      </c>
      <c r="O88" s="9">
        <f t="shared" si="35"/>
        <v>2</v>
      </c>
      <c r="R88" s="9">
        <f>'System Parameters'!Q27</f>
        <v>0</v>
      </c>
      <c r="S88" s="9">
        <f>'System Parameters'!I40</f>
        <v>0</v>
      </c>
      <c r="T88" s="9">
        <f>'System Parameters'!J40</f>
        <v>0</v>
      </c>
      <c r="U88" s="9">
        <f>'System Parameters'!K40</f>
        <v>0</v>
      </c>
      <c r="V88" s="9">
        <f>'System Parameters'!L40</f>
        <v>0</v>
      </c>
    </row>
    <row r="89" spans="1:23" ht="15.75" customHeight="1" x14ac:dyDescent="0.15">
      <c r="A89" s="9" t="str">
        <f>'System Parameters'!L27</f>
        <v>"sensing"</v>
      </c>
      <c r="B89" s="9">
        <f>SUMPRODUCT(B56:B76,$U56:$U76)</f>
        <v>34.1</v>
      </c>
      <c r="C89" s="9" t="str">
        <f>'System Parameters'!N27</f>
        <v>mW</v>
      </c>
      <c r="D89" s="9">
        <f t="shared" ref="D89:O89" si="36">SUMPRODUCT(D56:D76,$U56:$U76)</f>
        <v>32.800000000000004</v>
      </c>
      <c r="E89" s="9">
        <f t="shared" si="36"/>
        <v>33.299999999999997</v>
      </c>
      <c r="F89" s="9">
        <f t="shared" si="36"/>
        <v>34.1</v>
      </c>
      <c r="G89" s="9">
        <f t="shared" si="36"/>
        <v>34.075000000000003</v>
      </c>
      <c r="H89" s="9">
        <f t="shared" si="36"/>
        <v>33.6</v>
      </c>
      <c r="I89" s="9">
        <f t="shared" si="36"/>
        <v>33.85</v>
      </c>
      <c r="J89" s="9">
        <f t="shared" si="36"/>
        <v>34.1</v>
      </c>
      <c r="K89" s="9">
        <f t="shared" si="36"/>
        <v>34.1</v>
      </c>
      <c r="L89" s="9">
        <f t="shared" si="36"/>
        <v>34.1</v>
      </c>
      <c r="M89" s="9">
        <f t="shared" si="36"/>
        <v>33.615000000000002</v>
      </c>
      <c r="N89" s="9">
        <f t="shared" si="36"/>
        <v>34.06</v>
      </c>
      <c r="O89" s="9">
        <f t="shared" si="36"/>
        <v>34.090000000000003</v>
      </c>
      <c r="R89" s="9">
        <f>'System Parameters'!Q28</f>
        <v>0</v>
      </c>
      <c r="S89" s="9">
        <f>'System Parameters'!I41</f>
        <v>0</v>
      </c>
      <c r="T89" s="9">
        <f>'System Parameters'!J41</f>
        <v>0</v>
      </c>
      <c r="U89" s="9">
        <f>'System Parameters'!K41</f>
        <v>0</v>
      </c>
      <c r="V89" s="9">
        <f>'System Parameters'!L41</f>
        <v>0</v>
      </c>
    </row>
    <row r="90" spans="1:23" ht="15.75" customHeight="1" x14ac:dyDescent="0.15">
      <c r="A90" s="9" t="str">
        <f>'System Parameters'!L28</f>
        <v>"interactive"</v>
      </c>
      <c r="B90" s="9">
        <f>SUMPRODUCT(B56:B76, $V56:$V76)</f>
        <v>36.85</v>
      </c>
      <c r="C90" s="9" t="str">
        <f>'System Parameters'!N28</f>
        <v>mW</v>
      </c>
      <c r="D90" s="9">
        <f t="shared" ref="D90:O90" si="37">SUMPRODUCT(D56:D76, $V56:$V76)</f>
        <v>35.225000000000001</v>
      </c>
      <c r="E90" s="9">
        <f t="shared" si="37"/>
        <v>36.1</v>
      </c>
      <c r="F90" s="9">
        <f t="shared" si="37"/>
        <v>36.85</v>
      </c>
      <c r="G90" s="9">
        <f t="shared" si="37"/>
        <v>36.825000000000003</v>
      </c>
      <c r="H90" s="9">
        <f t="shared" si="37"/>
        <v>36.35</v>
      </c>
      <c r="I90" s="9">
        <f t="shared" si="37"/>
        <v>36.6</v>
      </c>
      <c r="J90" s="9">
        <f t="shared" si="37"/>
        <v>36.85</v>
      </c>
      <c r="K90" s="9">
        <f t="shared" si="37"/>
        <v>36.85</v>
      </c>
      <c r="L90" s="9">
        <f t="shared" si="37"/>
        <v>36.85</v>
      </c>
      <c r="M90" s="9">
        <f t="shared" si="37"/>
        <v>36.365000000000002</v>
      </c>
      <c r="N90" s="9">
        <f t="shared" si="37"/>
        <v>36.81</v>
      </c>
      <c r="O90" s="9">
        <f t="shared" si="37"/>
        <v>36.840000000000003</v>
      </c>
      <c r="R90" s="9">
        <f>'System Parameters'!Q29</f>
        <v>0</v>
      </c>
      <c r="S90" s="9">
        <f>'System Parameters'!I42</f>
        <v>0</v>
      </c>
      <c r="T90" s="9">
        <f>'System Parameters'!J42</f>
        <v>0</v>
      </c>
      <c r="U90" s="9">
        <f>'System Parameters'!K42</f>
        <v>0</v>
      </c>
      <c r="V90" s="9">
        <f>'System Parameters'!L42</f>
        <v>0</v>
      </c>
    </row>
    <row r="91" spans="1:23" ht="15.75" customHeight="1" x14ac:dyDescent="0.15">
      <c r="A91" s="9">
        <f>'System Parameters'!L29</f>
        <v>0</v>
      </c>
      <c r="B91" s="9">
        <f>'System Parameters'!M29</f>
        <v>0</v>
      </c>
      <c r="C91" s="9">
        <f>'System Parameters'!N29</f>
        <v>0</v>
      </c>
      <c r="D91" s="9">
        <f>'System Parameters'!O29</f>
        <v>0</v>
      </c>
      <c r="E91" s="9">
        <f>'System Parameters'!P29</f>
        <v>0</v>
      </c>
      <c r="F91" s="9">
        <f>'System Parameters'!Q30</f>
        <v>0</v>
      </c>
      <c r="G91" s="9">
        <f>'System Parameters'!I43</f>
        <v>0</v>
      </c>
      <c r="H91" s="9">
        <f>'System Parameters'!J43</f>
        <v>0</v>
      </c>
      <c r="I91" s="9">
        <f>'System Parameters'!K43</f>
        <v>0</v>
      </c>
      <c r="J91" s="9">
        <f>'System Parameters'!L43</f>
        <v>0</v>
      </c>
      <c r="K91" s="9">
        <f>'System Parameters'!M43</f>
        <v>0</v>
      </c>
      <c r="L91" s="9">
        <f>'System Parameters'!N43</f>
        <v>0</v>
      </c>
      <c r="M91" s="9">
        <f>'System Parameters'!O43</f>
        <v>0</v>
      </c>
      <c r="N91" s="9">
        <f>'System Parameters'!P43</f>
        <v>0</v>
      </c>
      <c r="O91" s="9">
        <f>'System Parameters'!Q43</f>
        <v>0</v>
      </c>
      <c r="R91" s="9">
        <f>'System Parameters'!Q30</f>
        <v>0</v>
      </c>
      <c r="S91" s="9">
        <f>'System Parameters'!I43</f>
        <v>0</v>
      </c>
      <c r="T91" s="9">
        <f>'System Parameters'!J43</f>
        <v>0</v>
      </c>
      <c r="U91" s="9">
        <f>'System Parameters'!K43</f>
        <v>0</v>
      </c>
      <c r="V91" s="9">
        <f>'System Parameters'!L43</f>
        <v>0</v>
      </c>
    </row>
    <row r="92" spans="1:23" ht="15.75" customHeight="1" x14ac:dyDescent="0.15">
      <c r="A92" s="9" t="str">
        <f>'System Parameters'!L30</f>
        <v>Effective Battery Capacity</v>
      </c>
      <c r="B92" s="9">
        <f>'System Parameters'!M30</f>
        <v>0</v>
      </c>
      <c r="C92" s="9">
        <f>'System Parameters'!N30</f>
        <v>0</v>
      </c>
      <c r="D92" s="9">
        <f>'System Parameters'!O30</f>
        <v>0</v>
      </c>
      <c r="E92" s="9">
        <f>'System Parameters'!P30</f>
        <v>0</v>
      </c>
      <c r="F92" s="9">
        <f>'System Parameters'!Q31</f>
        <v>0</v>
      </c>
      <c r="G92" s="9">
        <f>'System Parameters'!I44</f>
        <v>0</v>
      </c>
      <c r="H92" s="9">
        <f>'System Parameters'!J44</f>
        <v>0</v>
      </c>
      <c r="I92" s="9">
        <f>'System Parameters'!K44</f>
        <v>0</v>
      </c>
      <c r="J92" s="9">
        <f>'System Parameters'!L44</f>
        <v>0</v>
      </c>
      <c r="K92" s="9">
        <f>'System Parameters'!M44</f>
        <v>0</v>
      </c>
      <c r="L92" s="9">
        <f>'System Parameters'!N44</f>
        <v>0</v>
      </c>
      <c r="M92" s="9">
        <f>'System Parameters'!O44</f>
        <v>0</v>
      </c>
      <c r="N92" s="9">
        <f>'System Parameters'!P44</f>
        <v>0</v>
      </c>
      <c r="O92" s="9">
        <f>'System Parameters'!Q44</f>
        <v>0</v>
      </c>
      <c r="P92" s="9">
        <f>'System Parameters'!O30</f>
        <v>0</v>
      </c>
      <c r="Q92" s="9">
        <f>'System Parameters'!P30</f>
        <v>0</v>
      </c>
      <c r="R92" s="9">
        <f>'System Parameters'!Q31</f>
        <v>0</v>
      </c>
      <c r="S92" s="9">
        <f>'System Parameters'!I44</f>
        <v>0</v>
      </c>
      <c r="T92" s="9">
        <f>'System Parameters'!J44</f>
        <v>0</v>
      </c>
      <c r="U92" s="9">
        <f>'System Parameters'!K44</f>
        <v>0</v>
      </c>
      <c r="V92" s="9">
        <f>'System Parameters'!L44</f>
        <v>0</v>
      </c>
    </row>
    <row r="93" spans="1:23" ht="15.75" customHeight="1" x14ac:dyDescent="0.15">
      <c r="A93" s="9">
        <f>'System Parameters'!L31</f>
        <v>0</v>
      </c>
      <c r="B93" s="9">
        <f>B80*B81*B82</f>
        <v>1650</v>
      </c>
      <c r="C93" s="9" t="str">
        <f>'System Parameters'!N31</f>
        <v>mW*h</v>
      </c>
      <c r="D93" s="9">
        <f t="shared" ref="D93:O93" si="38">$B93</f>
        <v>1650</v>
      </c>
      <c r="E93" s="9">
        <f t="shared" si="38"/>
        <v>1650</v>
      </c>
      <c r="F93" s="9">
        <f t="shared" si="38"/>
        <v>1650</v>
      </c>
      <c r="G93" s="9">
        <f t="shared" si="38"/>
        <v>1650</v>
      </c>
      <c r="H93" s="9">
        <f t="shared" si="38"/>
        <v>1650</v>
      </c>
      <c r="I93" s="9">
        <f t="shared" si="38"/>
        <v>1650</v>
      </c>
      <c r="J93" s="9">
        <f t="shared" si="38"/>
        <v>1650</v>
      </c>
      <c r="K93" s="9">
        <f t="shared" si="38"/>
        <v>1650</v>
      </c>
      <c r="L93" s="9">
        <f t="shared" si="38"/>
        <v>1650</v>
      </c>
      <c r="M93" s="9">
        <f t="shared" si="38"/>
        <v>1650</v>
      </c>
      <c r="N93" s="9">
        <f t="shared" si="38"/>
        <v>1650</v>
      </c>
      <c r="O93" s="9">
        <f t="shared" si="38"/>
        <v>1650</v>
      </c>
      <c r="P93" s="9">
        <f>'System Parameters'!O31</f>
        <v>0</v>
      </c>
      <c r="Q93" s="9">
        <f>'System Parameters'!P31</f>
        <v>0</v>
      </c>
      <c r="R93" s="9">
        <f>'System Parameters'!Q32</f>
        <v>0</v>
      </c>
      <c r="S93" s="9">
        <f>'System Parameters'!I45</f>
        <v>0</v>
      </c>
      <c r="T93" s="9">
        <f>'System Parameters'!J45</f>
        <v>0</v>
      </c>
      <c r="U93" s="9">
        <f>'System Parameters'!K45</f>
        <v>0</v>
      </c>
      <c r="V93" s="9">
        <f>'System Parameters'!L45</f>
        <v>0</v>
      </c>
    </row>
    <row r="94" spans="1:23" ht="15.75" customHeight="1" x14ac:dyDescent="0.15">
      <c r="A94" s="9">
        <f>'System Parameters'!L32</f>
        <v>0</v>
      </c>
      <c r="B94" s="9">
        <f>'System Parameters'!M32</f>
        <v>0</v>
      </c>
      <c r="C94" s="9">
        <f>'System Parameters'!N32</f>
        <v>0</v>
      </c>
      <c r="D94" s="9">
        <f>'System Parameters'!O32</f>
        <v>0</v>
      </c>
      <c r="E94" s="9">
        <f>'System Parameters'!P32</f>
        <v>0</v>
      </c>
      <c r="F94" s="9">
        <f>'System Parameters'!Q33</f>
        <v>0</v>
      </c>
      <c r="G94" s="9">
        <f>'System Parameters'!I46</f>
        <v>0</v>
      </c>
      <c r="H94" s="9">
        <f>'System Parameters'!J46</f>
        <v>0</v>
      </c>
      <c r="I94" s="9">
        <f>'System Parameters'!K46</f>
        <v>0</v>
      </c>
      <c r="J94" s="9">
        <f>'System Parameters'!L46</f>
        <v>0</v>
      </c>
      <c r="K94" s="9">
        <f>'System Parameters'!M46</f>
        <v>0</v>
      </c>
      <c r="L94" s="9">
        <f>'System Parameters'!N46</f>
        <v>0</v>
      </c>
      <c r="M94" s="9">
        <f>'System Parameters'!O46</f>
        <v>0</v>
      </c>
      <c r="N94" s="9">
        <f>'System Parameters'!P46</f>
        <v>0</v>
      </c>
      <c r="O94" s="9">
        <f>'System Parameters'!Q46</f>
        <v>0</v>
      </c>
      <c r="P94" s="9">
        <f>'System Parameters'!O32</f>
        <v>0</v>
      </c>
      <c r="Q94" s="9">
        <f>'System Parameters'!P32</f>
        <v>0</v>
      </c>
      <c r="R94" s="9">
        <f>'System Parameters'!Q33</f>
        <v>0</v>
      </c>
      <c r="S94" s="9">
        <f>'System Parameters'!I46</f>
        <v>0</v>
      </c>
      <c r="T94" s="9">
        <f>'System Parameters'!J46</f>
        <v>0</v>
      </c>
      <c r="U94" s="9">
        <f>'System Parameters'!K46</f>
        <v>0</v>
      </c>
      <c r="V94" s="9">
        <f>'System Parameters'!L46</f>
        <v>0</v>
      </c>
    </row>
    <row r="95" spans="1:23" ht="15.75" customHeight="1" x14ac:dyDescent="0.15">
      <c r="A95" s="9" t="str">
        <f>'System Parameters'!L33</f>
        <v>Days of Use</v>
      </c>
      <c r="B95" s="9">
        <f>B93/($T78*B88+$U78*B89+$V78*B90)</f>
        <v>6.7803575097596056</v>
      </c>
      <c r="C95" s="9" t="str">
        <f>'System Parameters'!N33</f>
        <v>days</v>
      </c>
      <c r="D95" s="9">
        <f t="shared" ref="D95:O95" si="39">D93/($T78*D88+$U78*D89+$V78*D90)</f>
        <v>7.0145605271548508</v>
      </c>
      <c r="E95" s="9">
        <f t="shared" si="39"/>
        <v>6.9153394803017605</v>
      </c>
      <c r="F95" s="9">
        <f t="shared" si="39"/>
        <v>6.8308838749741261</v>
      </c>
      <c r="G95" s="9">
        <f t="shared" si="39"/>
        <v>6.7845394736842106</v>
      </c>
      <c r="H95" s="9">
        <f t="shared" si="39"/>
        <v>6.8649885583524028</v>
      </c>
      <c r="I95" s="9">
        <f t="shared" si="39"/>
        <v>6.8224105850733929</v>
      </c>
      <c r="J95" s="9">
        <f t="shared" si="39"/>
        <v>6.8308838749741261</v>
      </c>
      <c r="K95" s="9">
        <f t="shared" si="39"/>
        <v>6.7803575097596056</v>
      </c>
      <c r="L95" s="9">
        <f t="shared" si="39"/>
        <v>6.7803575097596056</v>
      </c>
      <c r="M95" s="9">
        <f t="shared" si="39"/>
        <v>6.8624188986857417</v>
      </c>
      <c r="N95" s="9">
        <f t="shared" si="39"/>
        <v>6.7870511291185061</v>
      </c>
      <c r="O95" s="9">
        <f t="shared" si="39"/>
        <v>6.7820296765177357</v>
      </c>
      <c r="P95" s="9">
        <f>'System Parameters'!O33</f>
        <v>0</v>
      </c>
      <c r="Q95" s="9">
        <f>'System Parameters'!P33</f>
        <v>0</v>
      </c>
      <c r="R95" s="9">
        <f>'System Parameters'!Q34</f>
        <v>0</v>
      </c>
      <c r="S95" s="9">
        <f>'System Parameters'!I47</f>
        <v>0</v>
      </c>
      <c r="T95" s="9">
        <f>'System Parameters'!J47</f>
        <v>0</v>
      </c>
      <c r="U95" s="9">
        <f>'System Parameters'!K47</f>
        <v>0</v>
      </c>
      <c r="V95" s="9">
        <f>'System Parameters'!L47</f>
        <v>0</v>
      </c>
    </row>
    <row r="96" spans="1:23" ht="15.75" customHeight="1" x14ac:dyDescent="0.15">
      <c r="A96" s="9" t="str">
        <f>'System Parameters'!L34</f>
        <v>Hours of Use</v>
      </c>
      <c r="B96" s="9">
        <f>B95*24</f>
        <v>162.72858023423055</v>
      </c>
      <c r="C96" s="9" t="str">
        <f>'System Parameters'!N34</f>
        <v>hours</v>
      </c>
      <c r="D96" s="9">
        <f t="shared" ref="D96:O96" si="40">D95*24</f>
        <v>168.34945265171643</v>
      </c>
      <c r="E96" s="9">
        <f t="shared" si="40"/>
        <v>165.96814752724225</v>
      </c>
      <c r="F96" s="9">
        <f t="shared" si="40"/>
        <v>163.94121299937902</v>
      </c>
      <c r="G96" s="9">
        <f t="shared" si="40"/>
        <v>162.82894736842104</v>
      </c>
      <c r="H96" s="9">
        <f t="shared" si="40"/>
        <v>164.75972540045768</v>
      </c>
      <c r="I96" s="9">
        <f t="shared" si="40"/>
        <v>163.73785404176144</v>
      </c>
      <c r="J96" s="9">
        <f t="shared" si="40"/>
        <v>163.94121299937902</v>
      </c>
      <c r="K96" s="9">
        <f t="shared" si="40"/>
        <v>162.72858023423055</v>
      </c>
      <c r="L96" s="9">
        <f t="shared" si="40"/>
        <v>162.72858023423055</v>
      </c>
      <c r="M96" s="9">
        <f t="shared" si="40"/>
        <v>164.69805356845779</v>
      </c>
      <c r="N96" s="9">
        <f t="shared" si="40"/>
        <v>162.88922709884415</v>
      </c>
      <c r="O96" s="9">
        <f t="shared" si="40"/>
        <v>162.76871223642564</v>
      </c>
      <c r="P96" s="9">
        <f>'System Parameters'!O34</f>
        <v>0</v>
      </c>
      <c r="Q96" s="9">
        <f>'System Parameters'!P34</f>
        <v>0</v>
      </c>
      <c r="R96" s="9">
        <f>'System Parameters'!Q35</f>
        <v>0</v>
      </c>
      <c r="S96" s="9">
        <f>'System Parameters'!I48</f>
        <v>0</v>
      </c>
      <c r="T96" s="9">
        <f>'System Parameters'!J48</f>
        <v>0</v>
      </c>
      <c r="U96" s="9">
        <f>'System Parameters'!K48</f>
        <v>0</v>
      </c>
      <c r="V96" s="9">
        <f>'System Parameters'!L48</f>
        <v>0</v>
      </c>
    </row>
    <row r="97" spans="1:22" ht="15.75" customHeight="1" x14ac:dyDescent="0.15">
      <c r="A97" s="9">
        <f>'System Parameters'!A49</f>
        <v>0</v>
      </c>
      <c r="B97" s="9">
        <f>'System Parameters'!K36</f>
        <v>0</v>
      </c>
      <c r="C97" s="9">
        <f>'System Parameters'!L36</f>
        <v>0</v>
      </c>
      <c r="D97" s="9">
        <f>'System Parameters'!M36</f>
        <v>0</v>
      </c>
      <c r="O97" s="9">
        <f>'System Parameters'!N36</f>
        <v>0</v>
      </c>
      <c r="P97" s="9">
        <f>'System Parameters'!O36</f>
        <v>0</v>
      </c>
      <c r="Q97" s="9">
        <f>'System Parameters'!P36</f>
        <v>0</v>
      </c>
      <c r="R97" s="9">
        <f>'System Parameters'!Q36</f>
        <v>0</v>
      </c>
      <c r="S97" s="9">
        <f>'System Parameters'!I49</f>
        <v>0</v>
      </c>
      <c r="T97" s="9">
        <f>'System Parameters'!J49</f>
        <v>0</v>
      </c>
      <c r="U97" s="9">
        <f>'System Parameters'!K49</f>
        <v>0</v>
      </c>
      <c r="V97" s="9">
        <f>'System Parameters'!L49</f>
        <v>0</v>
      </c>
    </row>
    <row r="98" spans="1:22" ht="15.75" customHeight="1" x14ac:dyDescent="0.15">
      <c r="A98" s="9" t="s">
        <v>31</v>
      </c>
      <c r="B98" s="9">
        <f>'System Parameters'!K37</f>
        <v>0</v>
      </c>
      <c r="C98" s="9">
        <f>'System Parameters'!L37</f>
        <v>0</v>
      </c>
      <c r="D98" s="21">
        <f t="shared" ref="D98:O98" si="41">D96/$B96-1</f>
        <v>3.4541396535232138E-2</v>
      </c>
      <c r="E98" s="21">
        <f t="shared" si="41"/>
        <v>1.9907795473596002E-2</v>
      </c>
      <c r="F98" s="21">
        <f t="shared" si="41"/>
        <v>7.4518733181534458E-3</v>
      </c>
      <c r="G98" s="21">
        <f t="shared" si="41"/>
        <v>6.1677631578938019E-4</v>
      </c>
      <c r="H98" s="21">
        <f t="shared" si="41"/>
        <v>1.248179737882249E-2</v>
      </c>
      <c r="I98" s="21">
        <f t="shared" si="41"/>
        <v>6.2021914409757795E-3</v>
      </c>
      <c r="J98" s="21">
        <f t="shared" si="41"/>
        <v>7.4518733181534458E-3</v>
      </c>
      <c r="K98" s="21">
        <f t="shared" si="41"/>
        <v>0</v>
      </c>
      <c r="L98" s="21">
        <f t="shared" si="41"/>
        <v>0</v>
      </c>
      <c r="M98" s="21">
        <f t="shared" si="41"/>
        <v>1.2102811512227252E-2</v>
      </c>
      <c r="N98" s="21">
        <f t="shared" si="41"/>
        <v>9.8720743696256719E-4</v>
      </c>
      <c r="O98" s="21">
        <f t="shared" si="41"/>
        <v>2.4661926096403164E-4</v>
      </c>
      <c r="P98" s="9">
        <f>'System Parameters'!O37</f>
        <v>0</v>
      </c>
      <c r="Q98" s="9">
        <f>'System Parameters'!P37</f>
        <v>0</v>
      </c>
      <c r="R98" s="9">
        <f>'System Parameters'!Q37</f>
        <v>0</v>
      </c>
      <c r="S98" s="9">
        <f>'System Parameters'!I50</f>
        <v>0</v>
      </c>
      <c r="T98" s="9">
        <f>'System Parameters'!J50</f>
        <v>0</v>
      </c>
      <c r="U98" s="9">
        <f>'System Parameters'!K50</f>
        <v>0</v>
      </c>
      <c r="V98" s="9">
        <f>'System Parameters'!L50</f>
        <v>0</v>
      </c>
    </row>
    <row r="99" spans="1:22" ht="15.75" customHeight="1" x14ac:dyDescent="0.15">
      <c r="A99" s="9" t="s">
        <v>32</v>
      </c>
      <c r="B99" s="9">
        <f>'System Parameters'!K38</f>
        <v>0</v>
      </c>
      <c r="C99" s="9">
        <f>'System Parameters'!L38</f>
        <v>0</v>
      </c>
      <c r="D99" s="9" t="s">
        <v>33</v>
      </c>
      <c r="E99" s="9" t="s">
        <v>34</v>
      </c>
      <c r="F99" s="9" t="s">
        <v>35</v>
      </c>
      <c r="G99" s="9" t="s">
        <v>36</v>
      </c>
      <c r="H99" s="9" t="s">
        <v>37</v>
      </c>
      <c r="I99" s="9" t="s">
        <v>38</v>
      </c>
      <c r="J99" s="9" t="s">
        <v>39</v>
      </c>
      <c r="K99" s="9" t="s">
        <v>40</v>
      </c>
      <c r="L99" s="9" t="s">
        <v>41</v>
      </c>
      <c r="M99" s="9" t="s">
        <v>42</v>
      </c>
      <c r="N99" s="9" t="s">
        <v>43</v>
      </c>
      <c r="O99" s="9" t="s">
        <v>44</v>
      </c>
      <c r="P99" s="9">
        <f>'System Parameters'!O38</f>
        <v>0</v>
      </c>
      <c r="Q99" s="9">
        <f>'System Parameters'!P38</f>
        <v>0</v>
      </c>
      <c r="R99" s="9">
        <f>'System Parameters'!Q38</f>
        <v>0</v>
      </c>
      <c r="S99" s="9">
        <f>'System Parameters'!I51</f>
        <v>0</v>
      </c>
      <c r="T99" s="9">
        <f>'System Parameters'!J51</f>
        <v>0</v>
      </c>
      <c r="U99" s="9">
        <f>'System Parameters'!K51</f>
        <v>0</v>
      </c>
      <c r="V99" s="9">
        <f>'System Parameters'!L51</f>
        <v>0</v>
      </c>
    </row>
    <row r="100" spans="1:22" ht="15.75" customHeight="1" x14ac:dyDescent="0.15">
      <c r="A100" s="9">
        <f>'System Parameters'!A52</f>
        <v>0</v>
      </c>
      <c r="B100" s="9">
        <f>'System Parameters'!B52</f>
        <v>0</v>
      </c>
      <c r="C100" s="9">
        <f>'System Parameters'!C52</f>
        <v>0</v>
      </c>
      <c r="D100" s="9">
        <f>'System Parameters'!D52</f>
        <v>0</v>
      </c>
      <c r="O100" s="9">
        <f>'System Parameters'!E52</f>
        <v>0</v>
      </c>
      <c r="P100" s="9">
        <f>'System Parameters'!F52</f>
        <v>0</v>
      </c>
      <c r="Q100" s="9">
        <f>'System Parameters'!G52</f>
        <v>0</v>
      </c>
      <c r="R100" s="9">
        <f>'System Parameters'!H52</f>
        <v>0</v>
      </c>
      <c r="S100" s="9">
        <f>'System Parameters'!I52</f>
        <v>0</v>
      </c>
      <c r="T100" s="9">
        <f>'System Parameters'!J52</f>
        <v>0</v>
      </c>
      <c r="U100" s="9">
        <f>'System Parameters'!K52</f>
        <v>0</v>
      </c>
      <c r="V100" s="9">
        <f>'System Parameters'!L52</f>
        <v>0</v>
      </c>
    </row>
    <row r="101" spans="1:22" ht="15.75" customHeight="1" x14ac:dyDescent="0.15">
      <c r="A101" s="9">
        <f>'System Parameters'!A53</f>
        <v>0</v>
      </c>
      <c r="B101" s="9">
        <f>'System Parameters'!B53</f>
        <v>0</v>
      </c>
      <c r="C101" s="9">
        <f>'System Parameters'!C53</f>
        <v>0</v>
      </c>
      <c r="D101" s="9">
        <f>'System Parameters'!D53</f>
        <v>0</v>
      </c>
      <c r="O101" s="9">
        <f>'System Parameters'!E53</f>
        <v>0</v>
      </c>
      <c r="P101" s="9">
        <f>'System Parameters'!F53</f>
        <v>0</v>
      </c>
      <c r="Q101" s="9">
        <f>'System Parameters'!G53</f>
        <v>0</v>
      </c>
      <c r="R101" s="9">
        <f>'System Parameters'!H53</f>
        <v>0</v>
      </c>
      <c r="S101" s="9">
        <f>'System Parameters'!I53</f>
        <v>0</v>
      </c>
      <c r="T101" s="9">
        <f>'System Parameters'!J53</f>
        <v>0</v>
      </c>
      <c r="U101" s="9">
        <f>'System Parameters'!K53</f>
        <v>0</v>
      </c>
      <c r="V101" s="9">
        <f>'System Parameters'!L53</f>
        <v>0</v>
      </c>
    </row>
    <row r="102" spans="1:22" ht="15.75" customHeight="1" x14ac:dyDescent="0.15">
      <c r="A102" s="9">
        <f>'System Parameters'!A54</f>
        <v>0</v>
      </c>
      <c r="B102" s="9">
        <f>'System Parameters'!B54</f>
        <v>0</v>
      </c>
      <c r="C102" s="9">
        <f>'System Parameters'!C54</f>
        <v>0</v>
      </c>
      <c r="D102" s="9">
        <f>'System Parameters'!D54</f>
        <v>0</v>
      </c>
      <c r="O102" s="9">
        <f>'System Parameters'!E54</f>
        <v>0</v>
      </c>
      <c r="P102" s="9">
        <f>'System Parameters'!F54</f>
        <v>0</v>
      </c>
      <c r="Q102" s="9">
        <f>'System Parameters'!G54</f>
        <v>0</v>
      </c>
      <c r="R102" s="9">
        <f>'System Parameters'!H54</f>
        <v>0</v>
      </c>
      <c r="S102" s="9">
        <f>'System Parameters'!I54</f>
        <v>0</v>
      </c>
      <c r="T102" s="9">
        <f>'System Parameters'!J54</f>
        <v>0</v>
      </c>
      <c r="U102" s="9">
        <f>'System Parameters'!K54</f>
        <v>0</v>
      </c>
      <c r="V102" s="9">
        <f>'System Parameters'!L54</f>
        <v>0</v>
      </c>
    </row>
    <row r="103" spans="1:22" ht="15.75" customHeight="1" x14ac:dyDescent="0.15">
      <c r="A103" s="9">
        <f>'System Parameters'!A55</f>
        <v>0</v>
      </c>
      <c r="B103" s="9">
        <f>'System Parameters'!B55</f>
        <v>0</v>
      </c>
      <c r="C103" s="9">
        <f>'System Parameters'!C55</f>
        <v>0</v>
      </c>
      <c r="D103" s="9">
        <f>'System Parameters'!D55</f>
        <v>0</v>
      </c>
      <c r="O103" s="9">
        <f>'System Parameters'!E55</f>
        <v>0</v>
      </c>
      <c r="P103" s="9">
        <f>'System Parameters'!F55</f>
        <v>0</v>
      </c>
      <c r="Q103" s="9">
        <f>'System Parameters'!G55</f>
        <v>0</v>
      </c>
      <c r="R103" s="9">
        <f>'System Parameters'!H55</f>
        <v>0</v>
      </c>
      <c r="S103" s="9">
        <f>'System Parameters'!I55</f>
        <v>0</v>
      </c>
      <c r="T103" s="9">
        <f>'System Parameters'!J55</f>
        <v>0</v>
      </c>
      <c r="U103" s="9">
        <f>'System Parameters'!K55</f>
        <v>0</v>
      </c>
      <c r="V103" s="9">
        <f>'System Parameters'!L55</f>
        <v>0</v>
      </c>
    </row>
    <row r="104" spans="1:22" ht="15.75" customHeight="1" x14ac:dyDescent="0.15">
      <c r="A104" s="9">
        <f>'System Parameters'!A56</f>
        <v>0</v>
      </c>
      <c r="B104" s="9">
        <f>'System Parameters'!B56</f>
        <v>0</v>
      </c>
      <c r="C104" s="9">
        <f>'System Parameters'!C56</f>
        <v>0</v>
      </c>
      <c r="D104" s="9">
        <f>'System Parameters'!D56</f>
        <v>0</v>
      </c>
      <c r="O104" s="9">
        <f>'System Parameters'!E56</f>
        <v>0</v>
      </c>
      <c r="P104" s="9">
        <f>'System Parameters'!F56</f>
        <v>0</v>
      </c>
      <c r="Q104" s="9">
        <f>'System Parameters'!G56</f>
        <v>0</v>
      </c>
      <c r="R104" s="9">
        <f>'System Parameters'!H56</f>
        <v>0</v>
      </c>
      <c r="S104" s="9">
        <f>'System Parameters'!I56</f>
        <v>0</v>
      </c>
      <c r="T104" s="9">
        <f>'System Parameters'!J56</f>
        <v>0</v>
      </c>
      <c r="U104" s="9">
        <f>'System Parameters'!K56</f>
        <v>0</v>
      </c>
      <c r="V104" s="9">
        <f>'System Parameters'!L56</f>
        <v>0</v>
      </c>
    </row>
    <row r="105" spans="1:22" ht="15.75" customHeight="1" x14ac:dyDescent="0.15">
      <c r="A105" s="9">
        <f>'System Parameters'!A57</f>
        <v>0</v>
      </c>
      <c r="B105" s="9">
        <f>'System Parameters'!B57</f>
        <v>0</v>
      </c>
      <c r="C105" s="9">
        <f>'System Parameters'!C57</f>
        <v>0</v>
      </c>
      <c r="D105" s="9">
        <f>'System Parameters'!D57</f>
        <v>0</v>
      </c>
      <c r="O105" s="9">
        <f>'System Parameters'!E57</f>
        <v>0</v>
      </c>
      <c r="P105" s="9">
        <f>'System Parameters'!F57</f>
        <v>0</v>
      </c>
      <c r="Q105" s="9">
        <f>'System Parameters'!G57</f>
        <v>0</v>
      </c>
      <c r="R105" s="9">
        <f>'System Parameters'!H57</f>
        <v>0</v>
      </c>
      <c r="S105" s="9">
        <f>'System Parameters'!I57</f>
        <v>0</v>
      </c>
      <c r="T105" s="9">
        <f>'System Parameters'!J57</f>
        <v>0</v>
      </c>
      <c r="U105" s="9">
        <f>'System Parameters'!K57</f>
        <v>0</v>
      </c>
      <c r="V105" s="9">
        <f>'System Parameters'!L57</f>
        <v>0</v>
      </c>
    </row>
    <row r="106" spans="1:22" ht="15.75" customHeight="1" x14ac:dyDescent="0.15">
      <c r="A106" s="9">
        <f>'System Parameters'!A58</f>
        <v>0</v>
      </c>
      <c r="B106" s="9">
        <f>'System Parameters'!B58</f>
        <v>0</v>
      </c>
      <c r="C106" s="9">
        <f>'System Parameters'!C58</f>
        <v>0</v>
      </c>
      <c r="D106" s="9">
        <f>'System Parameters'!D58</f>
        <v>0</v>
      </c>
      <c r="O106" s="9">
        <f>'System Parameters'!E58</f>
        <v>0</v>
      </c>
      <c r="P106" s="9">
        <f>'System Parameters'!F58</f>
        <v>0</v>
      </c>
      <c r="Q106" s="9">
        <f>'System Parameters'!G58</f>
        <v>0</v>
      </c>
      <c r="R106" s="9">
        <f>'System Parameters'!H58</f>
        <v>0</v>
      </c>
      <c r="S106" s="9">
        <f>'System Parameters'!I58</f>
        <v>0</v>
      </c>
      <c r="T106" s="9">
        <f>'System Parameters'!J58</f>
        <v>0</v>
      </c>
      <c r="U106" s="9">
        <f>'System Parameters'!K58</f>
        <v>0</v>
      </c>
      <c r="V106" s="9">
        <f>'System Parameters'!L58</f>
        <v>0</v>
      </c>
    </row>
    <row r="107" spans="1:22" ht="15.75" customHeight="1" x14ac:dyDescent="0.15">
      <c r="A107" s="9">
        <f>'System Parameters'!A59</f>
        <v>0</v>
      </c>
      <c r="B107" s="9">
        <f>'System Parameters'!B59</f>
        <v>0</v>
      </c>
      <c r="C107" s="9">
        <f>'System Parameters'!C59</f>
        <v>0</v>
      </c>
      <c r="D107" s="9">
        <f>'System Parameters'!D59</f>
        <v>0</v>
      </c>
      <c r="O107" s="9">
        <f>'System Parameters'!E59</f>
        <v>0</v>
      </c>
      <c r="P107" s="9">
        <f>'System Parameters'!F59</f>
        <v>0</v>
      </c>
      <c r="Q107" s="9">
        <f>'System Parameters'!G59</f>
        <v>0</v>
      </c>
      <c r="R107" s="9">
        <f>'System Parameters'!H59</f>
        <v>0</v>
      </c>
      <c r="S107" s="9">
        <f>'System Parameters'!I59</f>
        <v>0</v>
      </c>
      <c r="T107" s="9">
        <f>'System Parameters'!J59</f>
        <v>0</v>
      </c>
      <c r="U107" s="9">
        <f>'System Parameters'!K59</f>
        <v>0</v>
      </c>
      <c r="V107" s="9">
        <f>'System Parameters'!L59</f>
        <v>0</v>
      </c>
    </row>
    <row r="108" spans="1:22" ht="15.75" customHeight="1" x14ac:dyDescent="0.15">
      <c r="A108" s="9">
        <f>'System Parameters'!A60</f>
        <v>0</v>
      </c>
      <c r="B108" s="9">
        <f>'System Parameters'!B60</f>
        <v>0</v>
      </c>
      <c r="C108" s="9">
        <f>'System Parameters'!C60</f>
        <v>0</v>
      </c>
      <c r="D108" s="9">
        <f>'System Parameters'!D60</f>
        <v>0</v>
      </c>
      <c r="O108" s="9">
        <f>'System Parameters'!E60</f>
        <v>0</v>
      </c>
      <c r="P108" s="9">
        <f>'System Parameters'!F60</f>
        <v>0</v>
      </c>
      <c r="Q108" s="9">
        <f>'System Parameters'!G60</f>
        <v>0</v>
      </c>
      <c r="R108" s="9">
        <f>'System Parameters'!H60</f>
        <v>0</v>
      </c>
      <c r="S108" s="9">
        <f>'System Parameters'!I60</f>
        <v>0</v>
      </c>
      <c r="T108" s="9">
        <f>'System Parameters'!J60</f>
        <v>0</v>
      </c>
      <c r="U108" s="9">
        <f>'System Parameters'!K60</f>
        <v>0</v>
      </c>
      <c r="V108" s="9">
        <f>'System Parameters'!L60</f>
        <v>0</v>
      </c>
    </row>
    <row r="109" spans="1:22" ht="15.75" customHeight="1" x14ac:dyDescent="0.15">
      <c r="A109" s="9">
        <f>'System Parameters'!A61</f>
        <v>0</v>
      </c>
      <c r="B109" s="9">
        <f>'System Parameters'!B61</f>
        <v>0</v>
      </c>
      <c r="C109" s="9">
        <f>'System Parameters'!C61</f>
        <v>0</v>
      </c>
      <c r="D109" s="9">
        <f>'System Parameters'!D61</f>
        <v>0</v>
      </c>
      <c r="O109" s="9">
        <f>'System Parameters'!E61</f>
        <v>0</v>
      </c>
      <c r="P109" s="9">
        <f>'System Parameters'!F61</f>
        <v>0</v>
      </c>
      <c r="Q109" s="9">
        <f>'System Parameters'!G61</f>
        <v>0</v>
      </c>
      <c r="R109" s="9">
        <f>'System Parameters'!H61</f>
        <v>0</v>
      </c>
      <c r="S109" s="9">
        <f>'System Parameters'!I61</f>
        <v>0</v>
      </c>
      <c r="T109" s="9">
        <f>'System Parameters'!J61</f>
        <v>0</v>
      </c>
      <c r="U109" s="9">
        <f>'System Parameters'!K61</f>
        <v>0</v>
      </c>
      <c r="V109" s="9">
        <f>'System Parameters'!L61</f>
        <v>0</v>
      </c>
    </row>
    <row r="110" spans="1:22" ht="15.75" customHeight="1" x14ac:dyDescent="0.15">
      <c r="A110" s="9">
        <f>'System Parameters'!A62</f>
        <v>0</v>
      </c>
      <c r="B110" s="9">
        <f>'System Parameters'!B62</f>
        <v>0</v>
      </c>
      <c r="C110" s="9">
        <f>'System Parameters'!C62</f>
        <v>0</v>
      </c>
      <c r="D110" s="9">
        <f>'System Parameters'!D62</f>
        <v>0</v>
      </c>
      <c r="O110" s="9">
        <f>'System Parameters'!E62</f>
        <v>0</v>
      </c>
      <c r="P110" s="9">
        <f>'System Parameters'!F62</f>
        <v>0</v>
      </c>
      <c r="Q110" s="9">
        <f>'System Parameters'!G62</f>
        <v>0</v>
      </c>
      <c r="R110" s="9">
        <f>'System Parameters'!H62</f>
        <v>0</v>
      </c>
      <c r="S110" s="9">
        <f>'System Parameters'!I62</f>
        <v>0</v>
      </c>
      <c r="T110" s="9">
        <f>'System Parameters'!J62</f>
        <v>0</v>
      </c>
      <c r="U110" s="9">
        <f>'System Parameters'!K62</f>
        <v>0</v>
      </c>
      <c r="V110" s="9">
        <f>'System Parameters'!L62</f>
        <v>0</v>
      </c>
    </row>
    <row r="111" spans="1:22" ht="15.75" customHeight="1" x14ac:dyDescent="0.15">
      <c r="A111" s="9">
        <f>'System Parameters'!A63</f>
        <v>0</v>
      </c>
      <c r="B111" s="9">
        <f>'System Parameters'!B63</f>
        <v>0</v>
      </c>
      <c r="C111" s="9">
        <f>'System Parameters'!C63</f>
        <v>0</v>
      </c>
      <c r="D111" s="9">
        <f>'System Parameters'!D63</f>
        <v>0</v>
      </c>
      <c r="O111" s="9">
        <f>'System Parameters'!E63</f>
        <v>0</v>
      </c>
      <c r="P111" s="9">
        <f>'System Parameters'!F63</f>
        <v>0</v>
      </c>
      <c r="Q111" s="9">
        <f>'System Parameters'!G63</f>
        <v>0</v>
      </c>
      <c r="R111" s="9">
        <f>'System Parameters'!H63</f>
        <v>0</v>
      </c>
      <c r="S111" s="9">
        <f>'System Parameters'!I63</f>
        <v>0</v>
      </c>
      <c r="T111" s="9">
        <f>'System Parameters'!J63</f>
        <v>0</v>
      </c>
      <c r="U111" s="9">
        <f>'System Parameters'!K63</f>
        <v>0</v>
      </c>
      <c r="V111" s="9">
        <f>'System Parameters'!L63</f>
        <v>0</v>
      </c>
    </row>
    <row r="112" spans="1:22" ht="15.75" customHeight="1" x14ac:dyDescent="0.15">
      <c r="A112" s="9">
        <f>'System Parameters'!A64</f>
        <v>0</v>
      </c>
      <c r="B112" s="9">
        <f>'System Parameters'!B64</f>
        <v>0</v>
      </c>
      <c r="C112" s="9">
        <f>'System Parameters'!C64</f>
        <v>0</v>
      </c>
      <c r="D112" s="9">
        <f>'System Parameters'!D64</f>
        <v>0</v>
      </c>
      <c r="O112" s="9">
        <f>'System Parameters'!E64</f>
        <v>0</v>
      </c>
      <c r="P112" s="9">
        <f>'System Parameters'!F64</f>
        <v>0</v>
      </c>
      <c r="Q112" s="9">
        <f>'System Parameters'!G64</f>
        <v>0</v>
      </c>
      <c r="R112" s="9">
        <f>'System Parameters'!H64</f>
        <v>0</v>
      </c>
      <c r="S112" s="9">
        <f>'System Parameters'!I64</f>
        <v>0</v>
      </c>
      <c r="T112" s="9">
        <f>'System Parameters'!J64</f>
        <v>0</v>
      </c>
      <c r="U112" s="9">
        <f>'System Parameters'!K64</f>
        <v>0</v>
      </c>
      <c r="V112" s="9">
        <f>'System Parameters'!L64</f>
        <v>0</v>
      </c>
    </row>
    <row r="113" spans="1:22" ht="15.75" customHeight="1" x14ac:dyDescent="0.15">
      <c r="A113" s="9">
        <f>'System Parameters'!A65</f>
        <v>0</v>
      </c>
      <c r="B113" s="9">
        <f>'System Parameters'!B65</f>
        <v>0</v>
      </c>
      <c r="C113" s="9">
        <f>'System Parameters'!C65</f>
        <v>0</v>
      </c>
      <c r="D113" s="9">
        <f>'System Parameters'!D65</f>
        <v>0</v>
      </c>
      <c r="O113" s="9">
        <f>'System Parameters'!E65</f>
        <v>0</v>
      </c>
      <c r="P113" s="9">
        <f>'System Parameters'!F65</f>
        <v>0</v>
      </c>
      <c r="Q113" s="9">
        <f>'System Parameters'!G65</f>
        <v>0</v>
      </c>
      <c r="R113" s="9">
        <f>'System Parameters'!H65</f>
        <v>0</v>
      </c>
      <c r="S113" s="9">
        <f>'System Parameters'!I65</f>
        <v>0</v>
      </c>
      <c r="T113" s="9">
        <f>'System Parameters'!J65</f>
        <v>0</v>
      </c>
      <c r="U113" s="9">
        <f>'System Parameters'!K65</f>
        <v>0</v>
      </c>
      <c r="V113" s="9">
        <f>'System Parameters'!L65</f>
        <v>0</v>
      </c>
    </row>
    <row r="114" spans="1:22" ht="15.75" customHeight="1" x14ac:dyDescent="0.15">
      <c r="A114" s="9">
        <f>'System Parameters'!A66</f>
        <v>0</v>
      </c>
      <c r="B114" s="9">
        <f>'System Parameters'!B66</f>
        <v>0</v>
      </c>
      <c r="C114" s="9">
        <f>'System Parameters'!C66</f>
        <v>0</v>
      </c>
      <c r="D114" s="9">
        <f>'System Parameters'!D66</f>
        <v>0</v>
      </c>
      <c r="O114" s="9">
        <f>'System Parameters'!E66</f>
        <v>0</v>
      </c>
      <c r="P114" s="9">
        <f>'System Parameters'!F66</f>
        <v>0</v>
      </c>
      <c r="Q114" s="9">
        <f>'System Parameters'!G66</f>
        <v>0</v>
      </c>
      <c r="R114" s="9">
        <f>'System Parameters'!H66</f>
        <v>0</v>
      </c>
      <c r="S114" s="9">
        <f>'System Parameters'!I66</f>
        <v>0</v>
      </c>
      <c r="T114" s="9">
        <f>'System Parameters'!J66</f>
        <v>0</v>
      </c>
      <c r="U114" s="9">
        <f>'System Parameters'!K66</f>
        <v>0</v>
      </c>
      <c r="V114" s="9">
        <f>'System Parameters'!L66</f>
        <v>0</v>
      </c>
    </row>
    <row r="115" spans="1:22" ht="15.75" customHeight="1" x14ac:dyDescent="0.15">
      <c r="A115" s="9">
        <f>'System Parameters'!A67</f>
        <v>0</v>
      </c>
      <c r="B115" s="9">
        <f>'System Parameters'!B67</f>
        <v>0</v>
      </c>
      <c r="C115" s="9">
        <f>'System Parameters'!C67</f>
        <v>0</v>
      </c>
      <c r="D115" s="9">
        <f>'System Parameters'!D67</f>
        <v>0</v>
      </c>
      <c r="O115" s="9">
        <f>'System Parameters'!E67</f>
        <v>0</v>
      </c>
      <c r="P115" s="9">
        <f>'System Parameters'!F67</f>
        <v>0</v>
      </c>
      <c r="Q115" s="9">
        <f>'System Parameters'!G67</f>
        <v>0</v>
      </c>
      <c r="R115" s="9">
        <f>'System Parameters'!H67</f>
        <v>0</v>
      </c>
      <c r="S115" s="9">
        <f>'System Parameters'!I67</f>
        <v>0</v>
      </c>
      <c r="T115" s="9">
        <f>'System Parameters'!J67</f>
        <v>0</v>
      </c>
      <c r="U115" s="9">
        <f>'System Parameters'!K67</f>
        <v>0</v>
      </c>
      <c r="V115" s="9">
        <f>'System Parameters'!L67</f>
        <v>0</v>
      </c>
    </row>
    <row r="116" spans="1:22" ht="15.75" customHeight="1" x14ac:dyDescent="0.15">
      <c r="A116" s="9">
        <f>'System Parameters'!A68</f>
        <v>0</v>
      </c>
      <c r="B116" s="9">
        <f>'System Parameters'!B68</f>
        <v>0</v>
      </c>
      <c r="C116" s="9">
        <f>'System Parameters'!C68</f>
        <v>0</v>
      </c>
      <c r="D116" s="9">
        <f>'System Parameters'!D68</f>
        <v>0</v>
      </c>
      <c r="O116" s="9">
        <f>'System Parameters'!E68</f>
        <v>0</v>
      </c>
      <c r="P116" s="9">
        <f>'System Parameters'!F68</f>
        <v>0</v>
      </c>
      <c r="Q116" s="9">
        <f>'System Parameters'!G68</f>
        <v>0</v>
      </c>
      <c r="R116" s="9">
        <f>'System Parameters'!H68</f>
        <v>0</v>
      </c>
      <c r="S116" s="9">
        <f>'System Parameters'!I68</f>
        <v>0</v>
      </c>
      <c r="T116" s="9">
        <f>'System Parameters'!J68</f>
        <v>0</v>
      </c>
      <c r="U116" s="9">
        <f>'System Parameters'!K68</f>
        <v>0</v>
      </c>
      <c r="V116" s="9">
        <f>'System Parameters'!L68</f>
        <v>0</v>
      </c>
    </row>
    <row r="117" spans="1:22" ht="15.75" customHeight="1" x14ac:dyDescent="0.15">
      <c r="A117" s="9">
        <f>'System Parameters'!A69</f>
        <v>0</v>
      </c>
      <c r="B117" s="9">
        <f>'System Parameters'!B69</f>
        <v>0</v>
      </c>
      <c r="C117" s="9">
        <f>'System Parameters'!C69</f>
        <v>0</v>
      </c>
      <c r="D117" s="9">
        <f>'System Parameters'!D69</f>
        <v>0</v>
      </c>
      <c r="O117" s="9">
        <f>'System Parameters'!E69</f>
        <v>0</v>
      </c>
      <c r="P117" s="9">
        <f>'System Parameters'!F69</f>
        <v>0</v>
      </c>
      <c r="Q117" s="9">
        <f>'System Parameters'!G69</f>
        <v>0</v>
      </c>
      <c r="R117" s="9">
        <f>'System Parameters'!H69</f>
        <v>0</v>
      </c>
      <c r="S117" s="9">
        <f>'System Parameters'!I69</f>
        <v>0</v>
      </c>
      <c r="T117" s="9">
        <f>'System Parameters'!J69</f>
        <v>0</v>
      </c>
      <c r="U117" s="9">
        <f>'System Parameters'!K69</f>
        <v>0</v>
      </c>
      <c r="V117" s="9">
        <f>'System Parameters'!L69</f>
        <v>0</v>
      </c>
    </row>
    <row r="118" spans="1:22" ht="15.75" customHeight="1" x14ac:dyDescent="0.15">
      <c r="A118" s="9">
        <f>'System Parameters'!A70</f>
        <v>0</v>
      </c>
      <c r="B118" s="9">
        <f>'System Parameters'!B70</f>
        <v>0</v>
      </c>
      <c r="C118" s="9">
        <f>'System Parameters'!C70</f>
        <v>0</v>
      </c>
      <c r="D118" s="9">
        <f>'System Parameters'!D70</f>
        <v>0</v>
      </c>
      <c r="O118" s="9">
        <f>'System Parameters'!E70</f>
        <v>0</v>
      </c>
      <c r="P118" s="9">
        <f>'System Parameters'!F70</f>
        <v>0</v>
      </c>
      <c r="Q118" s="9">
        <f>'System Parameters'!G70</f>
        <v>0</v>
      </c>
      <c r="R118" s="9">
        <f>'System Parameters'!H70</f>
        <v>0</v>
      </c>
      <c r="S118" s="9">
        <f>'System Parameters'!I70</f>
        <v>0</v>
      </c>
      <c r="T118" s="9">
        <f>'System Parameters'!J70</f>
        <v>0</v>
      </c>
      <c r="U118" s="9">
        <f>'System Parameters'!K70</f>
        <v>0</v>
      </c>
      <c r="V118" s="9">
        <f>'System Parameters'!L70</f>
        <v>0</v>
      </c>
    </row>
  </sheetData>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yj1</cp:lastModifiedBy>
  <dcterms:modified xsi:type="dcterms:W3CDTF">2024-02-07T04:41:40Z</dcterms:modified>
</cp:coreProperties>
</file>