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HQ\Maltravers_Street\Shared\Group\MOJHR Business Delivery and Performance\Workforce Stats\"/>
    </mc:Choice>
  </mc:AlternateContent>
  <bookViews>
    <workbookView xWindow="0" yWindow="0" windowWidth="19200" windowHeight="691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N15" i="14" s="1"/>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N13" i="14" s="1"/>
  <c r="AJ14" i="14"/>
  <c r="AN14" i="14" s="1"/>
  <c r="AJ15" i="14"/>
  <c r="AJ16" i="14"/>
  <c r="AJ17" i="14"/>
  <c r="AN17" i="14" s="1"/>
  <c r="AJ18" i="14"/>
  <c r="AN18" i="14" s="1"/>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AB8" i="14" s="1"/>
  <c r="Q8" i="14"/>
  <c r="P9" i="14"/>
  <c r="Q9" i="14"/>
  <c r="P10" i="14"/>
  <c r="AB10" i="14" s="1"/>
  <c r="Q10" i="14"/>
  <c r="P11" i="14"/>
  <c r="Q11" i="14"/>
  <c r="P12" i="14"/>
  <c r="AB12" i="14" s="1"/>
  <c r="Q12" i="14"/>
  <c r="P13" i="14"/>
  <c r="Q13" i="14"/>
  <c r="P14" i="14"/>
  <c r="AB14" i="14" s="1"/>
  <c r="Q14" i="14"/>
  <c r="P15" i="14"/>
  <c r="Q15" i="14"/>
  <c r="P16" i="14"/>
  <c r="AB16" i="14" s="1"/>
  <c r="Q16" i="14"/>
  <c r="P17" i="14"/>
  <c r="Q17" i="14"/>
  <c r="P18" i="14"/>
  <c r="AB18" i="14" s="1"/>
  <c r="Q18" i="14"/>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26" i="14"/>
  <c r="AN38" i="14"/>
  <c r="AN42" i="14"/>
  <c r="AJ7" i="14"/>
  <c r="AN9" i="14"/>
  <c r="AN12" i="14"/>
  <c r="AN16"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C8" i="14" l="1"/>
  <c r="AN11" i="14"/>
  <c r="AC18" i="14"/>
  <c r="AC16" i="14"/>
  <c r="AC14" i="14"/>
  <c r="AC12" i="14"/>
  <c r="AC10" i="14"/>
  <c r="AC7" i="14"/>
  <c r="AN7" i="14"/>
  <c r="AC17" i="14"/>
  <c r="AC15" i="14"/>
  <c r="AC13" i="14"/>
  <c r="AC11" i="14"/>
  <c r="AC9" i="14"/>
  <c r="AB17" i="14"/>
  <c r="AB15" i="14"/>
  <c r="AB13" i="14"/>
  <c r="AB11" i="14"/>
  <c r="AB9"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August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August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August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<sst xmlns="http://schemas.openxmlformats.org/spreadsheetml/2006/main" count="1069" uniqueCount="334">
  <si>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</si>
  <si>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</si>
  <si>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</si>
  <si>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</si>
  <si>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</si>
  <si>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</si>
  <si>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</si>
  <si>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</si>
  <si>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</si>
  <si>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</si>
  <si>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</si>
  <si>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</si>
  <si>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</si>
  <si>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</si>
  <si>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</si>
  <si>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</si>
  <si>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</si>
  <si>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</si>
  <si>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</si>
  <si>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</si>
  <si>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</si>
  <si>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</si>
  <si>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</si>
  <si>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</si>
  <si>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</si>
  <si>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</si>
  <si>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</si>
  <si>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</si>
  <si>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</si>
  <si>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</si>
  <si>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</si>
  <si>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</si>
  <si>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</si>
  <si>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</si>
  <si>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</si>
  <si>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</si>
  <si>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</si>
  <si>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</si>
  <si>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</si>
  <si>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</si>
  <si>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</si>
  <si>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</si>
  <si>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</si>
  <si>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</si>
  <si>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</si>
  <si>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</si>
  <si>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</si>
  <si>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</si>
  <si>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</si>
  <si>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</si>
  <si>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</si>
  <si>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</si>
  <si>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</si>
  <si>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</si>
  <si>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</si>
  <si>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</si>
  <si>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</si>
  <si>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</si>
  <si>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</si>
  <si>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</si>
  <si>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</si>
  <si>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</si>
  <si>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</si>
  <si>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</si>
  <si>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</si>
  <si>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</si>
  <si>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</si>
  <si>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</si>
  <si>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</si>
  <si>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</si>
  <si>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</si>
  <si>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</si>
  <si>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</si>
  <si>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</si>
  <si>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</si>
  <si>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</si>
  <si>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</si>
  <si>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</si>
  <si>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</si>
  <si>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</si>
  <si>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</si>
  <si>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</si>
  <si>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</si>
  <si>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</si>
  <si>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</si>
  <si>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</si>
  <si>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</si>
  <si>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</si>
  <si>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</si>
  <si>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</si>
  <si>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</si>
  <si>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</si>
  <si>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</si>
  <si>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</si>
  <si>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</si>
  <si>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</si>
  <si>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</si>
  <si>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</si>
  <si>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</si>
  <si>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</si>
  <si>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</si>
  <si>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</si>
  <si>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</si>
  <si>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</si>
  <si>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</si>
  <si>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</si>
  <si>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</si>
  <si>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</si>
  <si>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</si>
  <si>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</si>
  <si>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</si>
  <si>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</si>
  <si>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</si>
  <si>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</si>
  <si>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</si>
  <si>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</si>
  <si>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</si>
  <si>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</si>
  <si>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</si>
  <si>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</si>
  <si>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</si>
  <si>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</si>
  <si>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</si>
  <si>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</si>
  <si>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</si>
  <si>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</si>
  <si>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</si>
  <si>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</si>
  <si>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</si>
  <si>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</si>
  <si>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</si>
  <si>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</si>
  <si>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</si>
  <si>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</si>
  <si>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</si>
  <si>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</si>
  <si>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</si>
  <si>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</si>
  <si>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</si>
  <si>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</si>
  <si>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</si>
  <si>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</si>
  <si>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</si>
  <si>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</si>
  <si>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</si>
  <si>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</si>
  <si>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</si>
  <si>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</si>
  <si>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</si>
  <si>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</si>
  <si>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</si>
  <si>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</si>
  <si>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</si>
  <si>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</si>
  <si>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</si>
  <si>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</si>
  <si>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</si>
  <si>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</si>
  <si>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</si>
  <si>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</si>
  <si>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</si>
  <si>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</si>
  <si>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</si>
  <si>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</si>
  <si>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</si>
  <si>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</si>
  <si>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</si>
  <si>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</si>
  <si>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</si>
  <si>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</si>
  <si>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</si>
  <si>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</si>
  <si>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</si>
  <si>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</si>
  <si>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</si>
  <si>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</si>
  <si>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</si>
  <si>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</si>
  <si>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</si>
  <si>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</si>
  <si>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</si>
  <si>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</si>
  <si>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</si>
  <si>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</si>
  <si>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</si>
  <si>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</si>
  <si>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</si>
  <si>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</si>
  <si>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</si>
  <si>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</si>
  <si>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</si>
  <si>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</si>
  <si>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</si>
  <si>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</si>
  <si>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</si>
  <si>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</si>
  <si>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</si>
  <si>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</si>
  <si>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</si>
  <si>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</si>
  <si>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</si>
  <si>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</si>
  <si>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</si>
  <si>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</si>
  <si>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</si>
  <si>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</si>
  <si>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</si>
  <si>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</si>
  <si>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</si>
  <si>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</si>
  <si>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</si>
  <si>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</si>
  <si>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</si>
  <si>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</si>
  <si>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</si>
  <si>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</si>
  <si>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</si>
  <si>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</si>
  <si>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</si>
  <si>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</si>
  <si>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</si>
  <si>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</si>
  <si>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</si>
  <si>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</si>
  <si>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</si>
  <si>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</si>
  <si>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</si>
  <si>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</si>
  <si>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</si>
  <si>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</si>
  <si>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</si>
  <si>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</si>
  <si>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</si>
  <si>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</si>
  <si>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</si>
  <si>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</si>
  <si>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</si>
  <si>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</si>
  <si>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</si>
  <si>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</si>
  <si>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</si>
  <si>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</si>
  <si>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</si>
  <si>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</si>
  <si>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</si>
  <si>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</si>
  <si>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</si>
  <si>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</si>
  <si>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</si>
  <si>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</si>
  <si>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</si>
  <si>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</si>
  <si>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</si>
  <si>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</si>
  <si>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</si>
  <si>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</si>
  <si>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</si>
  <si>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</si>
  <si>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</si>
  <si>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</si>
  <si>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</si>
  <si>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</si>
  <si>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</si>
  <si>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</si>
  <si>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</si>
  <si>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</si>
  <si>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</si>
  <si>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</si>
  <si>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</si>
  <si>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</si>
  <si>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</si>
  <si>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</si>
  <si>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</si>
  <si>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</si>
  <si>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</si>
  <si>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</si>
  <si>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</si>
  <si>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</si>
  <si>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</si>
  <si>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</si>
  <si>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</si>
  <si>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</si>
  <si>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</si>
  <si>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</si>
  <si>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</si>
  <si>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</si>
  <si>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</si>
  <si>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</si>
  <si>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</si>
  <si>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</si>
  <si>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</si>
  <si>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</si>
  <si>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</si>
  <si>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</si>
  <si>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</si>
  <si>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</si>
  <si>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</si>
  <si>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</si>
  <si>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</si>
  <si>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</si>
  <si>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</si>
  <si>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</si>
  <si>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</si>
  <si>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</si>
  <si>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</si>
  <si>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</si>
  <si>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</si>
  <si>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</si>
  <si>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</si>
  <si>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</si>
  <si>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</si>
  <si>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</si>
  <si>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</si>
  <si>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</si>
  <si>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</si>
  <si>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</si>
  <si>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</si>
  <si>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</si>
  <si>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</si>
  <si>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</si>
  <si>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</si>
  <si>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</si>
  <si>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</si>
  <si>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</si>
  <si>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Provides an up-to-date list (as at 31 August 2016) of all organisations in scope for this exercise</t>
  </si>
  <si>
    <t>Negative consultancy spend due to a clearance of an invoice paid in August 2016, which was charge to the wrong account.</t>
  </si>
  <si>
    <t>Agency staff include Practitioners as well as Admin/Clerical</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</si>
  <si>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</si>
  <si>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</si>
  <si>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Daniel Hills</t>
  </si>
  <si>
    <t xml:space="preserve">07967 594790 </t>
  </si>
  <si>
    <t>Daniel.Hills@justice.gsi.gov.uk</t>
  </si>
  <si>
    <t>Krista Jansson</t>
  </si>
  <si>
    <t>G6</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</si>
</sst>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8">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27" fillId="4" borderId="2" xfId="22" applyFill="1" applyBorder="1" applyAlignment="1" applyProtection="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niel.Hills@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H5" sqref="H5"/>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324</v>
      </c>
      <c r="D6" s="46" t="s">
        <v>198</v>
      </c>
    </row>
  </sheetData>
  <sheetProtection algorithmName="SHA-512" hashValue="cRYfKjxJ0Ux4ISadSZ7r/PKlSYPUNIuqaUl2h5BwJAxLQkpuxkL6Cu6yX6Varnr7sB/HRObP+Ix1x/csOo6g1Q==" saltValue="dJzMmOB6SsAFZ5kCCHwdSw=="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N23" sqref="N23"/>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42614</v>
      </c>
      <c r="D3" s="124"/>
      <c r="E3" s="31"/>
      <c r="I3" s="22"/>
      <c r="J3" s="22"/>
      <c r="K3" s="22"/>
    </row>
    <row r="4" spans="2:12" ht="5.25" customHeight="1" x14ac:dyDescent="0.3">
      <c r="B4" s="26"/>
      <c r="C4" s="12"/>
      <c r="D4" s="12"/>
      <c r="H4" s="22"/>
      <c r="I4" s="22"/>
      <c r="J4" s="22"/>
      <c r="K4" s="22"/>
    </row>
    <row r="5" spans="2:12" ht="27" customHeight="1" x14ac:dyDescent="0.3">
      <c r="B5" s="25" t="s">
        <v>91</v>
      </c>
      <c r="C5" s="110" t="s">
        <v>225</v>
      </c>
      <c r="D5" s="112"/>
      <c r="E5" s="30"/>
      <c r="H5" s="22"/>
      <c r="I5" s="22"/>
      <c r="J5" s="22"/>
      <c r="K5" s="22"/>
    </row>
    <row r="6" spans="2:12" ht="5.25" customHeight="1" x14ac:dyDescent="0.25">
      <c r="B6" s="12"/>
      <c r="H6" s="22"/>
      <c r="I6" s="22"/>
      <c r="J6" s="22"/>
      <c r="K6" s="22"/>
    </row>
    <row r="7" spans="2:12" ht="21" x14ac:dyDescent="0.35">
      <c r="B7" s="13"/>
      <c r="C7" s="128" t="s">
        <v>95</v>
      </c>
      <c r="D7" s="128"/>
      <c r="E7" s="128"/>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10" t="s">
        <v>329</v>
      </c>
      <c r="D11" s="111"/>
      <c r="E11" s="111"/>
      <c r="F11" s="111"/>
      <c r="G11" s="111"/>
      <c r="H11" s="111"/>
      <c r="I11" s="111"/>
      <c r="J11" s="111"/>
      <c r="K11" s="112"/>
    </row>
    <row r="12" spans="2:12" ht="5.25" customHeight="1" x14ac:dyDescent="0.2">
      <c r="B12" s="24"/>
      <c r="C12" s="14"/>
      <c r="D12" s="14"/>
      <c r="E12" s="14"/>
      <c r="F12" s="14"/>
      <c r="G12" s="14"/>
      <c r="H12" s="14"/>
      <c r="I12" s="14"/>
      <c r="J12" s="14"/>
      <c r="K12" s="14"/>
    </row>
    <row r="13" spans="2:12" ht="27" customHeight="1" x14ac:dyDescent="0.2">
      <c r="B13" s="24" t="s">
        <v>76</v>
      </c>
      <c r="C13" s="110" t="s">
        <v>330</v>
      </c>
      <c r="D13" s="111"/>
      <c r="E13" s="111"/>
      <c r="F13" s="111"/>
      <c r="G13" s="111"/>
      <c r="H13" s="111"/>
      <c r="I13" s="111"/>
      <c r="J13" s="111"/>
      <c r="K13" s="112"/>
    </row>
    <row r="14" spans="2:12" ht="5.25" customHeight="1" x14ac:dyDescent="0.2">
      <c r="B14" s="24"/>
      <c r="C14" s="14"/>
      <c r="D14" s="14"/>
      <c r="E14" s="14"/>
      <c r="F14" s="14"/>
      <c r="G14" s="14"/>
      <c r="H14" s="14"/>
      <c r="I14" s="14"/>
      <c r="J14" s="14"/>
      <c r="K14" s="14"/>
    </row>
    <row r="15" spans="2:12" ht="27" customHeight="1" x14ac:dyDescent="0.2">
      <c r="B15" s="24" t="s">
        <v>77</v>
      </c>
      <c r="C15" s="125" t="s">
        <v>331</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332</v>
      </c>
      <c r="D21" s="111"/>
      <c r="E21" s="111"/>
      <c r="F21" s="112"/>
      <c r="G21" s="62" t="s">
        <v>228</v>
      </c>
      <c r="H21" s="110" t="s">
        <v>333</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A6" sqref="A6:A19"/>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39" t="s">
        <v>226</v>
      </c>
      <c r="B1" s="139"/>
      <c r="C1" s="139"/>
      <c r="D1" s="139"/>
    </row>
    <row r="2" spans="1:4" ht="33.75" customHeight="1" x14ac:dyDescent="0.2">
      <c r="A2" s="140" t="s">
        <v>81</v>
      </c>
      <c r="B2" s="140"/>
      <c r="C2" s="141"/>
      <c r="D2" s="19" t="s">
        <v>82</v>
      </c>
    </row>
    <row r="3" spans="1:4" ht="105.75" customHeight="1" x14ac:dyDescent="0.2">
      <c r="A3" s="142" t="s">
        <v>67</v>
      </c>
      <c r="B3" s="143"/>
      <c r="C3" s="143"/>
      <c r="D3" s="32" t="s">
        <v>291</v>
      </c>
    </row>
    <row r="4" spans="1:4" ht="55.5" customHeight="1" x14ac:dyDescent="0.2">
      <c r="A4" s="142" t="s">
        <v>1</v>
      </c>
      <c r="B4" s="143"/>
      <c r="C4" s="143"/>
      <c r="D4" s="32" t="s">
        <v>220</v>
      </c>
    </row>
    <row r="5" spans="1:4" ht="52.5" customHeight="1" x14ac:dyDescent="0.2">
      <c r="A5" s="142" t="s">
        <v>0</v>
      </c>
      <c r="B5" s="143"/>
      <c r="C5" s="143"/>
      <c r="D5" s="32" t="s">
        <v>222</v>
      </c>
    </row>
    <row r="6" spans="1:4" ht="38.25" x14ac:dyDescent="0.2">
      <c r="A6" s="144" t="s">
        <v>12</v>
      </c>
      <c r="B6" s="132" t="s">
        <v>114</v>
      </c>
      <c r="C6" s="78" t="s">
        <v>2</v>
      </c>
      <c r="D6" s="33" t="s">
        <v>107</v>
      </c>
    </row>
    <row r="7" spans="1:4" ht="51" x14ac:dyDescent="0.2">
      <c r="A7" s="145"/>
      <c r="B7" s="132"/>
      <c r="C7" s="78" t="s">
        <v>11</v>
      </c>
      <c r="D7" s="33" t="s">
        <v>108</v>
      </c>
    </row>
    <row r="8" spans="1:4" ht="38.25" x14ac:dyDescent="0.2">
      <c r="A8" s="145"/>
      <c r="B8" s="132" t="s">
        <v>7</v>
      </c>
      <c r="C8" s="78" t="s">
        <v>2</v>
      </c>
      <c r="D8" s="33" t="s">
        <v>106</v>
      </c>
    </row>
    <row r="9" spans="1:4" ht="51" x14ac:dyDescent="0.2">
      <c r="A9" s="145"/>
      <c r="B9" s="132"/>
      <c r="C9" s="78" t="s">
        <v>11</v>
      </c>
      <c r="D9" s="33" t="s">
        <v>111</v>
      </c>
    </row>
    <row r="10" spans="1:4" ht="49.5" customHeight="1" x14ac:dyDescent="0.2">
      <c r="A10" s="145"/>
      <c r="B10" s="132" t="s">
        <v>6</v>
      </c>
      <c r="C10" s="78" t="s">
        <v>2</v>
      </c>
      <c r="D10" s="33" t="s">
        <v>105</v>
      </c>
    </row>
    <row r="11" spans="1:4" ht="51" x14ac:dyDescent="0.2">
      <c r="A11" s="145"/>
      <c r="B11" s="132"/>
      <c r="C11" s="78" t="s">
        <v>11</v>
      </c>
      <c r="D11" s="33" t="s">
        <v>110</v>
      </c>
    </row>
    <row r="12" spans="1:4" ht="54" customHeight="1" x14ac:dyDescent="0.2">
      <c r="A12" s="145"/>
      <c r="B12" s="132" t="s">
        <v>10</v>
      </c>
      <c r="C12" s="78" t="s">
        <v>2</v>
      </c>
      <c r="D12" s="33" t="s">
        <v>104</v>
      </c>
    </row>
    <row r="13" spans="1:4" ht="51" x14ac:dyDescent="0.2">
      <c r="A13" s="145"/>
      <c r="B13" s="132"/>
      <c r="C13" s="78" t="s">
        <v>11</v>
      </c>
      <c r="D13" s="33" t="s">
        <v>109</v>
      </c>
    </row>
    <row r="14" spans="1:4" ht="51" x14ac:dyDescent="0.2">
      <c r="A14" s="145"/>
      <c r="B14" s="132" t="s">
        <v>115</v>
      </c>
      <c r="C14" s="78" t="s">
        <v>2</v>
      </c>
      <c r="D14" s="33" t="s">
        <v>102</v>
      </c>
    </row>
    <row r="15" spans="1:4" ht="51" x14ac:dyDescent="0.2">
      <c r="A15" s="145"/>
      <c r="B15" s="132"/>
      <c r="C15" s="78" t="s">
        <v>11</v>
      </c>
      <c r="D15" s="33" t="s">
        <v>103</v>
      </c>
    </row>
    <row r="16" spans="1:4" ht="51" x14ac:dyDescent="0.2">
      <c r="A16" s="145"/>
      <c r="B16" s="132" t="s">
        <v>9</v>
      </c>
      <c r="C16" s="78" t="s">
        <v>2</v>
      </c>
      <c r="D16" s="33" t="s">
        <v>113</v>
      </c>
    </row>
    <row r="17" spans="1:4" ht="51" x14ac:dyDescent="0.2">
      <c r="A17" s="145"/>
      <c r="B17" s="132"/>
      <c r="C17" s="78" t="s">
        <v>11</v>
      </c>
      <c r="D17" s="33" t="s">
        <v>112</v>
      </c>
    </row>
    <row r="18" spans="1:4" ht="12.75" customHeight="1" x14ac:dyDescent="0.2">
      <c r="A18" s="145"/>
      <c r="B18" s="132" t="s">
        <v>13</v>
      </c>
      <c r="C18" s="78" t="s">
        <v>2</v>
      </c>
      <c r="D18" s="10" t="s">
        <v>68</v>
      </c>
    </row>
    <row r="19" spans="1:4" ht="25.5" x14ac:dyDescent="0.2">
      <c r="A19" s="146"/>
      <c r="B19" s="132"/>
      <c r="C19" s="78" t="s">
        <v>11</v>
      </c>
      <c r="D19" s="10" t="s">
        <v>68</v>
      </c>
    </row>
    <row r="20" spans="1:4" ht="58.5" customHeight="1" x14ac:dyDescent="0.2">
      <c r="A20" s="133" t="s">
        <v>128</v>
      </c>
      <c r="B20" s="132" t="s">
        <v>69</v>
      </c>
      <c r="C20" s="78" t="s">
        <v>2</v>
      </c>
      <c r="D20" s="7" t="s">
        <v>83</v>
      </c>
    </row>
    <row r="21" spans="1:4" ht="63.75" x14ac:dyDescent="0.2">
      <c r="A21" s="134"/>
      <c r="B21" s="132"/>
      <c r="C21" s="78" t="s">
        <v>11</v>
      </c>
      <c r="D21" s="7" t="s">
        <v>84</v>
      </c>
    </row>
    <row r="22" spans="1:4" ht="58.5" customHeight="1" x14ac:dyDescent="0.2">
      <c r="A22" s="134"/>
      <c r="B22" s="132" t="s">
        <v>3</v>
      </c>
      <c r="C22" s="78" t="s">
        <v>2</v>
      </c>
      <c r="D22" s="7" t="s">
        <v>85</v>
      </c>
    </row>
    <row r="23" spans="1:4" ht="68.25" customHeight="1" x14ac:dyDescent="0.2">
      <c r="A23" s="134"/>
      <c r="B23" s="132"/>
      <c r="C23" s="78" t="s">
        <v>11</v>
      </c>
      <c r="D23" s="7" t="s">
        <v>86</v>
      </c>
    </row>
    <row r="24" spans="1:4" ht="58.5" customHeight="1" x14ac:dyDescent="0.2">
      <c r="A24" s="134"/>
      <c r="B24" s="132" t="s">
        <v>4</v>
      </c>
      <c r="C24" s="78" t="s">
        <v>2</v>
      </c>
      <c r="D24" s="7" t="s">
        <v>87</v>
      </c>
    </row>
    <row r="25" spans="1:4" ht="68.25" customHeight="1" x14ac:dyDescent="0.2">
      <c r="A25" s="134"/>
      <c r="B25" s="132"/>
      <c r="C25" s="78" t="s">
        <v>11</v>
      </c>
      <c r="D25" s="7" t="s">
        <v>88</v>
      </c>
    </row>
    <row r="26" spans="1:4" ht="58.5" customHeight="1" x14ac:dyDescent="0.2">
      <c r="A26" s="134"/>
      <c r="B26" s="132" t="s">
        <v>71</v>
      </c>
      <c r="C26" s="78" t="s">
        <v>2</v>
      </c>
      <c r="D26" s="7" t="s">
        <v>89</v>
      </c>
    </row>
    <row r="27" spans="1:4" ht="60.75" customHeight="1" x14ac:dyDescent="0.2">
      <c r="A27" s="134"/>
      <c r="B27" s="132"/>
      <c r="C27" s="78" t="s">
        <v>11</v>
      </c>
      <c r="D27" s="7" t="s">
        <v>90</v>
      </c>
    </row>
    <row r="28" spans="1:4" x14ac:dyDescent="0.2">
      <c r="A28" s="134"/>
      <c r="B28" s="132" t="s">
        <v>14</v>
      </c>
      <c r="C28" s="78" t="s">
        <v>2</v>
      </c>
      <c r="D28" s="10" t="s">
        <v>68</v>
      </c>
    </row>
    <row r="29" spans="1:4" ht="25.5" x14ac:dyDescent="0.2">
      <c r="A29" s="135"/>
      <c r="B29" s="132"/>
      <c r="C29" s="78" t="s">
        <v>11</v>
      </c>
      <c r="D29" s="10" t="s">
        <v>68</v>
      </c>
    </row>
    <row r="30" spans="1:4" ht="35.25" customHeight="1" x14ac:dyDescent="0.2">
      <c r="A30" s="153" t="s">
        <v>127</v>
      </c>
      <c r="B30" s="154"/>
      <c r="C30" s="78" t="s">
        <v>2</v>
      </c>
      <c r="D30" s="10" t="s">
        <v>68</v>
      </c>
    </row>
    <row r="31" spans="1:4" ht="35.25" customHeight="1" x14ac:dyDescent="0.2">
      <c r="A31" s="155"/>
      <c r="B31" s="156"/>
      <c r="C31" s="78" t="s">
        <v>11</v>
      </c>
      <c r="D31" s="10" t="s">
        <v>68</v>
      </c>
    </row>
    <row r="32" spans="1:4" ht="45" customHeight="1" x14ac:dyDescent="0.2">
      <c r="A32" s="147" t="s">
        <v>65</v>
      </c>
      <c r="B32" s="130" t="s">
        <v>97</v>
      </c>
      <c r="C32" s="131"/>
      <c r="D32" s="136" t="s">
        <v>116</v>
      </c>
    </row>
    <row r="33" spans="1:4" ht="45" customHeight="1" x14ac:dyDescent="0.2">
      <c r="A33" s="148"/>
      <c r="B33" s="130" t="s">
        <v>96</v>
      </c>
      <c r="C33" s="131"/>
      <c r="D33" s="137"/>
    </row>
    <row r="34" spans="1:4" ht="45" customHeight="1" x14ac:dyDescent="0.2">
      <c r="A34" s="148"/>
      <c r="B34" s="130" t="s">
        <v>98</v>
      </c>
      <c r="C34" s="131"/>
      <c r="D34" s="137"/>
    </row>
    <row r="35" spans="1:4" ht="45" customHeight="1" x14ac:dyDescent="0.2">
      <c r="A35" s="148"/>
      <c r="B35" s="130" t="s">
        <v>99</v>
      </c>
      <c r="C35" s="131"/>
      <c r="D35" s="137"/>
    </row>
    <row r="36" spans="1:4" ht="45" customHeight="1" x14ac:dyDescent="0.2">
      <c r="A36" s="148"/>
      <c r="B36" s="130" t="s">
        <v>100</v>
      </c>
      <c r="C36" s="131"/>
      <c r="D36" s="137"/>
    </row>
    <row r="37" spans="1:4" ht="35.25" customHeight="1" x14ac:dyDescent="0.2">
      <c r="A37" s="148"/>
      <c r="B37" s="130" t="s">
        <v>101</v>
      </c>
      <c r="C37" s="131"/>
      <c r="D37" s="138"/>
    </row>
    <row r="38" spans="1:4" ht="35.25" customHeight="1" x14ac:dyDescent="0.2">
      <c r="A38" s="149"/>
      <c r="B38" s="130" t="s">
        <v>64</v>
      </c>
      <c r="C38" s="131"/>
      <c r="D38" s="10" t="s">
        <v>68</v>
      </c>
    </row>
    <row r="39" spans="1:4" ht="54.75" customHeight="1" x14ac:dyDescent="0.2">
      <c r="A39" s="157" t="s">
        <v>73</v>
      </c>
      <c r="B39" s="129" t="s">
        <v>117</v>
      </c>
      <c r="C39" s="129"/>
      <c r="D39" s="9" t="s">
        <v>125</v>
      </c>
    </row>
    <row r="40" spans="1:4" ht="42" customHeight="1" x14ac:dyDescent="0.2">
      <c r="A40" s="157"/>
      <c r="B40" s="129" t="s">
        <v>118</v>
      </c>
      <c r="C40" s="129"/>
      <c r="D40" s="9" t="s">
        <v>126</v>
      </c>
    </row>
    <row r="41" spans="1:4" ht="42" customHeight="1" x14ac:dyDescent="0.2">
      <c r="A41" s="157"/>
      <c r="B41" s="129" t="s">
        <v>119</v>
      </c>
      <c r="C41" s="129"/>
      <c r="D41" s="10" t="s">
        <v>68</v>
      </c>
    </row>
    <row r="42" spans="1:4" ht="29.25" customHeight="1" x14ac:dyDescent="0.2">
      <c r="A42" s="142" t="s">
        <v>121</v>
      </c>
      <c r="B42" s="142"/>
      <c r="C42" s="142"/>
      <c r="D42" s="10" t="s">
        <v>68</v>
      </c>
    </row>
    <row r="43" spans="1:4" ht="42" customHeight="1" x14ac:dyDescent="0.2">
      <c r="A43" s="150" t="s">
        <v>123</v>
      </c>
      <c r="B43" s="151"/>
      <c r="C43" s="152"/>
      <c r="D43" s="9" t="s">
        <v>229</v>
      </c>
    </row>
    <row r="44" spans="1:4" ht="27" customHeight="1" x14ac:dyDescent="0.2">
      <c r="A44" s="129" t="s">
        <v>122</v>
      </c>
      <c r="B44" s="129"/>
      <c r="C44" s="129"/>
      <c r="D44" s="9" t="s">
        <v>72</v>
      </c>
    </row>
  </sheetData>
  <sheetProtection algorithmName="SHA-512" hashValue="Ba/A3jTkrubesjUrYPaSXp/65KwoJX+dYipZpzVBnewAAGr9gYAfYMsgA22dYufOQHwUQyHkvsEdEobxeRLcGQ==" saltValue="s22i8th7Hz2vyd1PHucJX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I1" zoomScaleNormal="100" workbookViewId="0">
      <selection activeCell="AP11" sqref="AP1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66" t="s">
        <v>233</v>
      </c>
      <c r="B2" s="167"/>
      <c r="C2" s="167"/>
      <c r="D2" s="167"/>
      <c r="E2" s="167"/>
      <c r="F2" s="167"/>
      <c r="G2" s="167"/>
      <c r="H2" s="168"/>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0" t="s">
        <v>67</v>
      </c>
      <c r="B4" s="173" t="s">
        <v>1</v>
      </c>
      <c r="C4" s="173" t="s">
        <v>0</v>
      </c>
      <c r="D4" s="174" t="s">
        <v>12</v>
      </c>
      <c r="E4" s="175"/>
      <c r="F4" s="175"/>
      <c r="G4" s="175"/>
      <c r="H4" s="175"/>
      <c r="I4" s="175"/>
      <c r="J4" s="175"/>
      <c r="K4" s="175"/>
      <c r="L4" s="175"/>
      <c r="M4" s="175"/>
      <c r="N4" s="175"/>
      <c r="O4" s="175"/>
      <c r="P4" s="175"/>
      <c r="Q4" s="176"/>
      <c r="R4" s="169" t="s">
        <v>74</v>
      </c>
      <c r="S4" s="184"/>
      <c r="T4" s="184"/>
      <c r="U4" s="184"/>
      <c r="V4" s="184"/>
      <c r="W4" s="184"/>
      <c r="X4" s="184"/>
      <c r="Y4" s="184"/>
      <c r="Z4" s="184"/>
      <c r="AA4" s="170"/>
      <c r="AB4" s="180" t="s">
        <v>127</v>
      </c>
      <c r="AC4" s="181"/>
      <c r="AD4" s="177" t="s">
        <v>65</v>
      </c>
      <c r="AE4" s="178"/>
      <c r="AF4" s="178"/>
      <c r="AG4" s="178"/>
      <c r="AH4" s="178"/>
      <c r="AI4" s="178"/>
      <c r="AJ4" s="179"/>
      <c r="AK4" s="186" t="s">
        <v>73</v>
      </c>
      <c r="AL4" s="187"/>
      <c r="AM4" s="187"/>
      <c r="AN4" s="163" t="s">
        <v>121</v>
      </c>
      <c r="AO4" s="160" t="s">
        <v>124</v>
      </c>
      <c r="AP4" s="160" t="s">
        <v>92</v>
      </c>
    </row>
    <row r="5" spans="1:42" s="1" customFormat="1" ht="53.25" customHeight="1" x14ac:dyDescent="0.2">
      <c r="A5" s="171"/>
      <c r="B5" s="171"/>
      <c r="C5" s="171"/>
      <c r="D5" s="158" t="s">
        <v>8</v>
      </c>
      <c r="E5" s="159"/>
      <c r="F5" s="158" t="s">
        <v>7</v>
      </c>
      <c r="G5" s="159"/>
      <c r="H5" s="158" t="s">
        <v>6</v>
      </c>
      <c r="I5" s="159"/>
      <c r="J5" s="158" t="s">
        <v>10</v>
      </c>
      <c r="K5" s="159"/>
      <c r="L5" s="158" t="s">
        <v>5</v>
      </c>
      <c r="M5" s="159"/>
      <c r="N5" s="158" t="s">
        <v>9</v>
      </c>
      <c r="O5" s="159"/>
      <c r="P5" s="174" t="s">
        <v>13</v>
      </c>
      <c r="Q5" s="176"/>
      <c r="R5" s="174" t="s">
        <v>69</v>
      </c>
      <c r="S5" s="170"/>
      <c r="T5" s="169" t="s">
        <v>3</v>
      </c>
      <c r="U5" s="170"/>
      <c r="V5" s="169" t="s">
        <v>4</v>
      </c>
      <c r="W5" s="170"/>
      <c r="X5" s="169" t="s">
        <v>70</v>
      </c>
      <c r="Y5" s="170"/>
      <c r="Z5" s="174" t="s">
        <v>14</v>
      </c>
      <c r="AA5" s="176"/>
      <c r="AB5" s="182"/>
      <c r="AC5" s="183"/>
      <c r="AD5" s="160" t="s">
        <v>97</v>
      </c>
      <c r="AE5" s="160" t="s">
        <v>96</v>
      </c>
      <c r="AF5" s="160" t="s">
        <v>98</v>
      </c>
      <c r="AG5" s="160" t="s">
        <v>99</v>
      </c>
      <c r="AH5" s="160" t="s">
        <v>100</v>
      </c>
      <c r="AI5" s="160" t="s">
        <v>101</v>
      </c>
      <c r="AJ5" s="185" t="s">
        <v>120</v>
      </c>
      <c r="AK5" s="160" t="s">
        <v>117</v>
      </c>
      <c r="AL5" s="160" t="s">
        <v>118</v>
      </c>
      <c r="AM5" s="160" t="s">
        <v>119</v>
      </c>
      <c r="AN5" s="164"/>
      <c r="AO5" s="161"/>
      <c r="AP5" s="161"/>
    </row>
    <row r="6" spans="1:42" ht="57.75" customHeight="1" x14ac:dyDescent="0.2">
      <c r="A6" s="172"/>
      <c r="B6" s="172"/>
      <c r="C6" s="172"/>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2"/>
      <c r="AE6" s="162"/>
      <c r="AF6" s="162"/>
      <c r="AG6" s="162"/>
      <c r="AH6" s="162"/>
      <c r="AI6" s="162"/>
      <c r="AJ6" s="185"/>
      <c r="AK6" s="162"/>
      <c r="AL6" s="162"/>
      <c r="AM6" s="162"/>
      <c r="AN6" s="165"/>
      <c r="AO6" s="162"/>
      <c r="AP6" s="162"/>
    </row>
    <row r="7" spans="1:42" ht="30" x14ac:dyDescent="0.2">
      <c r="A7" s="63" t="s">
        <v>52</v>
      </c>
      <c r="B7" s="20" t="s">
        <v>134</v>
      </c>
      <c r="C7" s="63" t="s">
        <v>52</v>
      </c>
      <c r="D7" s="83">
        <v>264</v>
      </c>
      <c r="E7" s="51">
        <v>247.60804000000005</v>
      </c>
      <c r="F7" s="51">
        <v>461</v>
      </c>
      <c r="G7" s="51">
        <v>448.92707999999999</v>
      </c>
      <c r="H7" s="51">
        <v>1348</v>
      </c>
      <c r="I7" s="51">
        <v>1316.3378000000002</v>
      </c>
      <c r="J7" s="51">
        <v>729</v>
      </c>
      <c r="K7" s="51">
        <v>709.33563000000004</v>
      </c>
      <c r="L7" s="51">
        <v>119</v>
      </c>
      <c r="M7" s="51">
        <v>115.5759</v>
      </c>
      <c r="N7" s="51">
        <v>0</v>
      </c>
      <c r="O7" s="51">
        <v>0</v>
      </c>
      <c r="P7" s="52">
        <f>SUM(D7,F7,H7,J7,L7,N7)</f>
        <v>2921</v>
      </c>
      <c r="Q7" s="52">
        <f>SUM(E7,G7,I7,K7,M7,O7)</f>
        <v>2837.7844500000001</v>
      </c>
      <c r="R7" s="51">
        <v>43</v>
      </c>
      <c r="S7" s="51">
        <v>42.54</v>
      </c>
      <c r="T7" s="51">
        <v>18</v>
      </c>
      <c r="U7" s="51">
        <v>18</v>
      </c>
      <c r="V7" s="51">
        <v>263</v>
      </c>
      <c r="W7" s="51">
        <v>244.08999999999997</v>
      </c>
      <c r="X7" s="51">
        <v>3</v>
      </c>
      <c r="Y7" s="51">
        <v>2.8</v>
      </c>
      <c r="Z7" s="53">
        <f>SUM(R7,T7,V7,X7,)</f>
        <v>327</v>
      </c>
      <c r="AA7" s="53">
        <f>SUM(S7,U7,W7,Y7)</f>
        <v>307.43</v>
      </c>
      <c r="AB7" s="54">
        <f>P7+Z7</f>
        <v>3248</v>
      </c>
      <c r="AC7" s="54">
        <f>Q7+AA7</f>
        <v>3145.2144499999999</v>
      </c>
      <c r="AD7" s="55">
        <v>9351735.5899999999</v>
      </c>
      <c r="AE7" s="56">
        <v>282049.60000000003</v>
      </c>
      <c r="AF7" s="56">
        <v>181905.24950000001</v>
      </c>
      <c r="AG7" s="56">
        <v>21817.769999999997</v>
      </c>
      <c r="AH7" s="56">
        <v>2088174.2782444998</v>
      </c>
      <c r="AI7" s="56">
        <v>1063798.4472075</v>
      </c>
      <c r="AJ7" s="57">
        <f>SUM(AD7:AI7)</f>
        <v>12989480.934951998</v>
      </c>
      <c r="AK7" s="58">
        <v>2580360.2300000004</v>
      </c>
      <c r="AL7" s="58">
        <v>278482.40000000002</v>
      </c>
      <c r="AM7" s="59">
        <f>SUM(AK7:AL7)</f>
        <v>2858842.6300000004</v>
      </c>
      <c r="AN7" s="60">
        <f>SUM(AM7,AJ7)</f>
        <v>15848323.564951999</v>
      </c>
      <c r="AO7" s="50"/>
      <c r="AP7" s="50"/>
    </row>
    <row r="8" spans="1:42" ht="30" x14ac:dyDescent="0.2">
      <c r="A8" s="63" t="s">
        <v>289</v>
      </c>
      <c r="B8" s="20" t="s">
        <v>63</v>
      </c>
      <c r="C8" s="63" t="s">
        <v>52</v>
      </c>
      <c r="D8" s="51">
        <v>135</v>
      </c>
      <c r="E8" s="51">
        <v>124.84134</v>
      </c>
      <c r="F8" s="51">
        <v>69</v>
      </c>
      <c r="G8" s="51">
        <v>65.026489999999995</v>
      </c>
      <c r="H8" s="51">
        <v>60</v>
      </c>
      <c r="I8" s="51">
        <v>58.82864</v>
      </c>
      <c r="J8" s="51">
        <v>4</v>
      </c>
      <c r="K8" s="51">
        <v>3.8513500000000001</v>
      </c>
      <c r="L8" s="51">
        <v>2</v>
      </c>
      <c r="M8" s="51">
        <v>2</v>
      </c>
      <c r="N8" s="51">
        <v>0</v>
      </c>
      <c r="O8" s="51">
        <v>0</v>
      </c>
      <c r="P8" s="52">
        <f t="shared" ref="P8:P52" si="0">SUM(D8,F8,H8,J8,L8,N8)</f>
        <v>270</v>
      </c>
      <c r="Q8" s="52">
        <f t="shared" ref="Q8:Q52" si="1">SUM(E8,G8,I8,K8,M8,O8)</f>
        <v>254.54782</v>
      </c>
      <c r="R8" s="51">
        <v>0</v>
      </c>
      <c r="S8" s="51">
        <v>0</v>
      </c>
      <c r="T8" s="51">
        <v>0</v>
      </c>
      <c r="U8" s="51">
        <v>0</v>
      </c>
      <c r="V8" s="51">
        <v>0</v>
      </c>
      <c r="W8" s="51">
        <v>0</v>
      </c>
      <c r="X8" s="51">
        <v>0</v>
      </c>
      <c r="Y8" s="51">
        <v>0</v>
      </c>
      <c r="Z8" s="53">
        <f t="shared" ref="Z8:Z52" si="2">SUM(R8,T8,V8,X8,)</f>
        <v>0</v>
      </c>
      <c r="AA8" s="53">
        <f t="shared" ref="AA8:AA52" si="3">SUM(S8,U8,W8,Y8)</f>
        <v>0</v>
      </c>
      <c r="AB8" s="54">
        <f t="shared" ref="AB8:AB52" si="4">P8+Z8</f>
        <v>270</v>
      </c>
      <c r="AC8" s="54">
        <f t="shared" ref="AC8:AC52" si="5">Q8+AA8</f>
        <v>254.54782</v>
      </c>
      <c r="AD8" s="55">
        <v>451428.29</v>
      </c>
      <c r="AE8" s="56">
        <v>2306.34</v>
      </c>
      <c r="AF8" s="56">
        <v>550</v>
      </c>
      <c r="AG8" s="56">
        <v>2343.11</v>
      </c>
      <c r="AH8" s="56">
        <v>93228.28</v>
      </c>
      <c r="AI8" s="56">
        <v>40115.129999999997</v>
      </c>
      <c r="AJ8" s="57">
        <f t="shared" ref="AJ8:AJ52" si="6">SUM(AD8:AI8)</f>
        <v>589971.15</v>
      </c>
      <c r="AK8" s="58">
        <v>0</v>
      </c>
      <c r="AL8" s="58">
        <v>0</v>
      </c>
      <c r="AM8" s="59">
        <f t="shared" ref="AM8:AM52" si="7">SUM(AK8:AL8)</f>
        <v>0</v>
      </c>
      <c r="AN8" s="60">
        <f t="shared" ref="AN8:AN45" si="8">SUM(AM8,AJ8)</f>
        <v>589971.15</v>
      </c>
      <c r="AO8" s="4"/>
      <c r="AP8" s="4"/>
    </row>
    <row r="9" spans="1:42" ht="30" x14ac:dyDescent="0.2">
      <c r="A9" s="63" t="s">
        <v>240</v>
      </c>
      <c r="B9" s="20" t="s">
        <v>63</v>
      </c>
      <c r="C9" s="63" t="s">
        <v>52</v>
      </c>
      <c r="D9" s="51">
        <v>10797</v>
      </c>
      <c r="E9" s="51">
        <v>9328.1660800000936</v>
      </c>
      <c r="F9" s="51">
        <v>2562</v>
      </c>
      <c r="G9" s="51">
        <v>2391.7057099999934</v>
      </c>
      <c r="H9" s="51">
        <v>2212</v>
      </c>
      <c r="I9" s="51">
        <v>2049.3326899999893</v>
      </c>
      <c r="J9" s="51">
        <v>484</v>
      </c>
      <c r="K9" s="51">
        <v>473.15163000000018</v>
      </c>
      <c r="L9" s="51">
        <v>52</v>
      </c>
      <c r="M9" s="51">
        <v>52</v>
      </c>
      <c r="N9" s="51">
        <v>0</v>
      </c>
      <c r="O9" s="51">
        <v>0</v>
      </c>
      <c r="P9" s="52">
        <f t="shared" si="0"/>
        <v>16107</v>
      </c>
      <c r="Q9" s="52">
        <f t="shared" si="1"/>
        <v>14294.356110000077</v>
      </c>
      <c r="R9" s="51"/>
      <c r="S9" s="51">
        <v>1384.83</v>
      </c>
      <c r="T9" s="51">
        <v>0</v>
      </c>
      <c r="U9" s="51">
        <v>0</v>
      </c>
      <c r="V9" s="51">
        <v>0</v>
      </c>
      <c r="W9" s="51">
        <v>0</v>
      </c>
      <c r="X9" s="51">
        <v>0</v>
      </c>
      <c r="Y9" s="51">
        <v>0</v>
      </c>
      <c r="Z9" s="53">
        <f t="shared" si="2"/>
        <v>0</v>
      </c>
      <c r="AA9" s="53">
        <f t="shared" si="3"/>
        <v>1384.83</v>
      </c>
      <c r="AB9" s="54">
        <f t="shared" si="4"/>
        <v>16107</v>
      </c>
      <c r="AC9" s="54">
        <f t="shared" si="5"/>
        <v>15679.186110000077</v>
      </c>
      <c r="AD9" s="55">
        <v>28512338.039999999</v>
      </c>
      <c r="AE9" s="56">
        <v>478582.88</v>
      </c>
      <c r="AF9" s="56">
        <v>126919.58</v>
      </c>
      <c r="AG9" s="56">
        <v>419757.08000000007</v>
      </c>
      <c r="AH9" s="56">
        <v>5790207.2600000007</v>
      </c>
      <c r="AI9" s="56">
        <v>2494880.9299999997</v>
      </c>
      <c r="AJ9" s="57">
        <f t="shared" si="6"/>
        <v>37822685.769999996</v>
      </c>
      <c r="AK9" s="58">
        <v>3760179.6599999997</v>
      </c>
      <c r="AL9" s="58">
        <v>638417.78999999992</v>
      </c>
      <c r="AM9" s="59">
        <f t="shared" si="7"/>
        <v>4398597.4499999993</v>
      </c>
      <c r="AN9" s="60">
        <f t="shared" si="8"/>
        <v>42221283.219999999</v>
      </c>
      <c r="AO9" s="4"/>
      <c r="AP9" s="4"/>
    </row>
    <row r="10" spans="1:42" ht="30" x14ac:dyDescent="0.2">
      <c r="A10" s="63" t="s">
        <v>280</v>
      </c>
      <c r="B10" s="20" t="s">
        <v>63</v>
      </c>
      <c r="C10" s="63" t="s">
        <v>52</v>
      </c>
      <c r="D10" s="51">
        <v>567</v>
      </c>
      <c r="E10" s="51">
        <v>528.20656000000008</v>
      </c>
      <c r="F10" s="51">
        <v>326</v>
      </c>
      <c r="G10" s="51">
        <v>307.42517000000004</v>
      </c>
      <c r="H10" s="51">
        <v>339</v>
      </c>
      <c r="I10" s="51">
        <v>327.16894000000002</v>
      </c>
      <c r="J10" s="51">
        <v>113</v>
      </c>
      <c r="K10" s="51">
        <v>111.7979</v>
      </c>
      <c r="L10" s="51">
        <v>14</v>
      </c>
      <c r="M10" s="51">
        <v>12.99723</v>
      </c>
      <c r="N10" s="51">
        <v>0</v>
      </c>
      <c r="O10" s="51">
        <v>0</v>
      </c>
      <c r="P10" s="52">
        <f t="shared" si="0"/>
        <v>1359</v>
      </c>
      <c r="Q10" s="52">
        <f t="shared" si="1"/>
        <v>1287.5958000000001</v>
      </c>
      <c r="R10" s="51">
        <v>26</v>
      </c>
      <c r="S10" s="51">
        <v>26</v>
      </c>
      <c r="T10" s="51">
        <v>0</v>
      </c>
      <c r="U10" s="51">
        <v>0</v>
      </c>
      <c r="V10" s="51">
        <v>19</v>
      </c>
      <c r="W10" s="51">
        <v>19</v>
      </c>
      <c r="X10" s="51">
        <v>0</v>
      </c>
      <c r="Y10" s="51">
        <v>0</v>
      </c>
      <c r="Z10" s="53">
        <f t="shared" si="2"/>
        <v>45</v>
      </c>
      <c r="AA10" s="53">
        <f t="shared" si="3"/>
        <v>45</v>
      </c>
      <c r="AB10" s="54">
        <f t="shared" si="4"/>
        <v>1404</v>
      </c>
      <c r="AC10" s="54">
        <f t="shared" si="5"/>
        <v>1332.5958000000001</v>
      </c>
      <c r="AD10" s="55">
        <v>3083217.4899999998</v>
      </c>
      <c r="AE10" s="56">
        <v>59130.61</v>
      </c>
      <c r="AF10" s="56">
        <v>27215</v>
      </c>
      <c r="AG10" s="56">
        <v>140780.62</v>
      </c>
      <c r="AH10" s="56">
        <v>622846.99</v>
      </c>
      <c r="AI10" s="56">
        <v>305225.71999999997</v>
      </c>
      <c r="AJ10" s="57">
        <f t="shared" si="6"/>
        <v>4238416.43</v>
      </c>
      <c r="AK10" s="58">
        <v>307274.57</v>
      </c>
      <c r="AL10" s="58">
        <v>0</v>
      </c>
      <c r="AM10" s="59">
        <f t="shared" si="7"/>
        <v>307274.57</v>
      </c>
      <c r="AN10" s="60">
        <f t="shared" si="8"/>
        <v>4545691</v>
      </c>
      <c r="AO10" s="4"/>
      <c r="AP10" s="4"/>
    </row>
    <row r="11" spans="1:42" ht="30" x14ac:dyDescent="0.2">
      <c r="A11" s="63" t="s">
        <v>185</v>
      </c>
      <c r="B11" s="20" t="s">
        <v>63</v>
      </c>
      <c r="C11" s="63" t="s">
        <v>52</v>
      </c>
      <c r="D11" s="51">
        <v>23898</v>
      </c>
      <c r="E11" s="51">
        <v>22709.519722221994</v>
      </c>
      <c r="F11" s="51">
        <v>5995</v>
      </c>
      <c r="G11" s="51">
        <v>5775.6169230769183</v>
      </c>
      <c r="H11" s="51">
        <v>5336</v>
      </c>
      <c r="I11" s="51">
        <v>5071.4214091014028</v>
      </c>
      <c r="J11" s="51">
        <v>660</v>
      </c>
      <c r="K11" s="51">
        <v>645.95289789789786</v>
      </c>
      <c r="L11" s="51">
        <v>59</v>
      </c>
      <c r="M11" s="51">
        <v>59</v>
      </c>
      <c r="N11" s="51">
        <v>9613</v>
      </c>
      <c r="O11" s="51">
        <v>8798.5682355212812</v>
      </c>
      <c r="P11" s="52">
        <f t="shared" si="0"/>
        <v>45561</v>
      </c>
      <c r="Q11" s="52">
        <f t="shared" si="1"/>
        <v>43060.079187819501</v>
      </c>
      <c r="R11" s="51"/>
      <c r="S11" s="51">
        <v>948.88</v>
      </c>
      <c r="T11" s="51"/>
      <c r="U11" s="51">
        <v>0.5</v>
      </c>
      <c r="V11" s="51"/>
      <c r="W11" s="51">
        <v>220.96</v>
      </c>
      <c r="X11" s="51"/>
      <c r="Y11" s="51">
        <v>5</v>
      </c>
      <c r="Z11" s="53">
        <f t="shared" si="2"/>
        <v>0</v>
      </c>
      <c r="AA11" s="53">
        <f t="shared" si="3"/>
        <v>1175.3399999999999</v>
      </c>
      <c r="AB11" s="54">
        <f t="shared" si="4"/>
        <v>45561</v>
      </c>
      <c r="AC11" s="54">
        <f t="shared" si="5"/>
        <v>44235.419187819498</v>
      </c>
      <c r="AD11" s="55">
        <v>108045246.22</v>
      </c>
      <c r="AE11" s="56">
        <v>0</v>
      </c>
      <c r="AF11" s="56">
        <v>0</v>
      </c>
      <c r="AG11" s="56">
        <v>6791335.0199999996</v>
      </c>
      <c r="AH11" s="56">
        <v>23459451.189999979</v>
      </c>
      <c r="AI11" s="56">
        <v>11314510.969999995</v>
      </c>
      <c r="AJ11" s="57">
        <f t="shared" si="6"/>
        <v>149610543.39999998</v>
      </c>
      <c r="AK11" s="58">
        <v>4024994.8599999994</v>
      </c>
      <c r="AL11" s="58">
        <v>-2083.3099999999995</v>
      </c>
      <c r="AM11" s="59">
        <f t="shared" si="7"/>
        <v>4022911.5499999993</v>
      </c>
      <c r="AN11" s="60">
        <f t="shared" si="8"/>
        <v>153633454.94999999</v>
      </c>
      <c r="AO11" s="50" t="s">
        <v>325</v>
      </c>
      <c r="AP11" s="4"/>
    </row>
    <row r="12" spans="1:42" ht="30" x14ac:dyDescent="0.2">
      <c r="A12" s="63" t="s">
        <v>187</v>
      </c>
      <c r="B12" s="20" t="s">
        <v>63</v>
      </c>
      <c r="C12" s="63" t="s">
        <v>52</v>
      </c>
      <c r="D12" s="51">
        <v>646</v>
      </c>
      <c r="E12" s="51">
        <v>595.15863000000002</v>
      </c>
      <c r="F12" s="51">
        <v>285</v>
      </c>
      <c r="G12" s="51">
        <v>267.86457999999999</v>
      </c>
      <c r="H12" s="51">
        <v>132</v>
      </c>
      <c r="I12" s="51">
        <v>128.87025</v>
      </c>
      <c r="J12" s="51">
        <v>17</v>
      </c>
      <c r="K12" s="51">
        <v>16.322220000000002</v>
      </c>
      <c r="L12" s="51">
        <v>2</v>
      </c>
      <c r="M12" s="51">
        <v>2</v>
      </c>
      <c r="N12" s="51">
        <v>0</v>
      </c>
      <c r="O12" s="51">
        <v>0</v>
      </c>
      <c r="P12" s="52">
        <f t="shared" si="0"/>
        <v>1082</v>
      </c>
      <c r="Q12" s="52">
        <f t="shared" si="1"/>
        <v>1010.21568</v>
      </c>
      <c r="R12" s="51">
        <v>247</v>
      </c>
      <c r="S12" s="51">
        <v>225.14</v>
      </c>
      <c r="T12" s="51">
        <v>0</v>
      </c>
      <c r="U12" s="51">
        <v>0</v>
      </c>
      <c r="V12" s="51">
        <v>24</v>
      </c>
      <c r="W12" s="51">
        <v>24</v>
      </c>
      <c r="X12" s="51">
        <v>0</v>
      </c>
      <c r="Y12" s="51">
        <v>0</v>
      </c>
      <c r="Z12" s="53">
        <f t="shared" si="2"/>
        <v>271</v>
      </c>
      <c r="AA12" s="53">
        <f t="shared" si="3"/>
        <v>249.14</v>
      </c>
      <c r="AB12" s="54">
        <f t="shared" si="4"/>
        <v>1353</v>
      </c>
      <c r="AC12" s="54">
        <f t="shared" si="5"/>
        <v>1259.3556800000001</v>
      </c>
      <c r="AD12" s="55">
        <v>1841059.96</v>
      </c>
      <c r="AE12" s="56">
        <v>25970.04</v>
      </c>
      <c r="AF12" s="56">
        <v>3733</v>
      </c>
      <c r="AG12" s="56">
        <v>141506.88</v>
      </c>
      <c r="AH12" s="56">
        <v>352182.05</v>
      </c>
      <c r="AI12" s="56">
        <v>164488.95000000001</v>
      </c>
      <c r="AJ12" s="57">
        <f t="shared" si="6"/>
        <v>2528940.88</v>
      </c>
      <c r="AK12" s="58">
        <v>599756.31000000006</v>
      </c>
      <c r="AL12" s="58">
        <v>0</v>
      </c>
      <c r="AM12" s="59">
        <f t="shared" si="7"/>
        <v>599756.31000000006</v>
      </c>
      <c r="AN12" s="60">
        <f t="shared" si="8"/>
        <v>3128697.19</v>
      </c>
      <c r="AO12" s="4"/>
      <c r="AP12" s="4"/>
    </row>
    <row r="13" spans="1:42" ht="45" x14ac:dyDescent="0.2">
      <c r="A13" s="63" t="s">
        <v>255</v>
      </c>
      <c r="B13" s="20" t="s">
        <v>129</v>
      </c>
      <c r="C13" s="63" t="s">
        <v>52</v>
      </c>
      <c r="D13" s="51">
        <v>0</v>
      </c>
      <c r="E13" s="51">
        <v>0</v>
      </c>
      <c r="F13" s="51">
        <v>0</v>
      </c>
      <c r="G13" s="51">
        <v>0</v>
      </c>
      <c r="H13" s="51">
        <v>0</v>
      </c>
      <c r="I13" s="51">
        <v>0</v>
      </c>
      <c r="J13" s="51">
        <v>0</v>
      </c>
      <c r="K13" s="51">
        <v>0</v>
      </c>
      <c r="L13" s="51">
        <v>0</v>
      </c>
      <c r="M13" s="51">
        <v>0</v>
      </c>
      <c r="N13" s="51">
        <v>1679</v>
      </c>
      <c r="O13" s="51">
        <v>1503.1970422467484</v>
      </c>
      <c r="P13" s="52">
        <f t="shared" si="0"/>
        <v>1679</v>
      </c>
      <c r="Q13" s="52">
        <f t="shared" si="1"/>
        <v>1503.1970422467484</v>
      </c>
      <c r="R13" s="51">
        <v>133</v>
      </c>
      <c r="S13" s="51">
        <v>133</v>
      </c>
      <c r="T13" s="51">
        <v>1</v>
      </c>
      <c r="U13" s="51">
        <v>1</v>
      </c>
      <c r="V13" s="51">
        <v>0</v>
      </c>
      <c r="W13" s="51">
        <v>0</v>
      </c>
      <c r="X13" s="51">
        <v>0</v>
      </c>
      <c r="Y13" s="51">
        <v>0</v>
      </c>
      <c r="Z13" s="53">
        <f t="shared" si="2"/>
        <v>134</v>
      </c>
      <c r="AA13" s="53">
        <f t="shared" si="3"/>
        <v>134</v>
      </c>
      <c r="AB13" s="54">
        <f t="shared" si="4"/>
        <v>1813</v>
      </c>
      <c r="AC13" s="54">
        <f t="shared" si="5"/>
        <v>1637.1970422467484</v>
      </c>
      <c r="AD13" s="55">
        <v>4846872.6899999976</v>
      </c>
      <c r="AE13" s="56">
        <v>80278.759999999995</v>
      </c>
      <c r="AF13" s="56">
        <v>0</v>
      </c>
      <c r="AG13" s="56">
        <v>26414.07</v>
      </c>
      <c r="AH13" s="56">
        <v>1053422.4099999999</v>
      </c>
      <c r="AI13" s="56">
        <v>529871.52999999991</v>
      </c>
      <c r="AJ13" s="57">
        <f t="shared" si="6"/>
        <v>6536859.4599999981</v>
      </c>
      <c r="AK13" s="58">
        <v>833027.59</v>
      </c>
      <c r="AL13" s="58">
        <v>0</v>
      </c>
      <c r="AM13" s="59">
        <f t="shared" si="7"/>
        <v>833027.59</v>
      </c>
      <c r="AN13" s="60">
        <f t="shared" si="8"/>
        <v>7369887.049999998</v>
      </c>
      <c r="AO13" s="4" t="s">
        <v>326</v>
      </c>
      <c r="AP13" s="4"/>
    </row>
    <row r="14" spans="1:42" ht="45" x14ac:dyDescent="0.2">
      <c r="A14" s="63" t="s">
        <v>189</v>
      </c>
      <c r="B14" s="20" t="s">
        <v>129</v>
      </c>
      <c r="C14" s="63" t="s">
        <v>52</v>
      </c>
      <c r="D14" s="51">
        <v>0</v>
      </c>
      <c r="E14" s="51">
        <v>0</v>
      </c>
      <c r="F14" s="51">
        <v>0</v>
      </c>
      <c r="G14" s="51">
        <v>0</v>
      </c>
      <c r="H14" s="51">
        <v>0</v>
      </c>
      <c r="I14" s="51">
        <v>0</v>
      </c>
      <c r="J14" s="51">
        <v>0</v>
      </c>
      <c r="K14" s="51">
        <v>0</v>
      </c>
      <c r="L14" s="51">
        <v>0</v>
      </c>
      <c r="M14" s="51">
        <v>0</v>
      </c>
      <c r="N14" s="51">
        <v>85</v>
      </c>
      <c r="O14" s="51">
        <v>79.510000000000005</v>
      </c>
      <c r="P14" s="52">
        <f t="shared" si="0"/>
        <v>85</v>
      </c>
      <c r="Q14" s="52">
        <f t="shared" si="1"/>
        <v>79.510000000000005</v>
      </c>
      <c r="R14" s="51">
        <v>0</v>
      </c>
      <c r="S14" s="51">
        <v>0</v>
      </c>
      <c r="T14" s="51">
        <v>0</v>
      </c>
      <c r="U14" s="51">
        <v>0</v>
      </c>
      <c r="V14" s="51">
        <v>0</v>
      </c>
      <c r="W14" s="51">
        <v>0</v>
      </c>
      <c r="X14" s="51">
        <v>0</v>
      </c>
      <c r="Y14" s="51">
        <v>0</v>
      </c>
      <c r="Z14" s="53">
        <f t="shared" si="2"/>
        <v>0</v>
      </c>
      <c r="AA14" s="53">
        <f t="shared" si="3"/>
        <v>0</v>
      </c>
      <c r="AB14" s="54">
        <f t="shared" si="4"/>
        <v>85</v>
      </c>
      <c r="AC14" s="54">
        <f t="shared" si="5"/>
        <v>79.510000000000005</v>
      </c>
      <c r="AD14" s="55">
        <v>228236.16</v>
      </c>
      <c r="AE14" s="56">
        <v>50.01</v>
      </c>
      <c r="AF14" s="56">
        <v>0</v>
      </c>
      <c r="AG14" s="56">
        <v>3.89</v>
      </c>
      <c r="AH14" s="56">
        <v>44964.99</v>
      </c>
      <c r="AI14" s="56">
        <v>23347.73</v>
      </c>
      <c r="AJ14" s="57">
        <f t="shared" si="6"/>
        <v>296602.78000000003</v>
      </c>
      <c r="AK14" s="58">
        <v>0</v>
      </c>
      <c r="AL14" s="58">
        <v>0</v>
      </c>
      <c r="AM14" s="59">
        <f t="shared" si="7"/>
        <v>0</v>
      </c>
      <c r="AN14" s="60">
        <f t="shared" si="8"/>
        <v>296602.78000000003</v>
      </c>
      <c r="AO14" s="4" t="s">
        <v>327</v>
      </c>
      <c r="AP14" s="4"/>
    </row>
    <row r="15" spans="1:42" ht="45" x14ac:dyDescent="0.2">
      <c r="A15" s="63" t="s">
        <v>53</v>
      </c>
      <c r="B15" s="20" t="s">
        <v>129</v>
      </c>
      <c r="C15" s="63" t="s">
        <v>52</v>
      </c>
      <c r="D15" s="51">
        <v>6</v>
      </c>
      <c r="E15" s="51">
        <v>6</v>
      </c>
      <c r="F15" s="51">
        <v>14</v>
      </c>
      <c r="G15" s="51">
        <v>12.01</v>
      </c>
      <c r="H15" s="51">
        <v>24</v>
      </c>
      <c r="I15" s="51">
        <v>23.13</v>
      </c>
      <c r="J15" s="51">
        <v>11</v>
      </c>
      <c r="K15" s="51">
        <v>10</v>
      </c>
      <c r="L15" s="51">
        <v>1</v>
      </c>
      <c r="M15" s="51">
        <v>1</v>
      </c>
      <c r="N15" s="51">
        <v>0</v>
      </c>
      <c r="O15" s="51">
        <v>0</v>
      </c>
      <c r="P15" s="52">
        <f t="shared" si="0"/>
        <v>56</v>
      </c>
      <c r="Q15" s="52">
        <f t="shared" si="1"/>
        <v>52.14</v>
      </c>
      <c r="R15" s="51">
        <v>2</v>
      </c>
      <c r="S15" s="51">
        <v>2</v>
      </c>
      <c r="T15" s="51">
        <v>0</v>
      </c>
      <c r="U15" s="51">
        <v>0</v>
      </c>
      <c r="V15" s="51">
        <v>0</v>
      </c>
      <c r="W15" s="51">
        <v>0</v>
      </c>
      <c r="X15" s="51">
        <v>0</v>
      </c>
      <c r="Y15" s="51">
        <v>0</v>
      </c>
      <c r="Z15" s="53">
        <f t="shared" si="2"/>
        <v>2</v>
      </c>
      <c r="AA15" s="53">
        <f t="shared" si="3"/>
        <v>2</v>
      </c>
      <c r="AB15" s="54">
        <f t="shared" si="4"/>
        <v>58</v>
      </c>
      <c r="AC15" s="54">
        <f t="shared" si="5"/>
        <v>54.14</v>
      </c>
      <c r="AD15" s="55">
        <v>147446.6</v>
      </c>
      <c r="AE15" s="56">
        <v>2429.87</v>
      </c>
      <c r="AF15" s="56">
        <v>24740</v>
      </c>
      <c r="AG15" s="56">
        <v>0</v>
      </c>
      <c r="AH15" s="56">
        <v>28949.24</v>
      </c>
      <c r="AI15" s="56">
        <v>19426.98</v>
      </c>
      <c r="AJ15" s="57">
        <f t="shared" si="6"/>
        <v>222992.69</v>
      </c>
      <c r="AK15" s="58">
        <v>11270</v>
      </c>
      <c r="AL15" s="58">
        <v>0</v>
      </c>
      <c r="AM15" s="59">
        <f t="shared" si="7"/>
        <v>11270</v>
      </c>
      <c r="AN15" s="60">
        <f t="shared" si="8"/>
        <v>234262.69</v>
      </c>
      <c r="AO15" s="4"/>
      <c r="AP15" s="4"/>
    </row>
    <row r="16" spans="1:42" ht="45" x14ac:dyDescent="0.2">
      <c r="A16" s="63" t="s">
        <v>54</v>
      </c>
      <c r="B16" s="20" t="s">
        <v>129</v>
      </c>
      <c r="C16" s="63" t="s">
        <v>52</v>
      </c>
      <c r="D16" s="51">
        <v>0</v>
      </c>
      <c r="E16" s="51">
        <v>0</v>
      </c>
      <c r="F16" s="51">
        <v>0</v>
      </c>
      <c r="G16" s="51">
        <v>0</v>
      </c>
      <c r="H16" s="51">
        <v>0</v>
      </c>
      <c r="I16" s="51">
        <v>0</v>
      </c>
      <c r="J16" s="51">
        <v>0</v>
      </c>
      <c r="K16" s="51">
        <v>0</v>
      </c>
      <c r="L16" s="51">
        <v>0</v>
      </c>
      <c r="M16" s="51">
        <v>0</v>
      </c>
      <c r="N16" s="51">
        <v>35</v>
      </c>
      <c r="O16" s="51">
        <v>29.65</v>
      </c>
      <c r="P16" s="52">
        <f t="shared" si="0"/>
        <v>35</v>
      </c>
      <c r="Q16" s="52">
        <f t="shared" si="1"/>
        <v>29.65</v>
      </c>
      <c r="R16" s="51">
        <v>0</v>
      </c>
      <c r="S16" s="51">
        <v>0</v>
      </c>
      <c r="T16" s="51">
        <v>0</v>
      </c>
      <c r="U16" s="51">
        <v>0</v>
      </c>
      <c r="V16" s="51">
        <v>0</v>
      </c>
      <c r="W16" s="51">
        <v>0</v>
      </c>
      <c r="X16" s="51">
        <v>0</v>
      </c>
      <c r="Y16" s="51">
        <v>0</v>
      </c>
      <c r="Z16" s="53">
        <f t="shared" si="2"/>
        <v>0</v>
      </c>
      <c r="AA16" s="53">
        <f t="shared" si="3"/>
        <v>0</v>
      </c>
      <c r="AB16" s="54">
        <f t="shared" si="4"/>
        <v>35</v>
      </c>
      <c r="AC16" s="54">
        <f t="shared" si="5"/>
        <v>29.65</v>
      </c>
      <c r="AD16" s="55">
        <v>140197.37</v>
      </c>
      <c r="AE16" s="56">
        <v>0</v>
      </c>
      <c r="AF16" s="56">
        <v>0</v>
      </c>
      <c r="AG16" s="56">
        <v>0</v>
      </c>
      <c r="AH16" s="56">
        <v>25825.72</v>
      </c>
      <c r="AI16" s="56">
        <v>17044.150000000001</v>
      </c>
      <c r="AJ16" s="57">
        <f t="shared" si="6"/>
        <v>183067.24</v>
      </c>
      <c r="AK16" s="58">
        <v>0</v>
      </c>
      <c r="AL16" s="58">
        <v>0</v>
      </c>
      <c r="AM16" s="59">
        <f t="shared" si="7"/>
        <v>0</v>
      </c>
      <c r="AN16" s="60">
        <f t="shared" si="8"/>
        <v>183067.24</v>
      </c>
      <c r="AO16" s="4" t="s">
        <v>328</v>
      </c>
      <c r="AP16" s="4"/>
    </row>
    <row r="17" spans="1:42" ht="45" x14ac:dyDescent="0.2">
      <c r="A17" s="63" t="s">
        <v>191</v>
      </c>
      <c r="B17" s="20" t="s">
        <v>129</v>
      </c>
      <c r="C17" s="63" t="s">
        <v>52</v>
      </c>
      <c r="D17" s="51">
        <v>20</v>
      </c>
      <c r="E17" s="51">
        <v>19</v>
      </c>
      <c r="F17" s="51">
        <v>64</v>
      </c>
      <c r="G17" s="51">
        <v>62.2</v>
      </c>
      <c r="H17" s="51">
        <v>23</v>
      </c>
      <c r="I17" s="51">
        <v>22.8</v>
      </c>
      <c r="J17" s="51">
        <v>6</v>
      </c>
      <c r="K17" s="51">
        <v>6</v>
      </c>
      <c r="L17" s="51">
        <v>1</v>
      </c>
      <c r="M17" s="51">
        <v>1</v>
      </c>
      <c r="N17" s="51">
        <v>1</v>
      </c>
      <c r="O17" s="51">
        <v>0.4</v>
      </c>
      <c r="P17" s="52">
        <f t="shared" si="0"/>
        <v>115</v>
      </c>
      <c r="Q17" s="52">
        <f t="shared" si="1"/>
        <v>111.4</v>
      </c>
      <c r="R17" s="51">
        <v>6</v>
      </c>
      <c r="S17" s="51">
        <v>6</v>
      </c>
      <c r="T17" s="51">
        <v>0</v>
      </c>
      <c r="U17" s="51">
        <v>0</v>
      </c>
      <c r="V17" s="51">
        <v>0</v>
      </c>
      <c r="W17" s="51">
        <v>0</v>
      </c>
      <c r="X17" s="51">
        <v>0</v>
      </c>
      <c r="Y17" s="51">
        <v>0</v>
      </c>
      <c r="Z17" s="53">
        <f t="shared" si="2"/>
        <v>6</v>
      </c>
      <c r="AA17" s="53">
        <f t="shared" si="3"/>
        <v>6</v>
      </c>
      <c r="AB17" s="54">
        <f t="shared" si="4"/>
        <v>121</v>
      </c>
      <c r="AC17" s="54">
        <f t="shared" si="5"/>
        <v>117.4</v>
      </c>
      <c r="AD17" s="55">
        <v>260099.8</v>
      </c>
      <c r="AE17" s="56">
        <v>846.2</v>
      </c>
      <c r="AF17" s="56">
        <v>0</v>
      </c>
      <c r="AG17" s="56">
        <v>718.1</v>
      </c>
      <c r="AH17" s="56">
        <v>44948.800000000003</v>
      </c>
      <c r="AI17" s="56">
        <v>25403.9</v>
      </c>
      <c r="AJ17" s="57">
        <f t="shared" si="6"/>
        <v>332016.80000000005</v>
      </c>
      <c r="AK17" s="58">
        <v>10000</v>
      </c>
      <c r="AL17" s="58">
        <v>0</v>
      </c>
      <c r="AM17" s="59">
        <f t="shared" si="7"/>
        <v>10000</v>
      </c>
      <c r="AN17" s="60">
        <f t="shared" si="8"/>
        <v>342016.80000000005</v>
      </c>
      <c r="AO17" s="4"/>
      <c r="AP17" s="4"/>
    </row>
    <row r="18" spans="1:42" ht="45" x14ac:dyDescent="0.2">
      <c r="A18" s="63" t="s">
        <v>274</v>
      </c>
      <c r="B18" s="20" t="s">
        <v>129</v>
      </c>
      <c r="C18" s="63" t="s">
        <v>52</v>
      </c>
      <c r="D18" s="51">
        <v>15</v>
      </c>
      <c r="E18" s="51">
        <v>13</v>
      </c>
      <c r="F18" s="51">
        <v>24</v>
      </c>
      <c r="G18" s="51">
        <v>22</v>
      </c>
      <c r="H18" s="51">
        <v>109</v>
      </c>
      <c r="I18" s="51">
        <v>98</v>
      </c>
      <c r="J18" s="51">
        <v>40</v>
      </c>
      <c r="K18" s="51">
        <v>37</v>
      </c>
      <c r="L18" s="51">
        <v>2</v>
      </c>
      <c r="M18" s="51">
        <v>2</v>
      </c>
      <c r="N18" s="51">
        <v>11</v>
      </c>
      <c r="O18" s="51">
        <v>11</v>
      </c>
      <c r="P18" s="52">
        <f t="shared" si="0"/>
        <v>201</v>
      </c>
      <c r="Q18" s="52">
        <f t="shared" si="1"/>
        <v>183</v>
      </c>
      <c r="R18" s="51">
        <v>0</v>
      </c>
      <c r="S18" s="51">
        <v>0</v>
      </c>
      <c r="T18" s="51">
        <v>0</v>
      </c>
      <c r="U18" s="51">
        <v>0</v>
      </c>
      <c r="V18" s="51">
        <v>0</v>
      </c>
      <c r="W18" s="51">
        <v>0</v>
      </c>
      <c r="X18" s="51">
        <v>0</v>
      </c>
      <c r="Y18" s="51">
        <v>0</v>
      </c>
      <c r="Z18" s="53">
        <f t="shared" si="2"/>
        <v>0</v>
      </c>
      <c r="AA18" s="53">
        <f t="shared" si="3"/>
        <v>0</v>
      </c>
      <c r="AB18" s="54">
        <f t="shared" si="4"/>
        <v>201</v>
      </c>
      <c r="AC18" s="54">
        <f t="shared" si="5"/>
        <v>183</v>
      </c>
      <c r="AD18" s="55">
        <v>621863.34</v>
      </c>
      <c r="AE18" s="56">
        <v>7780.77</v>
      </c>
      <c r="AF18" s="56">
        <v>0</v>
      </c>
      <c r="AG18" s="56">
        <v>4109.59</v>
      </c>
      <c r="AH18" s="56">
        <v>127809.87</v>
      </c>
      <c r="AI18" s="56">
        <v>67379.429999999993</v>
      </c>
      <c r="AJ18" s="57">
        <f t="shared" si="6"/>
        <v>828943</v>
      </c>
      <c r="AK18" s="58">
        <v>0</v>
      </c>
      <c r="AL18" s="58">
        <v>0</v>
      </c>
      <c r="AM18" s="59">
        <f t="shared" si="7"/>
        <v>0</v>
      </c>
      <c r="AN18" s="60">
        <f t="shared" si="8"/>
        <v>828943</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hVohRxVqTVhdHE5c9MmftldABnGcBT86enL4rWfCJzCjedfwaYdfzGIvfIJ52/I/OlHBGd2gq7RLQdWu9L6Rsw==" saltValue="pmwk8ed4XgNeybJ85cGc/A=="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Bradley, Isabel</cp:lastModifiedBy>
  <cp:lastPrinted>2011-05-16T09:46:00Z</cp:lastPrinted>
  <dcterms:created xsi:type="dcterms:W3CDTF">2011-03-30T15:28:39Z</dcterms:created>
  <dcterms:modified xsi:type="dcterms:W3CDTF">2016-11-30T10:07:17Z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