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https://justiceuk-my.sharepoint.com/personal/maddie_kilmartin_justice_gov_uk/Documents/Documents/Small Tasks/COWFMI returns/"/>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N20" i="14" s="1"/>
  <c r="AM21" i="14"/>
  <c r="AN21" i="14" s="1"/>
  <c r="AM22" i="14"/>
  <c r="AM23" i="14"/>
  <c r="AN23" i="14" s="1"/>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J14" i="14"/>
  <c r="AJ15" i="14"/>
  <c r="AJ16" i="14"/>
  <c r="AJ17" i="14"/>
  <c r="AJ18" i="14"/>
  <c r="AJ19" i="14"/>
  <c r="AJ20" i="14"/>
  <c r="AJ21" i="14"/>
  <c r="AJ22" i="14"/>
  <c r="AN22" i="14" s="1"/>
  <c r="AJ23" i="14"/>
  <c r="AJ24" i="14"/>
  <c r="AN24" i="14" s="1"/>
  <c r="AJ25" i="14"/>
  <c r="AJ26" i="14"/>
  <c r="AN26" i="14" s="1"/>
  <c r="AJ27" i="14"/>
  <c r="AJ28" i="14"/>
  <c r="AJ29" i="14"/>
  <c r="AJ30" i="14"/>
  <c r="AN30" i="14" s="1"/>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Q22" i="14"/>
  <c r="P23" i="14"/>
  <c r="AB23" i="14" s="1"/>
  <c r="Q23" i="14"/>
  <c r="AC23" i="14" s="1"/>
  <c r="P24" i="14"/>
  <c r="Q24" i="14"/>
  <c r="P25" i="14"/>
  <c r="AB25" i="14" s="1"/>
  <c r="Q25" i="14"/>
  <c r="AC25" i="14" s="1"/>
  <c r="P26" i="14"/>
  <c r="Q26" i="14"/>
  <c r="P27" i="14"/>
  <c r="AB27" i="14" s="1"/>
  <c r="Q27" i="14"/>
  <c r="AC27" i="14" s="1"/>
  <c r="P28" i="14"/>
  <c r="Q28" i="14"/>
  <c r="P29" i="14"/>
  <c r="AB29" i="14" s="1"/>
  <c r="Q29" i="14"/>
  <c r="AC29" i="14" s="1"/>
  <c r="P30" i="14"/>
  <c r="Q30" i="14"/>
  <c r="P31" i="14"/>
  <c r="AB31" i="14" s="1"/>
  <c r="Q31" i="14"/>
  <c r="AC31" i="14" s="1"/>
  <c r="P32" i="14"/>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J7" i="14"/>
  <c r="AN25" i="14"/>
  <c r="AN28" i="14"/>
  <c r="AN29" i="14"/>
  <c r="AN33" i="14"/>
  <c r="AN36" i="14"/>
  <c r="AN37" i="14"/>
  <c r="AN40" i="14"/>
  <c r="AN41" i="14"/>
  <c r="AN44" i="14"/>
  <c r="AM7" i="14"/>
  <c r="P7" i="14"/>
  <c r="Q7" i="14"/>
  <c r="AA7" i="14"/>
  <c r="Z7" i="14"/>
  <c r="AN49" i="14"/>
  <c r="AB32" i="14" l="1"/>
  <c r="AB30" i="14"/>
  <c r="AB28" i="14"/>
  <c r="AB26" i="14"/>
  <c r="AB24" i="14"/>
  <c r="AB22" i="14"/>
  <c r="AN13" i="14"/>
  <c r="AN14" i="14"/>
  <c r="AN45" i="14"/>
  <c r="AN16"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<sst xmlns="http://schemas.openxmlformats.org/spreadsheetml/2006/main" count="1068" uniqueCount="334">
  <si>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</si>
  <si>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</si>
  <si>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</si>
  <si>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</si>
  <si>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</si>
  <si>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</si>
  <si>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</si>
  <si>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</si>
  <si>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</si>
  <si>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</si>
  <si>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</si>
  <si>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</si>
  <si>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</si>
  <si>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</si>
  <si>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</si>
  <si>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</si>
  <si>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</si>
  <si>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</si>
  <si>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</si>
  <si>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</si>
  <si>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</si>
  <si>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</si>
  <si>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</si>
  <si>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</si>
  <si>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</si>
  <si>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</si>
  <si>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</si>
  <si>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</si>
  <si>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</si>
  <si>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</si>
  <si>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</si>
  <si>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</si>
  <si>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</si>
  <si>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</si>
  <si>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</si>
  <si>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</si>
  <si>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</si>
  <si>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</si>
  <si>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</si>
  <si>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</si>
  <si>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</si>
  <si>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</si>
  <si>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</si>
  <si>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</si>
  <si>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</si>
  <si>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</si>
  <si>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</si>
  <si>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</si>
  <si>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</si>
  <si>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</si>
  <si>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</si>
  <si>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</si>
  <si>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</si>
  <si>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</si>
  <si>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</si>
  <si>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</si>
  <si>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</si>
  <si>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</si>
  <si>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</si>
  <si>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</si>
  <si>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</si>
  <si>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</si>
  <si>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</si>
  <si>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</si>
  <si>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</si>
  <si>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</si>
  <si>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</si>
  <si>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</si>
  <si>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</si>
  <si>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</si>
  <si>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</si>
  <si>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</si>
  <si>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</si>
  <si>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</si>
  <si>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</si>
  <si>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</si>
  <si>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</si>
  <si>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</si>
  <si>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</si>
  <si>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</si>
  <si>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</si>
  <si>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</si>
  <si>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</si>
  <si>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</si>
  <si>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</si>
  <si>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</si>
  <si>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</si>
  <si>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</si>
  <si>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</si>
  <si>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</si>
  <si>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</si>
  <si>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</si>
  <si>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</si>
  <si>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</si>
  <si>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</si>
  <si>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</si>
  <si>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</si>
  <si>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</si>
  <si>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</si>
  <si>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</si>
  <si>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</si>
  <si>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</si>
  <si>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</si>
  <si>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</si>
  <si>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</si>
  <si>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</si>
  <si>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</si>
  <si>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</si>
  <si>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</si>
  <si>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</si>
  <si>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</si>
  <si>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</si>
  <si>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</si>
  <si>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</si>
  <si>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</si>
  <si>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</si>
  <si>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</si>
  <si>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</si>
  <si>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</si>
  <si>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</si>
  <si>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</si>
  <si>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</si>
  <si>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</si>
  <si>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</si>
  <si>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</si>
  <si>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</si>
  <si>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</si>
  <si>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</si>
  <si>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</si>
  <si>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</si>
  <si>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</si>
  <si>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</si>
  <si>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</si>
  <si>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</si>
  <si>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</si>
  <si>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</si>
  <si>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</si>
  <si>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</si>
  <si>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</si>
  <si>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</si>
  <si>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</si>
  <si>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</si>
  <si>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</si>
  <si>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</si>
  <si>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</si>
  <si>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</si>
  <si>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</si>
  <si>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</si>
  <si>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</si>
  <si>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</si>
  <si>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</si>
  <si>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</si>
  <si>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</si>
  <si>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</si>
  <si>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</si>
  <si>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</si>
  <si>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</si>
  <si>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</si>
  <si>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</si>
  <si>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</si>
  <si>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</si>
  <si>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</si>
  <si>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</si>
  <si>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</si>
  <si>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</si>
  <si>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</si>
  <si>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</si>
  <si>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</si>
  <si>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</si>
  <si>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</si>
  <si>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</si>
  <si>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</si>
  <si>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</si>
  <si>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</si>
  <si>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</si>
  <si>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</si>
  <si>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</si>
  <si>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</si>
  <si>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</si>
  <si>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</si>
  <si>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</si>
  <si>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</si>
  <si>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</si>
  <si>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</si>
  <si>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</si>
  <si>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</si>
  <si>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</si>
  <si>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</si>
  <si>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</si>
  <si>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</si>
  <si>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</si>
  <si>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</si>
  <si>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</si>
  <si>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</si>
  <si>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</si>
  <si>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</si>
  <si>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</si>
  <si>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</si>
  <si>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</si>
  <si>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</si>
  <si>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</si>
  <si>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</si>
  <si>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</si>
  <si>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</si>
  <si>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</si>
  <si>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</si>
  <si>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</si>
  <si>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</si>
  <si>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</si>
  <si>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</si>
  <si>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</si>
  <si>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</si>
  <si>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</si>
  <si>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</si>
  <si>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</si>
  <si>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</si>
  <si>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</si>
  <si>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</si>
  <si>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</si>
  <si>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</si>
  <si>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</si>
  <si>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</si>
  <si>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</si>
  <si>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</si>
  <si>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</si>
  <si>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</si>
  <si>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</si>
  <si>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</si>
  <si>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</si>
  <si>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</si>
  <si>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</si>
  <si>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</si>
  <si>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</si>
  <si>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</si>
  <si>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</si>
  <si>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</si>
  <si>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</si>
  <si>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</si>
  <si>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</si>
  <si>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</si>
  <si>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</si>
  <si>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</si>
  <si>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</si>
  <si>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</si>
  <si>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</si>
  <si>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</si>
  <si>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</si>
  <si>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</si>
  <si>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</si>
  <si>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</si>
  <si>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</si>
  <si>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</si>
  <si>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</si>
  <si>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</si>
  <si>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</si>
  <si>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</si>
  <si>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</si>
  <si>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</si>
  <si>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</si>
  <si>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</si>
  <si>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</si>
  <si>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</si>
  <si>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</si>
  <si>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</si>
  <si>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</si>
  <si>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</si>
  <si>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</si>
  <si>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</si>
  <si>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</si>
  <si>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</si>
  <si>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</si>
  <si>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</si>
  <si>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</si>
  <si>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</si>
  <si>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</si>
  <si>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</si>
  <si>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</si>
  <si>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</si>
  <si>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</si>
  <si>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</si>
  <si>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</si>
  <si>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</si>
  <si>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</si>
  <si>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</si>
  <si>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</si>
  <si>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</si>
  <si>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</si>
  <si>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</si>
  <si>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</si>
  <si>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</si>
  <si>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</si>
  <si>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</si>
  <si>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</si>
  <si>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</si>
  <si>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</si>
  <si>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</si>
  <si>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</si>
  <si>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</si>
  <si>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</si>
  <si>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</si>
  <si>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</si>
  <si>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</si>
  <si>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</si>
  <si>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</si>
  <si>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</si>
  <si>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</si>
  <si>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</si>
  <si>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</si>
  <si>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</si>
  <si>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</si>
  <si>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</si>
  <si>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</si>
  <si>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</si>
  <si>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</si>
  <si>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</si>
  <si>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</si>
  <si>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</si>
  <si>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</si>
  <si>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</si>
  <si>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</si>
  <si>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</si>
  <si>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</si>
  <si>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</si>
  <si>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</si>
  <si>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</si>
  <si>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</si>
  <si>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</si>
  <si>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</si>
  <si>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</si>
  <si>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</si>
  <si>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</si>
  <si>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</si>
  <si>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are not employed on civil service terms and conditions nor do they have a defined benefit pension provision.</t>
  </si>
  <si>
    <t>Agency staff include Practitioners as well as Admin/Clerical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</si>
</sst>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6"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
      <sz val="11"/>
      <color indexed="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45" fillId="0" borderId="4" xfId="0" applyFont="1" applyFill="1" applyBorder="1" applyAlignment="1" applyProtection="1">
      <alignment horizontal="left" vertical="center" wrapText="1"/>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11" sqref="C11:K11"/>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4">
        <v>43101</v>
      </c>
      <c r="D3" s="125"/>
      <c r="E3" s="31"/>
      <c r="I3" s="22"/>
      <c r="J3" s="22"/>
      <c r="K3" s="22"/>
    </row>
    <row r="4" spans="2:12" ht="5.25" customHeight="1" x14ac:dyDescent="0.3">
      <c r="B4" s="26"/>
      <c r="C4" s="12"/>
      <c r="D4" s="12"/>
      <c r="H4" s="22"/>
      <c r="I4" s="22"/>
      <c r="J4" s="22"/>
      <c r="K4" s="22"/>
    </row>
    <row r="5" spans="2:12" ht="27" customHeight="1" x14ac:dyDescent="0.3">
      <c r="B5" s="25" t="s">
        <v>91</v>
      </c>
      <c r="C5" s="111" t="s">
        <v>225</v>
      </c>
      <c r="D5" s="113"/>
      <c r="E5" s="30"/>
      <c r="H5" s="22"/>
      <c r="I5" s="22"/>
      <c r="J5" s="22"/>
      <c r="K5" s="22"/>
    </row>
    <row r="6" spans="2:12" ht="5.25" customHeight="1" x14ac:dyDescent="0.25">
      <c r="B6" s="12"/>
      <c r="H6" s="22"/>
      <c r="I6" s="22"/>
      <c r="J6" s="22"/>
      <c r="K6" s="22"/>
    </row>
    <row r="7" spans="2:12" ht="21" x14ac:dyDescent="0.35">
      <c r="B7" s="13"/>
      <c r="C7" s="133" t="s">
        <v>95</v>
      </c>
      <c r="D7" s="133"/>
      <c r="E7" s="133"/>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1" t="s">
        <v>52</v>
      </c>
      <c r="D9" s="112"/>
      <c r="E9" s="112"/>
      <c r="F9" s="112"/>
      <c r="G9" s="112"/>
      <c r="H9" s="112"/>
      <c r="I9" s="112"/>
      <c r="J9" s="112"/>
      <c r="K9" s="113"/>
    </row>
    <row r="10" spans="2:12" ht="5.25" customHeight="1" x14ac:dyDescent="0.2">
      <c r="B10" s="24"/>
      <c r="C10" s="14"/>
      <c r="D10" s="14"/>
      <c r="E10" s="14"/>
      <c r="F10" s="14"/>
      <c r="G10" s="14"/>
      <c r="H10" s="14"/>
      <c r="I10" s="14"/>
      <c r="J10" s="14"/>
      <c r="K10" s="14"/>
    </row>
    <row r="11" spans="2:12" ht="27" customHeight="1" x14ac:dyDescent="0.2">
      <c r="B11" s="24" t="s">
        <v>75</v>
      </c>
      <c r="C11" s="126" t="s">
        <v>328</v>
      </c>
      <c r="D11" s="127"/>
      <c r="E11" s="127"/>
      <c r="F11" s="127"/>
      <c r="G11" s="127"/>
      <c r="H11" s="127"/>
      <c r="I11" s="127"/>
      <c r="J11" s="127"/>
      <c r="K11" s="128"/>
    </row>
    <row r="12" spans="2:12" ht="5.25" customHeight="1" x14ac:dyDescent="0.2">
      <c r="B12" s="24"/>
      <c r="C12" s="14"/>
      <c r="D12" s="14"/>
      <c r="E12" s="14"/>
      <c r="F12" s="14"/>
      <c r="G12" s="14"/>
      <c r="H12" s="14"/>
      <c r="I12" s="14"/>
      <c r="J12" s="14"/>
      <c r="K12" s="14"/>
    </row>
    <row r="13" spans="2:12" ht="27" customHeight="1" x14ac:dyDescent="0.2">
      <c r="B13" s="24" t="s">
        <v>76</v>
      </c>
      <c r="C13" s="129" t="s">
        <v>330</v>
      </c>
      <c r="D13" s="130"/>
      <c r="E13" s="130"/>
      <c r="F13" s="130"/>
      <c r="G13" s="130"/>
      <c r="H13" s="130"/>
      <c r="I13" s="130"/>
      <c r="J13" s="130"/>
      <c r="K13" s="131"/>
    </row>
    <row r="14" spans="2:12" ht="5.25" customHeight="1" x14ac:dyDescent="0.2">
      <c r="B14" s="24"/>
      <c r="C14" s="14"/>
      <c r="D14" s="14"/>
      <c r="E14" s="14"/>
      <c r="F14" s="14"/>
      <c r="G14" s="14"/>
      <c r="H14" s="14"/>
      <c r="I14" s="14"/>
      <c r="J14" s="14"/>
      <c r="K14" s="14"/>
    </row>
    <row r="15" spans="2:12" ht="27" customHeight="1" x14ac:dyDescent="0.2">
      <c r="B15" s="24" t="s">
        <v>77</v>
      </c>
      <c r="C15" s="132" t="s">
        <v>329</v>
      </c>
      <c r="D15" s="127"/>
      <c r="E15" s="127"/>
      <c r="F15" s="127"/>
      <c r="G15" s="127"/>
      <c r="H15" s="127"/>
      <c r="I15" s="127"/>
      <c r="J15" s="127"/>
      <c r="K15" s="128"/>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1" t="s">
        <v>80</v>
      </c>
      <c r="D19" s="113"/>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1" t="s">
        <v>326</v>
      </c>
      <c r="D21" s="112"/>
      <c r="E21" s="112"/>
      <c r="F21" s="113"/>
      <c r="G21" s="62" t="s">
        <v>228</v>
      </c>
      <c r="H21" s="111" t="s">
        <v>327</v>
      </c>
      <c r="I21" s="112"/>
      <c r="J21" s="112"/>
      <c r="K21" s="113"/>
    </row>
    <row r="22" spans="2:11" ht="5.25" customHeight="1" x14ac:dyDescent="0.3">
      <c r="B22" s="17"/>
      <c r="C22" s="15"/>
      <c r="D22" s="15"/>
      <c r="E22" s="15"/>
      <c r="F22" s="15"/>
      <c r="G22" s="16"/>
      <c r="H22" s="16"/>
      <c r="I22" s="16"/>
      <c r="J22" s="16"/>
      <c r="K22" s="16"/>
    </row>
    <row r="23" spans="2:11" ht="15.75" customHeight="1" x14ac:dyDescent="0.2">
      <c r="B23" s="114" t="s">
        <v>94</v>
      </c>
      <c r="C23" s="115"/>
      <c r="D23" s="116"/>
      <c r="E23" s="116"/>
      <c r="F23" s="116"/>
      <c r="G23" s="116"/>
      <c r="H23" s="116"/>
      <c r="I23" s="116"/>
      <c r="J23" s="116"/>
      <c r="K23" s="117"/>
    </row>
    <row r="24" spans="2:11" ht="15" customHeight="1" x14ac:dyDescent="0.2">
      <c r="B24" s="114"/>
      <c r="C24" s="118"/>
      <c r="D24" s="119"/>
      <c r="E24" s="119"/>
      <c r="F24" s="119"/>
      <c r="G24" s="119"/>
      <c r="H24" s="119"/>
      <c r="I24" s="119"/>
      <c r="J24" s="119"/>
      <c r="K24" s="120"/>
    </row>
    <row r="25" spans="2:11" ht="15" customHeight="1" x14ac:dyDescent="0.2">
      <c r="B25" s="114"/>
      <c r="C25" s="118"/>
      <c r="D25" s="119"/>
      <c r="E25" s="119"/>
      <c r="F25" s="119"/>
      <c r="G25" s="119"/>
      <c r="H25" s="119"/>
      <c r="I25" s="119"/>
      <c r="J25" s="119"/>
      <c r="K25" s="120"/>
    </row>
    <row r="26" spans="2:11" ht="15" customHeight="1" x14ac:dyDescent="0.2">
      <c r="B26" s="114"/>
      <c r="C26" s="118"/>
      <c r="D26" s="119"/>
      <c r="E26" s="119"/>
      <c r="F26" s="119"/>
      <c r="G26" s="119"/>
      <c r="H26" s="119"/>
      <c r="I26" s="119"/>
      <c r="J26" s="119"/>
      <c r="K26" s="120"/>
    </row>
    <row r="27" spans="2:11" ht="15" customHeight="1" x14ac:dyDescent="0.2">
      <c r="B27" s="114"/>
      <c r="C27" s="118"/>
      <c r="D27" s="119"/>
      <c r="E27" s="119"/>
      <c r="F27" s="119"/>
      <c r="G27" s="119"/>
      <c r="H27" s="119"/>
      <c r="I27" s="119"/>
      <c r="J27" s="119"/>
      <c r="K27" s="120"/>
    </row>
    <row r="28" spans="2:11" ht="15" customHeight="1" x14ac:dyDescent="0.2">
      <c r="B28" s="114"/>
      <c r="C28" s="118"/>
      <c r="D28" s="119"/>
      <c r="E28" s="119"/>
      <c r="F28" s="119"/>
      <c r="G28" s="119"/>
      <c r="H28" s="119"/>
      <c r="I28" s="119"/>
      <c r="J28" s="119"/>
      <c r="K28" s="120"/>
    </row>
    <row r="29" spans="2:11" ht="15" customHeight="1" x14ac:dyDescent="0.2">
      <c r="B29" s="114"/>
      <c r="C29" s="118"/>
      <c r="D29" s="119"/>
      <c r="E29" s="119"/>
      <c r="F29" s="119"/>
      <c r="G29" s="119"/>
      <c r="H29" s="119"/>
      <c r="I29" s="119"/>
      <c r="J29" s="119"/>
      <c r="K29" s="120"/>
    </row>
    <row r="30" spans="2:11" ht="15" customHeight="1" x14ac:dyDescent="0.2">
      <c r="B30" s="114"/>
      <c r="C30" s="118"/>
      <c r="D30" s="119"/>
      <c r="E30" s="119"/>
      <c r="F30" s="119"/>
      <c r="G30" s="119"/>
      <c r="H30" s="119"/>
      <c r="I30" s="119"/>
      <c r="J30" s="119"/>
      <c r="K30" s="120"/>
    </row>
    <row r="31" spans="2:11" ht="15" customHeight="1" x14ac:dyDescent="0.2">
      <c r="B31" s="114"/>
      <c r="C31" s="118"/>
      <c r="D31" s="119"/>
      <c r="E31" s="119"/>
      <c r="F31" s="119"/>
      <c r="G31" s="119"/>
      <c r="H31" s="119"/>
      <c r="I31" s="119"/>
      <c r="J31" s="119"/>
      <c r="K31" s="120"/>
    </row>
    <row r="32" spans="2:11" ht="15" customHeight="1" x14ac:dyDescent="0.2">
      <c r="B32" s="114"/>
      <c r="C32" s="118"/>
      <c r="D32" s="119"/>
      <c r="E32" s="119"/>
      <c r="F32" s="119"/>
      <c r="G32" s="119"/>
      <c r="H32" s="119"/>
      <c r="I32" s="119"/>
      <c r="J32" s="119"/>
      <c r="K32" s="120"/>
    </row>
    <row r="33" spans="2:11" ht="15" customHeight="1" x14ac:dyDescent="0.2">
      <c r="B33" s="114"/>
      <c r="C33" s="118"/>
      <c r="D33" s="119"/>
      <c r="E33" s="119"/>
      <c r="F33" s="119"/>
      <c r="G33" s="119"/>
      <c r="H33" s="119"/>
      <c r="I33" s="119"/>
      <c r="J33" s="119"/>
      <c r="K33" s="120"/>
    </row>
    <row r="34" spans="2:11" ht="15" customHeight="1" x14ac:dyDescent="0.2">
      <c r="B34" s="114"/>
      <c r="C34" s="118"/>
      <c r="D34" s="119"/>
      <c r="E34" s="119"/>
      <c r="F34" s="119"/>
      <c r="G34" s="119"/>
      <c r="H34" s="119"/>
      <c r="I34" s="119"/>
      <c r="J34" s="119"/>
      <c r="K34" s="120"/>
    </row>
    <row r="35" spans="2:11" ht="15" customHeight="1" x14ac:dyDescent="0.2">
      <c r="B35" s="114"/>
      <c r="C35" s="118"/>
      <c r="D35" s="119"/>
      <c r="E35" s="119"/>
      <c r="F35" s="119"/>
      <c r="G35" s="119"/>
      <c r="H35" s="119"/>
      <c r="I35" s="119"/>
      <c r="J35" s="119"/>
      <c r="K35" s="120"/>
    </row>
    <row r="36" spans="2:11" ht="15" customHeight="1" x14ac:dyDescent="0.2">
      <c r="B36" s="114"/>
      <c r="C36" s="118"/>
      <c r="D36" s="119"/>
      <c r="E36" s="119"/>
      <c r="F36" s="119"/>
      <c r="G36" s="119"/>
      <c r="H36" s="119"/>
      <c r="I36" s="119"/>
      <c r="J36" s="119"/>
      <c r="K36" s="120"/>
    </row>
    <row r="37" spans="2:11" ht="15" customHeight="1" x14ac:dyDescent="0.2">
      <c r="B37" s="114"/>
      <c r="C37" s="118"/>
      <c r="D37" s="119"/>
      <c r="E37" s="119"/>
      <c r="F37" s="119"/>
      <c r="G37" s="119"/>
      <c r="H37" s="119"/>
      <c r="I37" s="119"/>
      <c r="J37" s="119"/>
      <c r="K37" s="120"/>
    </row>
    <row r="38" spans="2:11" ht="15" customHeight="1" x14ac:dyDescent="0.2">
      <c r="B38" s="114"/>
      <c r="C38" s="121"/>
      <c r="D38" s="122"/>
      <c r="E38" s="122"/>
      <c r="F38" s="122"/>
      <c r="G38" s="122"/>
      <c r="H38" s="122"/>
      <c r="I38" s="122"/>
      <c r="J38" s="122"/>
      <c r="K38" s="123"/>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4" t="s">
        <v>226</v>
      </c>
      <c r="B1" s="144"/>
      <c r="C1" s="144"/>
      <c r="D1" s="144"/>
    </row>
    <row r="2" spans="1:4" ht="33.75" customHeight="1" x14ac:dyDescent="0.2">
      <c r="A2" s="145" t="s">
        <v>81</v>
      </c>
      <c r="B2" s="145"/>
      <c r="C2" s="146"/>
      <c r="D2" s="19" t="s">
        <v>82</v>
      </c>
    </row>
    <row r="3" spans="1:4" ht="105.75" customHeight="1" x14ac:dyDescent="0.2">
      <c r="A3" s="147" t="s">
        <v>67</v>
      </c>
      <c r="B3" s="148"/>
      <c r="C3" s="148"/>
      <c r="D3" s="32" t="s">
        <v>291</v>
      </c>
    </row>
    <row r="4" spans="1:4" ht="55.5" customHeight="1" x14ac:dyDescent="0.2">
      <c r="A4" s="147" t="s">
        <v>1</v>
      </c>
      <c r="B4" s="148"/>
      <c r="C4" s="148"/>
      <c r="D4" s="32" t="s">
        <v>220</v>
      </c>
    </row>
    <row r="5" spans="1:4" ht="52.5" customHeight="1" x14ac:dyDescent="0.2">
      <c r="A5" s="147" t="s">
        <v>0</v>
      </c>
      <c r="B5" s="148"/>
      <c r="C5" s="148"/>
      <c r="D5" s="32" t="s">
        <v>222</v>
      </c>
    </row>
    <row r="6" spans="1:4" ht="38.25" x14ac:dyDescent="0.2">
      <c r="A6" s="149" t="s">
        <v>12</v>
      </c>
      <c r="B6" s="137" t="s">
        <v>114</v>
      </c>
      <c r="C6" s="78" t="s">
        <v>2</v>
      </c>
      <c r="D6" s="33" t="s">
        <v>107</v>
      </c>
    </row>
    <row r="7" spans="1:4" ht="51" x14ac:dyDescent="0.2">
      <c r="A7" s="150"/>
      <c r="B7" s="137"/>
      <c r="C7" s="78" t="s">
        <v>11</v>
      </c>
      <c r="D7" s="33" t="s">
        <v>108</v>
      </c>
    </row>
    <row r="8" spans="1:4" ht="51" x14ac:dyDescent="0.2">
      <c r="A8" s="150"/>
      <c r="B8" s="137" t="s">
        <v>7</v>
      </c>
      <c r="C8" s="78" t="s">
        <v>2</v>
      </c>
      <c r="D8" s="33" t="s">
        <v>106</v>
      </c>
    </row>
    <row r="9" spans="1:4" ht="51" x14ac:dyDescent="0.2">
      <c r="A9" s="150"/>
      <c r="B9" s="137"/>
      <c r="C9" s="78" t="s">
        <v>11</v>
      </c>
      <c r="D9" s="33" t="s">
        <v>111</v>
      </c>
    </row>
    <row r="10" spans="1:4" ht="49.5" customHeight="1" x14ac:dyDescent="0.2">
      <c r="A10" s="150"/>
      <c r="B10" s="137" t="s">
        <v>6</v>
      </c>
      <c r="C10" s="78" t="s">
        <v>2</v>
      </c>
      <c r="D10" s="33" t="s">
        <v>105</v>
      </c>
    </row>
    <row r="11" spans="1:4" ht="51" x14ac:dyDescent="0.2">
      <c r="A11" s="150"/>
      <c r="B11" s="137"/>
      <c r="C11" s="78" t="s">
        <v>11</v>
      </c>
      <c r="D11" s="33" t="s">
        <v>110</v>
      </c>
    </row>
    <row r="12" spans="1:4" ht="54" customHeight="1" x14ac:dyDescent="0.2">
      <c r="A12" s="150"/>
      <c r="B12" s="137" t="s">
        <v>10</v>
      </c>
      <c r="C12" s="78" t="s">
        <v>2</v>
      </c>
      <c r="D12" s="33" t="s">
        <v>104</v>
      </c>
    </row>
    <row r="13" spans="1:4" ht="51" x14ac:dyDescent="0.2">
      <c r="A13" s="150"/>
      <c r="B13" s="137"/>
      <c r="C13" s="78" t="s">
        <v>11</v>
      </c>
      <c r="D13" s="33" t="s">
        <v>109</v>
      </c>
    </row>
    <row r="14" spans="1:4" ht="51" x14ac:dyDescent="0.2">
      <c r="A14" s="150"/>
      <c r="B14" s="137" t="s">
        <v>115</v>
      </c>
      <c r="C14" s="78" t="s">
        <v>2</v>
      </c>
      <c r="D14" s="33" t="s">
        <v>102</v>
      </c>
    </row>
    <row r="15" spans="1:4" ht="51" x14ac:dyDescent="0.2">
      <c r="A15" s="150"/>
      <c r="B15" s="137"/>
      <c r="C15" s="78" t="s">
        <v>11</v>
      </c>
      <c r="D15" s="33" t="s">
        <v>103</v>
      </c>
    </row>
    <row r="16" spans="1:4" ht="51" x14ac:dyDescent="0.2">
      <c r="A16" s="150"/>
      <c r="B16" s="137" t="s">
        <v>9</v>
      </c>
      <c r="C16" s="78" t="s">
        <v>2</v>
      </c>
      <c r="D16" s="33" t="s">
        <v>113</v>
      </c>
    </row>
    <row r="17" spans="1:4" ht="51" x14ac:dyDescent="0.2">
      <c r="A17" s="150"/>
      <c r="B17" s="137"/>
      <c r="C17" s="78" t="s">
        <v>11</v>
      </c>
      <c r="D17" s="33" t="s">
        <v>112</v>
      </c>
    </row>
    <row r="18" spans="1:4" ht="12.75" customHeight="1" x14ac:dyDescent="0.2">
      <c r="A18" s="150"/>
      <c r="B18" s="137" t="s">
        <v>13</v>
      </c>
      <c r="C18" s="78" t="s">
        <v>2</v>
      </c>
      <c r="D18" s="10" t="s">
        <v>68</v>
      </c>
    </row>
    <row r="19" spans="1:4" ht="25.5" x14ac:dyDescent="0.2">
      <c r="A19" s="151"/>
      <c r="B19" s="137"/>
      <c r="C19" s="78" t="s">
        <v>11</v>
      </c>
      <c r="D19" s="10" t="s">
        <v>68</v>
      </c>
    </row>
    <row r="20" spans="1:4" ht="58.5" customHeight="1" x14ac:dyDescent="0.2">
      <c r="A20" s="138" t="s">
        <v>128</v>
      </c>
      <c r="B20" s="137" t="s">
        <v>69</v>
      </c>
      <c r="C20" s="78" t="s">
        <v>2</v>
      </c>
      <c r="D20" s="7" t="s">
        <v>83</v>
      </c>
    </row>
    <row r="21" spans="1:4" ht="63.75" x14ac:dyDescent="0.2">
      <c r="A21" s="139"/>
      <c r="B21" s="137"/>
      <c r="C21" s="78" t="s">
        <v>11</v>
      </c>
      <c r="D21" s="7" t="s">
        <v>84</v>
      </c>
    </row>
    <row r="22" spans="1:4" ht="58.5" customHeight="1" x14ac:dyDescent="0.2">
      <c r="A22" s="139"/>
      <c r="B22" s="137" t="s">
        <v>3</v>
      </c>
      <c r="C22" s="78" t="s">
        <v>2</v>
      </c>
      <c r="D22" s="7" t="s">
        <v>85</v>
      </c>
    </row>
    <row r="23" spans="1:4" ht="68.25" customHeight="1" x14ac:dyDescent="0.2">
      <c r="A23" s="139"/>
      <c r="B23" s="137"/>
      <c r="C23" s="78" t="s">
        <v>11</v>
      </c>
      <c r="D23" s="7" t="s">
        <v>86</v>
      </c>
    </row>
    <row r="24" spans="1:4" ht="58.5" customHeight="1" x14ac:dyDescent="0.2">
      <c r="A24" s="139"/>
      <c r="B24" s="137" t="s">
        <v>4</v>
      </c>
      <c r="C24" s="78" t="s">
        <v>2</v>
      </c>
      <c r="D24" s="7" t="s">
        <v>87</v>
      </c>
    </row>
    <row r="25" spans="1:4" ht="68.25" customHeight="1" x14ac:dyDescent="0.2">
      <c r="A25" s="139"/>
      <c r="B25" s="137"/>
      <c r="C25" s="78" t="s">
        <v>11</v>
      </c>
      <c r="D25" s="7" t="s">
        <v>88</v>
      </c>
    </row>
    <row r="26" spans="1:4" ht="58.5" customHeight="1" x14ac:dyDescent="0.2">
      <c r="A26" s="139"/>
      <c r="B26" s="137" t="s">
        <v>71</v>
      </c>
      <c r="C26" s="78" t="s">
        <v>2</v>
      </c>
      <c r="D26" s="7" t="s">
        <v>89</v>
      </c>
    </row>
    <row r="27" spans="1:4" ht="60.75" customHeight="1" x14ac:dyDescent="0.2">
      <c r="A27" s="139"/>
      <c r="B27" s="137"/>
      <c r="C27" s="78" t="s">
        <v>11</v>
      </c>
      <c r="D27" s="7" t="s">
        <v>90</v>
      </c>
    </row>
    <row r="28" spans="1:4" x14ac:dyDescent="0.2">
      <c r="A28" s="139"/>
      <c r="B28" s="137" t="s">
        <v>14</v>
      </c>
      <c r="C28" s="78" t="s">
        <v>2</v>
      </c>
      <c r="D28" s="10" t="s">
        <v>324</v>
      </c>
    </row>
    <row r="29" spans="1:4" ht="25.5" x14ac:dyDescent="0.2">
      <c r="A29" s="140"/>
      <c r="B29" s="137"/>
      <c r="C29" s="78" t="s">
        <v>11</v>
      </c>
      <c r="D29" s="10" t="s">
        <v>324</v>
      </c>
    </row>
    <row r="30" spans="1:4" ht="35.25" customHeight="1" x14ac:dyDescent="0.2">
      <c r="A30" s="158" t="s">
        <v>127</v>
      </c>
      <c r="B30" s="159"/>
      <c r="C30" s="78" t="s">
        <v>2</v>
      </c>
      <c r="D30" s="10" t="s">
        <v>324</v>
      </c>
    </row>
    <row r="31" spans="1:4" ht="35.25" customHeight="1" x14ac:dyDescent="0.2">
      <c r="A31" s="160"/>
      <c r="B31" s="161"/>
      <c r="C31" s="78" t="s">
        <v>11</v>
      </c>
      <c r="D31" s="10" t="s">
        <v>324</v>
      </c>
    </row>
    <row r="32" spans="1:4" ht="45" customHeight="1" x14ac:dyDescent="0.2">
      <c r="A32" s="152" t="s">
        <v>65</v>
      </c>
      <c r="B32" s="135" t="s">
        <v>97</v>
      </c>
      <c r="C32" s="136"/>
      <c r="D32" s="141" t="s">
        <v>116</v>
      </c>
    </row>
    <row r="33" spans="1:4" ht="45" customHeight="1" x14ac:dyDescent="0.2">
      <c r="A33" s="153"/>
      <c r="B33" s="135" t="s">
        <v>96</v>
      </c>
      <c r="C33" s="136"/>
      <c r="D33" s="142"/>
    </row>
    <row r="34" spans="1:4" ht="45" customHeight="1" x14ac:dyDescent="0.2">
      <c r="A34" s="153"/>
      <c r="B34" s="135" t="s">
        <v>98</v>
      </c>
      <c r="C34" s="136"/>
      <c r="D34" s="142"/>
    </row>
    <row r="35" spans="1:4" ht="45" customHeight="1" x14ac:dyDescent="0.2">
      <c r="A35" s="153"/>
      <c r="B35" s="135" t="s">
        <v>99</v>
      </c>
      <c r="C35" s="136"/>
      <c r="D35" s="142"/>
    </row>
    <row r="36" spans="1:4" ht="45" customHeight="1" x14ac:dyDescent="0.2">
      <c r="A36" s="153"/>
      <c r="B36" s="135" t="s">
        <v>100</v>
      </c>
      <c r="C36" s="136"/>
      <c r="D36" s="142"/>
    </row>
    <row r="37" spans="1:4" ht="35.25" customHeight="1" x14ac:dyDescent="0.2">
      <c r="A37" s="153"/>
      <c r="B37" s="135" t="s">
        <v>101</v>
      </c>
      <c r="C37" s="136"/>
      <c r="D37" s="143"/>
    </row>
    <row r="38" spans="1:4" ht="35.25" customHeight="1" x14ac:dyDescent="0.2">
      <c r="A38" s="154"/>
      <c r="B38" s="135" t="s">
        <v>64</v>
      </c>
      <c r="C38" s="136"/>
      <c r="D38" s="10" t="s">
        <v>324</v>
      </c>
    </row>
    <row r="39" spans="1:4" ht="54.75" customHeight="1" x14ac:dyDescent="0.2">
      <c r="A39" s="162" t="s">
        <v>73</v>
      </c>
      <c r="B39" s="134" t="s">
        <v>117</v>
      </c>
      <c r="C39" s="134"/>
      <c r="D39" s="9" t="s">
        <v>125</v>
      </c>
    </row>
    <row r="40" spans="1:4" ht="42" customHeight="1" x14ac:dyDescent="0.2">
      <c r="A40" s="162"/>
      <c r="B40" s="134" t="s">
        <v>118</v>
      </c>
      <c r="C40" s="134"/>
      <c r="D40" s="9" t="s">
        <v>126</v>
      </c>
    </row>
    <row r="41" spans="1:4" ht="42" customHeight="1" x14ac:dyDescent="0.2">
      <c r="A41" s="162"/>
      <c r="B41" s="134" t="s">
        <v>119</v>
      </c>
      <c r="C41" s="134"/>
      <c r="D41" s="10" t="s">
        <v>324</v>
      </c>
    </row>
    <row r="42" spans="1:4" ht="29.25" customHeight="1" x14ac:dyDescent="0.2">
      <c r="A42" s="147" t="s">
        <v>121</v>
      </c>
      <c r="B42" s="147"/>
      <c r="C42" s="147"/>
      <c r="D42" s="10" t="s">
        <v>324</v>
      </c>
    </row>
    <row r="43" spans="1:4" ht="42" customHeight="1" x14ac:dyDescent="0.2">
      <c r="A43" s="155" t="s">
        <v>123</v>
      </c>
      <c r="B43" s="156"/>
      <c r="C43" s="157"/>
      <c r="D43" s="9" t="s">
        <v>229</v>
      </c>
    </row>
    <row r="44" spans="1:4" ht="27" customHeight="1" x14ac:dyDescent="0.2">
      <c r="A44" s="134" t="s">
        <v>122</v>
      </c>
      <c r="B44" s="134"/>
      <c r="C44" s="134"/>
      <c r="D44" s="9" t="s">
        <v>72</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Q1" zoomScale="50" zoomScaleNormal="50" workbookViewId="0">
      <selection activeCell="AO27" sqref="AO27"/>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71" t="s">
        <v>233</v>
      </c>
      <c r="B2" s="172"/>
      <c r="C2" s="172"/>
      <c r="D2" s="172"/>
      <c r="E2" s="172"/>
      <c r="F2" s="172"/>
      <c r="G2" s="172"/>
      <c r="H2" s="173"/>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78" t="s">
        <v>1</v>
      </c>
      <c r="C4" s="178" t="s">
        <v>0</v>
      </c>
      <c r="D4" s="179" t="s">
        <v>12</v>
      </c>
      <c r="E4" s="180"/>
      <c r="F4" s="180"/>
      <c r="G4" s="180"/>
      <c r="H4" s="180"/>
      <c r="I4" s="180"/>
      <c r="J4" s="180"/>
      <c r="K4" s="180"/>
      <c r="L4" s="180"/>
      <c r="M4" s="180"/>
      <c r="N4" s="180"/>
      <c r="O4" s="180"/>
      <c r="P4" s="180"/>
      <c r="Q4" s="181"/>
      <c r="R4" s="174" t="s">
        <v>74</v>
      </c>
      <c r="S4" s="189"/>
      <c r="T4" s="189"/>
      <c r="U4" s="189"/>
      <c r="V4" s="189"/>
      <c r="W4" s="189"/>
      <c r="X4" s="189"/>
      <c r="Y4" s="189"/>
      <c r="Z4" s="189"/>
      <c r="AA4" s="175"/>
      <c r="AB4" s="185" t="s">
        <v>127</v>
      </c>
      <c r="AC4" s="186"/>
      <c r="AD4" s="182" t="s">
        <v>65</v>
      </c>
      <c r="AE4" s="183"/>
      <c r="AF4" s="183"/>
      <c r="AG4" s="183"/>
      <c r="AH4" s="183"/>
      <c r="AI4" s="183"/>
      <c r="AJ4" s="184"/>
      <c r="AK4" s="191" t="s">
        <v>73</v>
      </c>
      <c r="AL4" s="192"/>
      <c r="AM4" s="192"/>
      <c r="AN4" s="168" t="s">
        <v>121</v>
      </c>
      <c r="AO4" s="165" t="s">
        <v>124</v>
      </c>
      <c r="AP4" s="165" t="s">
        <v>92</v>
      </c>
    </row>
    <row r="5" spans="1:42" s="1" customFormat="1" ht="53.25" customHeight="1" x14ac:dyDescent="0.2">
      <c r="A5" s="176"/>
      <c r="B5" s="176"/>
      <c r="C5" s="176"/>
      <c r="D5" s="163" t="s">
        <v>8</v>
      </c>
      <c r="E5" s="164"/>
      <c r="F5" s="163" t="s">
        <v>7</v>
      </c>
      <c r="G5" s="164"/>
      <c r="H5" s="163" t="s">
        <v>6</v>
      </c>
      <c r="I5" s="164"/>
      <c r="J5" s="163" t="s">
        <v>10</v>
      </c>
      <c r="K5" s="164"/>
      <c r="L5" s="163" t="s">
        <v>5</v>
      </c>
      <c r="M5" s="164"/>
      <c r="N5" s="163" t="s">
        <v>9</v>
      </c>
      <c r="O5" s="164"/>
      <c r="P5" s="179" t="s">
        <v>13</v>
      </c>
      <c r="Q5" s="181"/>
      <c r="R5" s="179" t="s">
        <v>69</v>
      </c>
      <c r="S5" s="175"/>
      <c r="T5" s="174" t="s">
        <v>3</v>
      </c>
      <c r="U5" s="175"/>
      <c r="V5" s="174" t="s">
        <v>4</v>
      </c>
      <c r="W5" s="175"/>
      <c r="X5" s="174" t="s">
        <v>70</v>
      </c>
      <c r="Y5" s="175"/>
      <c r="Z5" s="179" t="s">
        <v>14</v>
      </c>
      <c r="AA5" s="181"/>
      <c r="AB5" s="187"/>
      <c r="AC5" s="188"/>
      <c r="AD5" s="165" t="s">
        <v>97</v>
      </c>
      <c r="AE5" s="165" t="s">
        <v>96</v>
      </c>
      <c r="AF5" s="165" t="s">
        <v>98</v>
      </c>
      <c r="AG5" s="165" t="s">
        <v>99</v>
      </c>
      <c r="AH5" s="165" t="s">
        <v>100</v>
      </c>
      <c r="AI5" s="165" t="s">
        <v>101</v>
      </c>
      <c r="AJ5" s="190" t="s">
        <v>120</v>
      </c>
      <c r="AK5" s="165" t="s">
        <v>117</v>
      </c>
      <c r="AL5" s="165" t="s">
        <v>118</v>
      </c>
      <c r="AM5" s="165" t="s">
        <v>119</v>
      </c>
      <c r="AN5" s="169"/>
      <c r="AO5" s="166"/>
      <c r="AP5" s="166"/>
    </row>
    <row r="6" spans="1:42" ht="57.75" customHeight="1" x14ac:dyDescent="0.2">
      <c r="A6" s="177"/>
      <c r="B6" s="177"/>
      <c r="C6" s="177"/>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90"/>
      <c r="AK6" s="167"/>
      <c r="AL6" s="167"/>
      <c r="AM6" s="167"/>
      <c r="AN6" s="170"/>
      <c r="AO6" s="167"/>
      <c r="AP6" s="167"/>
    </row>
    <row r="7" spans="1:42" ht="30" x14ac:dyDescent="0.2">
      <c r="A7" s="63" t="s">
        <v>52</v>
      </c>
      <c r="B7" s="20" t="s">
        <v>134</v>
      </c>
      <c r="C7" s="63" t="s">
        <v>52</v>
      </c>
      <c r="D7" s="83">
        <v>228</v>
      </c>
      <c r="E7" s="51">
        <v>216.54173000000003</v>
      </c>
      <c r="F7" s="51">
        <v>667</v>
      </c>
      <c r="G7" s="51">
        <v>649.47379999999998</v>
      </c>
      <c r="H7" s="51">
        <v>1645</v>
      </c>
      <c r="I7" s="51">
        <v>1605.74064</v>
      </c>
      <c r="J7" s="51">
        <v>895</v>
      </c>
      <c r="K7" s="51">
        <v>872.50210000000015</v>
      </c>
      <c r="L7" s="51">
        <v>132</v>
      </c>
      <c r="M7" s="51">
        <v>127.92712</v>
      </c>
      <c r="N7" s="51">
        <v>35</v>
      </c>
      <c r="O7" s="51">
        <v>34.822220000000002</v>
      </c>
      <c r="P7" s="52">
        <f>SUM(D7,F7,H7,J7,L7,N7)</f>
        <v>3602</v>
      </c>
      <c r="Q7" s="52">
        <f>SUM(E7,G7,I7,K7,M7,O7)</f>
        <v>3507.0076100000001</v>
      </c>
      <c r="R7" s="51">
        <v>87</v>
      </c>
      <c r="S7" s="51">
        <v>86.31</v>
      </c>
      <c r="T7" s="51">
        <v>6</v>
      </c>
      <c r="U7" s="51">
        <v>6</v>
      </c>
      <c r="V7" s="51">
        <v>400</v>
      </c>
      <c r="W7" s="51">
        <v>383.90000000000003</v>
      </c>
      <c r="X7" s="51">
        <v>27</v>
      </c>
      <c r="Y7" s="51">
        <v>27</v>
      </c>
      <c r="Z7" s="53">
        <f>SUM(R7,T7,V7,X7,)</f>
        <v>520</v>
      </c>
      <c r="AA7" s="53">
        <f>SUM(S7,U7,W7,Y7)</f>
        <v>503.21000000000004</v>
      </c>
      <c r="AB7" s="54">
        <f>P7+Z7</f>
        <v>4122</v>
      </c>
      <c r="AC7" s="54">
        <f>Q7+AA7</f>
        <v>4010.2176100000001</v>
      </c>
      <c r="AD7" s="55">
        <v>10218896.17</v>
      </c>
      <c r="AE7" s="56">
        <v>244831.71000000002</v>
      </c>
      <c r="AF7" s="56">
        <v>36931.240000000005</v>
      </c>
      <c r="AG7" s="56">
        <v>101963.63</v>
      </c>
      <c r="AH7" s="56">
        <v>2487331.4900000002</v>
      </c>
      <c r="AI7" s="56">
        <v>1310364.3900000001</v>
      </c>
      <c r="AJ7" s="57">
        <f>SUM(AD7:AI7)</f>
        <v>14400318.630000003</v>
      </c>
      <c r="AK7" s="58">
        <v>4134148.7659999998</v>
      </c>
      <c r="AL7" s="58">
        <v>431393.75</v>
      </c>
      <c r="AM7" s="59">
        <f>SUM(AK7:AL7)</f>
        <v>4565542.5159999998</v>
      </c>
      <c r="AN7" s="60">
        <f>SUM(AM7,AJ7)</f>
        <v>18965861.146000002</v>
      </c>
      <c r="AO7" s="50"/>
      <c r="AP7" s="110"/>
    </row>
    <row r="8" spans="1:42" ht="30" x14ac:dyDescent="0.2">
      <c r="A8" s="63" t="s">
        <v>289</v>
      </c>
      <c r="B8" s="20" t="s">
        <v>63</v>
      </c>
      <c r="C8" s="63" t="s">
        <v>52</v>
      </c>
      <c r="D8" s="51">
        <v>155</v>
      </c>
      <c r="E8" s="51">
        <v>142.34163000000001</v>
      </c>
      <c r="F8" s="51">
        <v>88</v>
      </c>
      <c r="G8" s="51">
        <v>85.34323999999998</v>
      </c>
      <c r="H8" s="51">
        <v>82</v>
      </c>
      <c r="I8" s="51">
        <v>80.258370000000014</v>
      </c>
      <c r="J8" s="51">
        <v>9</v>
      </c>
      <c r="K8" s="51">
        <v>6.9324399999999997</v>
      </c>
      <c r="L8" s="51">
        <v>2</v>
      </c>
      <c r="M8" s="51">
        <v>2</v>
      </c>
      <c r="N8" s="51">
        <v>0</v>
      </c>
      <c r="O8" s="51">
        <v>0</v>
      </c>
      <c r="P8" s="52">
        <f t="shared" ref="P8:P52" si="0">SUM(D8,F8,H8,J8,L8,N8)</f>
        <v>336</v>
      </c>
      <c r="Q8" s="52">
        <f t="shared" ref="Q8:Q52" si="1">SUM(E8,G8,I8,K8,M8,O8)</f>
        <v>316.87567999999999</v>
      </c>
      <c r="R8" s="51">
        <v>0</v>
      </c>
      <c r="S8" s="51">
        <v>0</v>
      </c>
      <c r="T8" s="51">
        <v>0</v>
      </c>
      <c r="U8" s="51">
        <v>0</v>
      </c>
      <c r="V8" s="51">
        <v>0</v>
      </c>
      <c r="W8" s="51">
        <v>0</v>
      </c>
      <c r="X8" s="51">
        <v>0</v>
      </c>
      <c r="Y8" s="51">
        <v>0</v>
      </c>
      <c r="Z8" s="53">
        <f>SUM(R8,T8,V8,X8,)</f>
        <v>0</v>
      </c>
      <c r="AA8" s="53">
        <f>SUM(S8,U8,W8,Y8)</f>
        <v>0</v>
      </c>
      <c r="AB8" s="54">
        <f t="shared" ref="AB8:AB52" si="2">P8+Z8</f>
        <v>336</v>
      </c>
      <c r="AC8" s="54">
        <f t="shared" ref="AC8:AC52" si="3">Q8+AA8</f>
        <v>316.87567999999999</v>
      </c>
      <c r="AD8" s="55">
        <v>629743.31000000006</v>
      </c>
      <c r="AE8" s="56">
        <v>4535.07</v>
      </c>
      <c r="AF8" s="56">
        <v>4400</v>
      </c>
      <c r="AG8" s="56">
        <v>2952.72</v>
      </c>
      <c r="AH8" s="56">
        <v>128902.33</v>
      </c>
      <c r="AI8" s="56">
        <v>56964.7</v>
      </c>
      <c r="AJ8" s="57">
        <f t="shared" ref="AJ8:AJ52" si="4">SUM(AD8:AI8)</f>
        <v>827498.12999999989</v>
      </c>
      <c r="AK8" s="58">
        <v>0</v>
      </c>
      <c r="AL8" s="58">
        <v>0</v>
      </c>
      <c r="AM8" s="59">
        <f t="shared" ref="AM8:AM52" si="5">SUM(AK8:AL8)</f>
        <v>0</v>
      </c>
      <c r="AN8" s="60">
        <f t="shared" ref="AN8:AN45" si="6">SUM(AM8,AJ8)</f>
        <v>827498.12999999989</v>
      </c>
      <c r="AO8" s="4"/>
      <c r="AP8" s="4"/>
    </row>
    <row r="9" spans="1:42" ht="30" x14ac:dyDescent="0.2">
      <c r="A9" s="63" t="s">
        <v>240</v>
      </c>
      <c r="B9" s="20" t="s">
        <v>63</v>
      </c>
      <c r="C9" s="63" t="s">
        <v>52</v>
      </c>
      <c r="D9" s="51">
        <v>10313</v>
      </c>
      <c r="E9" s="51">
        <v>8919.0932800000792</v>
      </c>
      <c r="F9" s="51">
        <v>2481</v>
      </c>
      <c r="G9" s="51">
        <v>2319.0803199999982</v>
      </c>
      <c r="H9" s="51">
        <v>2302</v>
      </c>
      <c r="I9" s="51">
        <v>2138.6364099999905</v>
      </c>
      <c r="J9" s="51">
        <v>504</v>
      </c>
      <c r="K9" s="51">
        <v>491.62403000000012</v>
      </c>
      <c r="L9" s="51">
        <v>68</v>
      </c>
      <c r="M9" s="51">
        <v>67.222970000000004</v>
      </c>
      <c r="N9" s="51">
        <v>2</v>
      </c>
      <c r="O9" s="51">
        <v>2</v>
      </c>
      <c r="P9" s="52">
        <f t="shared" si="0"/>
        <v>15670</v>
      </c>
      <c r="Q9" s="52">
        <f t="shared" si="1"/>
        <v>13937.65701000007</v>
      </c>
      <c r="R9" s="51"/>
      <c r="S9" s="51">
        <v>2146.4699999999998</v>
      </c>
      <c r="T9" s="51"/>
      <c r="U9" s="51">
        <v>1</v>
      </c>
      <c r="V9" s="51"/>
      <c r="W9" s="51">
        <v>58.82</v>
      </c>
      <c r="X9" s="51"/>
      <c r="Y9" s="51"/>
      <c r="Z9" s="53">
        <f t="shared" ref="Z9:Z52" si="7">SUM(R9,T9,V9,X9,)</f>
        <v>0</v>
      </c>
      <c r="AA9" s="53">
        <f t="shared" ref="AA9:AA52" si="8">SUM(S9,U9,W9,Y9)</f>
        <v>2206.29</v>
      </c>
      <c r="AB9" s="54">
        <f t="shared" si="2"/>
        <v>15670</v>
      </c>
      <c r="AC9" s="54">
        <f t="shared" si="3"/>
        <v>16143.947010000069</v>
      </c>
      <c r="AD9" s="55">
        <v>25420047.560000002</v>
      </c>
      <c r="AE9" s="56">
        <v>134174.31</v>
      </c>
      <c r="AF9" s="56">
        <v>445353.42</v>
      </c>
      <c r="AG9" s="56">
        <v>625261.92000000004</v>
      </c>
      <c r="AH9" s="56">
        <v>5821216.9299999997</v>
      </c>
      <c r="AI9" s="56">
        <v>2737440.9899999998</v>
      </c>
      <c r="AJ9" s="57">
        <f t="shared" si="4"/>
        <v>35183495.130000003</v>
      </c>
      <c r="AK9" s="58">
        <v>6781616.9200000018</v>
      </c>
      <c r="AL9" s="58">
        <v>3800014.0100000002</v>
      </c>
      <c r="AM9" s="59">
        <f t="shared" si="5"/>
        <v>10581630.930000002</v>
      </c>
      <c r="AN9" s="60">
        <f t="shared" si="6"/>
        <v>45765126.060000002</v>
      </c>
      <c r="AO9" s="4"/>
      <c r="AP9" s="4"/>
    </row>
    <row r="10" spans="1:42" ht="30" x14ac:dyDescent="0.2">
      <c r="A10" s="63" t="s">
        <v>280</v>
      </c>
      <c r="B10" s="20" t="s">
        <v>63</v>
      </c>
      <c r="C10" s="63" t="s">
        <v>52</v>
      </c>
      <c r="D10" s="51">
        <v>551</v>
      </c>
      <c r="E10" s="51">
        <v>515.34200000000044</v>
      </c>
      <c r="F10" s="51">
        <v>354</v>
      </c>
      <c r="G10" s="51">
        <v>334.97346000000005</v>
      </c>
      <c r="H10" s="51">
        <v>333</v>
      </c>
      <c r="I10" s="51">
        <v>321.43216999999999</v>
      </c>
      <c r="J10" s="51">
        <v>108</v>
      </c>
      <c r="K10" s="51">
        <v>107.42192</v>
      </c>
      <c r="L10" s="51">
        <v>11</v>
      </c>
      <c r="M10" s="51">
        <v>10.216670000000001</v>
      </c>
      <c r="N10" s="51">
        <v>0</v>
      </c>
      <c r="O10" s="51">
        <v>0</v>
      </c>
      <c r="P10" s="52">
        <f t="shared" si="0"/>
        <v>1357</v>
      </c>
      <c r="Q10" s="52">
        <f t="shared" si="1"/>
        <v>1289.3862200000005</v>
      </c>
      <c r="R10" s="51">
        <v>13</v>
      </c>
      <c r="S10" s="51">
        <v>12.95</v>
      </c>
      <c r="T10" s="51"/>
      <c r="U10" s="51"/>
      <c r="V10" s="51"/>
      <c r="W10" s="51"/>
      <c r="X10" s="51"/>
      <c r="Y10" s="51"/>
      <c r="Z10" s="53">
        <f t="shared" si="7"/>
        <v>13</v>
      </c>
      <c r="AA10" s="53">
        <f t="shared" si="8"/>
        <v>12.95</v>
      </c>
      <c r="AB10" s="54">
        <f t="shared" si="2"/>
        <v>1370</v>
      </c>
      <c r="AC10" s="54">
        <f t="shared" si="3"/>
        <v>1302.3362200000006</v>
      </c>
      <c r="AD10" s="55">
        <v>2763620.7500000005</v>
      </c>
      <c r="AE10" s="56">
        <v>26957.639999999996</v>
      </c>
      <c r="AF10" s="56">
        <v>7050</v>
      </c>
      <c r="AG10" s="56">
        <v>27769.39</v>
      </c>
      <c r="AH10" s="56">
        <v>567721.24</v>
      </c>
      <c r="AI10" s="56">
        <v>273591.74</v>
      </c>
      <c r="AJ10" s="57">
        <f t="shared" si="4"/>
        <v>3666710.7600000007</v>
      </c>
      <c r="AK10" s="58">
        <v>27256.329999999998</v>
      </c>
      <c r="AL10" s="58"/>
      <c r="AM10" s="59">
        <f t="shared" si="5"/>
        <v>27256.329999999998</v>
      </c>
      <c r="AN10" s="60">
        <f t="shared" si="6"/>
        <v>3693967.0900000008</v>
      </c>
      <c r="AO10" s="4"/>
      <c r="AP10" s="4"/>
    </row>
    <row r="11" spans="1:42" ht="30" x14ac:dyDescent="0.2">
      <c r="A11" s="63" t="s">
        <v>185</v>
      </c>
      <c r="B11" s="20" t="s">
        <v>63</v>
      </c>
      <c r="C11" s="63" t="s">
        <v>52</v>
      </c>
      <c r="D11" s="51">
        <v>25998</v>
      </c>
      <c r="E11" s="51">
        <v>24728.907060000089</v>
      </c>
      <c r="F11" s="51">
        <v>5931</v>
      </c>
      <c r="G11" s="51">
        <v>5695.1829600000074</v>
      </c>
      <c r="H11" s="51">
        <v>5359</v>
      </c>
      <c r="I11" s="51">
        <v>5102.8879799999995</v>
      </c>
      <c r="J11" s="51">
        <v>620</v>
      </c>
      <c r="K11" s="51">
        <v>604.95414999999991</v>
      </c>
      <c r="L11" s="51">
        <v>53</v>
      </c>
      <c r="M11" s="51">
        <v>52.733330000000002</v>
      </c>
      <c r="N11" s="51">
        <v>10214</v>
      </c>
      <c r="O11" s="51">
        <v>9397.8636200000674</v>
      </c>
      <c r="P11" s="52">
        <f t="shared" si="0"/>
        <v>48175</v>
      </c>
      <c r="Q11" s="52">
        <f t="shared" si="1"/>
        <v>45582.529100000167</v>
      </c>
      <c r="R11" s="51">
        <v>1783.2300000000007</v>
      </c>
      <c r="S11" s="51">
        <v>1783.2300000000007</v>
      </c>
      <c r="T11" s="51">
        <v>2</v>
      </c>
      <c r="U11" s="51">
        <v>2</v>
      </c>
      <c r="V11" s="51">
        <v>9.52</v>
      </c>
      <c r="W11" s="51">
        <v>9.52</v>
      </c>
      <c r="X11" s="51">
        <v>35.739999999999995</v>
      </c>
      <c r="Y11" s="51">
        <v>35.739999999999995</v>
      </c>
      <c r="Z11" s="53">
        <f t="shared" si="7"/>
        <v>1830.4900000000007</v>
      </c>
      <c r="AA11" s="53">
        <f t="shared" si="8"/>
        <v>1830.4900000000007</v>
      </c>
      <c r="AB11" s="54">
        <f t="shared" si="2"/>
        <v>50005.49</v>
      </c>
      <c r="AC11" s="54">
        <f t="shared" si="3"/>
        <v>47413.019100000165</v>
      </c>
      <c r="AD11" s="55">
        <v>109787311</v>
      </c>
      <c r="AE11" s="56"/>
      <c r="AF11" s="56"/>
      <c r="AG11" s="56">
        <v>4876703</v>
      </c>
      <c r="AH11" s="56">
        <v>24096632</v>
      </c>
      <c r="AI11" s="56">
        <v>12239042</v>
      </c>
      <c r="AJ11" s="57">
        <f t="shared" si="4"/>
        <v>150999688</v>
      </c>
      <c r="AK11" s="58">
        <v>3679087</v>
      </c>
      <c r="AL11" s="58">
        <v>206324</v>
      </c>
      <c r="AM11" s="59">
        <f t="shared" si="5"/>
        <v>3885411</v>
      </c>
      <c r="AN11" s="60">
        <f t="shared" si="6"/>
        <v>154885099</v>
      </c>
      <c r="AO11" s="50"/>
      <c r="AP11" s="4"/>
    </row>
    <row r="12" spans="1:42" ht="30" x14ac:dyDescent="0.2">
      <c r="A12" s="63" t="s">
        <v>187</v>
      </c>
      <c r="B12" s="20" t="s">
        <v>63</v>
      </c>
      <c r="C12" s="63" t="s">
        <v>52</v>
      </c>
      <c r="D12" s="51">
        <v>742</v>
      </c>
      <c r="E12" s="51">
        <v>684.56079999999895</v>
      </c>
      <c r="F12" s="51">
        <v>279</v>
      </c>
      <c r="G12" s="51">
        <v>263.15158999999994</v>
      </c>
      <c r="H12" s="51">
        <v>135</v>
      </c>
      <c r="I12" s="51">
        <v>130.73649</v>
      </c>
      <c r="J12" s="51">
        <v>13</v>
      </c>
      <c r="K12" s="51">
        <v>12.5</v>
      </c>
      <c r="L12" s="51">
        <v>5</v>
      </c>
      <c r="M12" s="51">
        <v>5</v>
      </c>
      <c r="N12" s="51">
        <v>1</v>
      </c>
      <c r="O12" s="51">
        <v>1</v>
      </c>
      <c r="P12" s="52">
        <f t="shared" si="0"/>
        <v>1175</v>
      </c>
      <c r="Q12" s="52">
        <f t="shared" si="1"/>
        <v>1096.948879999999</v>
      </c>
      <c r="R12" s="51">
        <v>236</v>
      </c>
      <c r="S12" s="51">
        <v>163.28</v>
      </c>
      <c r="T12" s="51">
        <v>0</v>
      </c>
      <c r="U12" s="51">
        <v>0</v>
      </c>
      <c r="V12" s="51">
        <v>41</v>
      </c>
      <c r="W12" s="51">
        <v>39.1</v>
      </c>
      <c r="X12" s="51">
        <v>0</v>
      </c>
      <c r="Y12" s="51">
        <v>0</v>
      </c>
      <c r="Z12" s="53">
        <f t="shared" si="7"/>
        <v>277</v>
      </c>
      <c r="AA12" s="53">
        <f t="shared" si="8"/>
        <v>202.38</v>
      </c>
      <c r="AB12" s="54">
        <f t="shared" si="2"/>
        <v>1452</v>
      </c>
      <c r="AC12" s="54">
        <f t="shared" si="3"/>
        <v>1299.3288799999991</v>
      </c>
      <c r="AD12" s="55">
        <v>1760755.19</v>
      </c>
      <c r="AE12" s="56">
        <v>13550.19</v>
      </c>
      <c r="AF12" s="56">
        <v>3550</v>
      </c>
      <c r="AG12" s="56">
        <v>70900.67</v>
      </c>
      <c r="AH12" s="56">
        <v>376525.8</v>
      </c>
      <c r="AI12" s="56">
        <v>173848.98</v>
      </c>
      <c r="AJ12" s="57">
        <f t="shared" si="4"/>
        <v>2399130.8299999996</v>
      </c>
      <c r="AK12" s="58">
        <v>338257.6</v>
      </c>
      <c r="AL12" s="58"/>
      <c r="AM12" s="59">
        <f t="shared" si="5"/>
        <v>338257.6</v>
      </c>
      <c r="AN12" s="60">
        <f t="shared" si="6"/>
        <v>2737388.4299999997</v>
      </c>
      <c r="AO12" s="4"/>
      <c r="AP12" s="4"/>
    </row>
    <row r="13" spans="1:42" ht="45" x14ac:dyDescent="0.2">
      <c r="A13" s="63" t="s">
        <v>255</v>
      </c>
      <c r="B13" s="20" t="s">
        <v>129</v>
      </c>
      <c r="C13" s="63" t="s">
        <v>52</v>
      </c>
      <c r="D13" s="83"/>
      <c r="E13" s="83"/>
      <c r="F13" s="83"/>
      <c r="G13" s="83"/>
      <c r="H13" s="83"/>
      <c r="I13" s="83"/>
      <c r="J13" s="83"/>
      <c r="K13" s="83"/>
      <c r="L13" s="83"/>
      <c r="M13" s="83"/>
      <c r="N13" s="83">
        <v>1842</v>
      </c>
      <c r="O13" s="83">
        <v>1681.6518532818493</v>
      </c>
      <c r="P13" s="52">
        <f t="shared" si="0"/>
        <v>1842</v>
      </c>
      <c r="Q13" s="52">
        <f t="shared" si="1"/>
        <v>1681.6518532818493</v>
      </c>
      <c r="R13" s="51">
        <v>191</v>
      </c>
      <c r="S13" s="51">
        <v>191</v>
      </c>
      <c r="T13" s="51">
        <v>2</v>
      </c>
      <c r="U13" s="51">
        <v>2</v>
      </c>
      <c r="V13" s="51"/>
      <c r="W13" s="51"/>
      <c r="X13" s="51"/>
      <c r="Y13" s="51"/>
      <c r="Z13" s="53">
        <f>SUM(R13,T13,V13,X13,)</f>
        <v>193</v>
      </c>
      <c r="AA13" s="53">
        <f>SUM(S13,U13,W13,Y13)</f>
        <v>193</v>
      </c>
      <c r="AB13" s="54">
        <f t="shared" si="2"/>
        <v>2035</v>
      </c>
      <c r="AC13" s="54">
        <f t="shared" si="3"/>
        <v>1874.6518532818493</v>
      </c>
      <c r="AD13" s="55">
        <v>5447308.7199999979</v>
      </c>
      <c r="AE13" s="56">
        <v>79924.269999999975</v>
      </c>
      <c r="AF13" s="56"/>
      <c r="AG13" s="56">
        <v>30597.54</v>
      </c>
      <c r="AH13" s="56">
        <v>1111088.98</v>
      </c>
      <c r="AI13" s="56">
        <v>621553.7300000001</v>
      </c>
      <c r="AJ13" s="57">
        <f t="shared" si="4"/>
        <v>7290473.2399999984</v>
      </c>
      <c r="AK13" s="58">
        <v>1194120.4499999997</v>
      </c>
      <c r="AL13" s="58"/>
      <c r="AM13" s="59">
        <f t="shared" si="5"/>
        <v>1194120.4499999997</v>
      </c>
      <c r="AN13" s="60">
        <f t="shared" si="6"/>
        <v>8484593.6899999976</v>
      </c>
      <c r="AO13" s="4" t="s">
        <v>333</v>
      </c>
      <c r="AP13" s="4"/>
    </row>
    <row r="14" spans="1:42" ht="45" x14ac:dyDescent="0.2">
      <c r="A14" s="63" t="s">
        <v>189</v>
      </c>
      <c r="B14" s="20" t="s">
        <v>129</v>
      </c>
      <c r="C14" s="63" t="s">
        <v>52</v>
      </c>
      <c r="D14" s="83"/>
      <c r="E14" s="83"/>
      <c r="F14" s="83"/>
      <c r="G14" s="83"/>
      <c r="H14" s="83"/>
      <c r="I14" s="83"/>
      <c r="J14" s="83"/>
      <c r="K14" s="83"/>
      <c r="L14" s="83"/>
      <c r="M14" s="83"/>
      <c r="N14" s="83">
        <v>82</v>
      </c>
      <c r="O14" s="83">
        <v>77.17</v>
      </c>
      <c r="P14" s="52">
        <f t="shared" si="0"/>
        <v>82</v>
      </c>
      <c r="Q14" s="52">
        <f t="shared" si="1"/>
        <v>77.17</v>
      </c>
      <c r="R14" s="51">
        <v>1</v>
      </c>
      <c r="S14" s="51">
        <v>1</v>
      </c>
      <c r="T14" s="51"/>
      <c r="U14" s="51"/>
      <c r="V14" s="51"/>
      <c r="W14" s="51"/>
      <c r="X14" s="51"/>
      <c r="Y14" s="51"/>
      <c r="Z14" s="53">
        <f>SUM(R14,T14,V14,X14,)</f>
        <v>1</v>
      </c>
      <c r="AA14" s="53">
        <f>SUM(S14,U14,W14,Y14)</f>
        <v>1</v>
      </c>
      <c r="AB14" s="54">
        <f t="shared" si="2"/>
        <v>83</v>
      </c>
      <c r="AC14" s="54">
        <f t="shared" si="3"/>
        <v>78.17</v>
      </c>
      <c r="AD14" s="55">
        <v>214436.73</v>
      </c>
      <c r="AE14" s="56">
        <v>50.01</v>
      </c>
      <c r="AF14" s="56"/>
      <c r="AG14" s="56">
        <v>6935.66</v>
      </c>
      <c r="AH14" s="56">
        <v>44454.99</v>
      </c>
      <c r="AI14" s="56">
        <v>22509.91</v>
      </c>
      <c r="AJ14" s="57">
        <f t="shared" si="4"/>
        <v>288387.3</v>
      </c>
      <c r="AK14" s="58">
        <v>3425.7</v>
      </c>
      <c r="AL14" s="58"/>
      <c r="AM14" s="59">
        <f t="shared" si="5"/>
        <v>3425.7</v>
      </c>
      <c r="AN14" s="60">
        <f t="shared" si="6"/>
        <v>291813</v>
      </c>
      <c r="AO14" s="4" t="s">
        <v>331</v>
      </c>
      <c r="AP14" s="4"/>
    </row>
    <row r="15" spans="1:42" ht="45" x14ac:dyDescent="0.2">
      <c r="A15" s="63" t="s">
        <v>53</v>
      </c>
      <c r="B15" s="20" t="s">
        <v>129</v>
      </c>
      <c r="C15" s="63" t="s">
        <v>52</v>
      </c>
      <c r="D15" s="83">
        <v>3</v>
      </c>
      <c r="E15" s="83">
        <v>2.8</v>
      </c>
      <c r="F15" s="83">
        <v>10</v>
      </c>
      <c r="G15" s="83">
        <v>9.4</v>
      </c>
      <c r="H15" s="83">
        <v>23</v>
      </c>
      <c r="I15" s="83">
        <v>22.4</v>
      </c>
      <c r="J15" s="83">
        <v>9</v>
      </c>
      <c r="K15" s="83">
        <v>7.8</v>
      </c>
      <c r="L15" s="83">
        <v>1</v>
      </c>
      <c r="M15" s="83">
        <v>1</v>
      </c>
      <c r="N15" s="83">
        <v>0</v>
      </c>
      <c r="O15" s="83">
        <v>0</v>
      </c>
      <c r="P15" s="52">
        <f t="shared" si="0"/>
        <v>46</v>
      </c>
      <c r="Q15" s="52">
        <f t="shared" si="1"/>
        <v>43.399999999999991</v>
      </c>
      <c r="R15" s="51">
        <v>4</v>
      </c>
      <c r="S15" s="51">
        <v>4</v>
      </c>
      <c r="T15" s="51"/>
      <c r="U15" s="51"/>
      <c r="V15" s="51"/>
      <c r="W15" s="51"/>
      <c r="X15" s="51">
        <v>1</v>
      </c>
      <c r="Y15" s="51">
        <v>0.1</v>
      </c>
      <c r="Z15" s="53">
        <f t="shared" si="7"/>
        <v>5</v>
      </c>
      <c r="AA15" s="53">
        <f t="shared" si="8"/>
        <v>4.0999999999999996</v>
      </c>
      <c r="AB15" s="54">
        <f t="shared" si="2"/>
        <v>51</v>
      </c>
      <c r="AC15" s="54">
        <f t="shared" si="3"/>
        <v>47.499999999999993</v>
      </c>
      <c r="AD15" s="55">
        <v>132250.08000000002</v>
      </c>
      <c r="AE15" s="56">
        <v>876.68000000000006</v>
      </c>
      <c r="AF15" s="56">
        <v>3650</v>
      </c>
      <c r="AG15" s="56"/>
      <c r="AH15" s="56">
        <v>27262.009999999991</v>
      </c>
      <c r="AI15" s="56">
        <v>14484.950000000003</v>
      </c>
      <c r="AJ15" s="57">
        <f t="shared" si="4"/>
        <v>178523.72</v>
      </c>
      <c r="AK15" s="58">
        <v>2627.4499999999989</v>
      </c>
      <c r="AL15" s="58">
        <v>2352</v>
      </c>
      <c r="AM15" s="59">
        <f t="shared" si="5"/>
        <v>4979.4499999999989</v>
      </c>
      <c r="AN15" s="60">
        <f t="shared" si="6"/>
        <v>183503.17</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33</v>
      </c>
      <c r="O16" s="83">
        <v>29.11</v>
      </c>
      <c r="P16" s="52">
        <f t="shared" si="0"/>
        <v>33</v>
      </c>
      <c r="Q16" s="52">
        <f t="shared" si="1"/>
        <v>29.11</v>
      </c>
      <c r="R16" s="51">
        <v>0</v>
      </c>
      <c r="S16" s="51">
        <v>0</v>
      </c>
      <c r="T16" s="51">
        <v>0</v>
      </c>
      <c r="U16" s="51">
        <v>0</v>
      </c>
      <c r="V16" s="51">
        <v>0</v>
      </c>
      <c r="W16" s="51">
        <v>0</v>
      </c>
      <c r="X16" s="51">
        <v>0</v>
      </c>
      <c r="Y16" s="51">
        <v>0</v>
      </c>
      <c r="Z16" s="53">
        <f t="shared" si="7"/>
        <v>0</v>
      </c>
      <c r="AA16" s="53">
        <f t="shared" si="8"/>
        <v>0</v>
      </c>
      <c r="AB16" s="54">
        <f t="shared" si="2"/>
        <v>33</v>
      </c>
      <c r="AC16" s="54">
        <f t="shared" si="3"/>
        <v>29.11</v>
      </c>
      <c r="AD16" s="55">
        <v>132649.35</v>
      </c>
      <c r="AE16" s="56"/>
      <c r="AF16" s="56"/>
      <c r="AG16" s="56"/>
      <c r="AH16" s="56">
        <v>24416.45</v>
      </c>
      <c r="AI16" s="56">
        <v>15472.7</v>
      </c>
      <c r="AJ16" s="57">
        <f t="shared" si="4"/>
        <v>172538.50000000003</v>
      </c>
      <c r="AK16" s="58"/>
      <c r="AL16" s="58"/>
      <c r="AM16" s="59">
        <f t="shared" si="5"/>
        <v>0</v>
      </c>
      <c r="AN16" s="60">
        <f t="shared" si="6"/>
        <v>172538.50000000003</v>
      </c>
      <c r="AO16" s="4" t="s">
        <v>332</v>
      </c>
      <c r="AP16" s="4"/>
    </row>
    <row r="17" spans="1:42" ht="45" x14ac:dyDescent="0.2">
      <c r="A17" s="63" t="s">
        <v>191</v>
      </c>
      <c r="B17" s="20" t="s">
        <v>129</v>
      </c>
      <c r="C17" s="63" t="s">
        <v>52</v>
      </c>
      <c r="D17" s="83">
        <v>12</v>
      </c>
      <c r="E17" s="83">
        <v>10.6</v>
      </c>
      <c r="F17" s="83">
        <v>76</v>
      </c>
      <c r="G17" s="83">
        <v>75.2</v>
      </c>
      <c r="H17" s="83">
        <v>29</v>
      </c>
      <c r="I17" s="83">
        <v>28.6</v>
      </c>
      <c r="J17" s="83">
        <v>7</v>
      </c>
      <c r="K17" s="83">
        <v>7</v>
      </c>
      <c r="L17" s="83">
        <v>1</v>
      </c>
      <c r="M17" s="83">
        <v>1</v>
      </c>
      <c r="N17" s="83">
        <v>0</v>
      </c>
      <c r="O17" s="83">
        <v>0</v>
      </c>
      <c r="P17" s="52">
        <f t="shared" si="0"/>
        <v>125</v>
      </c>
      <c r="Q17" s="52">
        <f t="shared" si="1"/>
        <v>122.4</v>
      </c>
      <c r="R17" s="51">
        <v>8</v>
      </c>
      <c r="S17" s="51">
        <v>8</v>
      </c>
      <c r="T17" s="51">
        <v>0</v>
      </c>
      <c r="U17" s="51">
        <v>0</v>
      </c>
      <c r="V17" s="51">
        <v>0</v>
      </c>
      <c r="W17" s="51">
        <v>0</v>
      </c>
      <c r="X17" s="51">
        <v>0</v>
      </c>
      <c r="Y17" s="51">
        <v>0</v>
      </c>
      <c r="Z17" s="53">
        <f t="shared" si="7"/>
        <v>8</v>
      </c>
      <c r="AA17" s="53">
        <f t="shared" si="8"/>
        <v>8</v>
      </c>
      <c r="AB17" s="54">
        <f t="shared" si="2"/>
        <v>133</v>
      </c>
      <c r="AC17" s="54">
        <f t="shared" si="3"/>
        <v>130.4</v>
      </c>
      <c r="AD17" s="55">
        <v>282911.59999999998</v>
      </c>
      <c r="AE17" s="56">
        <v>2005</v>
      </c>
      <c r="AF17" s="56">
        <v>0</v>
      </c>
      <c r="AG17" s="56">
        <v>0</v>
      </c>
      <c r="AH17" s="56">
        <v>50974.1</v>
      </c>
      <c r="AI17" s="56">
        <v>29129.1</v>
      </c>
      <c r="AJ17" s="57">
        <f t="shared" si="4"/>
        <v>365019.79999999993</v>
      </c>
      <c r="AK17" s="58">
        <v>25500</v>
      </c>
      <c r="AL17" s="58">
        <v>0</v>
      </c>
      <c r="AM17" s="59">
        <f t="shared" si="5"/>
        <v>25500</v>
      </c>
      <c r="AN17" s="60">
        <f t="shared" si="6"/>
        <v>390519.79999999993</v>
      </c>
      <c r="AO17" s="4"/>
      <c r="AP17" s="4"/>
    </row>
    <row r="18" spans="1:42" ht="45" x14ac:dyDescent="0.2">
      <c r="A18" s="63" t="s">
        <v>274</v>
      </c>
      <c r="B18" s="20" t="s">
        <v>129</v>
      </c>
      <c r="C18" s="63" t="s">
        <v>52</v>
      </c>
      <c r="D18" s="83">
        <v>5</v>
      </c>
      <c r="E18" s="83">
        <v>4.46</v>
      </c>
      <c r="F18" s="83">
        <v>12</v>
      </c>
      <c r="G18" s="83">
        <v>11.6</v>
      </c>
      <c r="H18" s="83">
        <v>57</v>
      </c>
      <c r="I18" s="83">
        <v>55.8</v>
      </c>
      <c r="J18" s="83">
        <v>26</v>
      </c>
      <c r="K18" s="83">
        <v>24.2</v>
      </c>
      <c r="L18" s="83">
        <v>2</v>
      </c>
      <c r="M18" s="83">
        <v>2</v>
      </c>
      <c r="N18" s="83">
        <v>0</v>
      </c>
      <c r="O18" s="83">
        <v>0</v>
      </c>
      <c r="P18" s="52">
        <f t="shared" si="0"/>
        <v>102</v>
      </c>
      <c r="Q18" s="52">
        <f t="shared" si="1"/>
        <v>98.06</v>
      </c>
      <c r="R18" s="51">
        <v>1</v>
      </c>
      <c r="S18" s="51">
        <v>0.7</v>
      </c>
      <c r="T18" s="51"/>
      <c r="U18" s="51"/>
      <c r="V18" s="51"/>
      <c r="W18" s="51"/>
      <c r="X18" s="51"/>
      <c r="Y18" s="51"/>
      <c r="Z18" s="53">
        <f t="shared" si="7"/>
        <v>1</v>
      </c>
      <c r="AA18" s="53">
        <f t="shared" si="8"/>
        <v>0.7</v>
      </c>
      <c r="AB18" s="54">
        <f t="shared" si="2"/>
        <v>103</v>
      </c>
      <c r="AC18" s="54">
        <f t="shared" si="3"/>
        <v>98.76</v>
      </c>
      <c r="AD18" s="55">
        <v>-609594.85</v>
      </c>
      <c r="AE18" s="56">
        <v>-5858.91</v>
      </c>
      <c r="AF18" s="56">
        <v>-21100</v>
      </c>
      <c r="AG18" s="56">
        <v>-6991.37</v>
      </c>
      <c r="AH18" s="56">
        <v>-121405.65</v>
      </c>
      <c r="AI18" s="56">
        <v>-67561.72</v>
      </c>
      <c r="AJ18" s="57">
        <f t="shared" si="4"/>
        <v>-832512.5</v>
      </c>
      <c r="AK18" s="58">
        <v>2832.53</v>
      </c>
      <c r="AL18" s="58">
        <v>0</v>
      </c>
      <c r="AM18" s="59">
        <f t="shared" si="5"/>
        <v>2832.53</v>
      </c>
      <c r="AN18" s="60">
        <f t="shared" si="6"/>
        <v>-829679.97</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Kilmartin, Maddie</cp:lastModifiedBy>
  <cp:lastPrinted>2011-05-16T09:46:00Z</cp:lastPrinted>
  <dcterms:created xsi:type="dcterms:W3CDTF">2011-03-30T15:28:39Z</dcterms:created>
  <dcterms:modified xsi:type="dcterms:W3CDTF">2018-03-23T09:17:34Z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