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5480" windowHeight="11640" tabRatio="734"/>
  </bookViews>
  <sheets>
    <sheet name="June 2012" sheetId="14" r:id="rId1"/>
  </sheets>
  <definedNames>
    <definedName name="List_of_organisations">#REF!</definedName>
    <definedName name="Main_Department">#REF!</definedName>
    <definedName name="Month">#REF!</definedName>
    <definedName name="Organisation_Type">#REF!</definedName>
    <definedName name="_xlnm.Print_Area" localSheetId="0">'June 2012'!$A$1:$AO$12</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Z8" i="14"/>
  <c r="AB8" i="14"/>
  <c r="AM7" i="14"/>
  <c r="AJ7" i="14"/>
  <c r="AN7" i="14" s="1"/>
  <c r="Q7" i="14"/>
  <c r="AA7" i="14"/>
  <c r="AC7" i="14"/>
  <c r="P7" i="14"/>
  <c r="Z7" i="14"/>
  <c r="AB7" i="14" s="1"/>
  <c r="AM6" i="14"/>
  <c r="AJ6" i="14"/>
  <c r="AN6" i="14"/>
  <c r="Q6" i="14"/>
  <c r="AA6" i="14"/>
  <c r="AC6" i="14" s="1"/>
  <c r="P6" i="14"/>
  <c r="AB6" i="14" s="1"/>
  <c r="Z6" i="14"/>
  <c r="AM5" i="14"/>
  <c r="AJ5" i="14"/>
  <c r="AN5" i="14" s="1"/>
  <c r="Q5" i="14"/>
  <c r="AC5" i="14" s="1"/>
  <c r="AA5" i="14"/>
  <c r="P5" i="14"/>
  <c r="Z5" i="14"/>
  <c r="AB5" i="14" s="1"/>
  <c r="AM4" i="14"/>
  <c r="AN4" i="14" s="1"/>
  <c r="AJ4" i="14"/>
  <c r="Q4" i="14"/>
  <c r="AA4" i="14"/>
  <c r="AC4" i="14" s="1"/>
  <c r="P4" i="14"/>
  <c r="AB4" i="14" s="1"/>
  <c r="Z4" i="14"/>
</calcChain>
</file>

<file path=xl/sharedStrings.xml><?xml version="1.0" encoding="utf-8"?>
<sst xmlns="http://schemas.openxmlformats.org/spreadsheetml/2006/main" count="87" uniqueCount="49">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</sst>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0">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3" borderId="1" xfId="0" applyFont="1" applyFill="1" applyBorder="1" applyAlignment="1" applyProtection="1">
      <alignment vertical="center"/>
      <protection locked="0"/>
    </xf>
    <xf numFmtId="0" fontId="0" fillId="3" borderId="1" xfId="0" applyFill="1" applyBorder="1" applyAlignment="1" applyProtection="1">
      <alignment vertical="center"/>
      <protection locked="0"/>
    </xf>
    <xf numFmtId="0" fontId="1" fillId="0" borderId="0" xfId="0" applyFont="1"/>
    <xf numFmtId="0" fontId="3" fillId="0" borderId="0" xfId="0" applyFont="1"/>
    <xf numFmtId="0" fontId="12" fillId="0" borderId="1"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8"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9" xfId="0" applyFont="1" applyFill="1" applyBorder="1" applyAlignment="1" applyProtection="1">
      <alignment horizontal="center" wrapText="1"/>
    </xf>
    <xf numFmtId="0" fontId="13" fillId="0" borderId="7" xfId="0" applyFont="1" applyFill="1" applyBorder="1" applyAlignment="1" applyProtection="1">
      <alignment horizontal="center" wrapText="1"/>
    </xf>
    <xf numFmtId="0" fontId="12" fillId="0" borderId="1" xfId="0" applyFont="1" applyFill="1" applyBorder="1" applyAlignment="1" applyProtection="1">
      <alignment horizontal="center"/>
    </xf>
    <xf numFmtId="0" fontId="12" fillId="0" borderId="3"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2" fillId="0" borderId="2" xfId="0" applyFont="1" applyFill="1" applyBorder="1" applyAlignment="1" applyProtection="1">
      <alignment horizontal="center"/>
    </xf>
    <xf numFmtId="0" fontId="12" fillId="0" borderId="8" xfId="0" applyFont="1" applyFill="1" applyBorder="1" applyAlignment="1" applyProtection="1">
      <alignment horizontal="center"/>
    </xf>
    <xf numFmtId="0" fontId="12" fillId="0" borderId="9" xfId="0" applyFont="1" applyFill="1" applyBorder="1" applyAlignment="1" applyProtection="1"/>
    <xf numFmtId="0" fontId="12" fillId="0" borderId="7" xfId="0" applyFont="1" applyFill="1" applyBorder="1" applyAlignment="1" applyProtection="1"/>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2" fillId="0" borderId="12" xfId="0" applyFont="1" applyFill="1" applyBorder="1" applyAlignment="1" applyProtection="1">
      <alignment horizontal="center"/>
    </xf>
    <xf numFmtId="0" fontId="13" fillId="0" borderId="10" xfId="0" applyFont="1" applyFill="1" applyBorder="1" applyAlignment="1" applyProtection="1">
      <alignment horizontal="center" wrapText="1"/>
    </xf>
    <xf numFmtId="0" fontId="13" fillId="0" borderId="12"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2" fillId="0" borderId="4"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6">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1"/>
  <sheetViews>
    <sheetView tabSelected="1" zoomScale="90" zoomScaleNormal="90" workbookViewId="0">
      <selection activeCell="B14" sqref="B14"/>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46" t="s">
        <v>12</v>
      </c>
      <c r="B1" s="46" t="s">
        <v>1</v>
      </c>
      <c r="C1" s="46" t="s">
        <v>0</v>
      </c>
      <c r="D1" s="37" t="s">
        <v>8</v>
      </c>
      <c r="E1" s="38"/>
      <c r="F1" s="38"/>
      <c r="G1" s="38"/>
      <c r="H1" s="38"/>
      <c r="I1" s="38"/>
      <c r="J1" s="38"/>
      <c r="K1" s="38"/>
      <c r="L1" s="38"/>
      <c r="M1" s="38"/>
      <c r="N1" s="38"/>
      <c r="O1" s="38"/>
      <c r="P1" s="38"/>
      <c r="Q1" s="39"/>
      <c r="R1" s="48" t="s">
        <v>15</v>
      </c>
      <c r="S1" s="59"/>
      <c r="T1" s="59"/>
      <c r="U1" s="59"/>
      <c r="V1" s="59"/>
      <c r="W1" s="59"/>
      <c r="X1" s="59"/>
      <c r="Y1" s="59"/>
      <c r="Z1" s="59"/>
      <c r="AA1" s="49"/>
      <c r="AB1" s="55" t="s">
        <v>25</v>
      </c>
      <c r="AC1" s="56"/>
      <c r="AD1" s="52" t="s">
        <v>11</v>
      </c>
      <c r="AE1" s="53"/>
      <c r="AF1" s="53"/>
      <c r="AG1" s="53"/>
      <c r="AH1" s="53"/>
      <c r="AI1" s="53"/>
      <c r="AJ1" s="54"/>
      <c r="AK1" s="45" t="s">
        <v>32</v>
      </c>
      <c r="AL1" s="45"/>
      <c r="AM1" s="45"/>
      <c r="AN1" s="42" t="s">
        <v>24</v>
      </c>
      <c r="AO1" s="36" t="s">
        <v>33</v>
      </c>
    </row>
    <row r="2" spans="1:42" s="1" customFormat="1" ht="53.25" customHeight="1" x14ac:dyDescent="0.25">
      <c r="A2" s="50"/>
      <c r="B2" s="50"/>
      <c r="C2" s="50"/>
      <c r="D2" s="40" t="s">
        <v>28</v>
      </c>
      <c r="E2" s="41"/>
      <c r="F2" s="40" t="s">
        <v>29</v>
      </c>
      <c r="G2" s="41"/>
      <c r="H2" s="40" t="s">
        <v>30</v>
      </c>
      <c r="I2" s="41"/>
      <c r="J2" s="40" t="s">
        <v>6</v>
      </c>
      <c r="K2" s="41"/>
      <c r="L2" s="40" t="s">
        <v>31</v>
      </c>
      <c r="M2" s="41"/>
      <c r="N2" s="40" t="s">
        <v>5</v>
      </c>
      <c r="O2" s="41"/>
      <c r="P2" s="37" t="s">
        <v>9</v>
      </c>
      <c r="Q2" s="39"/>
      <c r="R2" s="37" t="s">
        <v>13</v>
      </c>
      <c r="S2" s="49"/>
      <c r="T2" s="48" t="s">
        <v>3</v>
      </c>
      <c r="U2" s="49"/>
      <c r="V2" s="48" t="s">
        <v>4</v>
      </c>
      <c r="W2" s="49"/>
      <c r="X2" s="48" t="s">
        <v>14</v>
      </c>
      <c r="Y2" s="49"/>
      <c r="Z2" s="37" t="s">
        <v>10</v>
      </c>
      <c r="AA2" s="39"/>
      <c r="AB2" s="57"/>
      <c r="AC2" s="58"/>
      <c r="AD2" s="46" t="s">
        <v>17</v>
      </c>
      <c r="AE2" s="46" t="s">
        <v>16</v>
      </c>
      <c r="AF2" s="46" t="s">
        <v>18</v>
      </c>
      <c r="AG2" s="46" t="s">
        <v>19</v>
      </c>
      <c r="AH2" s="46" t="s">
        <v>20</v>
      </c>
      <c r="AI2" s="46" t="s">
        <v>21</v>
      </c>
      <c r="AJ2" s="36" t="s">
        <v>23</v>
      </c>
      <c r="AK2" s="46" t="s">
        <v>26</v>
      </c>
      <c r="AL2" s="46" t="s">
        <v>27</v>
      </c>
      <c r="AM2" s="46" t="s">
        <v>22</v>
      </c>
      <c r="AN2" s="43"/>
      <c r="AO2" s="36"/>
    </row>
    <row r="3" spans="1:42" ht="57.75" customHeight="1" x14ac:dyDescent="0.25">
      <c r="A3" s="51"/>
      <c r="B3" s="51"/>
      <c r="C3" s="51"/>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47"/>
      <c r="AE3" s="47"/>
      <c r="AF3" s="47"/>
      <c r="AG3" s="47"/>
      <c r="AH3" s="47"/>
      <c r="AI3" s="47"/>
      <c r="AJ3" s="36"/>
      <c r="AK3" s="47"/>
      <c r="AL3" s="47"/>
      <c r="AM3" s="47"/>
      <c r="AN3" s="44"/>
      <c r="AO3" s="36"/>
      <c r="AP3" s="1"/>
    </row>
    <row r="4" spans="1:42" s="31" customFormat="1" x14ac:dyDescent="0.2">
      <c r="A4" s="18" t="s">
        <v>34</v>
      </c>
      <c r="B4" s="18" t="s">
        <v>35</v>
      </c>
      <c r="C4" s="19" t="s">
        <v>34</v>
      </c>
      <c r="D4" s="20">
        <v>175</v>
      </c>
      <c r="E4" s="21">
        <v>158.91999999999999</v>
      </c>
      <c r="F4" s="20">
        <v>485</v>
      </c>
      <c r="G4" s="21">
        <v>458.19</v>
      </c>
      <c r="H4" s="20">
        <v>1182</v>
      </c>
      <c r="I4" s="21">
        <v>1139.79</v>
      </c>
      <c r="J4" s="20">
        <v>789</v>
      </c>
      <c r="K4" s="21">
        <v>759.89</v>
      </c>
      <c r="L4" s="20">
        <v>123</v>
      </c>
      <c r="M4" s="21">
        <v>117.32</v>
      </c>
      <c r="N4" s="20"/>
      <c r="O4" s="21"/>
      <c r="P4" s="22">
        <f>SUM(D4,F4,H4,J4,L4,N4)</f>
        <v>2754</v>
      </c>
      <c r="Q4" s="22">
        <f>SUM(E4,G4,I4,K4,M4,O4)</f>
        <v>2634.11</v>
      </c>
      <c r="R4" s="20">
        <v>37</v>
      </c>
      <c r="S4" s="21">
        <v>32.409999999999997</v>
      </c>
      <c r="T4" s="20"/>
      <c r="U4" s="21"/>
      <c r="V4" s="20">
        <v>15</v>
      </c>
      <c r="W4" s="21">
        <v>15</v>
      </c>
      <c r="X4" s="20"/>
      <c r="Y4" s="21"/>
      <c r="Z4" s="23">
        <f>SUM(R4,T4,V4,X4,)</f>
        <v>52</v>
      </c>
      <c r="AA4" s="23">
        <f>SUM(S4,U4,W4,Y4)</f>
        <v>47.41</v>
      </c>
      <c r="AB4" s="24">
        <f>P4+Z4</f>
        <v>2806</v>
      </c>
      <c r="AC4" s="24">
        <f>Q4+AA4</f>
        <v>2681.52</v>
      </c>
      <c r="AD4" s="25">
        <v>9353054.629999999</v>
      </c>
      <c r="AE4" s="26">
        <v>0</v>
      </c>
      <c r="AF4" s="26">
        <v>0</v>
      </c>
      <c r="AG4" s="26">
        <v>78099.53</v>
      </c>
      <c r="AH4" s="26">
        <v>1867644.78</v>
      </c>
      <c r="AI4" s="26">
        <v>826314.48</v>
      </c>
      <c r="AJ4" s="27">
        <f>SUM(AD4:AI4)</f>
        <v>12125113.419999998</v>
      </c>
      <c r="AK4" s="28">
        <v>281886.5</v>
      </c>
      <c r="AL4" s="28">
        <v>97131.74</v>
      </c>
      <c r="AM4" s="29">
        <f>SUM(AK4:AL4)</f>
        <v>379018.23999999999</v>
      </c>
      <c r="AN4" s="29">
        <f>SUM(AM4,AJ4)</f>
        <v>12504131.659999998</v>
      </c>
      <c r="AO4" s="30" t="s">
        <v>36</v>
      </c>
      <c r="AP4" s="33"/>
    </row>
    <row r="5" spans="1:42" s="31" customFormat="1" x14ac:dyDescent="0.2">
      <c r="A5" s="18" t="s">
        <v>37</v>
      </c>
      <c r="B5" s="18" t="s">
        <v>38</v>
      </c>
      <c r="C5" s="18" t="s">
        <v>34</v>
      </c>
      <c r="D5" s="20">
        <v>26</v>
      </c>
      <c r="E5" s="21">
        <v>23.04</v>
      </c>
      <c r="F5" s="20">
        <v>53</v>
      </c>
      <c r="G5" s="21">
        <v>51.24</v>
      </c>
      <c r="H5" s="20">
        <v>286</v>
      </c>
      <c r="I5" s="21">
        <v>277.22000000000003</v>
      </c>
      <c r="J5" s="20">
        <v>262</v>
      </c>
      <c r="K5" s="21">
        <v>257.02999999999997</v>
      </c>
      <c r="L5" s="20">
        <v>31</v>
      </c>
      <c r="M5" s="21">
        <v>29.76</v>
      </c>
      <c r="N5" s="20"/>
      <c r="O5" s="21"/>
      <c r="P5" s="22">
        <f t="shared" ref="P5:Q12" si="0">SUM(D5,F5,H5,J5,L5,N5)</f>
        <v>658</v>
      </c>
      <c r="Q5" s="22">
        <f t="shared" si="0"/>
        <v>638.29</v>
      </c>
      <c r="R5" s="20">
        <v>23</v>
      </c>
      <c r="S5" s="21">
        <v>22.91</v>
      </c>
      <c r="T5" s="20"/>
      <c r="U5" s="21"/>
      <c r="V5" s="20">
        <v>25</v>
      </c>
      <c r="W5" s="21">
        <v>25</v>
      </c>
      <c r="X5" s="20"/>
      <c r="Y5" s="21"/>
      <c r="Z5" s="23">
        <f t="shared" ref="Z5:Z12" si="1">SUM(R5,T5,V5,X5,)</f>
        <v>48</v>
      </c>
      <c r="AA5" s="23">
        <f t="shared" ref="AA5:AA12" si="2">SUM(S5,U5,W5,Y5)</f>
        <v>47.91</v>
      </c>
      <c r="AB5" s="24">
        <f t="shared" ref="AB5:AC12" si="3">P5+Z5</f>
        <v>706</v>
      </c>
      <c r="AC5" s="24">
        <f t="shared" si="3"/>
        <v>686.19999999999993</v>
      </c>
      <c r="AD5" s="25">
        <v>2447943.15</v>
      </c>
      <c r="AE5" s="26">
        <v>0</v>
      </c>
      <c r="AF5" s="26">
        <v>0</v>
      </c>
      <c r="AG5" s="26">
        <v>3270.49</v>
      </c>
      <c r="AH5" s="26">
        <v>510863.09</v>
      </c>
      <c r="AI5" s="26">
        <v>245034.6</v>
      </c>
      <c r="AJ5" s="27">
        <f t="shared" ref="AJ5:AJ12" si="4">SUM(AD5:AI5)</f>
        <v>3207111.33</v>
      </c>
      <c r="AK5" s="28">
        <v>568729.42000000004</v>
      </c>
      <c r="AL5" s="28">
        <v>0</v>
      </c>
      <c r="AM5" s="29">
        <f t="shared" ref="AM5:AM12" si="5">SUM(AK5:AL5)</f>
        <v>568729.42000000004</v>
      </c>
      <c r="AN5" s="29">
        <f t="shared" ref="AN5:AN12" si="6">SUM(AM5,AJ5)</f>
        <v>3775840.75</v>
      </c>
      <c r="AO5" s="34"/>
      <c r="AP5" s="32"/>
    </row>
    <row r="6" spans="1:42" s="31" customFormat="1" x14ac:dyDescent="0.2">
      <c r="A6" s="18" t="s">
        <v>39</v>
      </c>
      <c r="B6" s="18" t="s">
        <v>38</v>
      </c>
      <c r="C6" s="18" t="s">
        <v>34</v>
      </c>
      <c r="D6" s="20">
        <v>20</v>
      </c>
      <c r="E6" s="21">
        <v>18.809999999999999</v>
      </c>
      <c r="F6" s="20">
        <v>54</v>
      </c>
      <c r="G6" s="21">
        <v>50.93</v>
      </c>
      <c r="H6" s="20">
        <v>86</v>
      </c>
      <c r="I6" s="21">
        <v>80.209999999999994</v>
      </c>
      <c r="J6" s="20">
        <v>41</v>
      </c>
      <c r="K6" s="21">
        <v>39.26</v>
      </c>
      <c r="L6" s="20">
        <v>16</v>
      </c>
      <c r="M6" s="21">
        <v>15.92</v>
      </c>
      <c r="N6" s="20"/>
      <c r="O6" s="21"/>
      <c r="P6" s="22">
        <f t="shared" si="0"/>
        <v>217</v>
      </c>
      <c r="Q6" s="22">
        <f t="shared" si="0"/>
        <v>205.12999999999997</v>
      </c>
      <c r="R6" s="20"/>
      <c r="S6" s="21"/>
      <c r="T6" s="20"/>
      <c r="U6" s="21"/>
      <c r="V6" s="20"/>
      <c r="W6" s="21"/>
      <c r="X6" s="20"/>
      <c r="Y6" s="21"/>
      <c r="Z6" s="23">
        <f t="shared" si="1"/>
        <v>0</v>
      </c>
      <c r="AA6" s="23">
        <f t="shared" si="2"/>
        <v>0</v>
      </c>
      <c r="AB6" s="24">
        <f t="shared" si="3"/>
        <v>217</v>
      </c>
      <c r="AC6" s="24">
        <f t="shared" si="3"/>
        <v>205.12999999999997</v>
      </c>
      <c r="AD6" s="25">
        <v>620779.48</v>
      </c>
      <c r="AE6" s="26">
        <v>0</v>
      </c>
      <c r="AF6" s="26">
        <v>0</v>
      </c>
      <c r="AG6" s="26">
        <v>910.37</v>
      </c>
      <c r="AH6" s="26">
        <v>126153.34</v>
      </c>
      <c r="AI6" s="26">
        <v>54521.39</v>
      </c>
      <c r="AJ6" s="27">
        <f t="shared" si="4"/>
        <v>802364.58</v>
      </c>
      <c r="AK6" s="28">
        <v>0</v>
      </c>
      <c r="AL6" s="28">
        <v>3500</v>
      </c>
      <c r="AM6" s="29">
        <f t="shared" si="5"/>
        <v>3500</v>
      </c>
      <c r="AN6" s="29">
        <f t="shared" si="6"/>
        <v>805864.58</v>
      </c>
      <c r="AO6" s="32"/>
      <c r="AP6" s="32"/>
    </row>
    <row r="7" spans="1:42" s="31" customFormat="1" x14ac:dyDescent="0.2">
      <c r="A7" s="18" t="s">
        <v>40</v>
      </c>
      <c r="B7" s="18" t="s">
        <v>38</v>
      </c>
      <c r="C7" s="18" t="s">
        <v>34</v>
      </c>
      <c r="D7" s="20">
        <v>1</v>
      </c>
      <c r="E7" s="21">
        <v>1</v>
      </c>
      <c r="F7" s="20">
        <v>13</v>
      </c>
      <c r="G7" s="21">
        <v>12.89</v>
      </c>
      <c r="H7" s="20">
        <v>38</v>
      </c>
      <c r="I7" s="21">
        <v>37.229999999999997</v>
      </c>
      <c r="J7" s="20">
        <v>34</v>
      </c>
      <c r="K7" s="21">
        <v>33.659999999999997</v>
      </c>
      <c r="L7" s="20">
        <v>4</v>
      </c>
      <c r="M7" s="21">
        <v>3.86</v>
      </c>
      <c r="N7" s="20"/>
      <c r="O7" s="21"/>
      <c r="P7" s="22">
        <f t="shared" si="0"/>
        <v>90</v>
      </c>
      <c r="Q7" s="22">
        <f t="shared" si="0"/>
        <v>88.64</v>
      </c>
      <c r="R7" s="20"/>
      <c r="S7" s="21"/>
      <c r="T7" s="20"/>
      <c r="U7" s="21"/>
      <c r="V7" s="20">
        <v>6</v>
      </c>
      <c r="W7" s="21">
        <v>2</v>
      </c>
      <c r="X7" s="20"/>
      <c r="Y7" s="21"/>
      <c r="Z7" s="23">
        <f t="shared" si="1"/>
        <v>6</v>
      </c>
      <c r="AA7" s="23">
        <f t="shared" si="2"/>
        <v>2</v>
      </c>
      <c r="AB7" s="24">
        <f t="shared" si="3"/>
        <v>96</v>
      </c>
      <c r="AC7" s="24">
        <f t="shared" si="3"/>
        <v>90.64</v>
      </c>
      <c r="AD7" s="25">
        <v>313441.28999999998</v>
      </c>
      <c r="AE7" s="26">
        <v>0</v>
      </c>
      <c r="AF7" s="26">
        <v>0</v>
      </c>
      <c r="AG7" s="26">
        <v>16804.669999999998</v>
      </c>
      <c r="AH7" s="26">
        <v>67897.78</v>
      </c>
      <c r="AI7" s="26">
        <v>29058.31</v>
      </c>
      <c r="AJ7" s="27">
        <f t="shared" si="4"/>
        <v>427202.05</v>
      </c>
      <c r="AK7" s="28">
        <v>0</v>
      </c>
      <c r="AL7" s="28">
        <v>0</v>
      </c>
      <c r="AM7" s="29">
        <f t="shared" si="5"/>
        <v>0</v>
      </c>
      <c r="AN7" s="29">
        <f t="shared" si="6"/>
        <v>427202.05</v>
      </c>
      <c r="AO7" s="32"/>
      <c r="AP7" s="32"/>
    </row>
    <row r="8" spans="1:42" s="31" customFormat="1" x14ac:dyDescent="0.2">
      <c r="A8" s="18" t="s">
        <v>41</v>
      </c>
      <c r="B8" s="18" t="s">
        <v>38</v>
      </c>
      <c r="C8" s="18" t="s">
        <v>34</v>
      </c>
      <c r="D8" s="20">
        <v>30</v>
      </c>
      <c r="E8" s="21">
        <v>29.59</v>
      </c>
      <c r="F8" s="20">
        <v>63</v>
      </c>
      <c r="G8" s="21">
        <v>60.7</v>
      </c>
      <c r="H8" s="20">
        <v>102</v>
      </c>
      <c r="I8" s="21">
        <v>100.6</v>
      </c>
      <c r="J8" s="20">
        <v>74</v>
      </c>
      <c r="K8" s="21">
        <v>73.38</v>
      </c>
      <c r="L8" s="20">
        <v>8</v>
      </c>
      <c r="M8" s="21">
        <v>8</v>
      </c>
      <c r="N8" s="20"/>
      <c r="O8" s="21"/>
      <c r="P8" s="22">
        <f t="shared" si="0"/>
        <v>277</v>
      </c>
      <c r="Q8" s="22">
        <f t="shared" si="0"/>
        <v>272.27</v>
      </c>
      <c r="R8" s="20"/>
      <c r="S8" s="21"/>
      <c r="T8" s="20"/>
      <c r="U8" s="21"/>
      <c r="V8" s="20">
        <v>1</v>
      </c>
      <c r="W8" s="21">
        <v>0.85</v>
      </c>
      <c r="X8" s="20"/>
      <c r="Y8" s="21"/>
      <c r="Z8" s="23">
        <f t="shared" si="1"/>
        <v>1</v>
      </c>
      <c r="AA8" s="23">
        <f t="shared" si="2"/>
        <v>0.85</v>
      </c>
      <c r="AB8" s="24">
        <f t="shared" si="3"/>
        <v>278</v>
      </c>
      <c r="AC8" s="24">
        <f t="shared" si="3"/>
        <v>273.12</v>
      </c>
      <c r="AD8" s="25">
        <v>892222.04</v>
      </c>
      <c r="AE8" s="26">
        <v>0</v>
      </c>
      <c r="AF8" s="26">
        <v>0</v>
      </c>
      <c r="AG8" s="26">
        <v>6937.94</v>
      </c>
      <c r="AH8" s="26">
        <v>173881.48</v>
      </c>
      <c r="AI8" s="26">
        <v>80853.2</v>
      </c>
      <c r="AJ8" s="27">
        <f t="shared" si="4"/>
        <v>1153894.6599999999</v>
      </c>
      <c r="AK8" s="28">
        <v>9720</v>
      </c>
      <c r="AL8" s="28"/>
      <c r="AM8" s="29">
        <f t="shared" si="5"/>
        <v>9720</v>
      </c>
      <c r="AN8" s="29">
        <f t="shared" si="6"/>
        <v>1163614.6599999999</v>
      </c>
      <c r="AO8" s="32"/>
      <c r="AP8" s="32"/>
    </row>
    <row r="9" spans="1:42" s="31" customFormat="1" x14ac:dyDescent="0.2">
      <c r="A9" s="18" t="s">
        <v>42</v>
      </c>
      <c r="B9" s="18" t="s">
        <v>43</v>
      </c>
      <c r="C9" s="18" t="s">
        <v>34</v>
      </c>
      <c r="D9" s="20">
        <v>280</v>
      </c>
      <c r="E9" s="21">
        <v>256.40540540540536</v>
      </c>
      <c r="F9" s="20">
        <v>67</v>
      </c>
      <c r="G9" s="21">
        <v>61.654054054054058</v>
      </c>
      <c r="H9" s="20">
        <v>100</v>
      </c>
      <c r="I9" s="21">
        <v>96.691891891891899</v>
      </c>
      <c r="J9" s="20">
        <v>1387</v>
      </c>
      <c r="K9" s="21">
        <v>1190.9625482625488</v>
      </c>
      <c r="L9" s="20">
        <v>28</v>
      </c>
      <c r="M9" s="21">
        <v>28</v>
      </c>
      <c r="N9" s="20"/>
      <c r="O9" s="21"/>
      <c r="P9" s="22">
        <f t="shared" si="0"/>
        <v>1862</v>
      </c>
      <c r="Q9" s="22">
        <f t="shared" si="0"/>
        <v>1633.7138996139001</v>
      </c>
      <c r="R9" s="20">
        <v>167</v>
      </c>
      <c r="S9" s="21">
        <v>167</v>
      </c>
      <c r="T9" s="20">
        <v>10</v>
      </c>
      <c r="U9" s="21">
        <v>10</v>
      </c>
      <c r="V9" s="20"/>
      <c r="W9" s="21"/>
      <c r="X9" s="20"/>
      <c r="Y9" s="21"/>
      <c r="Z9" s="23">
        <f t="shared" si="1"/>
        <v>177</v>
      </c>
      <c r="AA9" s="23">
        <f t="shared" si="2"/>
        <v>177</v>
      </c>
      <c r="AB9" s="24">
        <f t="shared" si="3"/>
        <v>2039</v>
      </c>
      <c r="AC9" s="24">
        <f t="shared" si="3"/>
        <v>1810.7138996139001</v>
      </c>
      <c r="AD9" s="25">
        <v>5012340</v>
      </c>
      <c r="AE9" s="26">
        <v>146879</v>
      </c>
      <c r="AF9" s="26"/>
      <c r="AG9" s="26">
        <v>3941</v>
      </c>
      <c r="AH9" s="26">
        <v>944530</v>
      </c>
      <c r="AI9" s="26">
        <v>453811</v>
      </c>
      <c r="AJ9" s="27">
        <f t="shared" si="4"/>
        <v>6561501</v>
      </c>
      <c r="AK9" s="28">
        <v>646199</v>
      </c>
      <c r="AL9" s="28"/>
      <c r="AM9" s="29">
        <f t="shared" si="5"/>
        <v>646199</v>
      </c>
      <c r="AN9" s="29">
        <f t="shared" si="6"/>
        <v>7207700</v>
      </c>
      <c r="AO9" s="32" t="s">
        <v>44</v>
      </c>
      <c r="AP9" s="32"/>
    </row>
    <row r="10" spans="1:42" s="31" customFormat="1" x14ac:dyDescent="0.2">
      <c r="A10" s="18" t="s">
        <v>45</v>
      </c>
      <c r="B10" s="18" t="s">
        <v>46</v>
      </c>
      <c r="C10" s="18" t="s">
        <v>34</v>
      </c>
      <c r="D10" s="20">
        <v>243</v>
      </c>
      <c r="E10" s="21">
        <v>225.6</v>
      </c>
      <c r="F10" s="20">
        <v>153</v>
      </c>
      <c r="G10" s="21">
        <v>148.5</v>
      </c>
      <c r="H10" s="20">
        <v>510</v>
      </c>
      <c r="I10" s="21">
        <v>498.6</v>
      </c>
      <c r="J10" s="20">
        <v>474</v>
      </c>
      <c r="K10" s="21">
        <v>450.4</v>
      </c>
      <c r="L10" s="20">
        <v>32</v>
      </c>
      <c r="M10" s="21">
        <v>31.4</v>
      </c>
      <c r="N10" s="20">
        <v>10</v>
      </c>
      <c r="O10" s="21">
        <v>10</v>
      </c>
      <c r="P10" s="22">
        <f t="shared" si="0"/>
        <v>1422</v>
      </c>
      <c r="Q10" s="22">
        <f t="shared" si="0"/>
        <v>1364.5</v>
      </c>
      <c r="R10" s="20">
        <v>5</v>
      </c>
      <c r="S10" s="21">
        <v>4.5999999999999996</v>
      </c>
      <c r="T10" s="20">
        <v>1</v>
      </c>
      <c r="U10" s="21">
        <v>1</v>
      </c>
      <c r="V10" s="20">
        <v>2</v>
      </c>
      <c r="W10" s="21">
        <v>2</v>
      </c>
      <c r="X10" s="20">
        <v>0</v>
      </c>
      <c r="Y10" s="21">
        <v>0</v>
      </c>
      <c r="Z10" s="23">
        <f t="shared" si="1"/>
        <v>8</v>
      </c>
      <c r="AA10" s="23">
        <f t="shared" si="2"/>
        <v>7.6</v>
      </c>
      <c r="AB10" s="24">
        <f t="shared" si="3"/>
        <v>1430</v>
      </c>
      <c r="AC10" s="24">
        <f t="shared" si="3"/>
        <v>1372.1</v>
      </c>
      <c r="AD10" s="25">
        <v>4653404.74</v>
      </c>
      <c r="AE10" s="26">
        <v>74056.36</v>
      </c>
      <c r="AF10" s="26">
        <v>0</v>
      </c>
      <c r="AG10" s="26">
        <v>10211.709999999999</v>
      </c>
      <c r="AH10" s="26">
        <v>492600.79</v>
      </c>
      <c r="AI10" s="26">
        <v>446460.28</v>
      </c>
      <c r="AJ10" s="27">
        <f t="shared" si="4"/>
        <v>5676733.8800000008</v>
      </c>
      <c r="AK10" s="28">
        <v>45118.61</v>
      </c>
      <c r="AL10" s="28">
        <v>0</v>
      </c>
      <c r="AM10" s="29">
        <f t="shared" si="5"/>
        <v>45118.61</v>
      </c>
      <c r="AN10" s="29">
        <f t="shared" si="6"/>
        <v>5721852.4900000012</v>
      </c>
      <c r="AO10" s="32"/>
      <c r="AP10" s="32"/>
    </row>
    <row r="11" spans="1:42" s="31" customFormat="1" x14ac:dyDescent="0.2">
      <c r="A11" s="18" t="s">
        <v>47</v>
      </c>
      <c r="B11" s="18" t="s">
        <v>46</v>
      </c>
      <c r="C11" s="18" t="s">
        <v>34</v>
      </c>
      <c r="D11" s="20">
        <v>6</v>
      </c>
      <c r="E11" s="21">
        <v>5.8</v>
      </c>
      <c r="F11" s="20">
        <v>48</v>
      </c>
      <c r="G11" s="21">
        <v>47.6</v>
      </c>
      <c r="H11" s="20">
        <v>62</v>
      </c>
      <c r="I11" s="21">
        <v>60.84</v>
      </c>
      <c r="J11" s="20">
        <v>42</v>
      </c>
      <c r="K11" s="21">
        <v>41.7</v>
      </c>
      <c r="L11" s="20">
        <v>6</v>
      </c>
      <c r="M11" s="21">
        <v>6</v>
      </c>
      <c r="N11" s="20"/>
      <c r="O11" s="21"/>
      <c r="P11" s="22">
        <f t="shared" si="0"/>
        <v>164</v>
      </c>
      <c r="Q11" s="22">
        <f t="shared" si="0"/>
        <v>161.94</v>
      </c>
      <c r="R11" s="20">
        <v>1</v>
      </c>
      <c r="S11" s="21">
        <v>1</v>
      </c>
      <c r="T11" s="20">
        <v>9</v>
      </c>
      <c r="U11" s="21">
        <v>9</v>
      </c>
      <c r="V11" s="20">
        <v>8</v>
      </c>
      <c r="W11" s="21">
        <v>8</v>
      </c>
      <c r="X11" s="20">
        <v>5</v>
      </c>
      <c r="Y11" s="21">
        <v>5</v>
      </c>
      <c r="Z11" s="23">
        <f t="shared" si="1"/>
        <v>23</v>
      </c>
      <c r="AA11" s="23">
        <f t="shared" si="2"/>
        <v>23</v>
      </c>
      <c r="AB11" s="24">
        <f t="shared" si="3"/>
        <v>187</v>
      </c>
      <c r="AC11" s="24">
        <f t="shared" si="3"/>
        <v>184.94</v>
      </c>
      <c r="AD11" s="25">
        <v>543588.81000000006</v>
      </c>
      <c r="AE11" s="26">
        <v>1433.6</v>
      </c>
      <c r="AF11" s="26">
        <v>0</v>
      </c>
      <c r="AG11" s="26">
        <v>6176.35</v>
      </c>
      <c r="AH11" s="26">
        <v>105258.94</v>
      </c>
      <c r="AI11" s="26">
        <v>49575.98</v>
      </c>
      <c r="AJ11" s="27">
        <f t="shared" si="4"/>
        <v>706033.67999999993</v>
      </c>
      <c r="AK11" s="28">
        <v>48182.94</v>
      </c>
      <c r="AL11" s="28">
        <v>56440</v>
      </c>
      <c r="AM11" s="29">
        <f t="shared" si="5"/>
        <v>104622.94</v>
      </c>
      <c r="AN11" s="29">
        <f t="shared" si="6"/>
        <v>810656.61999999988</v>
      </c>
      <c r="AO11" s="32"/>
      <c r="AP11" s="32"/>
    </row>
    <row r="12" spans="1:42" s="31" customFormat="1" x14ac:dyDescent="0.2">
      <c r="A12" s="18" t="s">
        <v>48</v>
      </c>
      <c r="B12" s="18" t="s">
        <v>43</v>
      </c>
      <c r="C12" s="18" t="s">
        <v>34</v>
      </c>
      <c r="D12" s="20">
        <v>2</v>
      </c>
      <c r="E12" s="21">
        <v>2</v>
      </c>
      <c r="F12" s="20">
        <v>3</v>
      </c>
      <c r="G12" s="21">
        <v>3</v>
      </c>
      <c r="H12" s="20">
        <v>8</v>
      </c>
      <c r="I12" s="21">
        <v>8</v>
      </c>
      <c r="J12" s="20">
        <v>8</v>
      </c>
      <c r="K12" s="21">
        <v>7.6</v>
      </c>
      <c r="L12" s="20">
        <v>3</v>
      </c>
      <c r="M12" s="21">
        <v>3</v>
      </c>
      <c r="N12" s="20"/>
      <c r="O12" s="21"/>
      <c r="P12" s="22">
        <f t="shared" si="0"/>
        <v>24</v>
      </c>
      <c r="Q12" s="22">
        <f t="shared" si="0"/>
        <v>23.6</v>
      </c>
      <c r="R12" s="20"/>
      <c r="S12" s="21"/>
      <c r="T12" s="20"/>
      <c r="U12" s="21"/>
      <c r="V12" s="20">
        <v>1</v>
      </c>
      <c r="W12" s="21">
        <v>0.4</v>
      </c>
      <c r="X12" s="20"/>
      <c r="Y12" s="21"/>
      <c r="Z12" s="23">
        <f t="shared" si="1"/>
        <v>1</v>
      </c>
      <c r="AA12" s="23">
        <f t="shared" si="2"/>
        <v>0.4</v>
      </c>
      <c r="AB12" s="24">
        <f t="shared" si="3"/>
        <v>25</v>
      </c>
      <c r="AC12" s="24">
        <f t="shared" si="3"/>
        <v>24</v>
      </c>
      <c r="AD12" s="25">
        <v>95141.35</v>
      </c>
      <c r="AE12" s="26"/>
      <c r="AF12" s="26"/>
      <c r="AG12" s="26"/>
      <c r="AH12" s="26">
        <v>19121.41</v>
      </c>
      <c r="AI12" s="26">
        <v>9223.42</v>
      </c>
      <c r="AJ12" s="27">
        <f t="shared" si="4"/>
        <v>123486.18000000001</v>
      </c>
      <c r="AK12" s="28">
        <v>2840.7</v>
      </c>
      <c r="AL12" s="28"/>
      <c r="AM12" s="29">
        <f t="shared" si="5"/>
        <v>2840.7</v>
      </c>
      <c r="AN12" s="29">
        <f t="shared" si="6"/>
        <v>126326.88</v>
      </c>
      <c r="AO12" s="32"/>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sheetData>
  <sheetProtection selectLockedCells="1"/>
  <mergeCells count="32">
    <mergeCell ref="AF2:AF3"/>
    <mergeCell ref="T2:U2"/>
    <mergeCell ref="Z2:AA2"/>
    <mergeCell ref="AB1:AC2"/>
    <mergeCell ref="R1:AA1"/>
    <mergeCell ref="AJ2:AJ3"/>
    <mergeCell ref="N2:O2"/>
    <mergeCell ref="AG2:AG3"/>
    <mergeCell ref="AH2:AH3"/>
    <mergeCell ref="R2:S2"/>
    <mergeCell ref="AD2:AD3"/>
    <mergeCell ref="AE2:AE3"/>
    <mergeCell ref="AL2:AL3"/>
    <mergeCell ref="AM2:AM3"/>
    <mergeCell ref="V2:W2"/>
    <mergeCell ref="AI2:AI3"/>
    <mergeCell ref="A1:A3"/>
    <mergeCell ref="B1:B3"/>
    <mergeCell ref="C1:C3"/>
    <mergeCell ref="AD1:AJ1"/>
    <mergeCell ref="D2:E2"/>
    <mergeCell ref="X2:Y2"/>
    <mergeCell ref="AO1:AO3"/>
    <mergeCell ref="D1:Q1"/>
    <mergeCell ref="L2:M2"/>
    <mergeCell ref="J2:K2"/>
    <mergeCell ref="H2:I2"/>
    <mergeCell ref="F2:G2"/>
    <mergeCell ref="P2:Q2"/>
    <mergeCell ref="AN1:AN3"/>
    <mergeCell ref="AK1:AM1"/>
    <mergeCell ref="AK2:AK3"/>
  </mergeCells>
  <phoneticPr fontId="0" type="noConversion"/>
  <conditionalFormatting sqref="D4:D91 F4:F91 H4:H91 J4:J91 L4:L91 N4:N91 R4:R91 T4:T91 V4:V91 X4:X91">
    <cfRule type="expression" dxfId="5" priority="18">
      <formula>AND(NOT(ISBLANK(E4)),ISBLANK(D4))</formula>
    </cfRule>
  </conditionalFormatting>
  <conditionalFormatting sqref="E4:E91 W4:W91 G4:G91 I4:I91 K4:K91 M4:M91 O4:O91 S4:S91 U4:U91 Y4:Y91">
    <cfRule type="expression" dxfId="4" priority="17">
      <formula>AND(NOT(ISBLANK(D4)),ISBLANK(E4))</formula>
    </cfRule>
  </conditionalFormatting>
  <conditionalFormatting sqref="B10:B91 B4">
    <cfRule type="expression" dxfId="3" priority="22">
      <formula>AND(NOT(ISBLANK($A4)),ISBLANK(B4))</formula>
    </cfRule>
  </conditionalFormatting>
  <conditionalFormatting sqref="C4:C91">
    <cfRule type="expression" dxfId="2" priority="21">
      <formula>AND(NOT(ISBLANK(A4)),ISBLANK(C4))</formula>
    </cfRule>
  </conditionalFormatting>
  <conditionalFormatting sqref="B5:B8">
    <cfRule type="expression" dxfId="1" priority="27" stopIfTrue="1">
      <formula>AND(NOT(ISBLANK($A3)),ISBLANK(B5))</formula>
    </cfRule>
  </conditionalFormatting>
  <conditionalFormatting sqref="B9">
    <cfRule type="expression" dxfId="0" priority="28" stopIfTrue="1">
      <formula>AND(NOT(ISBLANK($A8)),ISBLANK(B9))</formula>
    </cfRule>
  </conditionalFormatting>
  <dataValidations xWindow="183" yWindow="518" count="8">
    <dataValidation operator="lessThanOrEqual" allowBlank="1" showInputMessage="1" showErrorMessage="1" error="FTE cannot be greater than Headcount_x000a_" sqref="R92:AN65536 A92:O65536 AP1:IV3 P4:Q65536 AB1 P2 A1:C1 R1 AO13:IV65536 AO1 AB3:AC91 AO6:AO12 AO4 AQ4:IV12 AP4:AP11"/>
    <dataValidation type="decimal" operator="greaterThan" allowBlank="1" showInputMessage="1" showErrorMessage="1" sqref="AD13:AI91 AK13:AL91">
      <formula1>0</formula1>
    </dataValidation>
    <dataValidation type="custom" allowBlank="1" showInputMessage="1" showErrorMessage="1" errorTitle="FTE" error="The value entered in the FTE field must be less than or equal to the value entered in the headcount field." sqref="M4:M91 E4:E91 S4:S91 Y4:Y91 W4:W91 U4:U91 O4:O91 K4:K91 I4:I91 G4:G91">
      <formula1>E4&lt;=D4</formula1>
    </dataValidation>
    <dataValidation type="custom" allowBlank="1" showInputMessage="1" showErrorMessage="1" errorTitle="Headcount" error="The value entered in the headcount field must be greater than or equal to the value entered in the FTE field." sqref="F4:F91 D4:D91 R4:R91 X4:X91 V4:V91 T4:T91 N4:N91 L4:L91 J4:J91 H4:H91">
      <formula1>D4&gt;=E4</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June 2012</vt:lpstr>
      <vt:lpstr>'June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