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November 2012" sheetId="14" r:id="rId1"/>
  </sheets>
  <definedNames>
    <definedName name="List_of_organisations">#REF!</definedName>
    <definedName name="Main_Department">#REF!</definedName>
    <definedName name="Month">#REF!</definedName>
    <definedName name="Organisation_Type">#REF!</definedName>
    <definedName name="_xlnm.Print_Area" localSheetId="0">'November 2012'!$A$1:$AO$21</definedName>
    <definedName name="Yes_No">#REF!</definedName>
  </definedNames>
  <calcPr calcId="145621"/>
</workbook>
</file>

<file path=xl/calcChain.xml><?xml version="1.0" encoding="utf-8"?>
<calcChain xmlns="http://schemas.openxmlformats.org/spreadsheetml/2006/main">
  <c r="AM12" i="14" l="1"/>
  <c r="AJ12" i="14"/>
  <c r="AN12" i="14" s="1"/>
  <c r="Q12" i="14"/>
  <c r="AA12" i="14"/>
  <c r="AC12" i="14"/>
  <c r="P12" i="14"/>
  <c r="Z12" i="14"/>
  <c r="AB12" i="14" s="1"/>
  <c r="AM11" i="14"/>
  <c r="AJ11" i="14"/>
  <c r="AN11" i="14"/>
  <c r="Q11" i="14"/>
  <c r="AA11" i="14"/>
  <c r="AC11" i="14" s="1"/>
  <c r="P11" i="14"/>
  <c r="Z11" i="14"/>
  <c r="AB11" i="14"/>
  <c r="AM10" i="14"/>
  <c r="AJ10" i="14"/>
  <c r="AN10" i="14" s="1"/>
  <c r="Q10" i="14"/>
  <c r="AA10" i="14"/>
  <c r="AC10" i="14"/>
  <c r="P10" i="14"/>
  <c r="Z10" i="14"/>
  <c r="AB10" i="14" s="1"/>
  <c r="AM9" i="14"/>
  <c r="AJ9" i="14"/>
  <c r="AN9" i="14"/>
  <c r="Q9" i="14"/>
  <c r="AA9" i="14"/>
  <c r="AC9" i="14" s="1"/>
  <c r="P9" i="14"/>
  <c r="Z9" i="14"/>
  <c r="AB9" i="14"/>
  <c r="AM8" i="14"/>
  <c r="AJ8" i="14"/>
  <c r="AN8" i="14" s="1"/>
  <c r="Q8" i="14"/>
  <c r="AA8" i="14"/>
  <c r="AC8" i="14"/>
  <c r="P8" i="14"/>
  <c r="Z8" i="14"/>
  <c r="AB8" i="14" s="1"/>
  <c r="AM7" i="14"/>
  <c r="AJ7" i="14"/>
  <c r="AN7" i="14"/>
  <c r="Q7" i="14"/>
  <c r="AA7" i="14"/>
  <c r="AC7" i="14" s="1"/>
  <c r="P7" i="14"/>
  <c r="Z7" i="14"/>
  <c r="AB7" i="14"/>
  <c r="AM6" i="14"/>
  <c r="AJ6" i="14"/>
  <c r="AN6" i="14" s="1"/>
  <c r="Q6" i="14"/>
  <c r="AA6" i="14"/>
  <c r="AC6" i="14"/>
  <c r="P6" i="14"/>
  <c r="Z6" i="14"/>
  <c r="AB6" i="14" s="1"/>
  <c r="AM5" i="14"/>
  <c r="AJ5" i="14"/>
  <c r="AN5" i="14"/>
  <c r="Q5" i="14"/>
  <c r="AA5" i="14"/>
  <c r="AC5" i="14" s="1"/>
  <c r="P5" i="14"/>
  <c r="Z5" i="14"/>
  <c r="AB5" i="14"/>
  <c r="AM4" i="14"/>
  <c r="AJ4" i="14"/>
  <c r="AN4" i="14" s="1"/>
  <c r="Q4" i="14"/>
  <c r="AA4" i="14"/>
  <c r="AC4" i="14"/>
  <c r="P4" i="14"/>
  <c r="Z4" i="14"/>
  <c r="AB4" i="14" s="1"/>
</calcChain>
</file>

<file path=xl/sharedStrings.xml><?xml version="1.0" encoding="utf-8"?>
<sst xmlns="http://schemas.openxmlformats.org/spreadsheetml/2006/main" count="87" uniqueCount="49">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</sst>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1" xfId="0" applyFont="1" applyBorder="1"/>
    <xf numFmtId="0" fontId="12" fillId="0" borderId="3" xfId="0" applyFont="1" applyFill="1" applyBorder="1" applyAlignment="1" applyProtection="1">
      <alignment horizontal="center" wrapText="1"/>
    </xf>
    <xf numFmtId="0" fontId="12" fillId="0" borderId="8"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12" xfId="0" applyFont="1" applyFill="1" applyBorder="1" applyAlignment="1" applyProtection="1">
      <alignment horizontal="center" wrapText="1"/>
    </xf>
    <xf numFmtId="0" fontId="12" fillId="0" borderId="7"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8" xfId="0" applyFont="1" applyFill="1" applyBorder="1" applyAlignment="1" applyProtection="1">
      <alignment horizontal="center" wrapText="1"/>
    </xf>
    <xf numFmtId="0" fontId="13" fillId="0" borderId="6" xfId="0" applyFont="1" applyFill="1" applyBorder="1" applyAlignment="1" applyProtection="1">
      <alignment horizontal="center" wrapText="1"/>
    </xf>
    <xf numFmtId="0" fontId="12" fillId="0" borderId="1"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7" xfId="0" applyFont="1" applyFill="1" applyBorder="1" applyAlignment="1" applyProtection="1">
      <alignment horizontal="center"/>
    </xf>
    <xf numFmtId="0" fontId="12" fillId="0" borderId="8" xfId="0" applyFont="1" applyFill="1" applyBorder="1" applyAlignment="1" applyProtection="1"/>
    <xf numFmtId="0" fontId="12" fillId="0" borderId="6" xfId="0" applyFont="1" applyFill="1" applyBorder="1" applyAlignment="1" applyProtection="1"/>
    <xf numFmtId="0" fontId="12" fillId="0" borderId="9" xfId="0" applyFont="1" applyFill="1" applyBorder="1" applyAlignment="1" applyProtection="1">
      <alignment horizontal="center"/>
    </xf>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3" fillId="0" borderId="9" xfId="0" applyFont="1" applyFill="1" applyBorder="1" applyAlignment="1" applyProtection="1">
      <alignment horizontal="center" wrapText="1"/>
    </xf>
    <xf numFmtId="0" fontId="13" fillId="0" borderId="11"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2" fillId="0" borderId="12" xfId="0" applyFont="1" applyFill="1" applyBorder="1" applyAlignment="1" applyProtection="1">
      <alignment horizontal="center"/>
    </xf>
    <xf numFmtId="0" fontId="12" fillId="0" borderId="1" xfId="0" applyFont="1" applyFill="1" applyBorder="1" applyAlignment="1" applyProtection="1">
      <alignment horizontal="center" wrapText="1"/>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24">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tabSelected="1" zoomScale="90" zoomScaleNormal="90" workbookViewId="0">
      <selection activeCell="AV15" sqref="AV15"/>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6" t="s">
        <v>12</v>
      </c>
      <c r="B1" s="36" t="s">
        <v>1</v>
      </c>
      <c r="C1" s="36" t="s">
        <v>0</v>
      </c>
      <c r="D1" s="39" t="s">
        <v>8</v>
      </c>
      <c r="E1" s="40"/>
      <c r="F1" s="40"/>
      <c r="G1" s="40"/>
      <c r="H1" s="40"/>
      <c r="I1" s="40"/>
      <c r="J1" s="40"/>
      <c r="K1" s="40"/>
      <c r="L1" s="40"/>
      <c r="M1" s="40"/>
      <c r="N1" s="40"/>
      <c r="O1" s="40"/>
      <c r="P1" s="40"/>
      <c r="Q1" s="41"/>
      <c r="R1" s="48" t="s">
        <v>15</v>
      </c>
      <c r="S1" s="59"/>
      <c r="T1" s="59"/>
      <c r="U1" s="59"/>
      <c r="V1" s="59"/>
      <c r="W1" s="59"/>
      <c r="X1" s="59"/>
      <c r="Y1" s="59"/>
      <c r="Z1" s="59"/>
      <c r="AA1" s="49"/>
      <c r="AB1" s="55" t="s">
        <v>25</v>
      </c>
      <c r="AC1" s="56"/>
      <c r="AD1" s="52" t="s">
        <v>11</v>
      </c>
      <c r="AE1" s="53"/>
      <c r="AF1" s="53"/>
      <c r="AG1" s="53"/>
      <c r="AH1" s="53"/>
      <c r="AI1" s="53"/>
      <c r="AJ1" s="54"/>
      <c r="AK1" s="47" t="s">
        <v>32</v>
      </c>
      <c r="AL1" s="47"/>
      <c r="AM1" s="47"/>
      <c r="AN1" s="44" t="s">
        <v>24</v>
      </c>
      <c r="AO1" s="36" t="s">
        <v>33</v>
      </c>
    </row>
    <row r="2" spans="1:42" s="1" customFormat="1" ht="53.25" customHeight="1" x14ac:dyDescent="0.25">
      <c r="A2" s="50"/>
      <c r="B2" s="50"/>
      <c r="C2" s="50"/>
      <c r="D2" s="42" t="s">
        <v>28</v>
      </c>
      <c r="E2" s="43"/>
      <c r="F2" s="42" t="s">
        <v>29</v>
      </c>
      <c r="G2" s="43"/>
      <c r="H2" s="42" t="s">
        <v>30</v>
      </c>
      <c r="I2" s="43"/>
      <c r="J2" s="42" t="s">
        <v>6</v>
      </c>
      <c r="K2" s="43"/>
      <c r="L2" s="42" t="s">
        <v>31</v>
      </c>
      <c r="M2" s="43"/>
      <c r="N2" s="42" t="s">
        <v>5</v>
      </c>
      <c r="O2" s="43"/>
      <c r="P2" s="39" t="s">
        <v>9</v>
      </c>
      <c r="Q2" s="41"/>
      <c r="R2" s="39" t="s">
        <v>13</v>
      </c>
      <c r="S2" s="49"/>
      <c r="T2" s="48" t="s">
        <v>3</v>
      </c>
      <c r="U2" s="49"/>
      <c r="V2" s="48" t="s">
        <v>4</v>
      </c>
      <c r="W2" s="49"/>
      <c r="X2" s="48" t="s">
        <v>14</v>
      </c>
      <c r="Y2" s="49"/>
      <c r="Z2" s="39" t="s">
        <v>10</v>
      </c>
      <c r="AA2" s="41"/>
      <c r="AB2" s="57"/>
      <c r="AC2" s="58"/>
      <c r="AD2" s="36" t="s">
        <v>17</v>
      </c>
      <c r="AE2" s="36" t="s">
        <v>16</v>
      </c>
      <c r="AF2" s="36" t="s">
        <v>18</v>
      </c>
      <c r="AG2" s="36" t="s">
        <v>19</v>
      </c>
      <c r="AH2" s="36" t="s">
        <v>20</v>
      </c>
      <c r="AI2" s="36" t="s">
        <v>21</v>
      </c>
      <c r="AJ2" s="60" t="s">
        <v>23</v>
      </c>
      <c r="AK2" s="36" t="s">
        <v>26</v>
      </c>
      <c r="AL2" s="36" t="s">
        <v>27</v>
      </c>
      <c r="AM2" s="36" t="s">
        <v>22</v>
      </c>
      <c r="AN2" s="45"/>
      <c r="AO2" s="37"/>
    </row>
    <row r="3" spans="1:42" ht="57.75" customHeight="1" x14ac:dyDescent="0.25">
      <c r="A3" s="51"/>
      <c r="B3" s="51"/>
      <c r="C3" s="51"/>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8"/>
      <c r="AE3" s="38"/>
      <c r="AF3" s="38"/>
      <c r="AG3" s="38"/>
      <c r="AH3" s="38"/>
      <c r="AI3" s="38"/>
      <c r="AJ3" s="60"/>
      <c r="AK3" s="38"/>
      <c r="AL3" s="38"/>
      <c r="AM3" s="38"/>
      <c r="AN3" s="46"/>
      <c r="AO3" s="38"/>
    </row>
    <row r="4" spans="1:42" s="32" customFormat="1" x14ac:dyDescent="0.2">
      <c r="A4" s="18" t="s">
        <v>34</v>
      </c>
      <c r="B4" s="18" t="s">
        <v>35</v>
      </c>
      <c r="C4" s="19" t="s">
        <v>34</v>
      </c>
      <c r="D4" s="20">
        <v>163</v>
      </c>
      <c r="E4" s="21">
        <v>148.36000000000001</v>
      </c>
      <c r="F4" s="20">
        <v>485</v>
      </c>
      <c r="G4" s="21">
        <v>457.66</v>
      </c>
      <c r="H4" s="20">
        <v>1136</v>
      </c>
      <c r="I4" s="21">
        <v>1098.04</v>
      </c>
      <c r="J4" s="20">
        <v>761</v>
      </c>
      <c r="K4" s="21">
        <v>733.85</v>
      </c>
      <c r="L4" s="20">
        <v>116</v>
      </c>
      <c r="M4" s="21">
        <v>110.72</v>
      </c>
      <c r="N4" s="20"/>
      <c r="O4" s="21"/>
      <c r="P4" s="22">
        <f>SUM(D4,F4,H4,J4,L4,N4)</f>
        <v>2661</v>
      </c>
      <c r="Q4" s="22">
        <f>SUM(E4,G4,I4,K4,M4,O4)</f>
        <v>2548.6299999999997</v>
      </c>
      <c r="R4" s="20">
        <v>49</v>
      </c>
      <c r="S4" s="21">
        <v>43.02</v>
      </c>
      <c r="T4" s="20"/>
      <c r="U4" s="21"/>
      <c r="V4" s="20">
        <v>12</v>
      </c>
      <c r="W4" s="21">
        <v>12</v>
      </c>
      <c r="X4" s="20"/>
      <c r="Y4" s="21"/>
      <c r="Z4" s="23">
        <f>SUM(R4,T4,V4,X4,)</f>
        <v>61</v>
      </c>
      <c r="AA4" s="23">
        <f>SUM(S4,U4,W4,Y4)</f>
        <v>55.02</v>
      </c>
      <c r="AB4" s="24">
        <f>P4+Z4</f>
        <v>2722</v>
      </c>
      <c r="AC4" s="24">
        <f>Q4+AA4</f>
        <v>2603.6499999999996</v>
      </c>
      <c r="AD4" s="25">
        <v>9119842.0499999989</v>
      </c>
      <c r="AE4" s="26">
        <v>0</v>
      </c>
      <c r="AF4" s="26">
        <v>0</v>
      </c>
      <c r="AG4" s="26">
        <v>73334.259999999995</v>
      </c>
      <c r="AH4" s="26">
        <v>1810701.55</v>
      </c>
      <c r="AI4" s="26">
        <v>797771.3</v>
      </c>
      <c r="AJ4" s="27">
        <f>SUM(AD4:AI4)</f>
        <v>11801649.16</v>
      </c>
      <c r="AK4" s="28">
        <v>181131.42</v>
      </c>
      <c r="AL4" s="28">
        <v>141096.57</v>
      </c>
      <c r="AM4" s="29">
        <f>SUM(AK4:AL4)</f>
        <v>322227.99</v>
      </c>
      <c r="AN4" s="29">
        <f>SUM(AM4,AJ4)</f>
        <v>12123877.15</v>
      </c>
      <c r="AO4" s="30" t="s">
        <v>36</v>
      </c>
      <c r="AP4" s="31"/>
    </row>
    <row r="5" spans="1:42" s="32" customFormat="1" x14ac:dyDescent="0.2">
      <c r="A5" s="18" t="s">
        <v>37</v>
      </c>
      <c r="B5" s="18" t="s">
        <v>38</v>
      </c>
      <c r="C5" s="18" t="s">
        <v>34</v>
      </c>
      <c r="D5" s="20">
        <v>25</v>
      </c>
      <c r="E5" s="21">
        <v>22.33</v>
      </c>
      <c r="F5" s="20">
        <v>52</v>
      </c>
      <c r="G5" s="21">
        <v>50.59</v>
      </c>
      <c r="H5" s="20">
        <v>290</v>
      </c>
      <c r="I5" s="21">
        <v>282.08</v>
      </c>
      <c r="J5" s="20">
        <v>266</v>
      </c>
      <c r="K5" s="21">
        <v>260.83</v>
      </c>
      <c r="L5" s="20">
        <v>31</v>
      </c>
      <c r="M5" s="21">
        <v>30.46</v>
      </c>
      <c r="N5" s="20"/>
      <c r="O5" s="21"/>
      <c r="P5" s="22">
        <f t="shared" ref="P5:Q12" si="0">SUM(D5,F5,H5,J5,L5,N5)</f>
        <v>664</v>
      </c>
      <c r="Q5" s="22">
        <f t="shared" si="0"/>
        <v>646.29</v>
      </c>
      <c r="R5" s="20">
        <v>21</v>
      </c>
      <c r="S5" s="21">
        <v>21</v>
      </c>
      <c r="T5" s="20"/>
      <c r="U5" s="21"/>
      <c r="V5" s="20">
        <v>98</v>
      </c>
      <c r="W5" s="21">
        <v>98</v>
      </c>
      <c r="X5" s="20"/>
      <c r="Y5" s="21"/>
      <c r="Z5" s="23">
        <f t="shared" ref="Z5:Z12" si="1">SUM(R5,T5,V5,X5,)</f>
        <v>119</v>
      </c>
      <c r="AA5" s="23">
        <f t="shared" ref="AA5:AA12" si="2">SUM(S5,U5,W5,Y5)</f>
        <v>119</v>
      </c>
      <c r="AB5" s="24">
        <f t="shared" ref="AB5:AC12" si="3">P5+Z5</f>
        <v>783</v>
      </c>
      <c r="AC5" s="24">
        <f t="shared" si="3"/>
        <v>765.29</v>
      </c>
      <c r="AD5" s="25">
        <v>2451781.83</v>
      </c>
      <c r="AE5" s="26">
        <v>0</v>
      </c>
      <c r="AF5" s="26">
        <v>3.1</v>
      </c>
      <c r="AG5" s="26">
        <v>2814.04</v>
      </c>
      <c r="AH5" s="26">
        <v>522867.74</v>
      </c>
      <c r="AI5" s="26">
        <v>237032.09</v>
      </c>
      <c r="AJ5" s="27">
        <f t="shared" ref="AJ5:AJ12" si="4">SUM(AD5:AI5)</f>
        <v>3214498.8</v>
      </c>
      <c r="AK5" s="28">
        <v>1133307.99</v>
      </c>
      <c r="AL5" s="28">
        <v>0</v>
      </c>
      <c r="AM5" s="29">
        <f t="shared" ref="AM5:AM12" si="5">SUM(AK5:AL5)</f>
        <v>1133307.99</v>
      </c>
      <c r="AN5" s="29">
        <f t="shared" ref="AN5:AN12" si="6">SUM(AM5,AJ5)</f>
        <v>4347806.79</v>
      </c>
      <c r="AO5" s="33"/>
      <c r="AP5" s="34"/>
    </row>
    <row r="6" spans="1:42" s="32" customFormat="1" x14ac:dyDescent="0.2">
      <c r="A6" s="18" t="s">
        <v>39</v>
      </c>
      <c r="B6" s="18" t="s">
        <v>38</v>
      </c>
      <c r="C6" s="18" t="s">
        <v>34</v>
      </c>
      <c r="D6" s="20">
        <v>18</v>
      </c>
      <c r="E6" s="21">
        <v>16.809999999999999</v>
      </c>
      <c r="F6" s="20">
        <v>55</v>
      </c>
      <c r="G6" s="21">
        <v>51.48</v>
      </c>
      <c r="H6" s="20">
        <v>87</v>
      </c>
      <c r="I6" s="21">
        <v>80.819999999999993</v>
      </c>
      <c r="J6" s="20">
        <v>41</v>
      </c>
      <c r="K6" s="21">
        <v>38.96</v>
      </c>
      <c r="L6" s="20">
        <v>13</v>
      </c>
      <c r="M6" s="21">
        <v>13</v>
      </c>
      <c r="N6" s="20"/>
      <c r="O6" s="21"/>
      <c r="P6" s="22">
        <f t="shared" si="0"/>
        <v>214</v>
      </c>
      <c r="Q6" s="22">
        <f t="shared" si="0"/>
        <v>201.07</v>
      </c>
      <c r="R6" s="20">
        <v>0</v>
      </c>
      <c r="S6" s="21">
        <v>0</v>
      </c>
      <c r="T6" s="20">
        <v>0</v>
      </c>
      <c r="U6" s="21">
        <v>0</v>
      </c>
      <c r="V6" s="20">
        <v>0</v>
      </c>
      <c r="W6" s="21">
        <v>0</v>
      </c>
      <c r="X6" s="20">
        <v>0</v>
      </c>
      <c r="Y6" s="21">
        <v>0</v>
      </c>
      <c r="Z6" s="23">
        <f t="shared" si="1"/>
        <v>0</v>
      </c>
      <c r="AA6" s="23">
        <f t="shared" si="2"/>
        <v>0</v>
      </c>
      <c r="AB6" s="24">
        <f t="shared" si="3"/>
        <v>214</v>
      </c>
      <c r="AC6" s="24">
        <f t="shared" si="3"/>
        <v>201.07</v>
      </c>
      <c r="AD6" s="25">
        <v>578439.77</v>
      </c>
      <c r="AE6" s="26">
        <v>0</v>
      </c>
      <c r="AF6" s="26">
        <v>0</v>
      </c>
      <c r="AG6" s="26">
        <v>673.75</v>
      </c>
      <c r="AH6" s="26">
        <v>128388.47</v>
      </c>
      <c r="AI6" s="26">
        <v>50041.77</v>
      </c>
      <c r="AJ6" s="27">
        <f t="shared" si="4"/>
        <v>757543.76</v>
      </c>
      <c r="AK6" s="28">
        <v>9152.76</v>
      </c>
      <c r="AL6" s="28">
        <v>-13208.42</v>
      </c>
      <c r="AM6" s="29">
        <f t="shared" si="5"/>
        <v>-4055.66</v>
      </c>
      <c r="AN6" s="29">
        <f t="shared" si="6"/>
        <v>753488.1</v>
      </c>
      <c r="AO6" s="34"/>
      <c r="AP6" s="34"/>
    </row>
    <row r="7" spans="1:42" s="32" customFormat="1" x14ac:dyDescent="0.2">
      <c r="A7" s="18" t="s">
        <v>40</v>
      </c>
      <c r="B7" s="18" t="s">
        <v>38</v>
      </c>
      <c r="C7" s="18" t="s">
        <v>34</v>
      </c>
      <c r="D7" s="20">
        <v>1</v>
      </c>
      <c r="E7" s="21">
        <v>1</v>
      </c>
      <c r="F7" s="20">
        <v>12</v>
      </c>
      <c r="G7" s="21">
        <v>12</v>
      </c>
      <c r="H7" s="20">
        <v>36</v>
      </c>
      <c r="I7" s="21">
        <v>35.340000000000003</v>
      </c>
      <c r="J7" s="20">
        <v>35</v>
      </c>
      <c r="K7" s="21">
        <v>34.58</v>
      </c>
      <c r="L7" s="20">
        <v>4</v>
      </c>
      <c r="M7" s="21">
        <v>4</v>
      </c>
      <c r="N7" s="20"/>
      <c r="O7" s="21"/>
      <c r="P7" s="22">
        <f t="shared" si="0"/>
        <v>88</v>
      </c>
      <c r="Q7" s="22">
        <f t="shared" si="0"/>
        <v>86.92</v>
      </c>
      <c r="R7" s="20"/>
      <c r="S7" s="21"/>
      <c r="T7" s="20"/>
      <c r="U7" s="21"/>
      <c r="V7" s="20">
        <v>10</v>
      </c>
      <c r="W7" s="21">
        <v>3.8</v>
      </c>
      <c r="X7" s="20"/>
      <c r="Y7" s="21"/>
      <c r="Z7" s="23">
        <f>SUM(R7,T7,V7,X7,)</f>
        <v>10</v>
      </c>
      <c r="AA7" s="23">
        <f t="shared" si="2"/>
        <v>3.8</v>
      </c>
      <c r="AB7" s="24">
        <f t="shared" si="3"/>
        <v>98</v>
      </c>
      <c r="AC7" s="24">
        <f t="shared" si="3"/>
        <v>90.72</v>
      </c>
      <c r="AD7" s="25">
        <v>306046.29000000004</v>
      </c>
      <c r="AE7" s="26">
        <v>0</v>
      </c>
      <c r="AF7" s="26">
        <v>0</v>
      </c>
      <c r="AG7" s="26">
        <v>2469.6600000000003</v>
      </c>
      <c r="AH7" s="26">
        <v>63298.69</v>
      </c>
      <c r="AI7" s="26">
        <v>27888.79</v>
      </c>
      <c r="AJ7" s="27">
        <f t="shared" si="4"/>
        <v>399703.43</v>
      </c>
      <c r="AK7" s="28">
        <v>10073.530000000001</v>
      </c>
      <c r="AL7" s="28">
        <v>0</v>
      </c>
      <c r="AM7" s="29">
        <f t="shared" si="5"/>
        <v>10073.530000000001</v>
      </c>
      <c r="AN7" s="29">
        <f t="shared" si="6"/>
        <v>409776.96</v>
      </c>
      <c r="AO7" s="34"/>
      <c r="AP7" s="34"/>
    </row>
    <row r="8" spans="1:42" s="32" customFormat="1" x14ac:dyDescent="0.2">
      <c r="A8" s="18" t="s">
        <v>41</v>
      </c>
      <c r="B8" s="18" t="s">
        <v>38</v>
      </c>
      <c r="C8" s="18" t="s">
        <v>34</v>
      </c>
      <c r="D8" s="20">
        <v>11</v>
      </c>
      <c r="E8" s="21">
        <v>11</v>
      </c>
      <c r="F8" s="20">
        <v>62</v>
      </c>
      <c r="G8" s="21">
        <v>60.08</v>
      </c>
      <c r="H8" s="20">
        <v>90</v>
      </c>
      <c r="I8" s="21">
        <v>88.79</v>
      </c>
      <c r="J8" s="20">
        <v>65</v>
      </c>
      <c r="K8" s="21">
        <v>64.58</v>
      </c>
      <c r="L8" s="20">
        <v>7</v>
      </c>
      <c r="M8" s="21">
        <v>7</v>
      </c>
      <c r="N8" s="20"/>
      <c r="O8" s="21"/>
      <c r="P8" s="22">
        <f t="shared" si="0"/>
        <v>235</v>
      </c>
      <c r="Q8" s="22">
        <f t="shared" si="0"/>
        <v>231.45</v>
      </c>
      <c r="R8" s="20">
        <v>10</v>
      </c>
      <c r="S8" s="21">
        <v>10</v>
      </c>
      <c r="T8" s="20"/>
      <c r="U8" s="21"/>
      <c r="V8" s="20">
        <v>4</v>
      </c>
      <c r="W8" s="21">
        <v>1</v>
      </c>
      <c r="X8" s="20">
        <v>1</v>
      </c>
      <c r="Y8" s="21">
        <v>1</v>
      </c>
      <c r="Z8" s="23">
        <f t="shared" si="1"/>
        <v>15</v>
      </c>
      <c r="AA8" s="23">
        <f t="shared" si="2"/>
        <v>12</v>
      </c>
      <c r="AB8" s="24">
        <f t="shared" si="3"/>
        <v>250</v>
      </c>
      <c r="AC8" s="24">
        <f t="shared" si="3"/>
        <v>243.45</v>
      </c>
      <c r="AD8" s="25">
        <v>773537.17</v>
      </c>
      <c r="AE8" s="26">
        <v>0</v>
      </c>
      <c r="AF8" s="26">
        <v>0</v>
      </c>
      <c r="AG8" s="26">
        <v>6580.41</v>
      </c>
      <c r="AH8" s="26">
        <v>148477.85999999999</v>
      </c>
      <c r="AI8" s="26">
        <v>67898.080000000002</v>
      </c>
      <c r="AJ8" s="27">
        <f t="shared" si="4"/>
        <v>996493.52</v>
      </c>
      <c r="AK8" s="28">
        <v>71869.929999999993</v>
      </c>
      <c r="AL8" s="28">
        <v>-54</v>
      </c>
      <c r="AM8" s="29">
        <f t="shared" si="5"/>
        <v>71815.929999999993</v>
      </c>
      <c r="AN8" s="29">
        <f t="shared" si="6"/>
        <v>1068309.45</v>
      </c>
      <c r="AO8" s="34"/>
      <c r="AP8" s="34"/>
    </row>
    <row r="9" spans="1:42" s="32" customFormat="1" x14ac:dyDescent="0.2">
      <c r="A9" s="18" t="s">
        <v>42</v>
      </c>
      <c r="B9" s="18" t="s">
        <v>43</v>
      </c>
      <c r="C9" s="18" t="s">
        <v>34</v>
      </c>
      <c r="D9" s="20">
        <v>274</v>
      </c>
      <c r="E9" s="21">
        <v>250.68648648648644</v>
      </c>
      <c r="F9" s="20">
        <v>55</v>
      </c>
      <c r="G9" s="21">
        <v>53.616216216216216</v>
      </c>
      <c r="H9" s="20">
        <v>90</v>
      </c>
      <c r="I9" s="21">
        <v>86.908108108108109</v>
      </c>
      <c r="J9" s="20">
        <v>1398</v>
      </c>
      <c r="K9" s="21">
        <v>1237.8787644787653</v>
      </c>
      <c r="L9" s="20">
        <v>31</v>
      </c>
      <c r="M9" s="21">
        <v>31</v>
      </c>
      <c r="N9" s="20"/>
      <c r="O9" s="21"/>
      <c r="P9" s="22">
        <f t="shared" si="0"/>
        <v>1848</v>
      </c>
      <c r="Q9" s="22">
        <f t="shared" si="0"/>
        <v>1660.0895752895763</v>
      </c>
      <c r="R9" s="20">
        <v>224</v>
      </c>
      <c r="S9" s="21">
        <v>224</v>
      </c>
      <c r="T9" s="20">
        <v>7</v>
      </c>
      <c r="U9" s="21">
        <v>7</v>
      </c>
      <c r="V9" s="20"/>
      <c r="W9" s="21"/>
      <c r="X9" s="20"/>
      <c r="Y9" s="21"/>
      <c r="Z9" s="23">
        <f t="shared" si="1"/>
        <v>231</v>
      </c>
      <c r="AA9" s="23">
        <f t="shared" si="2"/>
        <v>231</v>
      </c>
      <c r="AB9" s="24">
        <f t="shared" si="3"/>
        <v>2079</v>
      </c>
      <c r="AC9" s="24">
        <f t="shared" si="3"/>
        <v>1891.0895752895763</v>
      </c>
      <c r="AD9" s="25">
        <v>5106509</v>
      </c>
      <c r="AE9" s="26">
        <v>127303</v>
      </c>
      <c r="AF9" s="26"/>
      <c r="AG9" s="26">
        <v>5234</v>
      </c>
      <c r="AH9" s="26">
        <v>956338</v>
      </c>
      <c r="AI9" s="26">
        <v>456737</v>
      </c>
      <c r="AJ9" s="27">
        <f t="shared" si="4"/>
        <v>6652121</v>
      </c>
      <c r="AK9" s="28">
        <v>987239</v>
      </c>
      <c r="AL9" s="28"/>
      <c r="AM9" s="29">
        <f t="shared" si="5"/>
        <v>987239</v>
      </c>
      <c r="AN9" s="29">
        <f t="shared" si="6"/>
        <v>7639360</v>
      </c>
      <c r="AO9" s="34" t="s">
        <v>44</v>
      </c>
      <c r="AP9" s="34"/>
    </row>
    <row r="10" spans="1:42" s="32" customFormat="1" x14ac:dyDescent="0.2">
      <c r="A10" s="18" t="s">
        <v>45</v>
      </c>
      <c r="B10" s="18" t="s">
        <v>46</v>
      </c>
      <c r="C10" s="18" t="s">
        <v>34</v>
      </c>
      <c r="D10" s="20">
        <v>206</v>
      </c>
      <c r="E10" s="21">
        <v>192.1561111111111</v>
      </c>
      <c r="F10" s="20">
        <v>131</v>
      </c>
      <c r="G10" s="21">
        <v>127.67222222222222</v>
      </c>
      <c r="H10" s="20">
        <v>472</v>
      </c>
      <c r="I10" s="21">
        <v>462.68527777777774</v>
      </c>
      <c r="J10" s="20">
        <v>454</v>
      </c>
      <c r="K10" s="21">
        <v>432.48555555555538</v>
      </c>
      <c r="L10" s="20">
        <v>30</v>
      </c>
      <c r="M10" s="21">
        <v>30</v>
      </c>
      <c r="N10" s="20">
        <v>13</v>
      </c>
      <c r="O10" s="21">
        <v>13</v>
      </c>
      <c r="P10" s="22">
        <f t="shared" si="0"/>
        <v>1306</v>
      </c>
      <c r="Q10" s="22">
        <f t="shared" si="0"/>
        <v>1257.9991666666665</v>
      </c>
      <c r="R10" s="20">
        <v>21</v>
      </c>
      <c r="S10" s="21">
        <v>9.1</v>
      </c>
      <c r="T10" s="20">
        <v>0</v>
      </c>
      <c r="U10" s="21">
        <v>0</v>
      </c>
      <c r="V10" s="20">
        <v>4</v>
      </c>
      <c r="W10" s="21">
        <v>4</v>
      </c>
      <c r="X10" s="20">
        <v>0</v>
      </c>
      <c r="Y10" s="21">
        <v>0</v>
      </c>
      <c r="Z10" s="23">
        <f t="shared" si="1"/>
        <v>25</v>
      </c>
      <c r="AA10" s="23">
        <f t="shared" si="2"/>
        <v>13.1</v>
      </c>
      <c r="AB10" s="24">
        <f t="shared" si="3"/>
        <v>1331</v>
      </c>
      <c r="AC10" s="24">
        <f t="shared" si="3"/>
        <v>1271.0991666666664</v>
      </c>
      <c r="AD10" s="25">
        <v>4387707.9900000021</v>
      </c>
      <c r="AE10" s="26">
        <v>63977.470000001194</v>
      </c>
      <c r="AF10" s="26">
        <v>0</v>
      </c>
      <c r="AG10" s="26">
        <v>8069.9300000000021</v>
      </c>
      <c r="AH10" s="26">
        <v>464454.6899999993</v>
      </c>
      <c r="AI10" s="26">
        <v>412421.54000000138</v>
      </c>
      <c r="AJ10" s="27">
        <f t="shared" si="4"/>
        <v>5336631.6200000038</v>
      </c>
      <c r="AK10" s="28">
        <v>103671.06</v>
      </c>
      <c r="AL10" s="28">
        <v>0</v>
      </c>
      <c r="AM10" s="29">
        <f t="shared" si="5"/>
        <v>103671.06</v>
      </c>
      <c r="AN10" s="29">
        <f t="shared" si="6"/>
        <v>5440302.6800000034</v>
      </c>
      <c r="AO10" s="34"/>
      <c r="AP10" s="34"/>
    </row>
    <row r="11" spans="1:42" s="32" customFormat="1" x14ac:dyDescent="0.2">
      <c r="A11" s="18" t="s">
        <v>47</v>
      </c>
      <c r="B11" s="18" t="s">
        <v>46</v>
      </c>
      <c r="C11" s="18" t="s">
        <v>34</v>
      </c>
      <c r="D11" s="20">
        <v>4</v>
      </c>
      <c r="E11" s="21">
        <v>3.8</v>
      </c>
      <c r="F11" s="20">
        <v>44</v>
      </c>
      <c r="G11" s="21">
        <v>43.32</v>
      </c>
      <c r="H11" s="20">
        <v>52</v>
      </c>
      <c r="I11" s="21">
        <v>51.4</v>
      </c>
      <c r="J11" s="20">
        <v>39</v>
      </c>
      <c r="K11" s="21">
        <v>38.700000000000003</v>
      </c>
      <c r="L11" s="20">
        <v>7</v>
      </c>
      <c r="M11" s="21">
        <v>7</v>
      </c>
      <c r="N11" s="20">
        <v>0</v>
      </c>
      <c r="O11" s="21">
        <v>0</v>
      </c>
      <c r="P11" s="22">
        <f t="shared" si="0"/>
        <v>146</v>
      </c>
      <c r="Q11" s="22">
        <f t="shared" si="0"/>
        <v>144.22</v>
      </c>
      <c r="R11" s="20">
        <v>4</v>
      </c>
      <c r="S11" s="21">
        <v>4</v>
      </c>
      <c r="T11" s="20">
        <v>9</v>
      </c>
      <c r="U11" s="21">
        <v>9</v>
      </c>
      <c r="V11" s="20">
        <v>12</v>
      </c>
      <c r="W11" s="21">
        <v>12</v>
      </c>
      <c r="X11" s="20">
        <v>0</v>
      </c>
      <c r="Y11" s="21">
        <v>0</v>
      </c>
      <c r="Z11" s="23">
        <f t="shared" si="1"/>
        <v>25</v>
      </c>
      <c r="AA11" s="23">
        <f t="shared" si="2"/>
        <v>25</v>
      </c>
      <c r="AB11" s="24">
        <f t="shared" si="3"/>
        <v>171</v>
      </c>
      <c r="AC11" s="24">
        <f t="shared" si="3"/>
        <v>169.22</v>
      </c>
      <c r="AD11" s="25">
        <v>519906</v>
      </c>
      <c r="AE11" s="26">
        <v>0</v>
      </c>
      <c r="AF11" s="26">
        <v>0</v>
      </c>
      <c r="AG11" s="26">
        <v>5544</v>
      </c>
      <c r="AH11" s="26">
        <v>97417</v>
      </c>
      <c r="AI11" s="26">
        <v>30180</v>
      </c>
      <c r="AJ11" s="27">
        <f t="shared" si="4"/>
        <v>653047</v>
      </c>
      <c r="AK11" s="28">
        <v>116818</v>
      </c>
      <c r="AL11" s="28">
        <v>36303</v>
      </c>
      <c r="AM11" s="29">
        <f t="shared" si="5"/>
        <v>153121</v>
      </c>
      <c r="AN11" s="29">
        <f t="shared" si="6"/>
        <v>806168</v>
      </c>
      <c r="AO11" s="34"/>
      <c r="AP11" s="34"/>
    </row>
    <row r="12" spans="1:42" s="32" customFormat="1" x14ac:dyDescent="0.2">
      <c r="A12" s="18" t="s">
        <v>48</v>
      </c>
      <c r="B12" s="18" t="s">
        <v>43</v>
      </c>
      <c r="C12" s="18" t="s">
        <v>34</v>
      </c>
      <c r="D12" s="20">
        <v>1</v>
      </c>
      <c r="E12" s="21">
        <v>1</v>
      </c>
      <c r="F12" s="20">
        <v>4</v>
      </c>
      <c r="G12" s="21">
        <v>4</v>
      </c>
      <c r="H12" s="20">
        <v>8</v>
      </c>
      <c r="I12" s="21">
        <v>8</v>
      </c>
      <c r="J12" s="20">
        <v>10</v>
      </c>
      <c r="K12" s="21">
        <v>9.4</v>
      </c>
      <c r="L12" s="20">
        <v>2</v>
      </c>
      <c r="M12" s="21">
        <v>2</v>
      </c>
      <c r="N12" s="20"/>
      <c r="O12" s="21"/>
      <c r="P12" s="22">
        <f t="shared" si="0"/>
        <v>25</v>
      </c>
      <c r="Q12" s="22">
        <f t="shared" si="0"/>
        <v>24.4</v>
      </c>
      <c r="R12" s="20"/>
      <c r="S12" s="21"/>
      <c r="T12" s="20"/>
      <c r="U12" s="21"/>
      <c r="V12" s="20">
        <v>1</v>
      </c>
      <c r="W12" s="21">
        <v>0.4</v>
      </c>
      <c r="X12" s="20"/>
      <c r="Y12" s="21"/>
      <c r="Z12" s="23">
        <f t="shared" si="1"/>
        <v>1</v>
      </c>
      <c r="AA12" s="23">
        <f t="shared" si="2"/>
        <v>0.4</v>
      </c>
      <c r="AB12" s="24">
        <f t="shared" si="3"/>
        <v>26</v>
      </c>
      <c r="AC12" s="24">
        <f t="shared" si="3"/>
        <v>24.799999999999997</v>
      </c>
      <c r="AD12" s="25">
        <v>96574.99</v>
      </c>
      <c r="AE12" s="26"/>
      <c r="AF12" s="26"/>
      <c r="AG12" s="26"/>
      <c r="AH12" s="26">
        <v>14969.99</v>
      </c>
      <c r="AI12" s="26">
        <v>6675.61</v>
      </c>
      <c r="AJ12" s="27">
        <f t="shared" si="4"/>
        <v>118220.59000000001</v>
      </c>
      <c r="AK12" s="28">
        <v>0</v>
      </c>
      <c r="AL12" s="28"/>
      <c r="AM12" s="29">
        <f t="shared" si="5"/>
        <v>0</v>
      </c>
      <c r="AN12" s="29">
        <f t="shared" si="6"/>
        <v>118220.59000000001</v>
      </c>
      <c r="AO12" s="34"/>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row r="92" spans="1:41" x14ac:dyDescent="0.2">
      <c r="A92" s="3"/>
      <c r="B92" s="3"/>
      <c r="C92" s="3"/>
      <c r="D92" s="12"/>
      <c r="E92" s="12"/>
      <c r="F92" s="12"/>
      <c r="G92" s="12"/>
      <c r="H92" s="12"/>
      <c r="I92" s="12"/>
      <c r="J92" s="12"/>
      <c r="K92" s="12"/>
      <c r="L92" s="12"/>
      <c r="M92" s="12"/>
      <c r="N92" s="12"/>
      <c r="O92" s="12"/>
      <c r="P92" s="13"/>
      <c r="Q92" s="13"/>
      <c r="R92" s="12"/>
      <c r="S92" s="12"/>
      <c r="T92" s="12"/>
      <c r="U92" s="12"/>
      <c r="V92" s="12"/>
      <c r="W92" s="12"/>
      <c r="X92" s="12"/>
      <c r="Y92" s="12"/>
      <c r="Z92" s="14"/>
      <c r="AA92" s="14"/>
      <c r="AB92" s="4"/>
      <c r="AC92" s="4"/>
      <c r="AD92" s="6"/>
      <c r="AE92" s="6"/>
      <c r="AF92" s="6"/>
      <c r="AG92" s="6"/>
      <c r="AH92" s="6"/>
      <c r="AI92" s="6"/>
      <c r="AJ92" s="7"/>
      <c r="AK92" s="5"/>
      <c r="AL92" s="5"/>
      <c r="AM92" s="8"/>
      <c r="AN92" s="8"/>
      <c r="AO92" s="9"/>
    </row>
    <row r="93" spans="1:41" x14ac:dyDescent="0.2">
      <c r="A93" s="3"/>
      <c r="B93" s="3"/>
      <c r="C93" s="3"/>
      <c r="D93" s="12"/>
      <c r="E93" s="12"/>
      <c r="F93" s="12"/>
      <c r="G93" s="12"/>
      <c r="H93" s="12"/>
      <c r="I93" s="12"/>
      <c r="J93" s="12"/>
      <c r="K93" s="12"/>
      <c r="L93" s="12"/>
      <c r="M93" s="12"/>
      <c r="N93" s="12"/>
      <c r="O93" s="12"/>
      <c r="P93" s="13"/>
      <c r="Q93" s="13"/>
      <c r="R93" s="12"/>
      <c r="S93" s="12"/>
      <c r="T93" s="12"/>
      <c r="U93" s="12"/>
      <c r="V93" s="12"/>
      <c r="W93" s="12"/>
      <c r="X93" s="12"/>
      <c r="Y93" s="12"/>
      <c r="Z93" s="14"/>
      <c r="AA93" s="14"/>
      <c r="AB93" s="4"/>
      <c r="AC93" s="4"/>
      <c r="AD93" s="6"/>
      <c r="AE93" s="6"/>
      <c r="AF93" s="6"/>
      <c r="AG93" s="6"/>
      <c r="AH93" s="6"/>
      <c r="AI93" s="6"/>
      <c r="AJ93" s="7"/>
      <c r="AK93" s="5"/>
      <c r="AL93" s="5"/>
      <c r="AM93" s="8"/>
      <c r="AN93" s="8"/>
      <c r="AO93" s="9"/>
    </row>
    <row r="94" spans="1:41" x14ac:dyDescent="0.2">
      <c r="A94" s="3"/>
      <c r="B94" s="3"/>
      <c r="C94" s="3"/>
      <c r="D94" s="12"/>
      <c r="E94" s="12"/>
      <c r="F94" s="12"/>
      <c r="G94" s="12"/>
      <c r="H94" s="12"/>
      <c r="I94" s="12"/>
      <c r="J94" s="12"/>
      <c r="K94" s="12"/>
      <c r="L94" s="12"/>
      <c r="M94" s="12"/>
      <c r="N94" s="12"/>
      <c r="O94" s="12"/>
      <c r="P94" s="13"/>
      <c r="Q94" s="13"/>
      <c r="R94" s="12"/>
      <c r="S94" s="12"/>
      <c r="T94" s="12"/>
      <c r="U94" s="12"/>
      <c r="V94" s="12"/>
      <c r="W94" s="12"/>
      <c r="X94" s="12"/>
      <c r="Y94" s="12"/>
      <c r="Z94" s="14"/>
      <c r="AA94" s="14"/>
      <c r="AB94" s="4"/>
      <c r="AC94" s="4"/>
      <c r="AD94" s="6"/>
      <c r="AE94" s="6"/>
      <c r="AF94" s="6"/>
      <c r="AG94" s="6"/>
      <c r="AH94" s="6"/>
      <c r="AI94" s="6"/>
      <c r="AJ94" s="7"/>
      <c r="AK94" s="5"/>
      <c r="AL94" s="5"/>
      <c r="AM94" s="8"/>
      <c r="AN94" s="8"/>
      <c r="AO94" s="9"/>
    </row>
    <row r="95" spans="1:41" x14ac:dyDescent="0.2">
      <c r="A95" s="3"/>
      <c r="B95" s="3"/>
      <c r="C95" s="3"/>
      <c r="D95" s="12"/>
      <c r="E95" s="12"/>
      <c r="F95" s="12"/>
      <c r="G95" s="12"/>
      <c r="H95" s="12"/>
      <c r="I95" s="12"/>
      <c r="J95" s="12"/>
      <c r="K95" s="12"/>
      <c r="L95" s="12"/>
      <c r="M95" s="12"/>
      <c r="N95" s="12"/>
      <c r="O95" s="12"/>
      <c r="P95" s="13"/>
      <c r="Q95" s="13"/>
      <c r="R95" s="12"/>
      <c r="S95" s="12"/>
      <c r="T95" s="12"/>
      <c r="U95" s="12"/>
      <c r="V95" s="12"/>
      <c r="W95" s="12"/>
      <c r="X95" s="12"/>
      <c r="Y95" s="12"/>
      <c r="Z95" s="14"/>
      <c r="AA95" s="14"/>
      <c r="AB95" s="4"/>
      <c r="AC95" s="4"/>
      <c r="AD95" s="6"/>
      <c r="AE95" s="6"/>
      <c r="AF95" s="6"/>
      <c r="AG95" s="6"/>
      <c r="AH95" s="6"/>
      <c r="AI95" s="6"/>
      <c r="AJ95" s="7"/>
      <c r="AK95" s="5"/>
      <c r="AL95" s="5"/>
      <c r="AM95" s="8"/>
      <c r="AN95" s="8"/>
      <c r="AO95" s="9"/>
    </row>
    <row r="96" spans="1:41" x14ac:dyDescent="0.2">
      <c r="A96" s="3"/>
      <c r="B96" s="3"/>
      <c r="C96" s="3"/>
      <c r="D96" s="12"/>
      <c r="E96" s="12"/>
      <c r="F96" s="12"/>
      <c r="G96" s="12"/>
      <c r="H96" s="12"/>
      <c r="I96" s="12"/>
      <c r="J96" s="12"/>
      <c r="K96" s="12"/>
      <c r="L96" s="12"/>
      <c r="M96" s="12"/>
      <c r="N96" s="12"/>
      <c r="O96" s="12"/>
      <c r="P96" s="13"/>
      <c r="Q96" s="13"/>
      <c r="R96" s="12"/>
      <c r="S96" s="12"/>
      <c r="T96" s="12"/>
      <c r="U96" s="12"/>
      <c r="V96" s="12"/>
      <c r="W96" s="12"/>
      <c r="X96" s="12"/>
      <c r="Y96" s="12"/>
      <c r="Z96" s="14"/>
      <c r="AA96" s="14"/>
      <c r="AB96" s="4"/>
      <c r="AC96" s="4"/>
      <c r="AD96" s="6"/>
      <c r="AE96" s="6"/>
      <c r="AF96" s="6"/>
      <c r="AG96" s="6"/>
      <c r="AH96" s="6"/>
      <c r="AI96" s="6"/>
      <c r="AJ96" s="7"/>
      <c r="AK96" s="5"/>
      <c r="AL96" s="5"/>
      <c r="AM96" s="8"/>
      <c r="AN96" s="8"/>
      <c r="AO96" s="9"/>
    </row>
    <row r="97" spans="1:41" x14ac:dyDescent="0.2">
      <c r="A97" s="3"/>
      <c r="B97" s="3"/>
      <c r="C97" s="3"/>
      <c r="D97" s="12"/>
      <c r="E97" s="12"/>
      <c r="F97" s="12"/>
      <c r="G97" s="12"/>
      <c r="H97" s="12"/>
      <c r="I97" s="12"/>
      <c r="J97" s="12"/>
      <c r="K97" s="12"/>
      <c r="L97" s="12"/>
      <c r="M97" s="12"/>
      <c r="N97" s="12"/>
      <c r="O97" s="12"/>
      <c r="P97" s="13"/>
      <c r="Q97" s="13"/>
      <c r="R97" s="12"/>
      <c r="S97" s="12"/>
      <c r="T97" s="12"/>
      <c r="U97" s="12"/>
      <c r="V97" s="12"/>
      <c r="W97" s="12"/>
      <c r="X97" s="12"/>
      <c r="Y97" s="12"/>
      <c r="Z97" s="14"/>
      <c r="AA97" s="14"/>
      <c r="AB97" s="4"/>
      <c r="AC97" s="4"/>
      <c r="AD97" s="6"/>
      <c r="AE97" s="6"/>
      <c r="AF97" s="6"/>
      <c r="AG97" s="6"/>
      <c r="AH97" s="6"/>
      <c r="AI97" s="6"/>
      <c r="AJ97" s="7"/>
      <c r="AK97" s="5"/>
      <c r="AL97" s="5"/>
      <c r="AM97" s="8"/>
      <c r="AN97" s="8"/>
      <c r="AO97" s="9"/>
    </row>
    <row r="98" spans="1:41" x14ac:dyDescent="0.2">
      <c r="A98" s="3"/>
      <c r="B98" s="3"/>
      <c r="C98" s="3"/>
      <c r="D98" s="12"/>
      <c r="E98" s="12"/>
      <c r="F98" s="12"/>
      <c r="G98" s="12"/>
      <c r="H98" s="12"/>
      <c r="I98" s="12"/>
      <c r="J98" s="12"/>
      <c r="K98" s="12"/>
      <c r="L98" s="12"/>
      <c r="M98" s="12"/>
      <c r="N98" s="12"/>
      <c r="O98" s="12"/>
      <c r="P98" s="13"/>
      <c r="Q98" s="13"/>
      <c r="R98" s="12"/>
      <c r="S98" s="12"/>
      <c r="T98" s="12"/>
      <c r="U98" s="12"/>
      <c r="V98" s="12"/>
      <c r="W98" s="12"/>
      <c r="X98" s="12"/>
      <c r="Y98" s="12"/>
      <c r="Z98" s="14"/>
      <c r="AA98" s="14"/>
      <c r="AB98" s="4"/>
      <c r="AC98" s="4"/>
      <c r="AD98" s="6"/>
      <c r="AE98" s="6"/>
      <c r="AF98" s="6"/>
      <c r="AG98" s="6"/>
      <c r="AH98" s="6"/>
      <c r="AI98" s="6"/>
      <c r="AJ98" s="7"/>
      <c r="AK98" s="5"/>
      <c r="AL98" s="5"/>
      <c r="AM98" s="8"/>
      <c r="AN98" s="8"/>
      <c r="AO98" s="9"/>
    </row>
    <row r="99" spans="1:41" x14ac:dyDescent="0.2">
      <c r="A99" s="3"/>
      <c r="B99" s="3"/>
      <c r="C99" s="3"/>
      <c r="D99" s="12"/>
      <c r="E99" s="12"/>
      <c r="F99" s="12"/>
      <c r="G99" s="12"/>
      <c r="H99" s="12"/>
      <c r="I99" s="12"/>
      <c r="J99" s="12"/>
      <c r="K99" s="12"/>
      <c r="L99" s="12"/>
      <c r="M99" s="12"/>
      <c r="N99" s="12"/>
      <c r="O99" s="12"/>
      <c r="P99" s="13"/>
      <c r="Q99" s="13"/>
      <c r="R99" s="12"/>
      <c r="S99" s="12"/>
      <c r="T99" s="12"/>
      <c r="U99" s="12"/>
      <c r="V99" s="12"/>
      <c r="W99" s="12"/>
      <c r="X99" s="12"/>
      <c r="Y99" s="12"/>
      <c r="Z99" s="14"/>
      <c r="AA99" s="14"/>
      <c r="AB99" s="4"/>
      <c r="AC99" s="4"/>
      <c r="AD99" s="6"/>
      <c r="AE99" s="6"/>
      <c r="AF99" s="6"/>
      <c r="AG99" s="6"/>
      <c r="AH99" s="6"/>
      <c r="AI99" s="6"/>
      <c r="AJ99" s="7"/>
      <c r="AK99" s="5"/>
      <c r="AL99" s="5"/>
      <c r="AM99" s="8"/>
      <c r="AN99" s="8"/>
      <c r="AO99" s="9"/>
    </row>
    <row r="100" spans="1:41" x14ac:dyDescent="0.2">
      <c r="A100" s="3"/>
      <c r="B100" s="3"/>
      <c r="C100" s="3"/>
      <c r="D100" s="12"/>
      <c r="E100" s="12"/>
      <c r="F100" s="12"/>
      <c r="G100" s="12"/>
      <c r="H100" s="12"/>
      <c r="I100" s="12"/>
      <c r="J100" s="12"/>
      <c r="K100" s="12"/>
      <c r="L100" s="12"/>
      <c r="M100" s="12"/>
      <c r="N100" s="12"/>
      <c r="O100" s="12"/>
      <c r="P100" s="13"/>
      <c r="Q100" s="13"/>
      <c r="R100" s="12"/>
      <c r="S100" s="12"/>
      <c r="T100" s="12"/>
      <c r="U100" s="12"/>
      <c r="V100" s="12"/>
      <c r="W100" s="12"/>
      <c r="X100" s="12"/>
      <c r="Y100" s="12"/>
      <c r="Z100" s="14"/>
      <c r="AA100" s="14"/>
      <c r="AB100" s="4"/>
      <c r="AC100" s="4"/>
      <c r="AD100" s="6"/>
      <c r="AE100" s="6"/>
      <c r="AF100" s="6"/>
      <c r="AG100" s="6"/>
      <c r="AH100" s="6"/>
      <c r="AI100" s="6"/>
      <c r="AJ100" s="7"/>
      <c r="AK100" s="5"/>
      <c r="AL100" s="5"/>
      <c r="AM100" s="8"/>
      <c r="AN100" s="8"/>
      <c r="AO100" s="9"/>
    </row>
  </sheetData>
  <sheetProtection selectLockedCells="1"/>
  <mergeCells count="32">
    <mergeCell ref="AF2:AF3"/>
    <mergeCell ref="T2:U2"/>
    <mergeCell ref="Z2:AA2"/>
    <mergeCell ref="AB1:AC2"/>
    <mergeCell ref="R1:AA1"/>
    <mergeCell ref="AJ2:AJ3"/>
    <mergeCell ref="N2:O2"/>
    <mergeCell ref="AG2:AG3"/>
    <mergeCell ref="AH2:AH3"/>
    <mergeCell ref="R2:S2"/>
    <mergeCell ref="AD2:AD3"/>
    <mergeCell ref="AE2:AE3"/>
    <mergeCell ref="AL2:AL3"/>
    <mergeCell ref="AM2:AM3"/>
    <mergeCell ref="V2:W2"/>
    <mergeCell ref="AI2:AI3"/>
    <mergeCell ref="A1:A3"/>
    <mergeCell ref="B1:B3"/>
    <mergeCell ref="C1:C3"/>
    <mergeCell ref="AD1:AJ1"/>
    <mergeCell ref="D2:E2"/>
    <mergeCell ref="X2:Y2"/>
    <mergeCell ref="AO1:AO3"/>
    <mergeCell ref="D1:Q1"/>
    <mergeCell ref="L2:M2"/>
    <mergeCell ref="J2:K2"/>
    <mergeCell ref="H2:I2"/>
    <mergeCell ref="F2:G2"/>
    <mergeCell ref="P2:Q2"/>
    <mergeCell ref="AN1:AN3"/>
    <mergeCell ref="AK1:AM1"/>
    <mergeCell ref="AK2:AK3"/>
  </mergeCells>
  <phoneticPr fontId="0" type="noConversion"/>
  <conditionalFormatting sqref="B10:B100 B4">
    <cfRule type="expression" dxfId="23" priority="22">
      <formula>AND(NOT(ISBLANK($A4)),ISBLANK(B4))</formula>
    </cfRule>
  </conditionalFormatting>
  <conditionalFormatting sqref="C4:C100">
    <cfRule type="expression" dxfId="22" priority="21">
      <formula>AND(NOT(ISBLANK(A4)),ISBLANK(C4))</formula>
    </cfRule>
  </conditionalFormatting>
  <conditionalFormatting sqref="D4:D100 F4:F12 H4:H12 J4:J12 L4:L12 N4:N12 R4:R12 T4:T12 V4:V12 X4:X12">
    <cfRule type="expression" dxfId="21" priority="20">
      <formula>AND(NOT(ISBLANK(E4)),ISBLANK(D4))</formula>
    </cfRule>
  </conditionalFormatting>
  <conditionalFormatting sqref="E4:E100 W4:W12 G4:G12 I4:I12 K4:K12 M4:M12 O4:O12 S4:S12 U4:U12 Y4:Y12">
    <cfRule type="expression" dxfId="20" priority="19">
      <formula>AND(NOT(ISBLANK(D4)),ISBLANK(E4))</formula>
    </cfRule>
  </conditionalFormatting>
  <conditionalFormatting sqref="F13:F100">
    <cfRule type="expression" dxfId="19" priority="18">
      <formula>AND(NOT(ISBLANK(G13)),ISBLANK(F13))</formula>
    </cfRule>
  </conditionalFormatting>
  <conditionalFormatting sqref="G13:G100">
    <cfRule type="expression" dxfId="18" priority="17">
      <formula>AND(NOT(ISBLANK(F13)),ISBLANK(G13))</formula>
    </cfRule>
  </conditionalFormatting>
  <conditionalFormatting sqref="H13:H100">
    <cfRule type="expression" dxfId="17" priority="16">
      <formula>AND(NOT(ISBLANK(I13)),ISBLANK(H13))</formula>
    </cfRule>
  </conditionalFormatting>
  <conditionalFormatting sqref="I13:I100">
    <cfRule type="expression" dxfId="16" priority="15">
      <formula>AND(NOT(ISBLANK(H13)),ISBLANK(I13))</formula>
    </cfRule>
  </conditionalFormatting>
  <conditionalFormatting sqref="J13:J100">
    <cfRule type="expression" dxfId="15" priority="14">
      <formula>AND(NOT(ISBLANK(K13)),ISBLANK(J13))</formula>
    </cfRule>
  </conditionalFormatting>
  <conditionalFormatting sqref="K13:K100">
    <cfRule type="expression" dxfId="14" priority="13">
      <formula>AND(NOT(ISBLANK(J13)),ISBLANK(K13))</formula>
    </cfRule>
  </conditionalFormatting>
  <conditionalFormatting sqref="L13:L100">
    <cfRule type="expression" dxfId="13" priority="12">
      <formula>AND(NOT(ISBLANK(M13)),ISBLANK(L13))</formula>
    </cfRule>
  </conditionalFormatting>
  <conditionalFormatting sqref="M13:M100">
    <cfRule type="expression" dxfId="12" priority="11">
      <formula>AND(NOT(ISBLANK(L13)),ISBLANK(M13))</formula>
    </cfRule>
  </conditionalFormatting>
  <conditionalFormatting sqref="N13:N100">
    <cfRule type="expression" dxfId="11" priority="10">
      <formula>AND(NOT(ISBLANK(O13)),ISBLANK(N13))</formula>
    </cfRule>
  </conditionalFormatting>
  <conditionalFormatting sqref="O13:O100">
    <cfRule type="expression" dxfId="10" priority="9">
      <formula>AND(NOT(ISBLANK(N13)),ISBLANK(O13))</formula>
    </cfRule>
  </conditionalFormatting>
  <conditionalFormatting sqref="R13:R100">
    <cfRule type="expression" dxfId="9" priority="8">
      <formula>AND(NOT(ISBLANK(S13)),ISBLANK(R13))</formula>
    </cfRule>
  </conditionalFormatting>
  <conditionalFormatting sqref="S13:S100">
    <cfRule type="expression" dxfId="8" priority="7">
      <formula>AND(NOT(ISBLANK(R13)),ISBLANK(S13))</formula>
    </cfRule>
  </conditionalFormatting>
  <conditionalFormatting sqref="T13:T100">
    <cfRule type="expression" dxfId="7" priority="6">
      <formula>AND(NOT(ISBLANK(U13)),ISBLANK(T13))</formula>
    </cfRule>
  </conditionalFormatting>
  <conditionalFormatting sqref="U13:U100">
    <cfRule type="expression" dxfId="6" priority="5">
      <formula>AND(NOT(ISBLANK(T13)),ISBLANK(U13))</formula>
    </cfRule>
  </conditionalFormatting>
  <conditionalFormatting sqref="V13:V100">
    <cfRule type="expression" dxfId="5" priority="4">
      <formula>AND(NOT(ISBLANK(W13)),ISBLANK(V13))</formula>
    </cfRule>
  </conditionalFormatting>
  <conditionalFormatting sqref="W13:W100">
    <cfRule type="expression" dxfId="4" priority="3">
      <formula>AND(NOT(ISBLANK(V13)),ISBLANK(W13))</formula>
    </cfRule>
  </conditionalFormatting>
  <conditionalFormatting sqref="X13:X100">
    <cfRule type="expression" dxfId="3" priority="2">
      <formula>AND(NOT(ISBLANK(Y13)),ISBLANK(X13))</formula>
    </cfRule>
  </conditionalFormatting>
  <conditionalFormatting sqref="Y13:Y100">
    <cfRule type="expression" dxfId="2" priority="1">
      <formula>AND(NOT(ISBLANK(X13)),ISBLANK(Y13))</formula>
    </cfRule>
  </conditionalFormatting>
  <conditionalFormatting sqref="B5:B8">
    <cfRule type="expression" dxfId="1" priority="45" stopIfTrue="1">
      <formula>AND(NOT(ISBLANK($A3)),ISBLANK(B5))</formula>
    </cfRule>
  </conditionalFormatting>
  <conditionalFormatting sqref="B9">
    <cfRule type="expression" dxfId="0" priority="46" stopIfTrue="1">
      <formula>AND(NOT(ISBLANK($A8)),ISBLANK(B9))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G4:G100 I4:I100 K4:K100 O4:O100 U4:U100 W4:W100 Y4:Y100 S4:S100 E4:E100 M4:M100">
      <formula1>E4&lt;=D4</formula1>
    </dataValidation>
    <dataValidation type="custom" allowBlank="1" showInputMessage="1" showErrorMessage="1" errorTitle="Headcount" error="The value entered in the headcount field must be greater than or equal to the value entered in the FTE field." sqref="H4:H100 J4:J100 L4:L100 N4:N100 T4:T100 V4:V100 X4:X100 R4:R100 D4:D100 F4:F100">
      <formula1>D4&gt;=E4</formula1>
    </dataValidation>
    <dataValidation operator="lessThanOrEqual" allowBlank="1" showInputMessage="1" showErrorMessage="1" error="FTE cannot be greater than Headcount_x000a_" sqref="AO6:AO65536 R101:AN65536 AO1 P4:Q65536 R1 A1:C1 P2 A101:O65536 AB1 AB3:AC100 AP1:IV3 AP13:IV65536 AO4 AQ4:IV12 AP4:AP11"/>
    <dataValidation type="decimal" operator="greaterThan" allowBlank="1" showInputMessage="1" showErrorMessage="1" sqref="AK13:AL100 AD13:AI10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November 2012</vt:lpstr>
      <vt:lpstr>'November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