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 firstSheet="1" activeTab="1"/>
  </bookViews>
  <sheets>
    <sheet name="COMPREHENSIVE BUDGET" sheetId="1" state="hidden" r:id="rId1"/>
    <sheet name="Skills" sheetId="3" r:id="rId2"/>
    <sheet name="Degree" sheetId="4" r:id="rId3"/>
  </sheets>
  <definedNames>
    <definedName name="_xlnm._FilterDatabase" localSheetId="0" hidden="1">'COMPREHENSIVE BUDGET'!$B$6:$L$6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2" i="1" l="1"/>
  <c r="I72" i="1"/>
  <c r="H72" i="1"/>
  <c r="K71" i="1"/>
  <c r="F71" i="1"/>
  <c r="G71" i="1" s="1"/>
  <c r="K70" i="1"/>
  <c r="F70" i="1"/>
  <c r="G70" i="1" s="1"/>
  <c r="K69" i="1"/>
  <c r="G69" i="1"/>
  <c r="F69" i="1"/>
  <c r="K68" i="1"/>
  <c r="G68" i="1"/>
  <c r="F68" i="1"/>
  <c r="K67" i="1"/>
  <c r="F67" i="1"/>
  <c r="G67" i="1" s="1"/>
  <c r="K66" i="1"/>
  <c r="F66" i="1"/>
  <c r="G66" i="1" s="1"/>
  <c r="K65" i="1"/>
  <c r="F65" i="1"/>
  <c r="G65" i="1" s="1"/>
  <c r="K64" i="1"/>
  <c r="F64" i="1"/>
  <c r="G64" i="1" s="1"/>
  <c r="J62" i="1"/>
  <c r="I62" i="1"/>
  <c r="H62" i="1"/>
  <c r="K61" i="1"/>
  <c r="F61" i="1"/>
  <c r="G61" i="1" s="1"/>
  <c r="K60" i="1"/>
  <c r="K62" i="1" s="1"/>
  <c r="F60" i="1"/>
  <c r="G60" i="1" s="1"/>
  <c r="J58" i="1"/>
  <c r="I58" i="1"/>
  <c r="H58" i="1"/>
  <c r="K57" i="1"/>
  <c r="K56" i="1"/>
  <c r="F56" i="1"/>
  <c r="G56" i="1" s="1"/>
  <c r="K55" i="1"/>
  <c r="F55" i="1"/>
  <c r="G55" i="1" s="1"/>
  <c r="K54" i="1"/>
  <c r="K58" i="1" s="1"/>
  <c r="G54" i="1"/>
  <c r="F54" i="1"/>
  <c r="J52" i="1"/>
  <c r="I52" i="1"/>
  <c r="H52" i="1"/>
  <c r="K51" i="1"/>
  <c r="F51" i="1"/>
  <c r="G51" i="1" s="1"/>
  <c r="K50" i="1"/>
  <c r="G50" i="1"/>
  <c r="F50" i="1"/>
  <c r="J48" i="1"/>
  <c r="I48" i="1"/>
  <c r="H48" i="1"/>
  <c r="K47" i="1"/>
  <c r="F47" i="1"/>
  <c r="G47" i="1" s="1"/>
  <c r="K46" i="1"/>
  <c r="G46" i="1"/>
  <c r="F46" i="1"/>
  <c r="J44" i="1"/>
  <c r="I44" i="1"/>
  <c r="H44" i="1"/>
  <c r="K43" i="1"/>
  <c r="F43" i="1"/>
  <c r="G43" i="1" s="1"/>
  <c r="K42" i="1"/>
  <c r="G42" i="1"/>
  <c r="F42" i="1"/>
  <c r="K41" i="1"/>
  <c r="F41" i="1"/>
  <c r="G41" i="1" s="1"/>
  <c r="K40" i="1"/>
  <c r="F40" i="1"/>
  <c r="G40" i="1" s="1"/>
  <c r="K39" i="1"/>
  <c r="F39" i="1"/>
  <c r="G39" i="1" s="1"/>
  <c r="K38" i="1"/>
  <c r="F38" i="1"/>
  <c r="G38" i="1" s="1"/>
  <c r="K37" i="1"/>
  <c r="F37" i="1"/>
  <c r="J35" i="1"/>
  <c r="I35" i="1"/>
  <c r="H35" i="1"/>
  <c r="K34" i="1"/>
  <c r="F34" i="1"/>
  <c r="G34" i="1" s="1"/>
  <c r="K33" i="1"/>
  <c r="F33" i="1"/>
  <c r="G33" i="1" s="1"/>
  <c r="K32" i="1"/>
  <c r="G32" i="1"/>
  <c r="F32" i="1"/>
  <c r="K31" i="1"/>
  <c r="F31" i="1"/>
  <c r="G31" i="1" s="1"/>
  <c r="K30" i="1"/>
  <c r="G30" i="1"/>
  <c r="F30" i="1"/>
  <c r="K29" i="1"/>
  <c r="F29" i="1"/>
  <c r="G29" i="1" s="1"/>
  <c r="K28" i="1"/>
  <c r="F28" i="1"/>
  <c r="G28" i="1" s="1"/>
  <c r="K27" i="1"/>
  <c r="F27" i="1"/>
  <c r="G27" i="1" s="1"/>
  <c r="K26" i="1"/>
  <c r="F26" i="1"/>
  <c r="G26" i="1" s="1"/>
  <c r="K25" i="1"/>
  <c r="F25" i="1"/>
  <c r="G25" i="1" s="1"/>
  <c r="K24" i="1"/>
  <c r="G24" i="1"/>
  <c r="F24" i="1"/>
  <c r="K23" i="1"/>
  <c r="F23" i="1"/>
  <c r="G23" i="1" s="1"/>
  <c r="K22" i="1"/>
  <c r="G22" i="1"/>
  <c r="F22" i="1"/>
  <c r="K21" i="1"/>
  <c r="F21" i="1"/>
  <c r="G21" i="1" s="1"/>
  <c r="K20" i="1"/>
  <c r="F20" i="1"/>
  <c r="G20" i="1" s="1"/>
  <c r="K19" i="1"/>
  <c r="F19" i="1"/>
  <c r="G19" i="1" s="1"/>
  <c r="K18" i="1"/>
  <c r="F18" i="1"/>
  <c r="G18" i="1" s="1"/>
  <c r="J16" i="1"/>
  <c r="I16" i="1"/>
  <c r="H16" i="1"/>
  <c r="K15" i="1"/>
  <c r="F15" i="1"/>
  <c r="G15" i="1" s="1"/>
  <c r="K14" i="1"/>
  <c r="F14" i="1"/>
  <c r="G14" i="1" s="1"/>
  <c r="K13" i="1"/>
  <c r="F13" i="1"/>
  <c r="G13" i="1" s="1"/>
  <c r="K12" i="1"/>
  <c r="F12" i="1"/>
  <c r="G12" i="1" s="1"/>
  <c r="K11" i="1"/>
  <c r="F11" i="1"/>
  <c r="G11" i="1" s="1"/>
  <c r="K10" i="1"/>
  <c r="G10" i="1"/>
  <c r="F10" i="1"/>
  <c r="K9" i="1"/>
  <c r="F9" i="1"/>
  <c r="G9" i="1" s="1"/>
  <c r="K8" i="1"/>
  <c r="F8" i="1"/>
  <c r="G8" i="1" s="1"/>
  <c r="K16" i="1" l="1"/>
  <c r="K35" i="1"/>
  <c r="F44" i="1"/>
  <c r="G44" i="1" s="1"/>
  <c r="F72" i="1"/>
  <c r="G72" i="1" s="1"/>
  <c r="K48" i="1"/>
  <c r="K52" i="1"/>
  <c r="K44" i="1"/>
  <c r="K72" i="1"/>
  <c r="F16" i="1"/>
  <c r="G37" i="1"/>
  <c r="F35" i="1"/>
  <c r="G35" i="1" s="1"/>
  <c r="G16" i="1" l="1"/>
  <c r="F73" i="1"/>
  <c r="G73" i="1" s="1"/>
</calcChain>
</file>

<file path=xl/sharedStrings.xml><?xml version="1.0" encoding="utf-8"?>
<sst xmlns="http://schemas.openxmlformats.org/spreadsheetml/2006/main" count="155" uniqueCount="136">
  <si>
    <t>PARTICULARS</t>
  </si>
  <si>
    <t>DESCRIPTION</t>
  </si>
  <si>
    <t>QTY</t>
  </si>
  <si>
    <t>U.COST</t>
  </si>
  <si>
    <t>KSH</t>
  </si>
  <si>
    <t>USD</t>
  </si>
  <si>
    <t>CROWN DATA ANALYSIS AND CONSULTANCY LTD</t>
  </si>
  <si>
    <t xml:space="preserve">      P.O BOX 217 TURBO</t>
  </si>
  <si>
    <t>ELDORET-KENYA</t>
  </si>
  <si>
    <t>Bricks labor cost 1</t>
  </si>
  <si>
    <t>Payment for loading, Offloading and arranging of bricks 0n 31/12/2018</t>
  </si>
  <si>
    <t>BUSINESS PERMIT</t>
  </si>
  <si>
    <t>Business permit for the year 2019 obtained at County offices</t>
  </si>
  <si>
    <t>TRANSPORT</t>
  </si>
  <si>
    <t>PRINTER</t>
  </si>
  <si>
    <t>EPSON L382. IT HAS A SCANNER AND PHOTOCOPY</t>
  </si>
  <si>
    <t>EPSON L800 PRINTER, IT PRINTS UPTO 6 COLOURS</t>
  </si>
  <si>
    <t>HP LASER JET M 130A PRINTER WHITE</t>
  </si>
  <si>
    <t>COMPUTER</t>
  </si>
  <si>
    <t>HP 500GB HARD DISK, 19 INCH SCREEN AND 4GB RAM</t>
  </si>
  <si>
    <t>EXTERNAL DRIVE</t>
  </si>
  <si>
    <t>EXTERNAL STORAGE, 1 TB</t>
  </si>
  <si>
    <t>HEADSETS</t>
  </si>
  <si>
    <t>COMMUNICATION VIA INTERNET LIKE SKYPE</t>
  </si>
  <si>
    <t xml:space="preserve">SPEAKERS </t>
  </si>
  <si>
    <t>TO CONNECT AS A PERIPHERAL FOR SOUND IN CASE OF A CONFERENCE CALL</t>
  </si>
  <si>
    <t>PHONE</t>
  </si>
  <si>
    <t>OPPO A83 5.7 SCREEN, 13MEGA PIXELS RR CAMERA, 4 GB RAM AND 32 GB STORAGE</t>
  </si>
  <si>
    <t>SCANNER</t>
  </si>
  <si>
    <t>HP SCAN JET PRO 2500</t>
  </si>
  <si>
    <t>DIGITAL BANNER</t>
  </si>
  <si>
    <t>ELECTRONICS</t>
  </si>
  <si>
    <t>SIGN POST</t>
  </si>
  <si>
    <t>SUB-TOTAL</t>
  </si>
  <si>
    <t>LEGAL AND MARKETING DEPARTMENT</t>
  </si>
  <si>
    <t>EMPLOYEE ID CARDS</t>
  </si>
  <si>
    <t>For Identification</t>
  </si>
  <si>
    <t>BROCURES</t>
  </si>
  <si>
    <t>For adverting/ marketing of company products</t>
  </si>
  <si>
    <t>FINANCE DEPARTMENT</t>
  </si>
  <si>
    <t>RECEIPT BOOK</t>
  </si>
  <si>
    <t>PAYMENT VOUCHER</t>
  </si>
  <si>
    <t>COMPANY STAMP</t>
  </si>
  <si>
    <t>For acknowledgement of cash to clients</t>
  </si>
  <si>
    <t>To authorise payment for products and services</t>
  </si>
  <si>
    <t>For rubber stamps</t>
  </si>
  <si>
    <t xml:space="preserve">INVOICE </t>
  </si>
  <si>
    <t>Used for clearance reminder to clients with debts</t>
  </si>
  <si>
    <t>To be used on official documents to prove their aunthenticity</t>
  </si>
  <si>
    <t>COMPANY T-SHIRTS</t>
  </si>
  <si>
    <t>BUSINESS CARDS</t>
  </si>
  <si>
    <t>For contact information</t>
  </si>
  <si>
    <t>SECURITY AND MANAGEMENT</t>
  </si>
  <si>
    <t>FURNITURE</t>
  </si>
  <si>
    <t>OFFICE TABLE</t>
  </si>
  <si>
    <t>Office desk of best quality look with lockers</t>
  </si>
  <si>
    <t>CLIENTS OFFICE CHAIR</t>
  </si>
  <si>
    <t>This is for Clients that come for services in our offices</t>
  </si>
  <si>
    <t>MATRESSES</t>
  </si>
  <si>
    <t>BEDSHEETS</t>
  </si>
  <si>
    <t>Single bed matresses which measures 38 inches by 75 inches</t>
  </si>
  <si>
    <t>MOSQUITO NETS</t>
  </si>
  <si>
    <t>PILLOWS</t>
  </si>
  <si>
    <t>Single bed sheets which measures 38 inches by 75 inches</t>
  </si>
  <si>
    <t>Well treated mosquito nets to protect against mosquitoes</t>
  </si>
  <si>
    <t>BEDDINGS</t>
  </si>
  <si>
    <t xml:space="preserve">SECURITY </t>
  </si>
  <si>
    <t>PADLOCKS</t>
  </si>
  <si>
    <t>SECURITY LIGHTS</t>
  </si>
  <si>
    <t>For both branches to safeguard all premises</t>
  </si>
  <si>
    <t>To safeguard against and provision of lights</t>
  </si>
  <si>
    <t xml:space="preserve">OFFICE </t>
  </si>
  <si>
    <t>To cater for all above in this security department</t>
  </si>
  <si>
    <t>FRAMES</t>
  </si>
  <si>
    <t>Sealing of business permit and Certificate to allow them hang in the office</t>
  </si>
  <si>
    <t>To cater for the processing of all activities in this department/section</t>
  </si>
  <si>
    <t>In case of relocation plus the current house</t>
  </si>
  <si>
    <t>UTILITIES- POWER</t>
  </si>
  <si>
    <t>ESTIMATED POWER USAGE FOR ALL BRANCHES</t>
  </si>
  <si>
    <t>UTILITIES-WATER</t>
  </si>
  <si>
    <t>ESTIMATED WATER USAGE FOR ALL BRANCHES</t>
  </si>
  <si>
    <t>CONSTRUCTION</t>
  </si>
  <si>
    <t>Office construction</t>
  </si>
  <si>
    <t>HOUSE + RENT</t>
  </si>
  <si>
    <t>RESEARCH</t>
  </si>
  <si>
    <t>Research and Development</t>
  </si>
  <si>
    <t>GRAND TOTAL</t>
  </si>
  <si>
    <t>SALARIES AND WAGES</t>
  </si>
  <si>
    <t>Payments to all employees</t>
  </si>
  <si>
    <t>DATA BUNDLES</t>
  </si>
  <si>
    <t>Estimated data consumption cost for all branches</t>
  </si>
  <si>
    <t>KRA</t>
  </si>
  <si>
    <t>KRA returns</t>
  </si>
  <si>
    <t>RECRUITMENT</t>
  </si>
  <si>
    <t>WEBSITE</t>
  </si>
  <si>
    <t>To cater for recruitment costs</t>
  </si>
  <si>
    <t>Website development costs</t>
  </si>
  <si>
    <t>STATIONERY</t>
  </si>
  <si>
    <t>PAPERS, BOOKS, PENS, AMONG OTHERS</t>
  </si>
  <si>
    <t>STAMP PAD</t>
  </si>
  <si>
    <t>ROUTER  BATTERY</t>
  </si>
  <si>
    <t>HUAWEI TYPE</t>
  </si>
  <si>
    <t>POWER BANKS</t>
  </si>
  <si>
    <t>SOLAR LIGHTS</t>
  </si>
  <si>
    <t>TO BE USED IN ELDORET</t>
  </si>
  <si>
    <t>USB TRANSFER CABLES</t>
  </si>
  <si>
    <t>CONNECTING ROUTER AND DATA TRANSFER</t>
  </si>
  <si>
    <t>EXTENSION CABLES</t>
  </si>
  <si>
    <t>POWER KING</t>
  </si>
  <si>
    <t>POINTS</t>
  </si>
  <si>
    <t>ALLAN</t>
  </si>
  <si>
    <t>MARVIN</t>
  </si>
  <si>
    <t>KLIFF</t>
  </si>
  <si>
    <t>BUDGET VOTING POINTS</t>
  </si>
  <si>
    <t>AVERAGE</t>
  </si>
  <si>
    <t>STATUS</t>
  </si>
  <si>
    <t>Skill</t>
  </si>
  <si>
    <t>Level</t>
  </si>
  <si>
    <t xml:space="preserve"> Tableau Desktop</t>
  </si>
  <si>
    <t>Tableau Server</t>
  </si>
  <si>
    <t>SQL</t>
  </si>
  <si>
    <t>JIRA</t>
  </si>
  <si>
    <t>ETL</t>
  </si>
  <si>
    <t>Python</t>
  </si>
  <si>
    <t>Power BI</t>
  </si>
  <si>
    <t>Degree</t>
  </si>
  <si>
    <t>Text</t>
  </si>
  <si>
    <t>GPA</t>
  </si>
  <si>
    <t>High School</t>
  </si>
  <si>
    <t>Bachelors</t>
  </si>
  <si>
    <t>Masters</t>
  </si>
  <si>
    <t>Initial Career</t>
  </si>
  <si>
    <t>Career</t>
  </si>
  <si>
    <t xml:space="preserve">Chris Maghas Tableau Public Profile </t>
  </si>
  <si>
    <t>SAS</t>
  </si>
  <si>
    <t>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</si>
</sst>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2B2B2B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rgb="FF2B2B2B"/>
      <name val="Times New Roman"/>
      <family val="1"/>
    </font>
    <font>
      <sz val="12"/>
      <name val="Times New Roman"/>
      <family val="1"/>
    </font>
    <font>
      <sz val="12"/>
      <color rgb="FF000000"/>
      <name val="Cambria"/>
      <family val="1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b/>
      <sz val="12"/>
      <name val="Cambria"/>
      <family val="1"/>
      <scheme val="major"/>
    </font>
    <font>
      <b/>
      <sz val="16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0" fillId="3" borderId="0" xfId="0" applyFill="1"/>
    <xf numFmtId="0" fontId="0" fillId="0" borderId="0" xfId="0" applyBorder="1"/>
    <xf numFmtId="0" fontId="4" fillId="4" borderId="0" xfId="0" applyFont="1" applyFill="1" applyAlignment="1">
      <alignment horizontal="center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1" fontId="6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0" fontId="8" fillId="6" borderId="1" xfId="0" applyFont="1" applyFill="1" applyBorder="1" applyAlignment="1">
      <alignment vertic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right"/>
    </xf>
    <xf numFmtId="1" fontId="9" fillId="6" borderId="1" xfId="0" applyNumberFormat="1" applyFont="1" applyFill="1" applyBorder="1" applyAlignment="1">
      <alignment horizontal="right"/>
    </xf>
    <xf numFmtId="164" fontId="9" fillId="6" borderId="1" xfId="0" applyNumberFormat="1" applyFont="1" applyFill="1" applyBorder="1" applyAlignment="1">
      <alignment horizontal="right"/>
    </xf>
    <xf numFmtId="0" fontId="3" fillId="0" borderId="1" xfId="0" applyFont="1" applyBorder="1"/>
    <xf numFmtId="0" fontId="3" fillId="10" borderId="1" xfId="0" applyFont="1" applyFill="1" applyBorder="1"/>
    <xf numFmtId="1" fontId="6" fillId="10" borderId="1" xfId="0" applyNumberFormat="1" applyFont="1" applyFill="1" applyBorder="1" applyAlignment="1">
      <alignment horizontal="right"/>
    </xf>
    <xf numFmtId="164" fontId="6" fillId="10" borderId="1" xfId="0" applyNumberFormat="1" applyFont="1" applyFill="1" applyBorder="1" applyAlignment="1">
      <alignment horizontal="right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right"/>
    </xf>
    <xf numFmtId="164" fontId="7" fillId="0" borderId="1" xfId="0" applyNumberFormat="1" applyFont="1" applyFill="1" applyBorder="1" applyAlignment="1">
      <alignment horizontal="right"/>
    </xf>
    <xf numFmtId="0" fontId="1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right" vertical="center"/>
    </xf>
    <xf numFmtId="2" fontId="12" fillId="0" borderId="1" xfId="0" applyNumberFormat="1" applyFont="1" applyFill="1" applyBorder="1" applyAlignment="1">
      <alignment horizontal="right" vertical="center"/>
    </xf>
    <xf numFmtId="0" fontId="2" fillId="6" borderId="1" xfId="0" applyFont="1" applyFill="1" applyBorder="1"/>
    <xf numFmtId="1" fontId="5" fillId="6" borderId="1" xfId="0" applyNumberFormat="1" applyFont="1" applyFill="1" applyBorder="1" applyAlignment="1">
      <alignment horizontal="right"/>
    </xf>
    <xf numFmtId="164" fontId="5" fillId="6" borderId="1" xfId="0" applyNumberFormat="1" applyFont="1" applyFill="1" applyBorder="1" applyAlignment="1">
      <alignment horizontal="right"/>
    </xf>
    <xf numFmtId="1" fontId="12" fillId="0" borderId="1" xfId="0" applyNumberFormat="1" applyFont="1" applyFill="1" applyBorder="1" applyAlignment="1">
      <alignment horizontal="right" vertical="center"/>
    </xf>
    <xf numFmtId="1" fontId="12" fillId="0" borderId="1" xfId="0" applyNumberFormat="1" applyFont="1" applyFill="1" applyBorder="1" applyAlignment="1">
      <alignment horizontal="right"/>
    </xf>
    <xf numFmtId="0" fontId="4" fillId="4" borderId="0" xfId="0" applyFont="1" applyFill="1" applyAlignment="1">
      <alignment horizontal="center"/>
    </xf>
    <xf numFmtId="0" fontId="5" fillId="7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1" fontId="5" fillId="2" borderId="1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center"/>
    </xf>
    <xf numFmtId="0" fontId="0" fillId="11" borderId="1" xfId="0" applyFill="1" applyBorder="1"/>
    <xf numFmtId="0" fontId="5" fillId="7" borderId="1" xfId="0" applyFont="1" applyFill="1" applyBorder="1" applyAlignment="1">
      <alignment horizontal="center"/>
    </xf>
    <xf numFmtId="0" fontId="0" fillId="3" borderId="1" xfId="0" applyFill="1" applyBorder="1"/>
    <xf numFmtId="49" fontId="0" fillId="0" borderId="1" xfId="0" applyNumberFormat="1" applyBorder="1"/>
    <xf numFmtId="49" fontId="2" fillId="10" borderId="1" xfId="0" applyNumberFormat="1" applyFont="1" applyFill="1" applyBorder="1"/>
    <xf numFmtId="0" fontId="2" fillId="10" borderId="1" xfId="0" applyFont="1" applyFill="1" applyBorder="1"/>
    <xf numFmtId="0" fontId="0" fillId="0" borderId="1" xfId="0" applyBorder="1"/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0" fillId="0" borderId="1" xfId="0" applyNumberFormat="1" applyFill="1" applyBorder="1"/>
    <xf numFmtId="49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5" borderId="1" xfId="0" applyFill="1" applyBorder="1"/>
    <xf numFmtId="0" fontId="2" fillId="9" borderId="1" xfId="0" applyFont="1" applyFill="1" applyBorder="1"/>
    <xf numFmtId="0" fontId="3" fillId="9" borderId="1" xfId="0" applyFont="1" applyFill="1" applyBorder="1"/>
    <xf numFmtId="165" fontId="5" fillId="9" borderId="1" xfId="1" applyNumberFormat="1" applyFont="1" applyFill="1" applyBorder="1" applyAlignment="1">
      <alignment horizontal="right"/>
    </xf>
    <xf numFmtId="1" fontId="13" fillId="0" borderId="1" xfId="0" applyNumberFormat="1" applyFont="1" applyFill="1" applyBorder="1" applyAlignment="1">
      <alignment horizontal="right"/>
    </xf>
    <xf numFmtId="1" fontId="5" fillId="7" borderId="1" xfId="0" applyNumberFormat="1" applyFont="1" applyFill="1" applyBorder="1" applyAlignment="1">
      <alignment horizontal="left"/>
    </xf>
    <xf numFmtId="1" fontId="13" fillId="10" borderId="1" xfId="0" applyNumberFormat="1" applyFont="1" applyFill="1" applyBorder="1" applyAlignment="1">
      <alignment horizontal="right"/>
    </xf>
    <xf numFmtId="1" fontId="10" fillId="8" borderId="1" xfId="0" applyNumberFormat="1" applyFont="1" applyFill="1" applyBorder="1" applyAlignment="1">
      <alignment horizontal="left" vertical="center"/>
    </xf>
    <xf numFmtId="1" fontId="14" fillId="0" borderId="1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>
      <alignment horizontal="right" vertical="center"/>
    </xf>
    <xf numFmtId="0" fontId="2" fillId="12" borderId="1" xfId="0" applyFont="1" applyFill="1" applyBorder="1"/>
    <xf numFmtId="0" fontId="3" fillId="12" borderId="1" xfId="0" applyFont="1" applyFill="1" applyBorder="1"/>
    <xf numFmtId="0" fontId="7" fillId="12" borderId="1" xfId="0" applyFont="1" applyFill="1" applyBorder="1" applyAlignment="1">
      <alignment horizontal="right"/>
    </xf>
    <xf numFmtId="1" fontId="6" fillId="12" borderId="1" xfId="0" applyNumberFormat="1" applyFont="1" applyFill="1" applyBorder="1" applyAlignment="1">
      <alignment horizontal="right"/>
    </xf>
    <xf numFmtId="164" fontId="6" fillId="12" borderId="1" xfId="0" applyNumberFormat="1" applyFont="1" applyFill="1" applyBorder="1" applyAlignment="1">
      <alignment horizontal="right"/>
    </xf>
    <xf numFmtId="1" fontId="13" fillId="12" borderId="1" xfId="0" applyNumberFormat="1" applyFont="1" applyFill="1" applyBorder="1" applyAlignment="1">
      <alignment horizontal="right"/>
    </xf>
    <xf numFmtId="0" fontId="10" fillId="12" borderId="1" xfId="0" applyFont="1" applyFill="1" applyBorder="1" applyAlignment="1">
      <alignment horizontal="left" vertical="center"/>
    </xf>
    <xf numFmtId="0" fontId="12" fillId="12" borderId="1" xfId="0" applyFont="1" applyFill="1" applyBorder="1" applyAlignment="1">
      <alignment horizontal="right" vertical="center"/>
    </xf>
    <xf numFmtId="2" fontId="10" fillId="12" borderId="1" xfId="0" applyNumberFormat="1" applyFont="1" applyFill="1" applyBorder="1" applyAlignment="1">
      <alignment horizontal="right" vertical="center"/>
    </xf>
    <xf numFmtId="1" fontId="16" fillId="12" borderId="1" xfId="0" applyNumberFormat="1" applyFont="1" applyFill="1" applyBorder="1" applyAlignment="1">
      <alignment horizontal="left" vertical="center"/>
    </xf>
    <xf numFmtId="1" fontId="10" fillId="12" borderId="1" xfId="0" applyNumberFormat="1" applyFont="1" applyFill="1" applyBorder="1" applyAlignment="1">
      <alignment horizontal="right" vertical="center"/>
    </xf>
    <xf numFmtId="0" fontId="12" fillId="13" borderId="1" xfId="0" applyFont="1" applyFill="1" applyBorder="1" applyAlignment="1">
      <alignment horizontal="left" vertical="center"/>
    </xf>
    <xf numFmtId="0" fontId="12" fillId="13" borderId="1" xfId="0" applyFont="1" applyFill="1" applyBorder="1" applyAlignment="1">
      <alignment horizontal="right" vertical="center"/>
    </xf>
    <xf numFmtId="2" fontId="12" fillId="13" borderId="1" xfId="0" applyNumberFormat="1" applyFont="1" applyFill="1" applyBorder="1" applyAlignment="1">
      <alignment horizontal="right" vertical="center"/>
    </xf>
    <xf numFmtId="1" fontId="15" fillId="13" borderId="1" xfId="0" applyNumberFormat="1" applyFont="1" applyFill="1" applyBorder="1" applyAlignment="1">
      <alignment horizontal="right" vertical="center"/>
    </xf>
    <xf numFmtId="1" fontId="12" fillId="13" borderId="1" xfId="0" applyNumberFormat="1" applyFont="1" applyFill="1" applyBorder="1" applyAlignment="1">
      <alignment horizontal="right" vertical="center"/>
    </xf>
    <xf numFmtId="0" fontId="3" fillId="13" borderId="1" xfId="0" applyFont="1" applyFill="1" applyBorder="1"/>
    <xf numFmtId="0" fontId="7" fillId="13" borderId="1" xfId="0" applyFont="1" applyFill="1" applyBorder="1" applyAlignment="1">
      <alignment horizontal="right"/>
    </xf>
    <xf numFmtId="1" fontId="6" fillId="13" borderId="1" xfId="0" applyNumberFormat="1" applyFont="1" applyFill="1" applyBorder="1" applyAlignment="1">
      <alignment horizontal="right"/>
    </xf>
    <xf numFmtId="164" fontId="6" fillId="13" borderId="1" xfId="0" applyNumberFormat="1" applyFont="1" applyFill="1" applyBorder="1" applyAlignment="1">
      <alignment horizontal="right"/>
    </xf>
    <xf numFmtId="1" fontId="13" fillId="13" borderId="1" xfId="0" applyNumberFormat="1" applyFont="1" applyFill="1" applyBorder="1" applyAlignment="1">
      <alignment horizontal="right"/>
    </xf>
    <xf numFmtId="0" fontId="5" fillId="7" borderId="1" xfId="0" applyFont="1" applyFill="1" applyBorder="1" applyAlignment="1">
      <alignment horizontal="left"/>
    </xf>
    <xf numFmtId="0" fontId="9" fillId="11" borderId="1" xfId="0" applyFont="1" applyFill="1" applyBorder="1"/>
    <xf numFmtId="0" fontId="10" fillId="8" borderId="1" xfId="0" applyFont="1" applyFill="1" applyBorder="1" applyAlignment="1">
      <alignment horizontal="left" vertical="center"/>
    </xf>
    <xf numFmtId="0" fontId="17" fillId="4" borderId="0" xfId="0" applyFont="1" applyFill="1" applyAlignment="1">
      <alignment horizontal="center"/>
    </xf>
    <xf numFmtId="0" fontId="5" fillId="7" borderId="1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zoomScale="87" zoomScaleNormal="87" workbookViewId="0">
      <selection activeCell="A16" sqref="A16:XFD17"/>
    </sheetView>
  </sheetViews>
  <sheetFormatPr defaultRowHeight="14.4" x14ac:dyDescent="0.3"/>
  <cols>
    <col min="1" max="1" width="2.5546875" customWidth="1"/>
    <col min="2" max="2" width="25.33203125" customWidth="1"/>
    <col min="3" max="3" width="91.33203125" customWidth="1"/>
    <col min="4" max="4" width="6.33203125" customWidth="1"/>
    <col min="5" max="5" width="8.88671875" bestFit="1" customWidth="1"/>
    <col min="6" max="6" width="12.33203125" customWidth="1"/>
    <col min="7" max="7" width="10" customWidth="1"/>
    <col min="8" max="8" width="11.5546875" customWidth="1"/>
    <col min="9" max="9" width="12" customWidth="1"/>
    <col min="10" max="10" width="10.88671875" customWidth="1"/>
    <col min="11" max="12" width="12" customWidth="1"/>
    <col min="13" max="13" width="3.88671875" customWidth="1"/>
    <col min="14" max="14" width="3.6640625" customWidth="1"/>
    <col min="16" max="16" width="10" customWidth="1"/>
    <col min="18" max="18" width="9.109375" customWidth="1"/>
  </cols>
  <sheetData>
    <row r="1" spans="1:16" ht="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6" ht="20.25" x14ac:dyDescent="0.3">
      <c r="A2" s="1"/>
      <c r="B2" s="87" t="s">
        <v>6</v>
      </c>
      <c r="C2" s="87"/>
      <c r="D2" s="87"/>
      <c r="E2" s="87"/>
      <c r="F2" s="87"/>
      <c r="G2" s="87"/>
      <c r="H2" s="32"/>
      <c r="I2" s="32"/>
      <c r="J2" s="3"/>
      <c r="K2" s="32"/>
      <c r="L2" s="32"/>
      <c r="M2" s="1"/>
    </row>
    <row r="3" spans="1:16" ht="20.25" x14ac:dyDescent="0.3">
      <c r="A3" s="1"/>
      <c r="B3" s="87" t="s">
        <v>7</v>
      </c>
      <c r="C3" s="87"/>
      <c r="D3" s="87"/>
      <c r="E3" s="87"/>
      <c r="F3" s="87"/>
      <c r="G3" s="87"/>
      <c r="H3" s="32"/>
      <c r="I3" s="32"/>
      <c r="J3" s="3"/>
      <c r="K3" s="32"/>
      <c r="L3" s="32"/>
      <c r="M3" s="1"/>
    </row>
    <row r="4" spans="1:16" ht="20.25" x14ac:dyDescent="0.3">
      <c r="A4" s="1"/>
      <c r="B4" s="87" t="s">
        <v>8</v>
      </c>
      <c r="C4" s="87"/>
      <c r="D4" s="87"/>
      <c r="E4" s="87"/>
      <c r="F4" s="87"/>
      <c r="G4" s="87"/>
      <c r="H4" s="32"/>
      <c r="I4" s="32"/>
      <c r="J4" s="3"/>
      <c r="K4" s="32"/>
      <c r="L4" s="32"/>
      <c r="M4" s="1"/>
    </row>
    <row r="5" spans="1:16" ht="20.25" x14ac:dyDescent="0.3">
      <c r="A5" s="1"/>
      <c r="B5" s="87" t="s">
        <v>113</v>
      </c>
      <c r="C5" s="87"/>
      <c r="D5" s="87"/>
      <c r="E5" s="87"/>
      <c r="F5" s="87"/>
      <c r="G5" s="87"/>
      <c r="H5" s="32"/>
      <c r="I5" s="32"/>
      <c r="J5" s="3"/>
      <c r="K5" s="32"/>
      <c r="L5" s="32"/>
      <c r="M5" s="1"/>
      <c r="N5" s="2"/>
      <c r="O5" s="2"/>
    </row>
    <row r="6" spans="1:16" s="46" customFormat="1" ht="15" customHeight="1" x14ac:dyDescent="0.25">
      <c r="A6" s="42"/>
      <c r="B6" s="35" t="s">
        <v>0</v>
      </c>
      <c r="C6" s="35" t="s">
        <v>1</v>
      </c>
      <c r="D6" s="36" t="s">
        <v>2</v>
      </c>
      <c r="E6" s="36" t="s">
        <v>3</v>
      </c>
      <c r="F6" s="37" t="s">
        <v>4</v>
      </c>
      <c r="G6" s="38" t="s">
        <v>5</v>
      </c>
      <c r="H6" s="38"/>
      <c r="I6" s="39" t="s">
        <v>109</v>
      </c>
      <c r="J6" s="40"/>
      <c r="K6" s="85" t="s">
        <v>114</v>
      </c>
      <c r="L6" s="85" t="s">
        <v>115</v>
      </c>
      <c r="M6" s="42"/>
      <c r="N6" s="43"/>
      <c r="O6" s="44"/>
      <c r="P6" s="45"/>
    </row>
    <row r="7" spans="1:16" s="46" customFormat="1" ht="15" customHeight="1" x14ac:dyDescent="0.25">
      <c r="A7" s="42"/>
      <c r="B7" s="88" t="s">
        <v>34</v>
      </c>
      <c r="C7" s="88"/>
      <c r="D7" s="88"/>
      <c r="E7" s="88"/>
      <c r="F7" s="88"/>
      <c r="G7" s="88"/>
      <c r="H7" s="33" t="s">
        <v>111</v>
      </c>
      <c r="I7" s="41" t="s">
        <v>112</v>
      </c>
      <c r="J7" s="33" t="s">
        <v>110</v>
      </c>
      <c r="K7" s="34"/>
      <c r="L7" s="84"/>
      <c r="M7" s="42"/>
      <c r="N7" s="43"/>
      <c r="O7" s="47"/>
      <c r="P7" s="48"/>
    </row>
    <row r="8" spans="1:16" s="52" customFormat="1" ht="15.75" x14ac:dyDescent="0.25">
      <c r="A8" s="42"/>
      <c r="B8" s="4" t="s">
        <v>11</v>
      </c>
      <c r="C8" s="4" t="s">
        <v>12</v>
      </c>
      <c r="D8" s="5">
        <v>1</v>
      </c>
      <c r="E8" s="5">
        <v>3000</v>
      </c>
      <c r="F8" s="5">
        <f>D8*E8</f>
        <v>3000</v>
      </c>
      <c r="G8" s="5">
        <f>F8/100</f>
        <v>30</v>
      </c>
      <c r="H8" s="57">
        <v>10</v>
      </c>
      <c r="I8" s="57">
        <v>9</v>
      </c>
      <c r="J8" s="8">
        <v>10</v>
      </c>
      <c r="K8" s="8">
        <f>SUM(H8,I8,J8)/3</f>
        <v>9.6666666666666661</v>
      </c>
      <c r="L8" s="8"/>
      <c r="M8" s="42"/>
      <c r="N8" s="49"/>
      <c r="O8" s="50"/>
      <c r="P8" s="51"/>
    </row>
    <row r="9" spans="1:16" s="46" customFormat="1" ht="15.75" x14ac:dyDescent="0.25">
      <c r="A9" s="42"/>
      <c r="B9" s="6" t="s">
        <v>35</v>
      </c>
      <c r="C9" s="6" t="s">
        <v>36</v>
      </c>
      <c r="D9" s="7">
        <v>8</v>
      </c>
      <c r="E9" s="7">
        <v>400</v>
      </c>
      <c r="F9" s="8">
        <f>D9*E9</f>
        <v>3200</v>
      </c>
      <c r="G9" s="9">
        <f>F9/100</f>
        <v>32</v>
      </c>
      <c r="H9" s="57">
        <v>10</v>
      </c>
      <c r="I9" s="57">
        <v>9</v>
      </c>
      <c r="J9" s="8">
        <v>8</v>
      </c>
      <c r="K9" s="8">
        <f t="shared" ref="K9:K15" si="0">SUM(H9,I9,J9)/3</f>
        <v>9</v>
      </c>
      <c r="L9" s="8"/>
      <c r="M9" s="42"/>
      <c r="N9" s="43"/>
      <c r="O9" s="47"/>
      <c r="P9" s="48"/>
    </row>
    <row r="10" spans="1:16" s="46" customFormat="1" ht="15.75" x14ac:dyDescent="0.25">
      <c r="A10" s="42"/>
      <c r="B10" s="6" t="s">
        <v>37</v>
      </c>
      <c r="C10" s="6" t="s">
        <v>38</v>
      </c>
      <c r="D10" s="7">
        <v>500</v>
      </c>
      <c r="E10" s="7">
        <v>35</v>
      </c>
      <c r="F10" s="8">
        <f t="shared" ref="F10:F22" si="1">D10*E10</f>
        <v>17500</v>
      </c>
      <c r="G10" s="9">
        <f t="shared" ref="G10:G29" si="2">F10/100</f>
        <v>175</v>
      </c>
      <c r="H10" s="57">
        <v>8</v>
      </c>
      <c r="I10" s="57">
        <v>7</v>
      </c>
      <c r="J10" s="8">
        <v>5</v>
      </c>
      <c r="K10" s="8">
        <f t="shared" si="0"/>
        <v>6.666666666666667</v>
      </c>
      <c r="L10" s="8"/>
      <c r="M10" s="42"/>
      <c r="N10" s="43"/>
      <c r="O10" s="43"/>
    </row>
    <row r="11" spans="1:16" s="46" customFormat="1" ht="15.75" x14ac:dyDescent="0.25">
      <c r="A11" s="42"/>
      <c r="B11" s="6" t="s">
        <v>49</v>
      </c>
      <c r="C11" s="6" t="s">
        <v>36</v>
      </c>
      <c r="D11" s="7">
        <v>15</v>
      </c>
      <c r="E11" s="7">
        <v>800</v>
      </c>
      <c r="F11" s="8">
        <f t="shared" si="1"/>
        <v>12000</v>
      </c>
      <c r="G11" s="9">
        <f t="shared" si="2"/>
        <v>120</v>
      </c>
      <c r="H11" s="57">
        <v>5</v>
      </c>
      <c r="I11" s="57">
        <v>5</v>
      </c>
      <c r="J11" s="8">
        <v>2</v>
      </c>
      <c r="K11" s="8">
        <f t="shared" si="0"/>
        <v>4</v>
      </c>
      <c r="L11" s="8"/>
      <c r="M11" s="42"/>
      <c r="N11" s="43"/>
      <c r="O11" s="43"/>
    </row>
    <row r="12" spans="1:16" s="46" customFormat="1" ht="15.75" x14ac:dyDescent="0.25">
      <c r="A12" s="42"/>
      <c r="B12" s="6" t="s">
        <v>91</v>
      </c>
      <c r="C12" s="6" t="s">
        <v>92</v>
      </c>
      <c r="D12" s="7">
        <v>1</v>
      </c>
      <c r="E12" s="7">
        <v>2000</v>
      </c>
      <c r="F12" s="8">
        <f t="shared" si="1"/>
        <v>2000</v>
      </c>
      <c r="G12" s="9">
        <f t="shared" si="2"/>
        <v>20</v>
      </c>
      <c r="H12" s="57">
        <v>8</v>
      </c>
      <c r="I12" s="57">
        <v>8</v>
      </c>
      <c r="J12" s="8">
        <v>7</v>
      </c>
      <c r="K12" s="8">
        <f t="shared" si="0"/>
        <v>7.666666666666667</v>
      </c>
      <c r="L12" s="8"/>
      <c r="M12" s="42"/>
      <c r="N12" s="43"/>
      <c r="O12" s="43"/>
    </row>
    <row r="13" spans="1:16" s="46" customFormat="1" ht="15.75" x14ac:dyDescent="0.25">
      <c r="A13" s="42"/>
      <c r="B13" s="6" t="s">
        <v>50</v>
      </c>
      <c r="C13" s="6" t="s">
        <v>51</v>
      </c>
      <c r="D13" s="7">
        <v>700</v>
      </c>
      <c r="E13" s="7">
        <v>10</v>
      </c>
      <c r="F13" s="8">
        <f>D13*E13</f>
        <v>7000</v>
      </c>
      <c r="G13" s="9">
        <f>F13/100</f>
        <v>70</v>
      </c>
      <c r="H13" s="57">
        <v>6</v>
      </c>
      <c r="I13" s="57">
        <v>6</v>
      </c>
      <c r="J13" s="8">
        <v>7</v>
      </c>
      <c r="K13" s="8">
        <f t="shared" si="0"/>
        <v>6.333333333333333</v>
      </c>
      <c r="L13" s="8"/>
      <c r="M13" s="42"/>
    </row>
    <row r="14" spans="1:16" s="46" customFormat="1" ht="15.75" x14ac:dyDescent="0.25">
      <c r="A14" s="42"/>
      <c r="B14" s="6" t="s">
        <v>73</v>
      </c>
      <c r="C14" s="6" t="s">
        <v>74</v>
      </c>
      <c r="D14" s="7">
        <v>2</v>
      </c>
      <c r="E14" s="7">
        <v>200</v>
      </c>
      <c r="F14" s="8">
        <f t="shared" ref="F14:F15" si="3">D14*E14</f>
        <v>400</v>
      </c>
      <c r="G14" s="9">
        <f t="shared" ref="G14:G15" si="4">F14/100</f>
        <v>4</v>
      </c>
      <c r="H14" s="57">
        <v>8</v>
      </c>
      <c r="I14" s="57">
        <v>8</v>
      </c>
      <c r="J14" s="8">
        <v>4</v>
      </c>
      <c r="K14" s="8">
        <f t="shared" si="0"/>
        <v>6.666666666666667</v>
      </c>
      <c r="L14" s="8"/>
      <c r="M14" s="42"/>
    </row>
    <row r="15" spans="1:16" s="46" customFormat="1" ht="15.75" x14ac:dyDescent="0.25">
      <c r="A15" s="42"/>
      <c r="B15" s="4" t="s">
        <v>13</v>
      </c>
      <c r="C15" s="4" t="s">
        <v>75</v>
      </c>
      <c r="D15" s="5">
        <v>1</v>
      </c>
      <c r="E15" s="5">
        <v>3000</v>
      </c>
      <c r="F15" s="8">
        <f t="shared" si="3"/>
        <v>3000</v>
      </c>
      <c r="G15" s="9">
        <f t="shared" si="4"/>
        <v>30</v>
      </c>
      <c r="H15" s="57">
        <v>10</v>
      </c>
      <c r="I15" s="57">
        <v>10</v>
      </c>
      <c r="J15" s="8">
        <v>9</v>
      </c>
      <c r="K15" s="8">
        <f t="shared" si="0"/>
        <v>9.6666666666666661</v>
      </c>
      <c r="L15" s="8"/>
      <c r="M15" s="42"/>
    </row>
    <row r="16" spans="1:16" s="46" customFormat="1" ht="15.75" x14ac:dyDescent="0.25">
      <c r="A16" s="42"/>
      <c r="B16" s="10" t="s">
        <v>33</v>
      </c>
      <c r="C16" s="11"/>
      <c r="D16" s="12"/>
      <c r="E16" s="12"/>
      <c r="F16" s="13">
        <f>SUM(F8:F15)</f>
        <v>48100</v>
      </c>
      <c r="G16" s="14">
        <f t="shared" ref="G16" si="5">F16/100</f>
        <v>481</v>
      </c>
      <c r="H16" s="13">
        <f>SUM(H8,H9,H10,H11,H12,H13,H14,H15)</f>
        <v>65</v>
      </c>
      <c r="I16" s="13">
        <f>SUM(I8,I9,I10,I11,I12,I13,I14,I15)</f>
        <v>62</v>
      </c>
      <c r="J16" s="13">
        <f>SUM(J8,J9,J10,J11,J12,J13,J14,J15)</f>
        <v>52</v>
      </c>
      <c r="K16" s="13">
        <f>SUM(K8:K15)</f>
        <v>59.666666666666664</v>
      </c>
      <c r="L16" s="13"/>
      <c r="M16" s="42"/>
    </row>
    <row r="17" spans="1:13" s="46" customFormat="1" ht="15.75" x14ac:dyDescent="0.25">
      <c r="A17" s="42"/>
      <c r="B17" s="88" t="s">
        <v>31</v>
      </c>
      <c r="C17" s="88"/>
      <c r="D17" s="88"/>
      <c r="E17" s="88"/>
      <c r="F17" s="88"/>
      <c r="G17" s="88"/>
      <c r="H17" s="58"/>
      <c r="I17" s="58"/>
      <c r="J17" s="58"/>
      <c r="K17" s="58"/>
      <c r="L17" s="58"/>
      <c r="M17" s="42"/>
    </row>
    <row r="18" spans="1:13" s="46" customFormat="1" ht="15.75" x14ac:dyDescent="0.25">
      <c r="A18" s="42"/>
      <c r="B18" s="15" t="s">
        <v>14</v>
      </c>
      <c r="C18" s="15" t="s">
        <v>15</v>
      </c>
      <c r="D18" s="15">
        <v>1</v>
      </c>
      <c r="E18" s="15">
        <v>22000</v>
      </c>
      <c r="F18" s="8">
        <f t="shared" si="1"/>
        <v>22000</v>
      </c>
      <c r="G18" s="9">
        <f t="shared" si="2"/>
        <v>220</v>
      </c>
      <c r="H18" s="57">
        <v>3</v>
      </c>
      <c r="I18" s="57">
        <v>2</v>
      </c>
      <c r="J18" s="8">
        <v>6</v>
      </c>
      <c r="K18" s="8">
        <f>SUM(H18,I18,J18)/3</f>
        <v>3.6666666666666665</v>
      </c>
      <c r="L18" s="8"/>
      <c r="M18" s="42"/>
    </row>
    <row r="19" spans="1:13" s="46" customFormat="1" ht="15.75" x14ac:dyDescent="0.25">
      <c r="A19" s="42"/>
      <c r="B19" s="15" t="s">
        <v>14</v>
      </c>
      <c r="C19" s="15" t="s">
        <v>16</v>
      </c>
      <c r="D19" s="15">
        <v>1</v>
      </c>
      <c r="E19" s="15">
        <v>22000</v>
      </c>
      <c r="F19" s="8">
        <f t="shared" si="1"/>
        <v>22000</v>
      </c>
      <c r="G19" s="9">
        <f t="shared" si="2"/>
        <v>220</v>
      </c>
      <c r="H19" s="57">
        <v>3</v>
      </c>
      <c r="I19" s="57">
        <v>2</v>
      </c>
      <c r="J19" s="8">
        <v>6</v>
      </c>
      <c r="K19" s="8">
        <f t="shared" ref="K19:K34" si="6">SUM(H19,I19,J19)/3</f>
        <v>3.6666666666666665</v>
      </c>
      <c r="L19" s="8"/>
      <c r="M19" s="42"/>
    </row>
    <row r="20" spans="1:13" s="46" customFormat="1" ht="15.75" x14ac:dyDescent="0.25">
      <c r="A20" s="42"/>
      <c r="B20" s="15" t="s">
        <v>14</v>
      </c>
      <c r="C20" s="15" t="s">
        <v>17</v>
      </c>
      <c r="D20" s="15">
        <v>1</v>
      </c>
      <c r="E20" s="15">
        <v>22000</v>
      </c>
      <c r="F20" s="8">
        <f t="shared" si="1"/>
        <v>22000</v>
      </c>
      <c r="G20" s="9">
        <f t="shared" si="2"/>
        <v>220</v>
      </c>
      <c r="H20" s="57">
        <v>3</v>
      </c>
      <c r="I20" s="57">
        <v>2</v>
      </c>
      <c r="J20" s="8">
        <v>6</v>
      </c>
      <c r="K20" s="8">
        <f t="shared" si="6"/>
        <v>3.6666666666666665</v>
      </c>
      <c r="L20" s="8"/>
      <c r="M20" s="42"/>
    </row>
    <row r="21" spans="1:13" s="46" customFormat="1" ht="15.75" x14ac:dyDescent="0.25">
      <c r="A21" s="42"/>
      <c r="B21" s="15" t="s">
        <v>18</v>
      </c>
      <c r="C21" s="15" t="s">
        <v>19</v>
      </c>
      <c r="D21" s="15">
        <v>2</v>
      </c>
      <c r="E21" s="15">
        <v>22000</v>
      </c>
      <c r="F21" s="8">
        <f t="shared" si="1"/>
        <v>44000</v>
      </c>
      <c r="G21" s="9">
        <f t="shared" si="2"/>
        <v>440</v>
      </c>
      <c r="H21" s="57">
        <v>3</v>
      </c>
      <c r="I21" s="57">
        <v>2</v>
      </c>
      <c r="J21" s="8">
        <v>8</v>
      </c>
      <c r="K21" s="8">
        <f t="shared" si="6"/>
        <v>4.333333333333333</v>
      </c>
      <c r="L21" s="8"/>
      <c r="M21" s="42"/>
    </row>
    <row r="22" spans="1:13" s="46" customFormat="1" ht="15.75" x14ac:dyDescent="0.25">
      <c r="A22" s="53"/>
      <c r="B22" s="15" t="s">
        <v>20</v>
      </c>
      <c r="C22" s="15" t="s">
        <v>21</v>
      </c>
      <c r="D22" s="15">
        <v>1</v>
      </c>
      <c r="E22" s="15">
        <v>22000</v>
      </c>
      <c r="F22" s="8">
        <f t="shared" si="1"/>
        <v>22000</v>
      </c>
      <c r="G22" s="9">
        <f t="shared" si="2"/>
        <v>220</v>
      </c>
      <c r="H22" s="57">
        <v>2</v>
      </c>
      <c r="I22" s="57">
        <v>2</v>
      </c>
      <c r="J22" s="8">
        <v>10</v>
      </c>
      <c r="K22" s="8">
        <f t="shared" si="6"/>
        <v>4.666666666666667</v>
      </c>
      <c r="L22" s="8"/>
      <c r="M22" s="53"/>
    </row>
    <row r="23" spans="1:13" s="46" customFormat="1" ht="15.75" x14ac:dyDescent="0.25">
      <c r="A23" s="53"/>
      <c r="B23" s="15" t="s">
        <v>22</v>
      </c>
      <c r="C23" s="15" t="s">
        <v>23</v>
      </c>
      <c r="D23" s="15">
        <v>3</v>
      </c>
      <c r="E23" s="15">
        <v>22000</v>
      </c>
      <c r="F23" s="8">
        <f t="shared" ref="F23:F24" si="7">D23*E23</f>
        <v>66000</v>
      </c>
      <c r="G23" s="9">
        <f t="shared" si="2"/>
        <v>660</v>
      </c>
      <c r="H23" s="57">
        <v>6</v>
      </c>
      <c r="I23" s="57">
        <v>7</v>
      </c>
      <c r="J23" s="8">
        <v>5</v>
      </c>
      <c r="K23" s="8">
        <f t="shared" si="6"/>
        <v>6</v>
      </c>
      <c r="L23" s="8"/>
      <c r="M23" s="53"/>
    </row>
    <row r="24" spans="1:13" s="46" customFormat="1" ht="15.75" x14ac:dyDescent="0.25">
      <c r="A24" s="53"/>
      <c r="B24" s="15" t="s">
        <v>24</v>
      </c>
      <c r="C24" s="15" t="s">
        <v>25</v>
      </c>
      <c r="D24" s="15">
        <v>2</v>
      </c>
      <c r="E24" s="15">
        <v>22000</v>
      </c>
      <c r="F24" s="8">
        <f t="shared" si="7"/>
        <v>44000</v>
      </c>
      <c r="G24" s="9">
        <f t="shared" si="2"/>
        <v>440</v>
      </c>
      <c r="H24" s="57">
        <v>2</v>
      </c>
      <c r="I24" s="57">
        <v>3</v>
      </c>
      <c r="J24" s="8">
        <v>5</v>
      </c>
      <c r="K24" s="8">
        <f t="shared" si="6"/>
        <v>3.3333333333333335</v>
      </c>
      <c r="L24" s="8"/>
      <c r="M24" s="53"/>
    </row>
    <row r="25" spans="1:13" s="46" customFormat="1" ht="15.75" x14ac:dyDescent="0.25">
      <c r="A25" s="53"/>
      <c r="B25" s="16" t="s">
        <v>100</v>
      </c>
      <c r="C25" s="16" t="s">
        <v>101</v>
      </c>
      <c r="D25" s="16">
        <v>1</v>
      </c>
      <c r="E25" s="16">
        <v>5000</v>
      </c>
      <c r="F25" s="17">
        <f t="shared" ref="F25:F29" si="8">(D25*E25)+200</f>
        <v>5200</v>
      </c>
      <c r="G25" s="18">
        <f t="shared" si="2"/>
        <v>52</v>
      </c>
      <c r="H25" s="59">
        <v>4</v>
      </c>
      <c r="I25" s="59">
        <v>4</v>
      </c>
      <c r="J25" s="17">
        <v>8</v>
      </c>
      <c r="K25" s="8">
        <f t="shared" si="6"/>
        <v>5.333333333333333</v>
      </c>
      <c r="L25" s="8"/>
      <c r="M25" s="42"/>
    </row>
    <row r="26" spans="1:13" s="46" customFormat="1" ht="15.75" x14ac:dyDescent="0.25">
      <c r="A26" s="53"/>
      <c r="B26" s="16" t="s">
        <v>102</v>
      </c>
      <c r="C26" s="16"/>
      <c r="D26" s="16">
        <v>4</v>
      </c>
      <c r="E26" s="16">
        <v>4000</v>
      </c>
      <c r="F26" s="17">
        <f t="shared" si="8"/>
        <v>16200</v>
      </c>
      <c r="G26" s="18">
        <f t="shared" si="2"/>
        <v>162</v>
      </c>
      <c r="H26" s="59">
        <v>8</v>
      </c>
      <c r="I26" s="59">
        <v>8</v>
      </c>
      <c r="J26" s="17">
        <v>7</v>
      </c>
      <c r="K26" s="8">
        <f t="shared" si="6"/>
        <v>7.666666666666667</v>
      </c>
      <c r="L26" s="8"/>
      <c r="M26" s="42"/>
    </row>
    <row r="27" spans="1:13" s="46" customFormat="1" ht="15.75" x14ac:dyDescent="0.25">
      <c r="A27" s="53"/>
      <c r="B27" s="16" t="s">
        <v>103</v>
      </c>
      <c r="C27" s="16" t="s">
        <v>104</v>
      </c>
      <c r="D27" s="16">
        <v>4</v>
      </c>
      <c r="E27" s="16">
        <v>3000</v>
      </c>
      <c r="F27" s="17">
        <f t="shared" si="8"/>
        <v>12200</v>
      </c>
      <c r="G27" s="18">
        <f t="shared" si="2"/>
        <v>122</v>
      </c>
      <c r="H27" s="59">
        <v>9</v>
      </c>
      <c r="I27" s="59">
        <v>9</v>
      </c>
      <c r="J27" s="17">
        <v>6</v>
      </c>
      <c r="K27" s="8">
        <f t="shared" si="6"/>
        <v>8</v>
      </c>
      <c r="L27" s="8"/>
      <c r="M27" s="42"/>
    </row>
    <row r="28" spans="1:13" s="46" customFormat="1" ht="15.75" x14ac:dyDescent="0.25">
      <c r="A28" s="53"/>
      <c r="B28" s="16" t="s">
        <v>105</v>
      </c>
      <c r="C28" s="16" t="s">
        <v>106</v>
      </c>
      <c r="D28" s="16">
        <v>4</v>
      </c>
      <c r="E28" s="16">
        <v>1200</v>
      </c>
      <c r="F28" s="17">
        <f t="shared" si="8"/>
        <v>5000</v>
      </c>
      <c r="G28" s="18">
        <f t="shared" si="2"/>
        <v>50</v>
      </c>
      <c r="H28" s="59">
        <v>7</v>
      </c>
      <c r="I28" s="59">
        <v>6</v>
      </c>
      <c r="J28" s="17">
        <v>9</v>
      </c>
      <c r="K28" s="8">
        <f t="shared" si="6"/>
        <v>7.333333333333333</v>
      </c>
      <c r="L28" s="8"/>
      <c r="M28" s="42"/>
    </row>
    <row r="29" spans="1:13" s="46" customFormat="1" ht="15.75" x14ac:dyDescent="0.25">
      <c r="A29" s="53"/>
      <c r="B29" s="16" t="s">
        <v>107</v>
      </c>
      <c r="C29" s="16" t="s">
        <v>108</v>
      </c>
      <c r="D29" s="16">
        <v>4</v>
      </c>
      <c r="E29" s="16">
        <v>1000</v>
      </c>
      <c r="F29" s="17">
        <f t="shared" si="8"/>
        <v>4200</v>
      </c>
      <c r="G29" s="18">
        <f t="shared" si="2"/>
        <v>42</v>
      </c>
      <c r="H29" s="59">
        <v>7</v>
      </c>
      <c r="I29" s="59">
        <v>7</v>
      </c>
      <c r="J29" s="17">
        <v>10</v>
      </c>
      <c r="K29" s="8">
        <f t="shared" si="6"/>
        <v>8</v>
      </c>
      <c r="L29" s="8"/>
      <c r="M29" s="42"/>
    </row>
    <row r="30" spans="1:13" s="46" customFormat="1" ht="15.75" x14ac:dyDescent="0.25">
      <c r="A30" s="53"/>
      <c r="B30" s="15" t="s">
        <v>26</v>
      </c>
      <c r="C30" s="15" t="s">
        <v>27</v>
      </c>
      <c r="D30" s="15">
        <v>1</v>
      </c>
      <c r="E30" s="15">
        <v>22000</v>
      </c>
      <c r="F30" s="8">
        <f t="shared" ref="F30" si="9">D30*E30</f>
        <v>22000</v>
      </c>
      <c r="G30" s="9">
        <f t="shared" ref="G30:G34" si="10">F30/100</f>
        <v>220</v>
      </c>
      <c r="H30" s="57">
        <v>6</v>
      </c>
      <c r="I30" s="57">
        <v>6</v>
      </c>
      <c r="J30" s="8">
        <v>10</v>
      </c>
      <c r="K30" s="8">
        <f t="shared" si="6"/>
        <v>7.333333333333333</v>
      </c>
      <c r="L30" s="8"/>
      <c r="M30" s="42"/>
    </row>
    <row r="31" spans="1:13" s="46" customFormat="1" ht="15.75" x14ac:dyDescent="0.25">
      <c r="A31" s="53"/>
      <c r="B31" s="15" t="s">
        <v>28</v>
      </c>
      <c r="C31" s="15" t="s">
        <v>29</v>
      </c>
      <c r="D31" s="15">
        <v>1</v>
      </c>
      <c r="E31" s="15">
        <v>22000</v>
      </c>
      <c r="F31" s="8">
        <f>(D31*E31)+200</f>
        <v>22200</v>
      </c>
      <c r="G31" s="9">
        <f t="shared" si="10"/>
        <v>222</v>
      </c>
      <c r="H31" s="57">
        <v>5</v>
      </c>
      <c r="I31" s="57">
        <v>5</v>
      </c>
      <c r="J31" s="8">
        <v>6</v>
      </c>
      <c r="K31" s="8">
        <f t="shared" si="6"/>
        <v>5.333333333333333</v>
      </c>
      <c r="L31" s="8"/>
      <c r="M31" s="53"/>
    </row>
    <row r="32" spans="1:13" s="46" customFormat="1" ht="15.75" x14ac:dyDescent="0.25">
      <c r="A32" s="53"/>
      <c r="B32" s="15" t="s">
        <v>30</v>
      </c>
      <c r="C32" s="15" t="s">
        <v>32</v>
      </c>
      <c r="D32" s="15">
        <v>1</v>
      </c>
      <c r="E32" s="15">
        <v>22000</v>
      </c>
      <c r="F32" s="8">
        <f>(D32*E32)</f>
        <v>22000</v>
      </c>
      <c r="G32" s="9">
        <f t="shared" si="10"/>
        <v>220</v>
      </c>
      <c r="H32" s="57">
        <v>2</v>
      </c>
      <c r="I32" s="57">
        <v>2</v>
      </c>
      <c r="J32" s="8">
        <v>7</v>
      </c>
      <c r="K32" s="8">
        <f t="shared" si="6"/>
        <v>3.6666666666666665</v>
      </c>
      <c r="L32" s="8"/>
      <c r="M32" s="53"/>
    </row>
    <row r="33" spans="1:13" s="46" customFormat="1" ht="15.75" hidden="1" x14ac:dyDescent="0.25">
      <c r="A33" s="53"/>
      <c r="B33" s="6" t="s">
        <v>9</v>
      </c>
      <c r="C33" s="6" t="s">
        <v>10</v>
      </c>
      <c r="D33" s="7">
        <v>5</v>
      </c>
      <c r="E33" s="15">
        <v>22000</v>
      </c>
      <c r="F33" s="8">
        <f t="shared" ref="F33:F34" si="11">(D33*E33)</f>
        <v>110000</v>
      </c>
      <c r="G33" s="9">
        <f t="shared" si="10"/>
        <v>1100</v>
      </c>
      <c r="H33" s="57"/>
      <c r="I33" s="57"/>
      <c r="J33" s="8"/>
      <c r="K33" s="8">
        <f t="shared" si="6"/>
        <v>0</v>
      </c>
      <c r="L33" s="8"/>
      <c r="M33" s="53"/>
    </row>
    <row r="34" spans="1:13" s="46" customFormat="1" ht="15.75" x14ac:dyDescent="0.25">
      <c r="A34" s="53"/>
      <c r="B34" s="4" t="s">
        <v>13</v>
      </c>
      <c r="C34" s="4" t="s">
        <v>75</v>
      </c>
      <c r="D34" s="5">
        <v>1</v>
      </c>
      <c r="E34" s="15">
        <v>22000</v>
      </c>
      <c r="F34" s="8">
        <f t="shared" si="11"/>
        <v>22000</v>
      </c>
      <c r="G34" s="9">
        <f t="shared" si="10"/>
        <v>220</v>
      </c>
      <c r="H34" s="57">
        <v>10</v>
      </c>
      <c r="I34" s="57">
        <v>10</v>
      </c>
      <c r="J34" s="8">
        <v>9</v>
      </c>
      <c r="K34" s="8">
        <f t="shared" si="6"/>
        <v>9.6666666666666661</v>
      </c>
      <c r="L34" s="8"/>
      <c r="M34" s="53"/>
    </row>
    <row r="35" spans="1:13" s="46" customFormat="1" ht="15.75" x14ac:dyDescent="0.25">
      <c r="A35" s="53"/>
      <c r="B35" s="10" t="s">
        <v>33</v>
      </c>
      <c r="C35" s="11"/>
      <c r="D35" s="12"/>
      <c r="E35" s="12"/>
      <c r="F35" s="13">
        <f>SUM(F18:F34)</f>
        <v>483000</v>
      </c>
      <c r="G35" s="14">
        <f t="shared" ref="G35:G43" si="12">F35/100</f>
        <v>4830</v>
      </c>
      <c r="H35" s="13">
        <f>SUM(H18:H34)</f>
        <v>80</v>
      </c>
      <c r="I35" s="13">
        <f>SUM(I18:I34)</f>
        <v>77</v>
      </c>
      <c r="J35" s="13">
        <f>SUM(J18:J34)</f>
        <v>118</v>
      </c>
      <c r="K35" s="13">
        <f>SUM(K18:K34)</f>
        <v>91.666666666666657</v>
      </c>
      <c r="L35" s="13"/>
      <c r="M35" s="53"/>
    </row>
    <row r="36" spans="1:13" s="46" customFormat="1" ht="15.75" x14ac:dyDescent="0.25">
      <c r="A36" s="53"/>
      <c r="B36" s="86" t="s">
        <v>39</v>
      </c>
      <c r="C36" s="86"/>
      <c r="D36" s="86"/>
      <c r="E36" s="86"/>
      <c r="F36" s="86"/>
      <c r="G36" s="86"/>
      <c r="H36" s="60"/>
      <c r="I36" s="60"/>
      <c r="J36" s="60"/>
      <c r="K36" s="60"/>
      <c r="L36" s="60"/>
      <c r="M36" s="53"/>
    </row>
    <row r="37" spans="1:13" s="46" customFormat="1" ht="15.75" x14ac:dyDescent="0.25">
      <c r="A37" s="53"/>
      <c r="B37" s="15" t="s">
        <v>40</v>
      </c>
      <c r="C37" s="19" t="s">
        <v>43</v>
      </c>
      <c r="D37" s="20">
        <v>1</v>
      </c>
      <c r="E37" s="20">
        <v>800</v>
      </c>
      <c r="F37" s="21">
        <f t="shared" ref="F37:F43" si="13">D37*E37</f>
        <v>800</v>
      </c>
      <c r="G37" s="22">
        <f t="shared" si="12"/>
        <v>8</v>
      </c>
      <c r="H37" s="61">
        <v>8</v>
      </c>
      <c r="I37" s="61">
        <v>7</v>
      </c>
      <c r="J37" s="21">
        <v>10</v>
      </c>
      <c r="K37" s="21">
        <f>SUM(H37,I37,J37)/3</f>
        <v>8.3333333333333339</v>
      </c>
      <c r="L37" s="21"/>
      <c r="M37" s="53"/>
    </row>
    <row r="38" spans="1:13" s="46" customFormat="1" ht="15.75" x14ac:dyDescent="0.25">
      <c r="A38" s="53"/>
      <c r="B38" s="23" t="s">
        <v>41</v>
      </c>
      <c r="C38" s="19" t="s">
        <v>44</v>
      </c>
      <c r="D38" s="20">
        <v>1</v>
      </c>
      <c r="E38" s="20">
        <v>800</v>
      </c>
      <c r="F38" s="21">
        <f t="shared" si="13"/>
        <v>800</v>
      </c>
      <c r="G38" s="22">
        <f t="shared" si="12"/>
        <v>8</v>
      </c>
      <c r="H38" s="61">
        <v>8</v>
      </c>
      <c r="I38" s="61">
        <v>7</v>
      </c>
      <c r="J38" s="21">
        <v>10</v>
      </c>
      <c r="K38" s="21">
        <f t="shared" ref="K38:K43" si="14">SUM(H38,I38,J38)/3</f>
        <v>8.3333333333333339</v>
      </c>
      <c r="L38" s="21"/>
      <c r="M38" s="53"/>
    </row>
    <row r="39" spans="1:13" s="46" customFormat="1" ht="15.75" x14ac:dyDescent="0.25">
      <c r="A39" s="53"/>
      <c r="B39" s="23" t="s">
        <v>42</v>
      </c>
      <c r="C39" s="19" t="s">
        <v>48</v>
      </c>
      <c r="D39" s="20">
        <v>2</v>
      </c>
      <c r="E39" s="20">
        <v>1500</v>
      </c>
      <c r="F39" s="21">
        <f t="shared" si="13"/>
        <v>3000</v>
      </c>
      <c r="G39" s="22">
        <f t="shared" si="12"/>
        <v>30</v>
      </c>
      <c r="H39" s="61">
        <v>8</v>
      </c>
      <c r="I39" s="61">
        <v>7</v>
      </c>
      <c r="J39" s="21">
        <v>10</v>
      </c>
      <c r="K39" s="21">
        <f t="shared" si="14"/>
        <v>8.3333333333333339</v>
      </c>
      <c r="L39" s="21"/>
      <c r="M39" s="53"/>
    </row>
    <row r="40" spans="1:13" s="46" customFormat="1" ht="15.75" x14ac:dyDescent="0.25">
      <c r="A40" s="53"/>
      <c r="B40" s="23" t="s">
        <v>99</v>
      </c>
      <c r="C40" s="19" t="s">
        <v>45</v>
      </c>
      <c r="D40" s="20">
        <v>2</v>
      </c>
      <c r="E40" s="20">
        <v>1500</v>
      </c>
      <c r="F40" s="21">
        <f t="shared" si="13"/>
        <v>3000</v>
      </c>
      <c r="G40" s="22">
        <f t="shared" si="12"/>
        <v>30</v>
      </c>
      <c r="H40" s="61">
        <v>8</v>
      </c>
      <c r="I40" s="61">
        <v>7</v>
      </c>
      <c r="J40" s="21">
        <v>10</v>
      </c>
      <c r="K40" s="21">
        <f t="shared" si="14"/>
        <v>8.3333333333333339</v>
      </c>
      <c r="L40" s="21"/>
      <c r="M40" s="53"/>
    </row>
    <row r="41" spans="1:13" s="46" customFormat="1" ht="15.75" x14ac:dyDescent="0.25">
      <c r="A41" s="53"/>
      <c r="B41" s="23" t="s">
        <v>46</v>
      </c>
      <c r="C41" s="19" t="s">
        <v>47</v>
      </c>
      <c r="D41" s="20">
        <v>1</v>
      </c>
      <c r="E41" s="20">
        <v>800</v>
      </c>
      <c r="F41" s="21">
        <f t="shared" si="13"/>
        <v>800</v>
      </c>
      <c r="G41" s="22">
        <f t="shared" si="12"/>
        <v>8</v>
      </c>
      <c r="H41" s="61">
        <v>6</v>
      </c>
      <c r="I41" s="61">
        <v>6</v>
      </c>
      <c r="J41" s="21">
        <v>10</v>
      </c>
      <c r="K41" s="21">
        <f t="shared" si="14"/>
        <v>7.333333333333333</v>
      </c>
      <c r="L41" s="21"/>
      <c r="M41" s="53"/>
    </row>
    <row r="42" spans="1:13" s="46" customFormat="1" ht="15.75" x14ac:dyDescent="0.25">
      <c r="A42" s="53"/>
      <c r="B42" s="23" t="s">
        <v>97</v>
      </c>
      <c r="C42" s="19" t="s">
        <v>98</v>
      </c>
      <c r="D42" s="20">
        <v>1</v>
      </c>
      <c r="E42" s="20">
        <v>10000</v>
      </c>
      <c r="F42" s="21">
        <f t="shared" si="13"/>
        <v>10000</v>
      </c>
      <c r="G42" s="22">
        <f t="shared" si="12"/>
        <v>100</v>
      </c>
      <c r="H42" s="61">
        <v>7</v>
      </c>
      <c r="I42" s="61">
        <v>8</v>
      </c>
      <c r="J42" s="21">
        <v>6</v>
      </c>
      <c r="K42" s="21">
        <f t="shared" si="14"/>
        <v>7</v>
      </c>
      <c r="L42" s="21"/>
      <c r="M42" s="53"/>
    </row>
    <row r="43" spans="1:13" s="46" customFormat="1" ht="15.75" x14ac:dyDescent="0.25">
      <c r="A43" s="53"/>
      <c r="B43" s="4" t="s">
        <v>13</v>
      </c>
      <c r="C43" s="4" t="s">
        <v>75</v>
      </c>
      <c r="D43" s="5">
        <v>1</v>
      </c>
      <c r="E43" s="5">
        <v>1500</v>
      </c>
      <c r="F43" s="21">
        <f t="shared" si="13"/>
        <v>1500</v>
      </c>
      <c r="G43" s="22">
        <f t="shared" si="12"/>
        <v>15</v>
      </c>
      <c r="H43" s="61">
        <v>10</v>
      </c>
      <c r="I43" s="61">
        <v>10</v>
      </c>
      <c r="J43" s="21">
        <v>9</v>
      </c>
      <c r="K43" s="21">
        <f t="shared" si="14"/>
        <v>9.6666666666666661</v>
      </c>
      <c r="L43" s="21"/>
      <c r="M43" s="53"/>
    </row>
    <row r="44" spans="1:13" s="46" customFormat="1" ht="15.75" x14ac:dyDescent="0.25">
      <c r="A44" s="53"/>
      <c r="B44" s="10" t="s">
        <v>33</v>
      </c>
      <c r="C44" s="11"/>
      <c r="D44" s="12"/>
      <c r="E44" s="12"/>
      <c r="F44" s="13">
        <f>SUM(F37:F43)</f>
        <v>19900</v>
      </c>
      <c r="G44" s="14">
        <f t="shared" ref="G44" si="15">F44/100</f>
        <v>199</v>
      </c>
      <c r="H44" s="13">
        <f>SUM(H37:H43)</f>
        <v>55</v>
      </c>
      <c r="I44" s="13">
        <f>SUM(I37:I43)</f>
        <v>52</v>
      </c>
      <c r="J44" s="13">
        <f>SUM(J37:J43)</f>
        <v>65</v>
      </c>
      <c r="K44" s="13">
        <f>SUM(K37:K43)</f>
        <v>57.333333333333336</v>
      </c>
      <c r="L44" s="13"/>
      <c r="M44" s="53"/>
    </row>
    <row r="45" spans="1:13" s="46" customFormat="1" ht="15.75" x14ac:dyDescent="0.25">
      <c r="A45" s="53"/>
      <c r="B45" s="86" t="s">
        <v>52</v>
      </c>
      <c r="C45" s="86"/>
      <c r="D45" s="86"/>
      <c r="E45" s="86"/>
      <c r="F45" s="86"/>
      <c r="G45" s="86"/>
      <c r="H45" s="60"/>
      <c r="I45" s="60"/>
      <c r="J45" s="60"/>
      <c r="K45" s="60"/>
      <c r="L45" s="60"/>
      <c r="M45" s="53"/>
    </row>
    <row r="46" spans="1:13" s="46" customFormat="1" ht="15.75" x14ac:dyDescent="0.25">
      <c r="A46" s="53"/>
      <c r="B46" s="24" t="s">
        <v>93</v>
      </c>
      <c r="C46" s="24" t="s">
        <v>95</v>
      </c>
      <c r="D46" s="25">
        <v>1</v>
      </c>
      <c r="E46" s="25">
        <v>10000</v>
      </c>
      <c r="F46" s="25">
        <f>D46*E46</f>
        <v>10000</v>
      </c>
      <c r="G46" s="26">
        <f>F46/100</f>
        <v>100</v>
      </c>
      <c r="H46" s="62">
        <v>10</v>
      </c>
      <c r="I46" s="62">
        <v>10</v>
      </c>
      <c r="J46" s="31">
        <v>5</v>
      </c>
      <c r="K46" s="31">
        <f>SUM(H46,I46,J46)/3</f>
        <v>8.3333333333333339</v>
      </c>
      <c r="L46" s="31"/>
      <c r="M46" s="53"/>
    </row>
    <row r="47" spans="1:13" s="46" customFormat="1" ht="15.75" x14ac:dyDescent="0.25">
      <c r="A47" s="53"/>
      <c r="B47" s="24" t="s">
        <v>94</v>
      </c>
      <c r="C47" s="24" t="s">
        <v>96</v>
      </c>
      <c r="D47" s="25">
        <v>1</v>
      </c>
      <c r="E47" s="25">
        <v>20000</v>
      </c>
      <c r="F47" s="25">
        <f t="shared" ref="F47" si="16">D47*E47</f>
        <v>20000</v>
      </c>
      <c r="G47" s="26">
        <f t="shared" ref="G47" si="17">F47/100</f>
        <v>200</v>
      </c>
      <c r="H47" s="62">
        <v>10</v>
      </c>
      <c r="I47" s="62">
        <v>10</v>
      </c>
      <c r="J47" s="30">
        <v>10</v>
      </c>
      <c r="K47" s="31">
        <f>SUM(H47,I47,J47)/3</f>
        <v>10</v>
      </c>
      <c r="L47" s="31"/>
      <c r="M47" s="53"/>
    </row>
    <row r="48" spans="1:13" s="46" customFormat="1" ht="15.75" x14ac:dyDescent="0.25">
      <c r="A48" s="53"/>
      <c r="B48" s="10" t="s">
        <v>33</v>
      </c>
      <c r="C48" s="74"/>
      <c r="D48" s="75"/>
      <c r="E48" s="75"/>
      <c r="F48" s="75"/>
      <c r="G48" s="76"/>
      <c r="H48" s="77">
        <f>SUM(H46:H47)</f>
        <v>20</v>
      </c>
      <c r="I48" s="77">
        <f>SUM(I46:I47)</f>
        <v>20</v>
      </c>
      <c r="J48" s="78">
        <f>SUM(J46:J47)</f>
        <v>15</v>
      </c>
      <c r="K48" s="78">
        <f>SUM(K46,K47)</f>
        <v>18.333333333333336</v>
      </c>
      <c r="L48" s="78"/>
      <c r="M48" s="53"/>
    </row>
    <row r="49" spans="1:13" s="46" customFormat="1" ht="15.75" x14ac:dyDescent="0.25">
      <c r="A49" s="53"/>
      <c r="B49" s="69" t="s">
        <v>53</v>
      </c>
      <c r="C49" s="69"/>
      <c r="D49" s="69"/>
      <c r="E49" s="69"/>
      <c r="F49" s="70"/>
      <c r="G49" s="71"/>
      <c r="H49" s="72"/>
      <c r="I49" s="72"/>
      <c r="J49" s="73"/>
      <c r="K49" s="73"/>
      <c r="L49" s="73"/>
      <c r="M49" s="53"/>
    </row>
    <row r="50" spans="1:13" s="46" customFormat="1" ht="15.75" x14ac:dyDescent="0.25">
      <c r="A50" s="53"/>
      <c r="B50" s="15" t="s">
        <v>54</v>
      </c>
      <c r="C50" s="15" t="s">
        <v>55</v>
      </c>
      <c r="D50" s="7">
        <v>2</v>
      </c>
      <c r="E50" s="7">
        <v>17000</v>
      </c>
      <c r="F50" s="8">
        <f>E50*D50</f>
        <v>34000</v>
      </c>
      <c r="G50" s="9">
        <f>F50/100</f>
        <v>340</v>
      </c>
      <c r="H50" s="57">
        <v>8</v>
      </c>
      <c r="I50" s="57">
        <v>7</v>
      </c>
      <c r="J50" s="8">
        <v>7</v>
      </c>
      <c r="K50" s="8">
        <f>SUM(H50,I50,J50)/3</f>
        <v>7.333333333333333</v>
      </c>
      <c r="L50" s="8"/>
      <c r="M50" s="53"/>
    </row>
    <row r="51" spans="1:13" s="46" customFormat="1" ht="15.75" x14ac:dyDescent="0.25">
      <c r="A51" s="53"/>
      <c r="B51" s="15" t="s">
        <v>56</v>
      </c>
      <c r="C51" s="15" t="s">
        <v>57</v>
      </c>
      <c r="D51" s="7">
        <v>2</v>
      </c>
      <c r="E51" s="7">
        <v>12000</v>
      </c>
      <c r="F51" s="8">
        <f>E51*D51</f>
        <v>24000</v>
      </c>
      <c r="G51" s="9">
        <f>F51/100</f>
        <v>240</v>
      </c>
      <c r="H51" s="57">
        <v>6</v>
      </c>
      <c r="I51" s="57">
        <v>5</v>
      </c>
      <c r="J51" s="8">
        <v>7</v>
      </c>
      <c r="K51" s="8">
        <f>SUM(H51,I51,J51)/3</f>
        <v>6</v>
      </c>
      <c r="L51" s="8"/>
      <c r="M51" s="53"/>
    </row>
    <row r="52" spans="1:13" s="46" customFormat="1" ht="15.75" x14ac:dyDescent="0.25">
      <c r="A52" s="53"/>
      <c r="B52" s="10" t="s">
        <v>33</v>
      </c>
      <c r="C52" s="79"/>
      <c r="D52" s="80"/>
      <c r="E52" s="80"/>
      <c r="F52" s="81"/>
      <c r="G52" s="82"/>
      <c r="H52" s="83">
        <f>SUM(H50:H51)</f>
        <v>14</v>
      </c>
      <c r="I52" s="83">
        <f>SUM(I50:I51)</f>
        <v>12</v>
      </c>
      <c r="J52" s="81">
        <f>SUM(J50:J51)</f>
        <v>14</v>
      </c>
      <c r="K52" s="81">
        <f>SUM(K50,K51)</f>
        <v>13.333333333333332</v>
      </c>
      <c r="L52" s="81"/>
      <c r="M52" s="53"/>
    </row>
    <row r="53" spans="1:13" s="46" customFormat="1" ht="15.75" x14ac:dyDescent="0.25">
      <c r="A53" s="53"/>
      <c r="B53" s="63" t="s">
        <v>65</v>
      </c>
      <c r="C53" s="64"/>
      <c r="D53" s="65"/>
      <c r="E53" s="65"/>
      <c r="F53" s="66"/>
      <c r="G53" s="67"/>
      <c r="H53" s="68"/>
      <c r="I53" s="68"/>
      <c r="J53" s="66"/>
      <c r="K53" s="66"/>
      <c r="L53" s="66"/>
      <c r="M53" s="53"/>
    </row>
    <row r="54" spans="1:13" s="46" customFormat="1" ht="15.75" x14ac:dyDescent="0.25">
      <c r="A54" s="53"/>
      <c r="B54" s="15" t="s">
        <v>58</v>
      </c>
      <c r="C54" s="15" t="s">
        <v>60</v>
      </c>
      <c r="D54" s="7">
        <v>2</v>
      </c>
      <c r="E54" s="7">
        <v>5000</v>
      </c>
      <c r="F54" s="8">
        <f t="shared" ref="F54:F71" si="18">E54*D54</f>
        <v>10000</v>
      </c>
      <c r="G54" s="9">
        <f t="shared" ref="G54:G73" si="19">F54/100</f>
        <v>100</v>
      </c>
      <c r="H54" s="57">
        <v>6</v>
      </c>
      <c r="I54" s="57">
        <v>5</v>
      </c>
      <c r="J54" s="8">
        <v>8</v>
      </c>
      <c r="K54" s="8">
        <f>SUM(H54,I54,J54)/3</f>
        <v>6.333333333333333</v>
      </c>
      <c r="L54" s="8"/>
      <c r="M54" s="53"/>
    </row>
    <row r="55" spans="1:13" s="46" customFormat="1" ht="15.6" x14ac:dyDescent="0.3">
      <c r="A55" s="42"/>
      <c r="B55" s="15" t="s">
        <v>59</v>
      </c>
      <c r="C55" s="15" t="s">
        <v>63</v>
      </c>
      <c r="D55" s="7">
        <v>4</v>
      </c>
      <c r="E55" s="7">
        <v>1200</v>
      </c>
      <c r="F55" s="8">
        <f t="shared" si="18"/>
        <v>4800</v>
      </c>
      <c r="G55" s="9">
        <f t="shared" si="19"/>
        <v>48</v>
      </c>
      <c r="H55" s="57">
        <v>4</v>
      </c>
      <c r="I55" s="57">
        <v>4</v>
      </c>
      <c r="J55" s="8">
        <v>5</v>
      </c>
      <c r="K55" s="8">
        <f t="shared" ref="K55:K57" si="20">SUM(H55,I55,J55)/3</f>
        <v>4.333333333333333</v>
      </c>
      <c r="L55" s="8"/>
      <c r="M55" s="42"/>
    </row>
    <row r="56" spans="1:13" s="46" customFormat="1" ht="15.6" x14ac:dyDescent="0.3">
      <c r="A56" s="42"/>
      <c r="B56" s="15" t="s">
        <v>61</v>
      </c>
      <c r="C56" s="15" t="s">
        <v>64</v>
      </c>
      <c r="D56" s="7">
        <v>4</v>
      </c>
      <c r="E56" s="7">
        <v>800</v>
      </c>
      <c r="F56" s="8">
        <f t="shared" si="18"/>
        <v>3200</v>
      </c>
      <c r="G56" s="9">
        <f t="shared" si="19"/>
        <v>32</v>
      </c>
      <c r="H56" s="57">
        <v>5</v>
      </c>
      <c r="I56" s="57">
        <v>5</v>
      </c>
      <c r="J56" s="8">
        <v>4</v>
      </c>
      <c r="K56" s="8">
        <f t="shared" si="20"/>
        <v>4.666666666666667</v>
      </c>
      <c r="L56" s="8"/>
      <c r="M56" s="42"/>
    </row>
    <row r="57" spans="1:13" s="46" customFormat="1" ht="15.6" x14ac:dyDescent="0.3">
      <c r="A57" s="42"/>
      <c r="B57" s="15" t="s">
        <v>62</v>
      </c>
      <c r="C57" s="15"/>
      <c r="D57" s="15"/>
      <c r="E57" s="15"/>
      <c r="F57" s="8"/>
      <c r="G57" s="9"/>
      <c r="H57" s="57"/>
      <c r="I57" s="57"/>
      <c r="J57" s="8">
        <v>1</v>
      </c>
      <c r="K57" s="8">
        <f t="shared" si="20"/>
        <v>0.33333333333333331</v>
      </c>
      <c r="L57" s="8"/>
      <c r="M57" s="42"/>
    </row>
    <row r="58" spans="1:13" s="46" customFormat="1" ht="15.6" x14ac:dyDescent="0.3">
      <c r="A58" s="42"/>
      <c r="B58" s="10" t="s">
        <v>33</v>
      </c>
      <c r="C58" s="79"/>
      <c r="D58" s="79"/>
      <c r="E58" s="79"/>
      <c r="F58" s="81"/>
      <c r="G58" s="82"/>
      <c r="H58" s="83">
        <f>SUM(H54:H57)</f>
        <v>15</v>
      </c>
      <c r="I58" s="83">
        <f>SUM(I54:I57)</f>
        <v>14</v>
      </c>
      <c r="J58" s="81">
        <f>SUM(J54:J57)</f>
        <v>18</v>
      </c>
      <c r="K58" s="81">
        <f>SUM(K54:K57)</f>
        <v>15.666666666666666</v>
      </c>
      <c r="L58" s="81"/>
      <c r="M58" s="42"/>
    </row>
    <row r="59" spans="1:13" s="46" customFormat="1" ht="15.6" x14ac:dyDescent="0.3">
      <c r="A59" s="42"/>
      <c r="B59" s="63" t="s">
        <v>66</v>
      </c>
      <c r="C59" s="64"/>
      <c r="D59" s="64"/>
      <c r="E59" s="64"/>
      <c r="F59" s="66"/>
      <c r="G59" s="67"/>
      <c r="H59" s="68"/>
      <c r="I59" s="68"/>
      <c r="J59" s="66"/>
      <c r="K59" s="66"/>
      <c r="L59" s="66"/>
      <c r="M59" s="42"/>
    </row>
    <row r="60" spans="1:13" s="46" customFormat="1" ht="15.6" x14ac:dyDescent="0.3">
      <c r="A60" s="42"/>
      <c r="B60" s="15" t="s">
        <v>67</v>
      </c>
      <c r="C60" s="15" t="s">
        <v>69</v>
      </c>
      <c r="D60" s="7">
        <v>4</v>
      </c>
      <c r="E60" s="7">
        <v>600</v>
      </c>
      <c r="F60" s="8">
        <f t="shared" si="18"/>
        <v>2400</v>
      </c>
      <c r="G60" s="9">
        <f t="shared" si="19"/>
        <v>24</v>
      </c>
      <c r="H60" s="57">
        <v>4</v>
      </c>
      <c r="I60" s="57">
        <v>4</v>
      </c>
      <c r="J60" s="8">
        <v>4</v>
      </c>
      <c r="K60" s="8">
        <f>SUM(H60:J60)/3</f>
        <v>4</v>
      </c>
      <c r="L60" s="8"/>
      <c r="M60" s="42"/>
    </row>
    <row r="61" spans="1:13" s="46" customFormat="1" ht="15.6" x14ac:dyDescent="0.3">
      <c r="A61" s="42"/>
      <c r="B61" s="15" t="s">
        <v>68</v>
      </c>
      <c r="C61" s="15" t="s">
        <v>70</v>
      </c>
      <c r="D61" s="7">
        <v>10</v>
      </c>
      <c r="E61" s="7">
        <v>150</v>
      </c>
      <c r="F61" s="8">
        <f t="shared" si="18"/>
        <v>1500</v>
      </c>
      <c r="G61" s="9">
        <f t="shared" si="19"/>
        <v>15</v>
      </c>
      <c r="H61" s="57">
        <v>4</v>
      </c>
      <c r="I61" s="57">
        <v>4</v>
      </c>
      <c r="J61" s="8">
        <v>8</v>
      </c>
      <c r="K61" s="8">
        <f>SUM(H61:J61)/3</f>
        <v>5.333333333333333</v>
      </c>
      <c r="L61" s="8"/>
      <c r="M61" s="42"/>
    </row>
    <row r="62" spans="1:13" s="46" customFormat="1" ht="15.6" x14ac:dyDescent="0.3">
      <c r="A62" s="42"/>
      <c r="B62" s="10" t="s">
        <v>33</v>
      </c>
      <c r="C62" s="79"/>
      <c r="D62" s="80"/>
      <c r="E62" s="80"/>
      <c r="F62" s="81"/>
      <c r="G62" s="82"/>
      <c r="H62" s="83">
        <f>SUM(H60:H61)</f>
        <v>8</v>
      </c>
      <c r="I62" s="83">
        <f>SUM(I60:I61)</f>
        <v>8</v>
      </c>
      <c r="J62" s="81">
        <f>SUM(J60:J61)</f>
        <v>12</v>
      </c>
      <c r="K62" s="81">
        <f>SUM(K60:K61)</f>
        <v>9.3333333333333321</v>
      </c>
      <c r="L62" s="81"/>
      <c r="M62" s="42"/>
    </row>
    <row r="63" spans="1:13" s="46" customFormat="1" ht="15.6" x14ac:dyDescent="0.3">
      <c r="A63" s="42"/>
      <c r="B63" s="63" t="s">
        <v>71</v>
      </c>
      <c r="C63" s="64"/>
      <c r="D63" s="64"/>
      <c r="E63" s="64"/>
      <c r="F63" s="66"/>
      <c r="G63" s="67"/>
      <c r="H63" s="68"/>
      <c r="I63" s="68"/>
      <c r="J63" s="66"/>
      <c r="K63" s="66"/>
      <c r="L63" s="66"/>
      <c r="M63" s="42"/>
    </row>
    <row r="64" spans="1:13" s="46" customFormat="1" ht="15.6" x14ac:dyDescent="0.3">
      <c r="A64" s="42"/>
      <c r="B64" s="15" t="s">
        <v>81</v>
      </c>
      <c r="C64" s="15" t="s">
        <v>82</v>
      </c>
      <c r="D64" s="15">
        <v>1</v>
      </c>
      <c r="E64" s="15">
        <v>3000000</v>
      </c>
      <c r="F64" s="8">
        <f t="shared" si="18"/>
        <v>3000000</v>
      </c>
      <c r="G64" s="9">
        <f t="shared" si="19"/>
        <v>30000</v>
      </c>
      <c r="H64" s="57">
        <v>10</v>
      </c>
      <c r="I64" s="57">
        <v>10</v>
      </c>
      <c r="J64" s="8">
        <v>7</v>
      </c>
      <c r="K64" s="8">
        <f>SUM(H64:J64)/3</f>
        <v>9</v>
      </c>
      <c r="L64" s="8"/>
      <c r="M64" s="42"/>
    </row>
    <row r="65" spans="1:13" s="46" customFormat="1" ht="15.6" x14ac:dyDescent="0.3">
      <c r="A65" s="42"/>
      <c r="B65" s="15" t="s">
        <v>83</v>
      </c>
      <c r="C65" s="15" t="s">
        <v>76</v>
      </c>
      <c r="D65" s="15">
        <v>24</v>
      </c>
      <c r="E65" s="15">
        <v>10000</v>
      </c>
      <c r="F65" s="8">
        <f t="shared" si="18"/>
        <v>240000</v>
      </c>
      <c r="G65" s="9">
        <f t="shared" si="19"/>
        <v>2400</v>
      </c>
      <c r="H65" s="57">
        <v>10</v>
      </c>
      <c r="I65" s="57">
        <v>10</v>
      </c>
      <c r="J65" s="8">
        <v>5</v>
      </c>
      <c r="K65" s="8">
        <f t="shared" ref="K65:K71" si="21">SUM(H65:J65)/3</f>
        <v>8.3333333333333339</v>
      </c>
      <c r="L65" s="8"/>
      <c r="M65" s="42"/>
    </row>
    <row r="66" spans="1:13" s="46" customFormat="1" ht="15.6" x14ac:dyDescent="0.3">
      <c r="A66" s="42"/>
      <c r="B66" s="15" t="s">
        <v>77</v>
      </c>
      <c r="C66" s="15" t="s">
        <v>78</v>
      </c>
      <c r="D66" s="15">
        <v>24</v>
      </c>
      <c r="E66" s="15">
        <v>800</v>
      </c>
      <c r="F66" s="8">
        <f t="shared" si="18"/>
        <v>19200</v>
      </c>
      <c r="G66" s="9">
        <f t="shared" si="19"/>
        <v>192</v>
      </c>
      <c r="H66" s="57">
        <v>10</v>
      </c>
      <c r="I66" s="57">
        <v>10</v>
      </c>
      <c r="J66" s="8">
        <v>3</v>
      </c>
      <c r="K66" s="8">
        <f t="shared" si="21"/>
        <v>7.666666666666667</v>
      </c>
      <c r="L66" s="8"/>
      <c r="M66" s="42"/>
    </row>
    <row r="67" spans="1:13" s="46" customFormat="1" ht="15.6" x14ac:dyDescent="0.3">
      <c r="A67" s="42"/>
      <c r="B67" s="15" t="s">
        <v>79</v>
      </c>
      <c r="C67" s="15" t="s">
        <v>80</v>
      </c>
      <c r="D67" s="15">
        <v>24</v>
      </c>
      <c r="E67" s="15">
        <v>400</v>
      </c>
      <c r="F67" s="8">
        <f t="shared" si="18"/>
        <v>9600</v>
      </c>
      <c r="G67" s="9">
        <f t="shared" si="19"/>
        <v>96</v>
      </c>
      <c r="H67" s="57">
        <v>10</v>
      </c>
      <c r="I67" s="57">
        <v>9</v>
      </c>
      <c r="J67" s="8">
        <v>3</v>
      </c>
      <c r="K67" s="8">
        <f t="shared" si="21"/>
        <v>7.333333333333333</v>
      </c>
      <c r="L67" s="8"/>
      <c r="M67" s="42"/>
    </row>
    <row r="68" spans="1:13" s="46" customFormat="1" ht="15.6" x14ac:dyDescent="0.3">
      <c r="A68" s="42"/>
      <c r="B68" s="15" t="s">
        <v>84</v>
      </c>
      <c r="C68" s="15" t="s">
        <v>85</v>
      </c>
      <c r="D68" s="15">
        <v>12</v>
      </c>
      <c r="E68" s="15">
        <v>1000</v>
      </c>
      <c r="F68" s="8">
        <f t="shared" si="18"/>
        <v>12000</v>
      </c>
      <c r="G68" s="9">
        <f t="shared" si="19"/>
        <v>120</v>
      </c>
      <c r="H68" s="57">
        <v>10</v>
      </c>
      <c r="I68" s="57">
        <v>10</v>
      </c>
      <c r="J68" s="8">
        <v>2</v>
      </c>
      <c r="K68" s="8">
        <f t="shared" si="21"/>
        <v>7.333333333333333</v>
      </c>
      <c r="L68" s="8"/>
      <c r="M68" s="42"/>
    </row>
    <row r="69" spans="1:13" s="46" customFormat="1" ht="15.6" x14ac:dyDescent="0.3">
      <c r="A69" s="42"/>
      <c r="B69" s="15" t="s">
        <v>87</v>
      </c>
      <c r="C69" s="15" t="s">
        <v>88</v>
      </c>
      <c r="D69" s="15">
        <v>12</v>
      </c>
      <c r="E69" s="15">
        <v>75000</v>
      </c>
      <c r="F69" s="8">
        <f t="shared" si="18"/>
        <v>900000</v>
      </c>
      <c r="G69" s="9">
        <f t="shared" si="19"/>
        <v>9000</v>
      </c>
      <c r="H69" s="57">
        <v>10</v>
      </c>
      <c r="I69" s="57">
        <v>10</v>
      </c>
      <c r="J69" s="8">
        <v>9</v>
      </c>
      <c r="K69" s="8">
        <f t="shared" si="21"/>
        <v>9.6666666666666661</v>
      </c>
      <c r="L69" s="8"/>
      <c r="M69" s="42"/>
    </row>
    <row r="70" spans="1:13" s="46" customFormat="1" ht="15.6" x14ac:dyDescent="0.3">
      <c r="A70" s="42"/>
      <c r="B70" s="15" t="s">
        <v>89</v>
      </c>
      <c r="C70" s="15" t="s">
        <v>90</v>
      </c>
      <c r="D70" s="15">
        <v>24</v>
      </c>
      <c r="E70" s="15">
        <v>3000</v>
      </c>
      <c r="F70" s="8">
        <f t="shared" si="18"/>
        <v>72000</v>
      </c>
      <c r="G70" s="9">
        <f t="shared" si="19"/>
        <v>720</v>
      </c>
      <c r="H70" s="57">
        <v>10</v>
      </c>
      <c r="I70" s="57">
        <v>9</v>
      </c>
      <c r="J70" s="8">
        <v>9</v>
      </c>
      <c r="K70" s="8">
        <f t="shared" si="21"/>
        <v>9.3333333333333339</v>
      </c>
      <c r="L70" s="8"/>
      <c r="M70" s="42"/>
    </row>
    <row r="71" spans="1:13" s="46" customFormat="1" ht="15.6" x14ac:dyDescent="0.3">
      <c r="A71" s="42"/>
      <c r="B71" s="15" t="s">
        <v>13</v>
      </c>
      <c r="C71" s="15" t="s">
        <v>72</v>
      </c>
      <c r="D71" s="15">
        <v>1</v>
      </c>
      <c r="E71" s="15">
        <v>3000</v>
      </c>
      <c r="F71" s="8">
        <f t="shared" si="18"/>
        <v>3000</v>
      </c>
      <c r="G71" s="9">
        <f t="shared" si="19"/>
        <v>30</v>
      </c>
      <c r="H71" s="57">
        <v>10</v>
      </c>
      <c r="I71" s="57">
        <v>10</v>
      </c>
      <c r="J71" s="8">
        <v>9</v>
      </c>
      <c r="K71" s="8">
        <f t="shared" si="21"/>
        <v>9.6666666666666661</v>
      </c>
      <c r="L71" s="8"/>
      <c r="M71" s="42"/>
    </row>
    <row r="72" spans="1:13" s="46" customFormat="1" ht="15.6" x14ac:dyDescent="0.3">
      <c r="A72" s="42"/>
      <c r="B72" s="27" t="s">
        <v>33</v>
      </c>
      <c r="C72" s="27"/>
      <c r="D72" s="27"/>
      <c r="E72" s="27"/>
      <c r="F72" s="28">
        <f>SUM(F46:F71)</f>
        <v>4365700</v>
      </c>
      <c r="G72" s="29">
        <f t="shared" si="19"/>
        <v>43657</v>
      </c>
      <c r="H72" s="29">
        <f>SUM(H64:H71)</f>
        <v>80</v>
      </c>
      <c r="I72" s="29">
        <f>SUM(I64:I71)</f>
        <v>78</v>
      </c>
      <c r="J72" s="29">
        <f t="shared" ref="J72" si="22">SUM(J64:J71)</f>
        <v>47</v>
      </c>
      <c r="K72" s="29">
        <f>SUM(K64:K71)</f>
        <v>68.333333333333343</v>
      </c>
      <c r="L72" s="29"/>
      <c r="M72" s="42"/>
    </row>
    <row r="73" spans="1:13" s="46" customFormat="1" ht="15.6" x14ac:dyDescent="0.3">
      <c r="A73" s="42"/>
      <c r="B73" s="54" t="s">
        <v>86</v>
      </c>
      <c r="C73" s="55"/>
      <c r="D73" s="55"/>
      <c r="E73" s="55"/>
      <c r="F73" s="56">
        <f>F16+F35+F44+F72</f>
        <v>4916700</v>
      </c>
      <c r="G73" s="56">
        <f t="shared" si="19"/>
        <v>49167</v>
      </c>
      <c r="H73" s="56"/>
      <c r="I73" s="56"/>
      <c r="J73" s="56"/>
      <c r="K73" s="56"/>
      <c r="L73" s="56"/>
      <c r="M73" s="42"/>
    </row>
  </sheetData>
  <autoFilter ref="B6:L6"/>
  <mergeCells count="8">
    <mergeCell ref="B45:G45"/>
    <mergeCell ref="B2:G2"/>
    <mergeCell ref="B3:G3"/>
    <mergeCell ref="B4:G4"/>
    <mergeCell ref="B5:G5"/>
    <mergeCell ref="B7:G7"/>
    <mergeCell ref="B17:G17"/>
    <mergeCell ref="B36:G36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D17" sqref="D17"/>
    </sheetView>
  </sheetViews>
  <sheetFormatPr defaultRowHeight="14.4" x14ac:dyDescent="0.3"/>
  <cols>
    <col min="1" max="1" width="18.6640625" customWidth="1"/>
    <col min="2" max="2" width="12.88671875" customWidth="1"/>
  </cols>
  <sheetData>
    <row r="1" spans="1:2" x14ac:dyDescent="0.3">
      <c r="A1" t="s">
        <v>116</v>
      </c>
      <c r="B1" t="s">
        <v>117</v>
      </c>
    </row>
    <row r="2" spans="1:2" x14ac:dyDescent="0.3">
      <c r="A2" t="s">
        <v>118</v>
      </c>
      <c r="B2">
        <v>9</v>
      </c>
    </row>
    <row r="3" spans="1:2" x14ac:dyDescent="0.3">
      <c r="A3" t="s">
        <v>119</v>
      </c>
      <c r="B3">
        <v>7.5</v>
      </c>
    </row>
    <row r="4" spans="1:2" x14ac:dyDescent="0.3">
      <c r="A4" t="s">
        <v>120</v>
      </c>
      <c r="B4">
        <v>8</v>
      </c>
    </row>
    <row r="5" spans="1:2" x14ac:dyDescent="0.3">
      <c r="A5" t="s">
        <v>124</v>
      </c>
      <c r="B5">
        <v>6.5</v>
      </c>
    </row>
    <row r="6" spans="1:2" x14ac:dyDescent="0.3">
      <c r="A6" t="s">
        <v>134</v>
      </c>
      <c r="B6">
        <v>6</v>
      </c>
    </row>
    <row r="7" spans="1:2" x14ac:dyDescent="0.3">
      <c r="A7" t="s">
        <v>121</v>
      </c>
      <c r="B7">
        <v>8</v>
      </c>
    </row>
    <row r="8" spans="1:2" x14ac:dyDescent="0.3">
      <c r="A8" t="s">
        <v>122</v>
      </c>
      <c r="B8">
        <v>9</v>
      </c>
    </row>
    <row r="9" spans="1:2" x14ac:dyDescent="0.3">
      <c r="A9" t="s">
        <v>135</v>
      </c>
      <c r="B9">
        <v>5</v>
      </c>
    </row>
    <row r="10" spans="1:2" x14ac:dyDescent="0.3">
      <c r="A10" t="s">
        <v>123</v>
      </c>
      <c r="B1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4" sqref="C34"/>
    </sheetView>
  </sheetViews>
  <sheetFormatPr defaultRowHeight="14.4" x14ac:dyDescent="0.3"/>
  <cols>
    <col min="1" max="1" width="14.109375" customWidth="1"/>
    <col min="2" max="2" width="30.88671875" bestFit="1" customWidth="1"/>
  </cols>
  <sheetData>
    <row r="1" spans="1:3" x14ac:dyDescent="0.3">
      <c r="A1" t="s">
        <v>125</v>
      </c>
      <c r="B1" t="s">
        <v>126</v>
      </c>
      <c r="C1" t="s">
        <v>127</v>
      </c>
    </row>
    <row r="2" spans="1:3" x14ac:dyDescent="0.3">
      <c r="A2" t="s">
        <v>128</v>
      </c>
      <c r="B2" t="s">
        <v>133</v>
      </c>
      <c r="C2">
        <v>3.3</v>
      </c>
    </row>
    <row r="3" spans="1:3" x14ac:dyDescent="0.3">
      <c r="A3" t="s">
        <v>129</v>
      </c>
      <c r="B3" t="s">
        <v>133</v>
      </c>
      <c r="C3">
        <v>2.9</v>
      </c>
    </row>
    <row r="4" spans="1:3" x14ac:dyDescent="0.3">
      <c r="A4" t="s">
        <v>130</v>
      </c>
      <c r="B4" t="s">
        <v>133</v>
      </c>
      <c r="C4">
        <v>3.2</v>
      </c>
    </row>
    <row r="5" spans="1:3" x14ac:dyDescent="0.3">
      <c r="A5" t="s">
        <v>131</v>
      </c>
      <c r="B5" t="s">
        <v>133</v>
      </c>
      <c r="C5">
        <v>3.9</v>
      </c>
    </row>
    <row r="6" spans="1:3" x14ac:dyDescent="0.3">
      <c r="A6" t="s">
        <v>132</v>
      </c>
      <c r="B6" t="s">
        <v>133</v>
      </c>
      <c r="C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COMPREHENSIVE BUDGET</vt:lpstr>
      <vt:lpstr>Skills</vt:lpstr>
      <vt:lpstr>Degree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 CENTER</dc:creator>
  <cp:lastModifiedBy>user</cp:lastModifiedBy>
  <dcterms:created xsi:type="dcterms:W3CDTF">2018-11-15T05:27:50Z</dcterms:created>
  <dcterms:modified xsi:type="dcterms:W3CDTF">2020-05-11T06:01:52Z</dcterms:modified>
</cp:coreProperties>
</file>