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240" yWindow="135" windowWidth="16305" windowHeight="121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1" l="1"/>
  <c r="E15" i="1" l="1"/>
  <c r="E119" i="1"/>
  <c r="E109" i="1"/>
  <c r="E44" i="1"/>
  <c r="E13" i="1"/>
  <c r="E14" i="1"/>
  <c r="E12" i="1"/>
  <c r="E110" i="1" l="1"/>
  <c r="E116" i="1" l="1"/>
  <c r="E38" i="1"/>
  <c r="E112" i="1"/>
  <c r="E37" i="1"/>
  <c r="E8" i="1"/>
  <c r="E29" i="1" s="1"/>
  <c r="E120" i="1" l="1"/>
  <c r="E64" i="1" l="1"/>
</calcChain>
</file>

<file path=xl/sharedStrings.xml><?xml version="1.0" encoding="utf-8"?>
<sst xmlns="http://schemas.openxmlformats.org/spreadsheetml/2006/main" count="138" uniqueCount="126">
  <si>
    <t>二车间</t>
    <phoneticPr fontId="1" type="noConversion"/>
  </si>
  <si>
    <t>动力部</t>
    <phoneticPr fontId="1" type="noConversion"/>
  </si>
  <si>
    <t>一车间</t>
    <phoneticPr fontId="1" type="noConversion"/>
  </si>
  <si>
    <t>仓储部</t>
    <phoneticPr fontId="1" type="noConversion"/>
  </si>
  <si>
    <t>瑞士格提升机维保</t>
    <phoneticPr fontId="1" type="noConversion"/>
  </si>
  <si>
    <t>六二六维保</t>
    <phoneticPr fontId="1" type="noConversion"/>
  </si>
  <si>
    <t>大树维保</t>
    <phoneticPr fontId="1" type="noConversion"/>
  </si>
  <si>
    <t>圆周直径维保</t>
    <phoneticPr fontId="1" type="noConversion"/>
  </si>
  <si>
    <t>博联达维保</t>
    <phoneticPr fontId="1" type="noConversion"/>
  </si>
  <si>
    <t>北京中电维保</t>
    <phoneticPr fontId="1" type="noConversion"/>
  </si>
  <si>
    <t>北京康孚维保</t>
    <phoneticPr fontId="1" type="noConversion"/>
  </si>
  <si>
    <t>叉车维保</t>
    <phoneticPr fontId="1" type="noConversion"/>
  </si>
  <si>
    <t>LED大屏维保</t>
    <phoneticPr fontId="1" type="noConversion"/>
  </si>
  <si>
    <t>ABB维保</t>
    <phoneticPr fontId="1" type="noConversion"/>
  </si>
  <si>
    <t>电梯维保</t>
    <phoneticPr fontId="1" type="noConversion"/>
  </si>
  <si>
    <t>电梯中修</t>
    <phoneticPr fontId="1" type="noConversion"/>
  </si>
  <si>
    <t>有载调压开关维保</t>
    <phoneticPr fontId="1" type="noConversion"/>
  </si>
  <si>
    <t>高压维保</t>
    <phoneticPr fontId="1" type="noConversion"/>
  </si>
  <si>
    <t>低压维保</t>
    <phoneticPr fontId="1" type="noConversion"/>
  </si>
  <si>
    <t>原辅料库变电室维保</t>
    <phoneticPr fontId="1" type="noConversion"/>
  </si>
  <si>
    <t>智能照明维保</t>
    <phoneticPr fontId="1" type="noConversion"/>
  </si>
  <si>
    <t>四万米库变电室维保</t>
    <phoneticPr fontId="1" type="noConversion"/>
  </si>
  <si>
    <t>变电室预防性实验</t>
    <phoneticPr fontId="1" type="noConversion"/>
  </si>
  <si>
    <t>变电站综合维保</t>
    <phoneticPr fontId="1" type="noConversion"/>
  </si>
  <si>
    <t>昆船物流维保</t>
    <phoneticPr fontId="1" type="noConversion"/>
  </si>
  <si>
    <t>新松物流维保</t>
    <phoneticPr fontId="1" type="noConversion"/>
  </si>
  <si>
    <t>滤波器维保</t>
    <phoneticPr fontId="1" type="noConversion"/>
  </si>
  <si>
    <t>卸货平台维保</t>
    <phoneticPr fontId="1" type="noConversion"/>
  </si>
  <si>
    <t>AGV维保</t>
    <phoneticPr fontId="1" type="noConversion"/>
  </si>
  <si>
    <t>总包零活</t>
    <phoneticPr fontId="1" type="noConversion"/>
  </si>
  <si>
    <t>小包ccd升级</t>
    <phoneticPr fontId="1" type="noConversion"/>
  </si>
  <si>
    <t>破包拉线升级</t>
    <phoneticPr fontId="1" type="noConversion"/>
  </si>
  <si>
    <t>圆周直径升级</t>
    <phoneticPr fontId="1" type="noConversion"/>
  </si>
  <si>
    <t>箱缺条升级</t>
    <phoneticPr fontId="1" type="noConversion"/>
  </si>
  <si>
    <t>大条ccd升级</t>
    <phoneticPr fontId="1" type="noConversion"/>
  </si>
  <si>
    <t>条烟分离装置</t>
    <phoneticPr fontId="1" type="noConversion"/>
  </si>
  <si>
    <t>冷膜机、打带机维保</t>
    <phoneticPr fontId="1" type="noConversion"/>
  </si>
  <si>
    <t>零活</t>
    <phoneticPr fontId="1" type="noConversion"/>
  </si>
  <si>
    <t>起重</t>
    <phoneticPr fontId="1" type="noConversion"/>
  </si>
  <si>
    <t>隐形喷码机</t>
    <phoneticPr fontId="1" type="noConversion"/>
  </si>
  <si>
    <t>卷包数采维保</t>
    <phoneticPr fontId="1" type="noConversion"/>
  </si>
  <si>
    <t>异味处理系统维保</t>
    <phoneticPr fontId="1" type="noConversion"/>
  </si>
  <si>
    <t>大贴标机维保</t>
    <phoneticPr fontId="1" type="noConversion"/>
  </si>
  <si>
    <t>成型制冷维保</t>
    <phoneticPr fontId="1" type="noConversion"/>
  </si>
  <si>
    <t>热熔胶机维保</t>
    <phoneticPr fontId="1" type="noConversion"/>
  </si>
  <si>
    <t>ZB47制冷机整修</t>
    <phoneticPr fontId="1" type="noConversion"/>
  </si>
  <si>
    <t>预算</t>
    <phoneticPr fontId="1" type="noConversion"/>
  </si>
  <si>
    <t>合计</t>
    <phoneticPr fontId="1" type="noConversion"/>
  </si>
  <si>
    <t>蒸汽系统维保</t>
    <phoneticPr fontId="1" type="noConversion"/>
  </si>
  <si>
    <t>电子皮带秤维保</t>
    <phoneticPr fontId="1" type="noConversion"/>
  </si>
  <si>
    <t>异味处理系统维保</t>
    <phoneticPr fontId="1" type="noConversion"/>
  </si>
  <si>
    <t>合计</t>
    <phoneticPr fontId="1" type="noConversion"/>
  </si>
  <si>
    <t>特种设备</t>
    <phoneticPr fontId="1" type="noConversion"/>
  </si>
  <si>
    <t>2017委外维修明细</t>
    <phoneticPr fontId="1" type="noConversion"/>
  </si>
  <si>
    <t>起重费用</t>
    <phoneticPr fontId="1" type="noConversion"/>
  </si>
  <si>
    <t>发射机维修</t>
    <phoneticPr fontId="1" type="noConversion"/>
  </si>
  <si>
    <t>美容器大修5</t>
    <phoneticPr fontId="1" type="noConversion"/>
  </si>
  <si>
    <t>梗丝分离4</t>
    <phoneticPr fontId="1" type="noConversion"/>
  </si>
  <si>
    <t>常德维保已付</t>
    <phoneticPr fontId="1" type="noConversion"/>
  </si>
  <si>
    <t>大树维保已付</t>
    <phoneticPr fontId="1" type="noConversion"/>
  </si>
  <si>
    <t>六二六维保已付</t>
    <phoneticPr fontId="1" type="noConversion"/>
  </si>
  <si>
    <t>博联达维保已付</t>
    <phoneticPr fontId="1" type="noConversion"/>
  </si>
  <si>
    <t>总包零活已付</t>
    <phoneticPr fontId="1" type="noConversion"/>
  </si>
  <si>
    <t>中电维保已付</t>
    <phoneticPr fontId="1" type="noConversion"/>
  </si>
  <si>
    <t>康孚维保已付</t>
    <phoneticPr fontId="1" type="noConversion"/>
  </si>
  <si>
    <t>低压配件</t>
    <phoneticPr fontId="1" type="noConversion"/>
  </si>
  <si>
    <t>瑞泰维保已付</t>
    <phoneticPr fontId="1" type="noConversion"/>
  </si>
  <si>
    <t>原辅料库变电站维保备件结算已付</t>
    <phoneticPr fontId="1" type="noConversion"/>
  </si>
  <si>
    <t>高中压变电站维保备件结算已付</t>
    <phoneticPr fontId="1" type="noConversion"/>
  </si>
  <si>
    <t>智能照明维保备件结算已付</t>
    <phoneticPr fontId="1" type="noConversion"/>
  </si>
  <si>
    <t>变电站综合自动化维保备件结算已付</t>
    <phoneticPr fontId="1" type="noConversion"/>
  </si>
  <si>
    <t>有载调压开关维保备件结算已付</t>
    <phoneticPr fontId="1" type="noConversion"/>
  </si>
  <si>
    <t>细支烟小包税签检测</t>
    <phoneticPr fontId="1" type="noConversion"/>
  </si>
  <si>
    <t>民用空调维保</t>
    <phoneticPr fontId="1" type="noConversion"/>
  </si>
  <si>
    <t>格兰富水泵维保</t>
    <phoneticPr fontId="1" type="noConversion"/>
  </si>
  <si>
    <t>阿特拉斯空压机维保</t>
    <phoneticPr fontId="1" type="noConversion"/>
  </si>
  <si>
    <t>空调管道清洗</t>
    <phoneticPr fontId="1" type="noConversion"/>
  </si>
  <si>
    <t>约克制冷机组维保</t>
    <phoneticPr fontId="1" type="noConversion"/>
  </si>
  <si>
    <t>空调风机盘管维保</t>
    <phoneticPr fontId="1" type="noConversion"/>
  </si>
  <si>
    <t>锅炉维保</t>
    <phoneticPr fontId="1" type="noConversion"/>
  </si>
  <si>
    <t>燃气设施维保</t>
    <phoneticPr fontId="1" type="noConversion"/>
  </si>
  <si>
    <t>恒温恒湿机维保</t>
    <phoneticPr fontId="1" type="noConversion"/>
  </si>
  <si>
    <t>空调加湿器维保</t>
    <phoneticPr fontId="1" type="noConversion"/>
  </si>
  <si>
    <t>民用空调维修备件</t>
    <phoneticPr fontId="1" type="noConversion"/>
  </si>
  <si>
    <t>1号真空泵维修</t>
    <phoneticPr fontId="1" type="noConversion"/>
  </si>
  <si>
    <t>佳力图恒温恒湿机维保备件</t>
    <phoneticPr fontId="1" type="noConversion"/>
  </si>
  <si>
    <t>地热泵维护</t>
    <phoneticPr fontId="1" type="noConversion"/>
  </si>
  <si>
    <t>空调过滤网清洗</t>
    <phoneticPr fontId="1" type="noConversion"/>
  </si>
  <si>
    <t>2016年动力部日常工程（3）</t>
    <phoneticPr fontId="1" type="noConversion"/>
  </si>
  <si>
    <t>空调机组风阀维修</t>
  </si>
  <si>
    <t>空调加热器维修改造</t>
    <phoneticPr fontId="1" type="noConversion"/>
  </si>
  <si>
    <t>锅炉房减压装置维修</t>
    <phoneticPr fontId="1" type="noConversion"/>
  </si>
  <si>
    <t>冷却塔维修</t>
    <phoneticPr fontId="1" type="noConversion"/>
  </si>
  <si>
    <t>动力零活维修</t>
    <phoneticPr fontId="1" type="noConversion"/>
  </si>
  <si>
    <t>起重、搬运费用</t>
    <phoneticPr fontId="1" type="noConversion"/>
  </si>
  <si>
    <t>老厂变压器租赁1</t>
    <phoneticPr fontId="1" type="noConversion"/>
  </si>
  <si>
    <t>老厂变压器租赁2</t>
    <phoneticPr fontId="1" type="noConversion"/>
  </si>
  <si>
    <t>糖香料房系统维保</t>
    <phoneticPr fontId="1" type="noConversion"/>
  </si>
  <si>
    <t>振槽维修</t>
    <phoneticPr fontId="1" type="noConversion"/>
  </si>
  <si>
    <t>升降车维保</t>
    <phoneticPr fontId="1" type="noConversion"/>
  </si>
  <si>
    <t>升降车维保</t>
    <phoneticPr fontId="1" type="noConversion"/>
  </si>
  <si>
    <t>异味处理系统风阀改造</t>
    <phoneticPr fontId="1" type="noConversion"/>
  </si>
  <si>
    <t>除尘风机变频改造</t>
    <phoneticPr fontId="1" type="noConversion"/>
  </si>
  <si>
    <t>SEW减速机维保</t>
    <phoneticPr fontId="1" type="noConversion"/>
  </si>
  <si>
    <t>筒类设备风机维修</t>
    <phoneticPr fontId="1" type="noConversion"/>
  </si>
  <si>
    <t>部门</t>
    <phoneticPr fontId="1" type="noConversion"/>
  </si>
  <si>
    <t>年度计划内容</t>
    <phoneticPr fontId="1" type="noConversion"/>
  </si>
  <si>
    <t>年度计划费用</t>
    <phoneticPr fontId="1" type="noConversion"/>
  </si>
  <si>
    <t>签订合同名称</t>
    <phoneticPr fontId="1" type="noConversion"/>
  </si>
  <si>
    <t>合同付款频率</t>
    <phoneticPr fontId="1" type="noConversion"/>
  </si>
  <si>
    <t>合同金额</t>
    <phoneticPr fontId="1" type="noConversion"/>
  </si>
  <si>
    <t>其他</t>
    <phoneticPr fontId="1" type="noConversion"/>
  </si>
  <si>
    <t>一车间零活</t>
    <phoneticPr fontId="1" type="noConversion"/>
  </si>
  <si>
    <t>委外机加工汇总</t>
    <phoneticPr fontId="1" type="noConversion"/>
  </si>
  <si>
    <t>合同执行情况</t>
    <phoneticPr fontId="1" type="noConversion"/>
  </si>
  <si>
    <t>关联后导出合同名称</t>
    <phoneticPr fontId="1" type="noConversion"/>
  </si>
  <si>
    <t>关联后导出合同金额</t>
    <phoneticPr fontId="1" type="noConversion"/>
  </si>
  <si>
    <t>关联后导出合同付款频率</t>
    <phoneticPr fontId="1" type="noConversion"/>
  </si>
  <si>
    <t>通过委外付款关联1</t>
    <phoneticPr fontId="1" type="noConversion"/>
  </si>
  <si>
    <t>通过委外付款关联2</t>
    <phoneticPr fontId="1" type="noConversion"/>
  </si>
  <si>
    <t>通过委外付款关联3</t>
    <phoneticPr fontId="1" type="noConversion"/>
  </si>
  <si>
    <t>通过年度计划的年份导出本表，每年导入年度计划内容</t>
    <phoneticPr fontId="1" type="noConversion"/>
  </si>
  <si>
    <t>年度</t>
    <phoneticPr fontId="1" type="noConversion"/>
  </si>
  <si>
    <t>均为一对多</t>
  </si>
  <si>
    <t>对应预算表中的一车间委外维修</t>
    <phoneticPr fontId="1" type="noConversion"/>
  </si>
  <si>
    <t>即关联时方便选择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</si>
</sst>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76" fontId="4" fillId="2" borderId="1" xfId="0" applyNumberFormat="1" applyFont="1" applyFill="1" applyBorder="1" applyAlignment="1">
      <alignment horizontal="right"/>
    </xf>
    <xf numFmtId="176" fontId="2" fillId="2" borderId="1" xfId="0" applyNumberFormat="1" applyFont="1" applyFill="1" applyBorder="1" applyAlignment="1">
      <alignment horizontal="right"/>
    </xf>
    <xf numFmtId="176" fontId="2" fillId="3" borderId="1" xfId="0" applyNumberFormat="1" applyFont="1" applyFill="1" applyBorder="1" applyAlignment="1">
      <alignment horizontal="right"/>
    </xf>
    <xf numFmtId="0" fontId="3" fillId="0" borderId="0" xfId="0" applyFont="1" applyBorder="1"/>
    <xf numFmtId="176" fontId="2" fillId="2" borderId="0" xfId="0" applyNumberFormat="1" applyFont="1" applyFill="1" applyBorder="1" applyAlignment="1">
      <alignment horizontal="right"/>
    </xf>
    <xf numFmtId="0" fontId="3" fillId="0" borderId="1" xfId="0" applyFont="1" applyBorder="1"/>
    <xf numFmtId="0" fontId="0" fillId="3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5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0" fontId="0" fillId="4" borderId="0" xfId="0" applyFill="1"/>
    <xf numFmtId="0" fontId="7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abSelected="1" workbookViewId="0">
      <selection activeCell="H22" sqref="H22"/>
    </sheetView>
  </sheetViews>
  <sheetFormatPr defaultRowHeight="13.5"/>
  <cols>
    <col min="1" max="1" width="31" customWidth="1"/>
    <col min="2" max="3" width="9" style="3"/>
    <col min="4" max="4" width="33.875" style="5" bestFit="1" customWidth="1"/>
    <col min="5" max="5" width="18.75" style="4" customWidth="1"/>
    <col min="6" max="7" width="19.25" bestFit="1" customWidth="1"/>
    <col min="8" max="8" width="23.5" bestFit="1" customWidth="1"/>
    <col min="9" max="9" width="42.75" customWidth="1"/>
    <col min="10" max="10" width="26.875" customWidth="1"/>
    <col min="11" max="11" width="44.125" bestFit="1" customWidth="1"/>
    <col min="12" max="12" width="25.875" customWidth="1"/>
  </cols>
  <sheetData>
    <row r="1" spans="1:10" ht="31.5" customHeight="1">
      <c r="B1" s="16" t="s">
        <v>121</v>
      </c>
      <c r="C1" s="16"/>
      <c r="D1" s="16"/>
      <c r="E1" s="16"/>
      <c r="F1" s="16"/>
      <c r="G1" s="16"/>
      <c r="H1" s="16"/>
      <c r="I1" s="16"/>
    </row>
    <row r="2" spans="1:10" ht="39" customHeight="1">
      <c r="B2" s="14" t="s">
        <v>53</v>
      </c>
      <c r="C2" s="15"/>
      <c r="D2" s="15"/>
      <c r="E2" s="15"/>
      <c r="F2" s="15"/>
      <c r="G2" s="15"/>
      <c r="H2" s="15"/>
      <c r="I2" s="15"/>
    </row>
    <row r="3" spans="1:10">
      <c r="B3" s="18" t="s">
        <v>105</v>
      </c>
      <c r="C3" s="18" t="s">
        <v>122</v>
      </c>
      <c r="D3" s="18" t="s">
        <v>106</v>
      </c>
      <c r="E3" s="18" t="s">
        <v>107</v>
      </c>
      <c r="F3" s="13" t="s">
        <v>108</v>
      </c>
      <c r="G3" s="13" t="s">
        <v>110</v>
      </c>
      <c r="H3" s="13" t="s">
        <v>109</v>
      </c>
      <c r="I3" s="13" t="s">
        <v>114</v>
      </c>
    </row>
    <row r="4" spans="1:10">
      <c r="A4" s="35" t="s">
        <v>123</v>
      </c>
      <c r="B4" s="19" t="s">
        <v>2</v>
      </c>
      <c r="C4" s="32">
        <v>2017</v>
      </c>
      <c r="D4" s="20" t="s">
        <v>12</v>
      </c>
      <c r="E4" s="7">
        <v>8490.57</v>
      </c>
      <c r="F4" s="17" t="s">
        <v>115</v>
      </c>
      <c r="G4" s="17" t="s">
        <v>116</v>
      </c>
      <c r="H4" s="17" t="s">
        <v>117</v>
      </c>
      <c r="I4" s="17" t="s">
        <v>118</v>
      </c>
      <c r="J4" s="33"/>
    </row>
    <row r="5" spans="1:10">
      <c r="A5" s="34"/>
      <c r="B5" s="19"/>
      <c r="C5" s="32"/>
      <c r="D5" s="20"/>
      <c r="E5" s="7"/>
      <c r="F5" s="17"/>
      <c r="G5" s="17"/>
      <c r="H5" s="17"/>
      <c r="I5" s="17" t="s">
        <v>119</v>
      </c>
    </row>
    <row r="6" spans="1:10">
      <c r="A6" s="34" t="s">
        <v>124</v>
      </c>
      <c r="B6" s="19"/>
      <c r="C6" s="32"/>
      <c r="D6" s="20"/>
      <c r="E6" s="7"/>
      <c r="F6" s="17"/>
      <c r="G6" s="17"/>
      <c r="H6" s="17"/>
      <c r="I6" s="17" t="s">
        <v>120</v>
      </c>
    </row>
    <row r="7" spans="1:10">
      <c r="A7" s="34" t="s">
        <v>125</v>
      </c>
      <c r="B7" s="19"/>
      <c r="C7" s="32">
        <v>2017</v>
      </c>
      <c r="D7" s="20" t="s">
        <v>13</v>
      </c>
      <c r="E7" s="7">
        <v>35470.080000000002</v>
      </c>
      <c r="F7" s="1"/>
      <c r="G7" s="1"/>
      <c r="H7" s="1"/>
      <c r="I7" s="1"/>
    </row>
    <row r="8" spans="1:10">
      <c r="B8" s="19"/>
      <c r="C8" s="32">
        <v>2017</v>
      </c>
      <c r="D8" s="20" t="s">
        <v>24</v>
      </c>
      <c r="E8" s="7">
        <f>234814.82*2</f>
        <v>469629.64</v>
      </c>
      <c r="F8" s="1"/>
      <c r="G8" s="1"/>
      <c r="H8" s="1"/>
      <c r="I8" s="1"/>
    </row>
    <row r="9" spans="1:10">
      <c r="B9" s="19"/>
      <c r="C9" s="32">
        <v>2017</v>
      </c>
      <c r="D9" s="20" t="s">
        <v>48</v>
      </c>
      <c r="E9" s="7">
        <v>130675.21367521369</v>
      </c>
      <c r="F9" s="1"/>
      <c r="G9" s="1"/>
      <c r="H9" s="1"/>
      <c r="I9" s="1"/>
    </row>
    <row r="10" spans="1:10">
      <c r="B10" s="19"/>
      <c r="C10" s="32">
        <v>2017</v>
      </c>
      <c r="D10" s="20" t="s">
        <v>49</v>
      </c>
      <c r="E10" s="7">
        <v>168547.00854700856</v>
      </c>
      <c r="F10" s="1"/>
      <c r="G10" s="1"/>
      <c r="H10" s="1"/>
      <c r="I10" s="1"/>
    </row>
    <row r="11" spans="1:10">
      <c r="B11" s="19"/>
      <c r="C11" s="32">
        <v>2017</v>
      </c>
      <c r="D11" s="20" t="s">
        <v>50</v>
      </c>
      <c r="E11" s="7">
        <v>259829.05982905987</v>
      </c>
      <c r="F11" s="1"/>
      <c r="G11" s="1"/>
      <c r="H11" s="1"/>
      <c r="I11" s="1"/>
    </row>
    <row r="12" spans="1:10">
      <c r="B12" s="19"/>
      <c r="C12" s="32">
        <v>2017</v>
      </c>
      <c r="D12" s="20" t="s">
        <v>97</v>
      </c>
      <c r="E12" s="7">
        <f>47000/1.17</f>
        <v>40170.940170940172</v>
      </c>
      <c r="F12" s="1"/>
      <c r="G12" s="1"/>
      <c r="H12" s="1"/>
      <c r="I12" s="1"/>
    </row>
    <row r="13" spans="1:10">
      <c r="B13" s="19"/>
      <c r="C13" s="32">
        <v>2017</v>
      </c>
      <c r="D13" s="20" t="s">
        <v>99</v>
      </c>
      <c r="E13" s="7">
        <f>(4871.79+3162.39)*2</f>
        <v>16068.36</v>
      </c>
      <c r="F13" s="1"/>
      <c r="G13" s="1"/>
      <c r="H13" s="1"/>
      <c r="I13" s="1"/>
    </row>
    <row r="14" spans="1:10">
      <c r="B14" s="19"/>
      <c r="C14" s="32">
        <v>2017</v>
      </c>
      <c r="D14" s="20" t="s">
        <v>98</v>
      </c>
      <c r="E14" s="7">
        <f>375000/1.17</f>
        <v>320512.82051282056</v>
      </c>
      <c r="F14" s="1"/>
      <c r="G14" s="1"/>
      <c r="H14" s="1"/>
      <c r="I14" s="1"/>
    </row>
    <row r="15" spans="1:10">
      <c r="B15" s="19"/>
      <c r="C15" s="32">
        <v>2017</v>
      </c>
      <c r="D15" s="20" t="s">
        <v>101</v>
      </c>
      <c r="E15" s="7">
        <f>510000/1.17</f>
        <v>435897.43589743593</v>
      </c>
      <c r="F15" s="1"/>
      <c r="G15" s="1"/>
      <c r="H15" s="1"/>
      <c r="I15" s="1"/>
    </row>
    <row r="16" spans="1:10">
      <c r="B16" s="19"/>
      <c r="C16" s="32">
        <v>2017</v>
      </c>
      <c r="D16" s="20" t="s">
        <v>102</v>
      </c>
      <c r="E16" s="7">
        <v>500000</v>
      </c>
      <c r="F16" s="1"/>
      <c r="G16" s="1"/>
      <c r="H16" s="1"/>
      <c r="I16" s="1"/>
    </row>
    <row r="17" spans="2:13">
      <c r="B17" s="19"/>
      <c r="C17" s="32">
        <v>2017</v>
      </c>
      <c r="D17" s="20" t="s">
        <v>103</v>
      </c>
      <c r="E17" s="7">
        <v>300000</v>
      </c>
      <c r="F17" s="1"/>
      <c r="G17" s="1"/>
      <c r="H17" s="1"/>
      <c r="I17" s="1"/>
    </row>
    <row r="18" spans="2:13">
      <c r="B18" s="19"/>
      <c r="C18" s="32">
        <v>2017</v>
      </c>
      <c r="D18" s="21" t="s">
        <v>104</v>
      </c>
      <c r="E18" s="7">
        <v>300000</v>
      </c>
      <c r="F18" s="1"/>
      <c r="G18" s="1"/>
      <c r="H18" s="1"/>
      <c r="I18" s="1"/>
    </row>
    <row r="19" spans="2:13">
      <c r="B19" s="19"/>
      <c r="C19" s="32">
        <v>2017</v>
      </c>
      <c r="D19" s="20" t="s">
        <v>54</v>
      </c>
      <c r="E19" s="7">
        <v>300000</v>
      </c>
      <c r="F19" s="1"/>
      <c r="G19" s="1"/>
      <c r="H19" s="1"/>
      <c r="I19" s="1"/>
    </row>
    <row r="20" spans="2:13">
      <c r="B20" s="19"/>
      <c r="C20" s="32"/>
      <c r="D20" s="20"/>
      <c r="E20" s="7"/>
      <c r="F20" s="1"/>
      <c r="G20" s="1"/>
      <c r="H20" s="1"/>
      <c r="I20" s="1"/>
    </row>
    <row r="21" spans="2:13">
      <c r="B21" s="19"/>
      <c r="C21" s="32">
        <v>2017</v>
      </c>
      <c r="D21" s="22" t="s">
        <v>112</v>
      </c>
      <c r="E21" s="23">
        <f>107690/1.17</f>
        <v>92042.735042735047</v>
      </c>
      <c r="F21" s="1"/>
      <c r="G21" s="1"/>
      <c r="H21" s="1"/>
      <c r="I21" s="1"/>
    </row>
    <row r="22" spans="2:13">
      <c r="B22" s="19"/>
      <c r="C22" s="32"/>
      <c r="D22" s="22"/>
      <c r="E22" s="23"/>
      <c r="F22" s="1"/>
      <c r="G22" s="1"/>
      <c r="H22" s="1"/>
      <c r="I22" s="1"/>
    </row>
    <row r="23" spans="2:13">
      <c r="B23" s="19"/>
      <c r="C23" s="32">
        <v>2017</v>
      </c>
      <c r="D23" s="22" t="s">
        <v>113</v>
      </c>
      <c r="E23" s="23">
        <v>550000</v>
      </c>
      <c r="F23" s="1"/>
      <c r="G23" s="1"/>
      <c r="H23" s="1"/>
      <c r="I23" s="1"/>
    </row>
    <row r="24" spans="2:13">
      <c r="B24" s="19"/>
      <c r="C24" s="32"/>
      <c r="D24" s="22"/>
      <c r="E24" s="23"/>
      <c r="F24" s="1"/>
      <c r="G24" s="1"/>
      <c r="H24" s="1"/>
      <c r="I24" s="1"/>
    </row>
    <row r="25" spans="2:13">
      <c r="B25" s="19"/>
      <c r="C25" s="32"/>
      <c r="D25" s="21"/>
      <c r="E25" s="7"/>
      <c r="F25" s="11"/>
      <c r="G25" s="11"/>
      <c r="H25" s="11"/>
      <c r="I25" s="11"/>
    </row>
    <row r="26" spans="2:13">
      <c r="B26" s="19"/>
      <c r="C26" s="32">
        <v>2017</v>
      </c>
      <c r="D26" s="21" t="s">
        <v>111</v>
      </c>
      <c r="E26" s="7">
        <v>20000</v>
      </c>
      <c r="F26" s="1"/>
      <c r="G26" s="11"/>
      <c r="H26" s="11"/>
      <c r="I26" s="11"/>
    </row>
    <row r="27" spans="2:13">
      <c r="B27" s="19"/>
      <c r="C27" s="32"/>
      <c r="D27" s="21"/>
      <c r="E27" s="7"/>
      <c r="F27" s="11"/>
      <c r="G27" s="11"/>
      <c r="H27" s="11"/>
      <c r="I27" s="11"/>
    </row>
    <row r="28" spans="2:13">
      <c r="B28" s="24"/>
      <c r="C28" s="24"/>
      <c r="D28" s="25"/>
      <c r="E28" s="10"/>
      <c r="F28" s="9"/>
      <c r="G28" s="9"/>
      <c r="H28" s="9"/>
      <c r="I28" s="9"/>
    </row>
    <row r="29" spans="2:13">
      <c r="B29" s="26"/>
      <c r="C29" s="26"/>
      <c r="D29" s="27" t="s">
        <v>51</v>
      </c>
      <c r="E29" s="28">
        <f>SUM(E4:E26)</f>
        <v>3947333.8636752139</v>
      </c>
      <c r="F29" s="2"/>
      <c r="G29" s="2"/>
      <c r="H29" s="2"/>
      <c r="I29" s="2"/>
    </row>
    <row r="30" spans="2:13">
      <c r="B30" s="26"/>
      <c r="C30" s="26"/>
      <c r="D30" s="27" t="s">
        <v>46</v>
      </c>
      <c r="E30" s="28">
        <v>4709000</v>
      </c>
      <c r="F30" s="2"/>
      <c r="G30" s="2"/>
      <c r="H30" s="2"/>
      <c r="I30" s="2"/>
    </row>
    <row r="31" spans="2:13">
      <c r="B31" s="26"/>
      <c r="C31" s="26"/>
      <c r="D31" s="27"/>
      <c r="E31" s="28"/>
      <c r="F31" s="2"/>
      <c r="G31" s="2"/>
      <c r="H31" s="2"/>
      <c r="I31" s="2"/>
    </row>
    <row r="32" spans="2:13">
      <c r="B32" s="19" t="s">
        <v>0</v>
      </c>
      <c r="C32" s="32"/>
      <c r="D32" s="20" t="s">
        <v>5</v>
      </c>
      <c r="E32" s="6">
        <v>232893.81</v>
      </c>
      <c r="F32" s="1"/>
      <c r="G32" s="1"/>
      <c r="H32" s="1"/>
      <c r="I32" s="1"/>
      <c r="K32" s="2"/>
      <c r="L32" s="2"/>
      <c r="M32" s="2"/>
    </row>
    <row r="33" spans="2:13">
      <c r="B33" s="19"/>
      <c r="C33" s="32"/>
      <c r="D33" s="20" t="s">
        <v>6</v>
      </c>
      <c r="E33" s="6">
        <v>77364.11</v>
      </c>
      <c r="F33" s="1"/>
      <c r="G33" s="1"/>
      <c r="H33" s="1"/>
      <c r="I33" s="1"/>
      <c r="K33" s="2"/>
      <c r="L33" s="2"/>
      <c r="M33" s="2"/>
    </row>
    <row r="34" spans="2:13">
      <c r="B34" s="19"/>
      <c r="C34" s="32"/>
      <c r="D34" s="20" t="s">
        <v>7</v>
      </c>
      <c r="E34" s="6">
        <v>73235.039999999994</v>
      </c>
      <c r="F34" s="1"/>
      <c r="G34" s="1"/>
      <c r="H34" s="1"/>
      <c r="I34" s="1"/>
      <c r="K34" s="2"/>
      <c r="L34" s="2"/>
      <c r="M34" s="2"/>
    </row>
    <row r="35" spans="2:13">
      <c r="B35" s="19"/>
      <c r="C35" s="32"/>
      <c r="D35" s="20" t="s">
        <v>8</v>
      </c>
      <c r="E35" s="6">
        <v>76717.95</v>
      </c>
      <c r="F35" s="1"/>
      <c r="G35" s="1"/>
      <c r="H35" s="1"/>
      <c r="I35" s="1"/>
      <c r="K35" s="2"/>
      <c r="L35" s="2"/>
      <c r="M35" s="2"/>
    </row>
    <row r="36" spans="2:13">
      <c r="B36" s="19"/>
      <c r="C36" s="32"/>
      <c r="D36" s="20" t="s">
        <v>12</v>
      </c>
      <c r="E36" s="6">
        <v>8490.57</v>
      </c>
      <c r="F36" s="1"/>
      <c r="G36" s="1"/>
      <c r="H36" s="1"/>
      <c r="I36" s="1"/>
      <c r="K36" s="2"/>
      <c r="L36" s="2"/>
      <c r="M36" s="2"/>
    </row>
    <row r="37" spans="2:13">
      <c r="B37" s="19"/>
      <c r="C37" s="32"/>
      <c r="D37" s="20" t="s">
        <v>24</v>
      </c>
      <c r="E37" s="6">
        <f>234814.82*2</f>
        <v>469629.64</v>
      </c>
      <c r="F37" s="1"/>
      <c r="G37" s="1"/>
      <c r="H37" s="1"/>
      <c r="I37" s="1"/>
      <c r="K37" s="2"/>
      <c r="L37" s="2"/>
      <c r="M37" s="2"/>
    </row>
    <row r="38" spans="2:13">
      <c r="B38" s="19"/>
      <c r="C38" s="32"/>
      <c r="D38" s="20" t="s">
        <v>28</v>
      </c>
      <c r="E38" s="6">
        <f>216981.13/2</f>
        <v>108490.565</v>
      </c>
      <c r="F38" s="1"/>
      <c r="G38" s="1"/>
      <c r="H38" s="1"/>
      <c r="I38" s="1"/>
      <c r="K38" s="2"/>
      <c r="L38" s="2"/>
      <c r="M38" s="2"/>
    </row>
    <row r="39" spans="2:13">
      <c r="B39" s="19"/>
      <c r="C39" s="32"/>
      <c r="D39" s="20" t="s">
        <v>40</v>
      </c>
      <c r="E39" s="6">
        <v>170940.17094017094</v>
      </c>
      <c r="F39" s="1"/>
      <c r="G39" s="1"/>
      <c r="H39" s="1"/>
      <c r="I39" s="1"/>
      <c r="K39" s="2"/>
      <c r="L39" s="2"/>
      <c r="M39" s="2"/>
    </row>
    <row r="40" spans="2:13">
      <c r="B40" s="19"/>
      <c r="C40" s="32"/>
      <c r="D40" s="20" t="s">
        <v>41</v>
      </c>
      <c r="E40" s="6">
        <v>173219.37321937323</v>
      </c>
      <c r="F40" s="1"/>
      <c r="G40" s="1"/>
      <c r="H40" s="1"/>
      <c r="I40" s="1"/>
      <c r="K40" s="2"/>
      <c r="L40" s="2"/>
      <c r="M40" s="2"/>
    </row>
    <row r="41" spans="2:13">
      <c r="B41" s="19"/>
      <c r="C41" s="32"/>
      <c r="D41" s="20" t="s">
        <v>42</v>
      </c>
      <c r="E41" s="6">
        <v>103685.47008547009</v>
      </c>
      <c r="F41" s="1"/>
      <c r="G41" s="1"/>
      <c r="H41" s="1"/>
      <c r="I41" s="1"/>
      <c r="K41" s="2"/>
      <c r="L41" s="2"/>
      <c r="M41" s="2"/>
    </row>
    <row r="42" spans="2:13">
      <c r="B42" s="19"/>
      <c r="C42" s="32"/>
      <c r="D42" s="20" t="s">
        <v>43</v>
      </c>
      <c r="E42" s="6">
        <v>69529.914529914531</v>
      </c>
      <c r="F42" s="1"/>
      <c r="G42" s="1"/>
      <c r="H42" s="1"/>
      <c r="I42" s="1"/>
      <c r="K42" s="2"/>
      <c r="L42" s="2"/>
      <c r="M42" s="2"/>
    </row>
    <row r="43" spans="2:13">
      <c r="B43" s="19"/>
      <c r="C43" s="32"/>
      <c r="D43" s="20" t="s">
        <v>44</v>
      </c>
      <c r="E43" s="6">
        <v>61538.461538461539</v>
      </c>
      <c r="F43" s="1"/>
      <c r="G43" s="1"/>
      <c r="H43" s="1"/>
      <c r="I43" s="1"/>
      <c r="K43" s="2"/>
      <c r="L43" s="2"/>
      <c r="M43" s="2"/>
    </row>
    <row r="44" spans="2:13">
      <c r="B44" s="19"/>
      <c r="C44" s="32"/>
      <c r="D44" s="20" t="s">
        <v>100</v>
      </c>
      <c r="E44" s="6">
        <f>3333.33*2</f>
        <v>6666.66</v>
      </c>
      <c r="F44" s="1"/>
      <c r="G44" s="1"/>
      <c r="H44" s="1"/>
      <c r="I44" s="1"/>
      <c r="K44" s="2"/>
      <c r="L44" s="2"/>
      <c r="M44" s="2"/>
    </row>
    <row r="45" spans="2:13">
      <c r="B45" s="19"/>
      <c r="C45" s="32"/>
      <c r="D45" s="20" t="s">
        <v>39</v>
      </c>
      <c r="E45" s="6">
        <v>115641.02564102566</v>
      </c>
      <c r="F45" s="1"/>
      <c r="G45" s="1"/>
      <c r="H45" s="1"/>
      <c r="I45" s="1"/>
      <c r="K45" s="2"/>
      <c r="L45" s="2"/>
      <c r="M45" s="2"/>
    </row>
    <row r="46" spans="2:13">
      <c r="B46" s="19"/>
      <c r="C46" s="32"/>
      <c r="D46" s="20" t="s">
        <v>30</v>
      </c>
      <c r="E46" s="7">
        <v>620000</v>
      </c>
      <c r="F46" s="12"/>
      <c r="G46" s="12"/>
      <c r="H46" s="12"/>
      <c r="I46" s="1"/>
      <c r="K46" s="2"/>
      <c r="L46" s="2"/>
      <c r="M46" s="2"/>
    </row>
    <row r="47" spans="2:13">
      <c r="B47" s="19"/>
      <c r="C47" s="32"/>
      <c r="D47" s="20" t="s">
        <v>31</v>
      </c>
      <c r="E47" s="7">
        <v>658119.66</v>
      </c>
      <c r="F47" s="12"/>
      <c r="G47" s="12"/>
      <c r="H47" s="12"/>
      <c r="I47" s="1"/>
      <c r="K47" s="2"/>
      <c r="L47" s="2"/>
      <c r="M47" s="2"/>
    </row>
    <row r="48" spans="2:13">
      <c r="B48" s="19"/>
      <c r="C48" s="32"/>
      <c r="D48" s="20" t="s">
        <v>32</v>
      </c>
      <c r="E48" s="7"/>
      <c r="F48" s="8"/>
      <c r="G48" s="8"/>
      <c r="H48" s="8"/>
      <c r="I48" s="1"/>
      <c r="K48" s="2"/>
      <c r="L48" s="2"/>
      <c r="M48" s="2"/>
    </row>
    <row r="49" spans="2:13">
      <c r="B49" s="19"/>
      <c r="C49" s="32"/>
      <c r="D49" s="20" t="s">
        <v>33</v>
      </c>
      <c r="E49" s="7"/>
      <c r="F49" s="8"/>
      <c r="G49" s="8"/>
      <c r="H49" s="8"/>
      <c r="I49" s="1"/>
      <c r="K49" s="2"/>
      <c r="L49" s="2"/>
      <c r="M49" s="2"/>
    </row>
    <row r="50" spans="2:13">
      <c r="B50" s="19"/>
      <c r="C50" s="32"/>
      <c r="D50" s="20" t="s">
        <v>34</v>
      </c>
      <c r="E50" s="7"/>
      <c r="F50" s="8"/>
      <c r="G50" s="8"/>
      <c r="H50" s="8"/>
      <c r="I50" s="1"/>
      <c r="K50" s="2"/>
      <c r="L50" s="2"/>
      <c r="M50" s="2"/>
    </row>
    <row r="51" spans="2:13">
      <c r="B51" s="19"/>
      <c r="C51" s="32"/>
      <c r="D51" s="20" t="s">
        <v>35</v>
      </c>
      <c r="E51" s="7">
        <v>427350.43</v>
      </c>
      <c r="F51" s="12"/>
      <c r="G51" s="12"/>
      <c r="H51" s="12"/>
      <c r="I51" s="1"/>
      <c r="K51" s="2"/>
      <c r="L51" s="2"/>
      <c r="M51" s="2"/>
    </row>
    <row r="52" spans="2:13">
      <c r="B52" s="19"/>
      <c r="C52" s="32"/>
      <c r="D52" s="20" t="s">
        <v>56</v>
      </c>
      <c r="E52" s="7">
        <v>827350.4</v>
      </c>
      <c r="F52" s="8"/>
      <c r="G52" s="8"/>
      <c r="H52" s="8"/>
      <c r="I52" s="1"/>
      <c r="K52" s="2"/>
      <c r="L52" s="2"/>
      <c r="M52" s="2"/>
    </row>
    <row r="53" spans="2:13">
      <c r="B53" s="19"/>
      <c r="C53" s="32"/>
      <c r="D53" s="20" t="s">
        <v>57</v>
      </c>
      <c r="E53" s="7">
        <v>820512.82</v>
      </c>
      <c r="F53" s="8"/>
      <c r="G53" s="8"/>
      <c r="H53" s="8"/>
      <c r="I53" s="1"/>
      <c r="K53" s="2"/>
      <c r="L53" s="2"/>
      <c r="M53" s="2"/>
    </row>
    <row r="54" spans="2:13">
      <c r="B54" s="19"/>
      <c r="C54" s="32"/>
      <c r="D54" s="20" t="s">
        <v>37</v>
      </c>
      <c r="E54" s="7">
        <v>1000000</v>
      </c>
      <c r="F54" s="12"/>
      <c r="G54" s="12"/>
      <c r="H54" s="12"/>
      <c r="I54" s="1"/>
      <c r="K54" s="2"/>
      <c r="L54" s="2"/>
      <c r="M54" s="2"/>
    </row>
    <row r="55" spans="2:13">
      <c r="B55" s="19"/>
      <c r="C55" s="32"/>
      <c r="D55" s="20" t="s">
        <v>38</v>
      </c>
      <c r="E55" s="7">
        <v>100000</v>
      </c>
      <c r="F55" s="12"/>
      <c r="G55" s="12"/>
      <c r="H55" s="12"/>
      <c r="I55" s="1"/>
      <c r="K55" s="2"/>
      <c r="L55" s="2"/>
      <c r="M55" s="2"/>
    </row>
    <row r="56" spans="2:13">
      <c r="B56" s="19"/>
      <c r="C56" s="32"/>
      <c r="D56" s="20" t="s">
        <v>45</v>
      </c>
      <c r="E56" s="7">
        <v>500000</v>
      </c>
      <c r="F56" s="12"/>
      <c r="G56" s="12"/>
      <c r="H56" s="12"/>
      <c r="I56" s="1"/>
    </row>
    <row r="57" spans="2:13">
      <c r="B57" s="19"/>
      <c r="C57" s="32"/>
      <c r="D57" s="20" t="s">
        <v>55</v>
      </c>
      <c r="E57" s="7">
        <v>600000</v>
      </c>
      <c r="F57" s="12"/>
      <c r="G57" s="12"/>
      <c r="H57" s="12"/>
      <c r="I57" s="1"/>
    </row>
    <row r="58" spans="2:13">
      <c r="B58" s="19"/>
      <c r="C58" s="32"/>
      <c r="D58" s="20" t="s">
        <v>58</v>
      </c>
      <c r="E58" s="7">
        <v>39944.44</v>
      </c>
      <c r="F58" s="1"/>
      <c r="G58" s="1"/>
      <c r="H58" s="1"/>
      <c r="I58" s="1"/>
    </row>
    <row r="59" spans="2:13">
      <c r="B59" s="19"/>
      <c r="C59" s="32"/>
      <c r="D59" s="20" t="s">
        <v>59</v>
      </c>
      <c r="E59" s="7">
        <v>42197.440000000002</v>
      </c>
      <c r="F59" s="1"/>
      <c r="G59" s="1"/>
      <c r="H59" s="1"/>
      <c r="I59" s="1"/>
    </row>
    <row r="60" spans="2:13">
      <c r="B60" s="19"/>
      <c r="C60" s="32"/>
      <c r="D60" s="20" t="s">
        <v>60</v>
      </c>
      <c r="E60" s="7">
        <v>127032.96000000001</v>
      </c>
      <c r="F60" s="1"/>
      <c r="G60" s="1"/>
      <c r="H60" s="1"/>
      <c r="I60" s="1"/>
    </row>
    <row r="61" spans="2:13">
      <c r="B61" s="19"/>
      <c r="C61" s="32"/>
      <c r="D61" s="20" t="s">
        <v>61</v>
      </c>
      <c r="E61" s="7">
        <v>41846.15</v>
      </c>
      <c r="F61" s="1"/>
      <c r="G61" s="1"/>
      <c r="H61" s="1"/>
      <c r="I61" s="1"/>
    </row>
    <row r="62" spans="2:13">
      <c r="B62" s="19"/>
      <c r="C62" s="32"/>
      <c r="D62" s="20" t="s">
        <v>62</v>
      </c>
      <c r="E62" s="7">
        <v>95544.14</v>
      </c>
      <c r="F62" s="1"/>
      <c r="G62" s="1"/>
      <c r="H62" s="1"/>
      <c r="I62" s="1"/>
    </row>
    <row r="63" spans="2:13">
      <c r="B63" s="19"/>
      <c r="C63" s="32"/>
      <c r="D63" s="20" t="s">
        <v>72</v>
      </c>
      <c r="E63" s="7">
        <v>160683.76</v>
      </c>
      <c r="F63" s="1"/>
      <c r="G63" s="1"/>
      <c r="H63" s="1"/>
      <c r="I63" s="1"/>
    </row>
    <row r="64" spans="2:13">
      <c r="B64" s="19"/>
      <c r="C64" s="32"/>
      <c r="D64" s="29" t="s">
        <v>47</v>
      </c>
      <c r="E64" s="30">
        <f>SUM(E32:E63)</f>
        <v>7808624.9609544175</v>
      </c>
      <c r="F64" s="1"/>
      <c r="G64" s="1"/>
      <c r="H64" s="1"/>
      <c r="I64" s="1"/>
    </row>
    <row r="65" spans="2:9">
      <c r="B65" s="19"/>
      <c r="C65" s="32"/>
      <c r="D65" s="29" t="s">
        <v>46</v>
      </c>
      <c r="E65" s="30">
        <v>6190400</v>
      </c>
      <c r="F65" s="1"/>
      <c r="G65" s="1"/>
      <c r="H65" s="1"/>
      <c r="I65" s="1"/>
    </row>
    <row r="66" spans="2:9">
      <c r="B66" s="19" t="s">
        <v>1</v>
      </c>
      <c r="C66" s="32"/>
      <c r="D66" s="20" t="s">
        <v>9</v>
      </c>
      <c r="E66" s="7">
        <v>266324.78999999998</v>
      </c>
      <c r="F66" s="1"/>
      <c r="G66" s="1"/>
      <c r="H66" s="1"/>
      <c r="I66" s="1"/>
    </row>
    <row r="67" spans="2:9">
      <c r="B67" s="19"/>
      <c r="C67" s="32"/>
      <c r="D67" s="20" t="s">
        <v>10</v>
      </c>
      <c r="E67" s="7">
        <v>345714.31</v>
      </c>
      <c r="F67" s="1"/>
      <c r="G67" s="1"/>
      <c r="H67" s="1"/>
      <c r="I67" s="1"/>
    </row>
    <row r="68" spans="2:9">
      <c r="B68" s="19"/>
      <c r="C68" s="32"/>
      <c r="D68" s="20" t="s">
        <v>16</v>
      </c>
      <c r="E68" s="7">
        <v>348932.08</v>
      </c>
      <c r="F68" s="1"/>
      <c r="G68" s="1"/>
      <c r="H68" s="1"/>
      <c r="I68" s="1"/>
    </row>
    <row r="69" spans="2:9">
      <c r="B69" s="19"/>
      <c r="C69" s="32"/>
      <c r="D69" s="20" t="s">
        <v>17</v>
      </c>
      <c r="E69" s="7">
        <v>452264.15</v>
      </c>
      <c r="F69" s="1"/>
      <c r="G69" s="1"/>
      <c r="H69" s="1"/>
      <c r="I69" s="1"/>
    </row>
    <row r="70" spans="2:9">
      <c r="B70" s="19"/>
      <c r="C70" s="32"/>
      <c r="D70" s="20" t="s">
        <v>18</v>
      </c>
      <c r="E70" s="7">
        <v>443335.85</v>
      </c>
      <c r="F70" s="1"/>
      <c r="G70" s="1"/>
      <c r="H70" s="1"/>
      <c r="I70" s="1"/>
    </row>
    <row r="71" spans="2:9">
      <c r="B71" s="19"/>
      <c r="C71" s="32"/>
      <c r="D71" s="20" t="s">
        <v>19</v>
      </c>
      <c r="E71" s="7">
        <v>169477.36</v>
      </c>
      <c r="F71" s="1"/>
      <c r="G71" s="1"/>
      <c r="H71" s="1"/>
      <c r="I71" s="1"/>
    </row>
    <row r="72" spans="2:9">
      <c r="B72" s="19"/>
      <c r="C72" s="32"/>
      <c r="D72" s="20" t="s">
        <v>20</v>
      </c>
      <c r="E72" s="7">
        <v>330144.34000000003</v>
      </c>
      <c r="F72" s="1"/>
      <c r="G72" s="1"/>
      <c r="H72" s="1"/>
      <c r="I72" s="1"/>
    </row>
    <row r="73" spans="2:9">
      <c r="B73" s="19"/>
      <c r="C73" s="32"/>
      <c r="D73" s="20" t="s">
        <v>22</v>
      </c>
      <c r="E73" s="7">
        <v>157861.64000000001</v>
      </c>
      <c r="F73" s="1"/>
      <c r="G73" s="1"/>
      <c r="H73" s="1"/>
      <c r="I73" s="1"/>
    </row>
    <row r="74" spans="2:9">
      <c r="B74" s="19"/>
      <c r="C74" s="32"/>
      <c r="D74" s="20" t="s">
        <v>23</v>
      </c>
      <c r="E74" s="7">
        <v>357622.64</v>
      </c>
      <c r="F74" s="1"/>
      <c r="G74" s="1"/>
      <c r="H74" s="1"/>
      <c r="I74" s="1"/>
    </row>
    <row r="75" spans="2:9">
      <c r="B75" s="19"/>
      <c r="C75" s="32"/>
      <c r="D75" s="20" t="s">
        <v>26</v>
      </c>
      <c r="E75" s="7">
        <v>222452.83</v>
      </c>
      <c r="F75" s="1"/>
      <c r="G75" s="1"/>
      <c r="H75" s="1"/>
      <c r="I75" s="1"/>
    </row>
    <row r="76" spans="2:9">
      <c r="B76" s="19"/>
      <c r="C76" s="32"/>
      <c r="D76" s="20" t="s">
        <v>29</v>
      </c>
      <c r="E76" s="7">
        <v>264150.94</v>
      </c>
      <c r="F76" s="1"/>
      <c r="G76" s="1"/>
      <c r="H76" s="1"/>
      <c r="I76" s="1"/>
    </row>
    <row r="77" spans="2:9">
      <c r="B77" s="19"/>
      <c r="C77" s="32"/>
      <c r="D77" s="20" t="s">
        <v>63</v>
      </c>
      <c r="E77" s="7">
        <v>188571.42</v>
      </c>
      <c r="F77" s="1"/>
      <c r="G77" s="1"/>
      <c r="H77" s="1"/>
      <c r="I77" s="1"/>
    </row>
    <row r="78" spans="2:9">
      <c r="B78" s="19"/>
      <c r="C78" s="32"/>
      <c r="D78" s="20" t="s">
        <v>64</v>
      </c>
      <c r="E78" s="7">
        <v>169963.24</v>
      </c>
      <c r="F78" s="1"/>
      <c r="G78" s="1"/>
      <c r="H78" s="1"/>
      <c r="I78" s="1"/>
    </row>
    <row r="79" spans="2:9">
      <c r="B79" s="19"/>
      <c r="C79" s="32"/>
      <c r="D79" s="20" t="s">
        <v>65</v>
      </c>
      <c r="E79" s="7">
        <v>52991.45</v>
      </c>
      <c r="F79" s="1"/>
      <c r="G79" s="1"/>
      <c r="H79" s="1"/>
      <c r="I79" s="1"/>
    </row>
    <row r="80" spans="2:9">
      <c r="B80" s="19"/>
      <c r="C80" s="32"/>
      <c r="D80" s="20" t="s">
        <v>67</v>
      </c>
      <c r="E80" s="7">
        <v>4995.7299999999996</v>
      </c>
      <c r="F80" s="1"/>
      <c r="G80" s="1"/>
      <c r="H80" s="1"/>
      <c r="I80" s="1"/>
    </row>
    <row r="81" spans="2:9">
      <c r="B81" s="19"/>
      <c r="C81" s="32"/>
      <c r="D81" s="20" t="s">
        <v>68</v>
      </c>
      <c r="E81" s="7">
        <v>6153.85</v>
      </c>
      <c r="F81" s="1"/>
      <c r="G81" s="1"/>
      <c r="H81" s="1"/>
      <c r="I81" s="1"/>
    </row>
    <row r="82" spans="2:9">
      <c r="B82" s="19"/>
      <c r="C82" s="32"/>
      <c r="D82" s="20" t="s">
        <v>69</v>
      </c>
      <c r="E82" s="7">
        <v>15131.62</v>
      </c>
      <c r="F82" s="1"/>
      <c r="G82" s="1"/>
      <c r="H82" s="1"/>
      <c r="I82" s="1"/>
    </row>
    <row r="83" spans="2:9">
      <c r="B83" s="19"/>
      <c r="C83" s="32"/>
      <c r="D83" s="20" t="s">
        <v>70</v>
      </c>
      <c r="E83" s="7">
        <v>17948.72</v>
      </c>
      <c r="F83" s="1"/>
      <c r="G83" s="1"/>
      <c r="H83" s="1"/>
      <c r="I83" s="1"/>
    </row>
    <row r="84" spans="2:9">
      <c r="B84" s="19"/>
      <c r="C84" s="32"/>
      <c r="D84" s="20" t="s">
        <v>71</v>
      </c>
      <c r="E84" s="7">
        <v>13737.61</v>
      </c>
      <c r="F84" s="1"/>
      <c r="G84" s="1"/>
      <c r="H84" s="1"/>
      <c r="I84" s="1"/>
    </row>
    <row r="85" spans="2:9">
      <c r="B85" s="19"/>
      <c r="C85" s="32"/>
      <c r="D85" s="20" t="s">
        <v>73</v>
      </c>
      <c r="E85" s="31">
        <v>71918.8</v>
      </c>
      <c r="F85" s="1"/>
      <c r="G85" s="1"/>
      <c r="H85" s="1"/>
      <c r="I85" s="1"/>
    </row>
    <row r="86" spans="2:9">
      <c r="B86" s="19"/>
      <c r="C86" s="32"/>
      <c r="D86" s="20" t="s">
        <v>74</v>
      </c>
      <c r="E86" s="31">
        <v>99435.9</v>
      </c>
      <c r="F86" s="1"/>
      <c r="G86" s="1"/>
      <c r="H86" s="1"/>
      <c r="I86" s="1"/>
    </row>
    <row r="87" spans="2:9">
      <c r="B87" s="19"/>
      <c r="C87" s="32"/>
      <c r="D87" s="20" t="s">
        <v>75</v>
      </c>
      <c r="E87" s="31">
        <v>389652.43</v>
      </c>
      <c r="F87" s="1"/>
      <c r="G87" s="1"/>
      <c r="H87" s="1"/>
      <c r="I87" s="1"/>
    </row>
    <row r="88" spans="2:9">
      <c r="B88" s="19"/>
      <c r="C88" s="32"/>
      <c r="D88" s="20" t="s">
        <v>78</v>
      </c>
      <c r="E88" s="31">
        <v>74376.070000000007</v>
      </c>
      <c r="F88" s="1"/>
      <c r="G88" s="1"/>
      <c r="H88" s="1"/>
      <c r="I88" s="1"/>
    </row>
    <row r="89" spans="2:9">
      <c r="B89" s="19"/>
      <c r="C89" s="32"/>
      <c r="D89" s="20" t="s">
        <v>76</v>
      </c>
      <c r="E89" s="31">
        <v>161391.88</v>
      </c>
      <c r="F89" s="1"/>
      <c r="G89" s="1"/>
      <c r="H89" s="1"/>
      <c r="I89" s="1"/>
    </row>
    <row r="90" spans="2:9">
      <c r="B90" s="19"/>
      <c r="C90" s="32"/>
      <c r="D90" s="20" t="s">
        <v>77</v>
      </c>
      <c r="E90" s="31">
        <v>184583.48</v>
      </c>
      <c r="F90" s="1"/>
      <c r="G90" s="1"/>
      <c r="H90" s="1"/>
      <c r="I90" s="1"/>
    </row>
    <row r="91" spans="2:9">
      <c r="B91" s="19"/>
      <c r="C91" s="32"/>
      <c r="D91" s="20" t="s">
        <v>79</v>
      </c>
      <c r="E91" s="31">
        <v>411068.38</v>
      </c>
      <c r="F91" s="1"/>
      <c r="G91" s="1"/>
      <c r="H91" s="1"/>
      <c r="I91" s="1"/>
    </row>
    <row r="92" spans="2:9">
      <c r="B92" s="19"/>
      <c r="C92" s="32"/>
      <c r="D92" s="20" t="s">
        <v>80</v>
      </c>
      <c r="E92" s="31">
        <v>81196.58</v>
      </c>
      <c r="F92" s="1"/>
      <c r="G92" s="1"/>
      <c r="H92" s="1"/>
      <c r="I92" s="1"/>
    </row>
    <row r="93" spans="2:9">
      <c r="B93" s="19"/>
      <c r="C93" s="32"/>
      <c r="D93" s="20" t="s">
        <v>81</v>
      </c>
      <c r="E93" s="31">
        <v>47863.25</v>
      </c>
      <c r="F93" s="1"/>
      <c r="G93" s="1"/>
      <c r="H93" s="1"/>
      <c r="I93" s="1"/>
    </row>
    <row r="94" spans="2:9">
      <c r="B94" s="19"/>
      <c r="C94" s="32"/>
      <c r="D94" s="20" t="s">
        <v>82</v>
      </c>
      <c r="E94" s="31">
        <v>33276.35</v>
      </c>
      <c r="F94" s="1"/>
      <c r="G94" s="1"/>
      <c r="H94" s="1"/>
      <c r="I94" s="1"/>
    </row>
    <row r="95" spans="2:9">
      <c r="B95" s="19"/>
      <c r="C95" s="32"/>
      <c r="D95" s="20" t="s">
        <v>83</v>
      </c>
      <c r="E95" s="31">
        <v>94017</v>
      </c>
      <c r="F95" s="1"/>
      <c r="G95" s="1"/>
      <c r="H95" s="1"/>
      <c r="I95" s="1"/>
    </row>
    <row r="96" spans="2:9">
      <c r="B96" s="19"/>
      <c r="C96" s="32"/>
      <c r="D96" s="20" t="s">
        <v>84</v>
      </c>
      <c r="E96" s="7">
        <v>50943.589743589699</v>
      </c>
      <c r="F96" s="1"/>
      <c r="G96" s="1"/>
      <c r="H96" s="1"/>
      <c r="I96" s="1"/>
    </row>
    <row r="97" spans="2:9">
      <c r="B97" s="19"/>
      <c r="C97" s="32"/>
      <c r="D97" s="20" t="s">
        <v>85</v>
      </c>
      <c r="E97" s="7">
        <v>18137.60683760684</v>
      </c>
      <c r="F97" s="1"/>
      <c r="G97" s="1"/>
      <c r="H97" s="1"/>
      <c r="I97" s="1"/>
    </row>
    <row r="98" spans="2:9">
      <c r="B98" s="19"/>
      <c r="C98" s="32"/>
      <c r="D98" s="20" t="s">
        <v>86</v>
      </c>
      <c r="E98" s="7">
        <v>8418.8034188034198</v>
      </c>
      <c r="F98" s="1"/>
      <c r="G98" s="1"/>
      <c r="H98" s="1"/>
      <c r="I98" s="1"/>
    </row>
    <row r="99" spans="2:9">
      <c r="B99" s="19"/>
      <c r="C99" s="32"/>
      <c r="D99" s="20" t="s">
        <v>95</v>
      </c>
      <c r="E99" s="7">
        <v>5128.21</v>
      </c>
      <c r="F99" s="1"/>
      <c r="G99" s="1"/>
      <c r="H99" s="1"/>
      <c r="I99" s="1"/>
    </row>
    <row r="100" spans="2:9">
      <c r="B100" s="19"/>
      <c r="C100" s="32"/>
      <c r="D100" s="20" t="s">
        <v>87</v>
      </c>
      <c r="E100" s="7">
        <v>42952.136752136757</v>
      </c>
      <c r="F100" s="1"/>
      <c r="G100" s="1"/>
      <c r="H100" s="1"/>
      <c r="I100" s="1"/>
    </row>
    <row r="101" spans="2:9">
      <c r="B101" s="19"/>
      <c r="C101" s="32"/>
      <c r="D101" s="20" t="s">
        <v>88</v>
      </c>
      <c r="E101" s="7">
        <v>89316.239316239327</v>
      </c>
      <c r="F101" s="1"/>
      <c r="G101" s="1"/>
      <c r="H101" s="1"/>
      <c r="I101" s="1"/>
    </row>
    <row r="102" spans="2:9">
      <c r="B102" s="19"/>
      <c r="C102" s="32"/>
      <c r="D102" s="20" t="s">
        <v>89</v>
      </c>
      <c r="E102" s="7">
        <v>85470.09</v>
      </c>
      <c r="F102" s="1"/>
      <c r="G102" s="1"/>
      <c r="H102" s="1"/>
      <c r="I102" s="1"/>
    </row>
    <row r="103" spans="2:9">
      <c r="B103" s="19"/>
      <c r="C103" s="32"/>
      <c r="D103" s="20" t="s">
        <v>90</v>
      </c>
      <c r="E103" s="7">
        <v>192470.08</v>
      </c>
      <c r="F103" s="1"/>
      <c r="G103" s="1"/>
      <c r="H103" s="1"/>
      <c r="I103" s="1"/>
    </row>
    <row r="104" spans="2:9">
      <c r="B104" s="19"/>
      <c r="C104" s="32"/>
      <c r="D104" s="20" t="s">
        <v>91</v>
      </c>
      <c r="E104" s="7">
        <v>34188.03</v>
      </c>
      <c r="F104" s="1"/>
      <c r="G104" s="1"/>
      <c r="H104" s="1"/>
      <c r="I104" s="1"/>
    </row>
    <row r="105" spans="2:9">
      <c r="B105" s="19"/>
      <c r="C105" s="32"/>
      <c r="D105" s="20" t="s">
        <v>92</v>
      </c>
      <c r="E105" s="7">
        <v>42735.040000000001</v>
      </c>
      <c r="F105" s="1"/>
      <c r="G105" s="1"/>
      <c r="H105" s="1"/>
      <c r="I105" s="1"/>
    </row>
    <row r="106" spans="2:9">
      <c r="B106" s="19"/>
      <c r="C106" s="32"/>
      <c r="D106" s="20" t="s">
        <v>93</v>
      </c>
      <c r="E106" s="7">
        <v>170940.17</v>
      </c>
      <c r="F106" s="1"/>
      <c r="G106" s="1"/>
      <c r="H106" s="1"/>
      <c r="I106" s="1"/>
    </row>
    <row r="107" spans="2:9">
      <c r="B107" s="19"/>
      <c r="C107" s="32"/>
      <c r="D107" s="20" t="s">
        <v>94</v>
      </c>
      <c r="E107" s="7">
        <v>85470.09</v>
      </c>
      <c r="F107" s="1"/>
      <c r="G107" s="1"/>
      <c r="H107" s="1"/>
      <c r="I107" s="1"/>
    </row>
    <row r="108" spans="2:9">
      <c r="B108" s="19"/>
      <c r="C108" s="32"/>
      <c r="D108" s="20" t="s">
        <v>96</v>
      </c>
      <c r="E108" s="7">
        <v>5128.21</v>
      </c>
      <c r="F108" s="1"/>
      <c r="G108" s="1"/>
      <c r="H108" s="1"/>
      <c r="I108" s="1"/>
    </row>
    <row r="109" spans="2:9">
      <c r="B109" s="19"/>
      <c r="C109" s="32"/>
      <c r="D109" s="20" t="s">
        <v>100</v>
      </c>
      <c r="E109" s="7">
        <f>1666.67*2</f>
        <v>3333.34</v>
      </c>
      <c r="F109" s="1"/>
      <c r="G109" s="1"/>
      <c r="H109" s="1"/>
      <c r="I109" s="1"/>
    </row>
    <row r="110" spans="2:9">
      <c r="B110" s="19"/>
      <c r="C110" s="32"/>
      <c r="D110" s="29" t="s">
        <v>47</v>
      </c>
      <c r="E110" s="30">
        <f>SUM(E66:E107)</f>
        <v>6302724.7760683764</v>
      </c>
      <c r="F110" s="1"/>
      <c r="G110" s="1"/>
      <c r="H110" s="1"/>
      <c r="I110" s="1"/>
    </row>
    <row r="111" spans="2:9">
      <c r="B111" s="19"/>
      <c r="C111" s="32"/>
      <c r="D111" s="29" t="s">
        <v>46</v>
      </c>
      <c r="E111" s="30">
        <v>5886300</v>
      </c>
      <c r="F111" s="1"/>
      <c r="G111" s="1"/>
      <c r="H111" s="1"/>
      <c r="I111" s="1"/>
    </row>
    <row r="112" spans="2:9">
      <c r="B112" s="19" t="s">
        <v>3</v>
      </c>
      <c r="C112" s="32"/>
      <c r="D112" s="20" t="s">
        <v>4</v>
      </c>
      <c r="E112" s="7">
        <f>89433.96*2</f>
        <v>178867.92</v>
      </c>
      <c r="F112" s="1"/>
      <c r="G112" s="1"/>
      <c r="H112" s="1"/>
      <c r="I112" s="1"/>
    </row>
    <row r="113" spans="2:12">
      <c r="B113" s="19"/>
      <c r="C113" s="32"/>
      <c r="D113" s="20" t="s">
        <v>13</v>
      </c>
      <c r="E113" s="7">
        <v>106410.26</v>
      </c>
      <c r="F113" s="1"/>
      <c r="G113" s="1"/>
      <c r="H113" s="1"/>
      <c r="I113" s="1"/>
    </row>
    <row r="114" spans="2:12">
      <c r="B114" s="19"/>
      <c r="C114" s="32"/>
      <c r="D114" s="20" t="s">
        <v>21</v>
      </c>
      <c r="E114" s="7">
        <v>120001.89</v>
      </c>
      <c r="F114" s="1"/>
      <c r="G114" s="1"/>
      <c r="H114" s="1"/>
      <c r="I114" s="1"/>
    </row>
    <row r="115" spans="2:12">
      <c r="B115" s="19"/>
      <c r="C115" s="32"/>
      <c r="D115" s="20" t="s">
        <v>25</v>
      </c>
      <c r="E115" s="7">
        <v>866666.66</v>
      </c>
      <c r="F115" s="1"/>
      <c r="G115" s="1"/>
      <c r="H115" s="1"/>
      <c r="I115" s="1"/>
    </row>
    <row r="116" spans="2:12">
      <c r="B116" s="19"/>
      <c r="C116" s="32"/>
      <c r="D116" s="20" t="s">
        <v>27</v>
      </c>
      <c r="E116" s="7">
        <f>65641.02/2</f>
        <v>32820.51</v>
      </c>
      <c r="F116" s="1"/>
      <c r="G116" s="1"/>
      <c r="H116" s="1"/>
      <c r="I116" s="1"/>
    </row>
    <row r="117" spans="2:12">
      <c r="B117" s="19"/>
      <c r="C117" s="32"/>
      <c r="D117" s="20" t="s">
        <v>36</v>
      </c>
      <c r="E117" s="7">
        <v>200000</v>
      </c>
      <c r="F117" s="1"/>
      <c r="G117" s="1"/>
      <c r="H117" s="1"/>
      <c r="I117" s="1"/>
    </row>
    <row r="118" spans="2:12">
      <c r="B118" s="19"/>
      <c r="C118" s="32"/>
      <c r="D118" s="20" t="s">
        <v>66</v>
      </c>
      <c r="E118" s="7">
        <v>32820.51</v>
      </c>
      <c r="F118" s="1"/>
      <c r="G118" s="1"/>
      <c r="H118" s="1"/>
      <c r="I118" s="1"/>
    </row>
    <row r="119" spans="2:12">
      <c r="B119" s="19"/>
      <c r="C119" s="32"/>
      <c r="D119" s="20" t="s">
        <v>100</v>
      </c>
      <c r="E119" s="7">
        <f>2905.98*2</f>
        <v>5811.96</v>
      </c>
      <c r="F119" s="1"/>
      <c r="G119" s="1"/>
      <c r="H119" s="1"/>
      <c r="I119" s="1"/>
    </row>
    <row r="120" spans="2:12">
      <c r="B120" s="19"/>
      <c r="C120" s="32"/>
      <c r="D120" s="29" t="s">
        <v>47</v>
      </c>
      <c r="E120" s="30">
        <f>SUM(E112:E119)</f>
        <v>1543399.71</v>
      </c>
      <c r="F120" s="1"/>
      <c r="G120" s="1"/>
      <c r="H120" s="1"/>
      <c r="I120" s="1"/>
    </row>
    <row r="121" spans="2:12">
      <c r="B121" s="19"/>
      <c r="C121" s="32"/>
      <c r="D121" s="29" t="s">
        <v>46</v>
      </c>
      <c r="E121" s="30">
        <v>1501000</v>
      </c>
      <c r="F121" s="1"/>
      <c r="G121" s="1"/>
      <c r="H121" s="1"/>
      <c r="I121" s="1"/>
    </row>
    <row r="122" spans="2:12">
      <c r="B122" s="19" t="s">
        <v>52</v>
      </c>
      <c r="C122" s="32"/>
      <c r="D122" s="20" t="s">
        <v>11</v>
      </c>
      <c r="E122" s="7">
        <v>63985.33</v>
      </c>
      <c r="F122" s="1"/>
      <c r="G122" s="1"/>
      <c r="H122" s="1"/>
      <c r="I122" s="1"/>
    </row>
    <row r="123" spans="2:12">
      <c r="B123" s="19"/>
      <c r="C123" s="32"/>
      <c r="D123" s="20" t="s">
        <v>14</v>
      </c>
      <c r="E123" s="7">
        <v>83243.240000000005</v>
      </c>
      <c r="F123" s="1"/>
      <c r="G123" s="1"/>
      <c r="H123" s="1"/>
      <c r="I123" s="1"/>
      <c r="K123" s="2"/>
      <c r="L123" s="2"/>
    </row>
    <row r="124" spans="2:12">
      <c r="B124" s="19"/>
      <c r="C124" s="32"/>
      <c r="D124" s="20" t="s">
        <v>15</v>
      </c>
      <c r="E124" s="7">
        <v>394127.03</v>
      </c>
      <c r="F124" s="1"/>
      <c r="G124" s="1"/>
      <c r="H124" s="1"/>
      <c r="I124" s="1"/>
      <c r="K124" s="2"/>
      <c r="L124" s="2"/>
    </row>
    <row r="125" spans="2:12">
      <c r="B125" s="19"/>
      <c r="C125" s="32"/>
      <c r="D125" s="20"/>
      <c r="E125" s="7"/>
      <c r="F125" s="1"/>
      <c r="G125" s="1"/>
      <c r="H125" s="1"/>
      <c r="I125" s="1"/>
      <c r="K125" s="2"/>
      <c r="L125" s="2"/>
    </row>
    <row r="126" spans="2:12">
      <c r="B126" s="19"/>
      <c r="C126" s="32"/>
      <c r="D126" s="29" t="s">
        <v>47</v>
      </c>
      <c r="E126" s="30"/>
      <c r="F126" s="1"/>
      <c r="G126" s="1"/>
      <c r="H126" s="1"/>
      <c r="I126" s="1"/>
      <c r="K126" s="2"/>
      <c r="L126" s="2"/>
    </row>
    <row r="127" spans="2:12">
      <c r="B127" s="19"/>
      <c r="C127" s="32"/>
      <c r="D127" s="29" t="s">
        <v>46</v>
      </c>
      <c r="E127" s="30"/>
      <c r="F127" s="1"/>
      <c r="G127" s="1"/>
      <c r="H127" s="1"/>
      <c r="I127" s="1"/>
      <c r="K127" s="2"/>
      <c r="L127" s="2"/>
    </row>
    <row r="128" spans="2:12">
      <c r="K128" s="2"/>
      <c r="L128" s="2"/>
    </row>
    <row r="129" spans="10:13">
      <c r="K129" s="2"/>
      <c r="L129" s="2"/>
    </row>
    <row r="130" spans="10:13">
      <c r="K130" s="2"/>
      <c r="L130" s="2"/>
    </row>
    <row r="131" spans="10:13">
      <c r="K131" s="2"/>
      <c r="L131" s="2"/>
    </row>
    <row r="133" spans="10:13">
      <c r="J133" s="2"/>
      <c r="K133" s="2"/>
      <c r="L133" s="2"/>
      <c r="M133" s="2"/>
    </row>
    <row r="134" spans="10:13">
      <c r="J134" s="2"/>
      <c r="K134" s="2"/>
      <c r="L134" s="2"/>
      <c r="M134" s="2"/>
    </row>
    <row r="135" spans="10:13">
      <c r="J135" s="2"/>
      <c r="K135" s="2"/>
      <c r="L135" s="2"/>
      <c r="M135" s="2"/>
    </row>
    <row r="136" spans="10:13">
      <c r="J136" s="2"/>
      <c r="K136" s="2"/>
      <c r="L136" s="2"/>
      <c r="M136" s="2"/>
    </row>
    <row r="137" spans="10:13">
      <c r="J137" s="2"/>
      <c r="K137" s="2"/>
      <c r="L137" s="2"/>
      <c r="M137" s="2"/>
    </row>
    <row r="138" spans="10:13">
      <c r="J138" s="2"/>
      <c r="K138" s="2"/>
      <c r="L138" s="2"/>
      <c r="M138" s="2"/>
    </row>
    <row r="139" spans="10:13">
      <c r="J139" s="2"/>
      <c r="K139" s="2"/>
      <c r="L139" s="2"/>
      <c r="M139" s="2"/>
    </row>
    <row r="140" spans="10:13">
      <c r="J140" s="2"/>
      <c r="K140" s="2"/>
      <c r="L140" s="2"/>
      <c r="M140" s="2"/>
    </row>
    <row r="141" spans="10:13">
      <c r="J141" s="2"/>
      <c r="K141" s="2"/>
      <c r="L141" s="2"/>
      <c r="M141" s="2"/>
    </row>
    <row r="142" spans="10:13">
      <c r="J142" s="2"/>
      <c r="K142" s="2"/>
      <c r="L142" s="2"/>
      <c r="M142" s="2"/>
    </row>
    <row r="143" spans="10:13">
      <c r="J143" s="2"/>
      <c r="K143" s="2"/>
      <c r="L143" s="2"/>
      <c r="M143" s="2"/>
    </row>
  </sheetData>
  <mergeCells count="7">
    <mergeCell ref="B1:I1"/>
    <mergeCell ref="B66:B111"/>
    <mergeCell ref="B112:B121"/>
    <mergeCell ref="B122:B127"/>
    <mergeCell ref="B32:B65"/>
    <mergeCell ref="B4:B27"/>
    <mergeCell ref="B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2018-02-03T03:30:41Z</dcterms:modified>
</cp:coreProperties>
</file>