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ians samples 2021\TA\"/>
    </mc:Choice>
  </mc:AlternateContent>
  <xr:revisionPtr revIDLastSave="0" documentId="13_ncr:1_{8D07A22C-1148-4728-87F5-F9C677C067EE}" xr6:coauthVersionLast="47" xr6:coauthVersionMax="47" xr10:uidLastSave="{00000000-0000-0000-0000-000000000000}"/>
  <bookViews>
    <workbookView xWindow="-120" yWindow="-120" windowWidth="24240" windowHeight="13140" xr2:uid="{2A57CFC7-A3BC-4562-B084-879118DEC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" l="1"/>
  <c r="L60" i="1"/>
  <c r="K60" i="1"/>
  <c r="G60" i="1"/>
  <c r="I60" i="1" s="1"/>
  <c r="J60" i="1" s="1"/>
  <c r="F60" i="1"/>
  <c r="L57" i="1"/>
  <c r="M57" i="1" s="1"/>
  <c r="K57" i="1"/>
  <c r="G57" i="1"/>
  <c r="I57" i="1" s="1"/>
  <c r="J57" i="1" s="1"/>
  <c r="F57" i="1"/>
  <c r="M55" i="1"/>
  <c r="L55" i="1"/>
  <c r="K55" i="1"/>
  <c r="G55" i="1"/>
  <c r="I55" i="1" s="1"/>
  <c r="J55" i="1" s="1"/>
  <c r="F55" i="1"/>
  <c r="M53" i="1"/>
  <c r="L53" i="1"/>
  <c r="K53" i="1"/>
  <c r="H53" i="1"/>
  <c r="G53" i="1"/>
  <c r="F53" i="1"/>
  <c r="I53" i="1" s="1"/>
  <c r="J53" i="1" s="1"/>
  <c r="L47" i="1"/>
  <c r="M47" i="1" s="1"/>
  <c r="K47" i="1"/>
  <c r="G47" i="1"/>
  <c r="I47" i="1" s="1"/>
  <c r="J47" i="1" s="1"/>
  <c r="F47" i="1"/>
  <c r="M45" i="1"/>
  <c r="L45" i="1"/>
  <c r="K45" i="1"/>
  <c r="G45" i="1"/>
  <c r="I45" i="1" s="1"/>
  <c r="J45" i="1" s="1"/>
  <c r="F45" i="1"/>
  <c r="M42" i="1"/>
  <c r="L42" i="1"/>
  <c r="K42" i="1"/>
  <c r="G42" i="1"/>
  <c r="H42" i="1" s="1"/>
  <c r="F42" i="1"/>
  <c r="I42" i="1" s="1"/>
  <c r="J42" i="1" s="1"/>
  <c r="M40" i="1"/>
  <c r="L40" i="1"/>
  <c r="K40" i="1"/>
  <c r="G40" i="1"/>
  <c r="I40" i="1" s="1"/>
  <c r="J40" i="1" s="1"/>
  <c r="F40" i="1"/>
  <c r="L34" i="1"/>
  <c r="K34" i="1"/>
  <c r="M34" i="1" s="1"/>
  <c r="G34" i="1"/>
  <c r="I34" i="1" s="1"/>
  <c r="J34" i="1" s="1"/>
  <c r="F34" i="1"/>
  <c r="M32" i="1"/>
  <c r="L32" i="1"/>
  <c r="K32" i="1"/>
  <c r="G32" i="1"/>
  <c r="I32" i="1" s="1"/>
  <c r="J32" i="1" s="1"/>
  <c r="F32" i="1"/>
  <c r="L30" i="1"/>
  <c r="M30" i="1" s="1"/>
  <c r="K30" i="1"/>
  <c r="G30" i="1"/>
  <c r="I30" i="1" s="1"/>
  <c r="J30" i="1" s="1"/>
  <c r="F30" i="1"/>
  <c r="L28" i="1"/>
  <c r="M28" i="1" s="1"/>
  <c r="K28" i="1"/>
  <c r="G28" i="1"/>
  <c r="I28" i="1" s="1"/>
  <c r="J28" i="1" s="1"/>
  <c r="F28" i="1"/>
  <c r="L22" i="1"/>
  <c r="M22" i="1" s="1"/>
  <c r="K22" i="1"/>
  <c r="G22" i="1"/>
  <c r="I22" i="1" s="1"/>
  <c r="J22" i="1" s="1"/>
  <c r="F22" i="1"/>
  <c r="L20" i="1"/>
  <c r="M20" i="1" s="1"/>
  <c r="K20" i="1"/>
  <c r="G20" i="1"/>
  <c r="I20" i="1" s="1"/>
  <c r="J20" i="1" s="1"/>
  <c r="F20" i="1"/>
  <c r="L18" i="1"/>
  <c r="M18" i="1" s="1"/>
  <c r="K18" i="1"/>
  <c r="G18" i="1"/>
  <c r="I18" i="1" s="1"/>
  <c r="J18" i="1" s="1"/>
  <c r="F18" i="1"/>
  <c r="L16" i="1"/>
  <c r="M16" i="1" s="1"/>
  <c r="K16" i="1"/>
  <c r="G16" i="1"/>
  <c r="I16" i="1" s="1"/>
  <c r="J16" i="1" s="1"/>
  <c r="F16" i="1"/>
  <c r="L10" i="1"/>
  <c r="K10" i="1"/>
  <c r="G10" i="1"/>
  <c r="F10" i="1"/>
  <c r="L7" i="1"/>
  <c r="M7" i="1" s="1"/>
  <c r="K7" i="1"/>
  <c r="G7" i="1"/>
  <c r="I7" i="1" s="1"/>
  <c r="J7" i="1" s="1"/>
  <c r="F7" i="1"/>
  <c r="L4" i="1"/>
  <c r="K4" i="1"/>
  <c r="G4" i="1"/>
  <c r="F4" i="1"/>
  <c r="H60" i="1" l="1"/>
  <c r="H57" i="1"/>
  <c r="H55" i="1"/>
  <c r="H47" i="1"/>
  <c r="H45" i="1"/>
  <c r="H40" i="1"/>
  <c r="H34" i="1"/>
  <c r="H32" i="1"/>
  <c r="H30" i="1"/>
  <c r="H28" i="1"/>
  <c r="H22" i="1"/>
  <c r="H20" i="1"/>
  <c r="H18" i="1"/>
  <c r="H16" i="1"/>
  <c r="M10" i="1"/>
  <c r="I10" i="1"/>
  <c r="J10" i="1" s="1"/>
  <c r="H10" i="1"/>
  <c r="H7" i="1"/>
  <c r="M4" i="1"/>
  <c r="I4" i="1"/>
  <c r="J4" i="1" s="1"/>
  <c r="H4" i="1"/>
</calcChain>
</file>

<file path=xl/sharedStrings.xml><?xml version="1.0" encoding="utf-8"?>
<sst xmlns="http://schemas.openxmlformats.org/spreadsheetml/2006/main" count="73" uniqueCount="65">
  <si>
    <t>sample</t>
  </si>
  <si>
    <t>notes</t>
  </si>
  <si>
    <t>mean</t>
  </si>
  <si>
    <t>sd</t>
  </si>
  <si>
    <t>sd*2</t>
  </si>
  <si>
    <t>cv</t>
  </si>
  <si>
    <t>percent</t>
  </si>
  <si>
    <t>min</t>
  </si>
  <si>
    <t>max</t>
  </si>
  <si>
    <t>range</t>
  </si>
  <si>
    <t>SAC-1</t>
  </si>
  <si>
    <t>BAYSTD1-04202021-1</t>
  </si>
  <si>
    <t>H2-702-1</t>
  </si>
  <si>
    <t>H2-702-2</t>
  </si>
  <si>
    <t>H2-702-3</t>
  </si>
  <si>
    <t>H3-702-1</t>
  </si>
  <si>
    <t>H3-702-2</t>
  </si>
  <si>
    <t>H3-702-3</t>
  </si>
  <si>
    <t>H2-719-1</t>
  </si>
  <si>
    <t>H2-719-2</t>
  </si>
  <si>
    <t>alk in situ</t>
  </si>
  <si>
    <t>alk 25 degC</t>
  </si>
  <si>
    <t>BaySTD2-04282021-1</t>
  </si>
  <si>
    <t>BaySTD2-04282021-2</t>
  </si>
  <si>
    <t>SAC-2</t>
  </si>
  <si>
    <t>H3-719-1</t>
  </si>
  <si>
    <t>H3-719-2</t>
  </si>
  <si>
    <t>T44-702-1</t>
  </si>
  <si>
    <t>T44-702-2</t>
  </si>
  <si>
    <t>T4-702-1</t>
  </si>
  <si>
    <t>T4-702-2</t>
  </si>
  <si>
    <t>T3-702-1</t>
  </si>
  <si>
    <t>T3-702-2</t>
  </si>
  <si>
    <t>processing date</t>
  </si>
  <si>
    <t>T6-702-1</t>
  </si>
  <si>
    <t>T6-702-2</t>
  </si>
  <si>
    <t>T27-719-1</t>
  </si>
  <si>
    <t>T27-719-2</t>
  </si>
  <si>
    <t>T10-719-1</t>
  </si>
  <si>
    <t>T10-719-2</t>
  </si>
  <si>
    <t>T36-719-1</t>
  </si>
  <si>
    <t>T36-719-2</t>
  </si>
  <si>
    <t>BAYSTD2-05052021-1</t>
  </si>
  <si>
    <t>BAYSTD2-05052021-2</t>
  </si>
  <si>
    <t>BaySTD2-05122021-1</t>
  </si>
  <si>
    <t>BaySTD2-05122021-2</t>
  </si>
  <si>
    <t>T16-719-1</t>
  </si>
  <si>
    <t>T16-719-2</t>
  </si>
  <si>
    <t>T12-708-1</t>
  </si>
  <si>
    <t>T12-708-2</t>
  </si>
  <si>
    <t>SAC-3</t>
  </si>
  <si>
    <t>T6-708-1</t>
  </si>
  <si>
    <t>T6-708-2</t>
  </si>
  <si>
    <t>T20-708-1</t>
  </si>
  <si>
    <t>T20-708-2</t>
  </si>
  <si>
    <t>BaySTD2-05192021-1</t>
  </si>
  <si>
    <t>BaySTD2-05192021-2</t>
  </si>
  <si>
    <t>T8-714-1</t>
  </si>
  <si>
    <t>T8-714-2</t>
  </si>
  <si>
    <t>T14-714-1</t>
  </si>
  <si>
    <t>T14-714-2</t>
  </si>
  <si>
    <t>T38-714-1</t>
  </si>
  <si>
    <t>T38-714-2</t>
  </si>
  <si>
    <t>T21-708-1</t>
  </si>
  <si>
    <t>T21-708-2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</si>
</sst>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73F-FF4A-4643-BAC2-2EB7CBBA21AE}">
  <dimension ref="A1:M61"/>
  <sheetViews>
    <sheetView tabSelected="1" workbookViewId="0">
      <pane ySplit="1" topLeftCell="A2" activePane="bottomLeft" state="frozen"/>
      <selection pane="bottomLeft" activeCell="A5" sqref="A5:M5"/>
    </sheetView>
  </sheetViews>
  <sheetFormatPr defaultRowHeight="15" x14ac:dyDescent="0.25"/>
  <cols>
    <col min="1" max="1" width="19.42578125" style="1" bestFit="1" customWidth="1"/>
    <col min="2" max="2" width="15" style="1" bestFit="1" customWidth="1"/>
    <col min="3" max="4" width="12" style="1" bestFit="1" customWidth="1"/>
    <col min="5" max="5" width="6" style="1" bestFit="1" customWidth="1"/>
    <col min="6" max="9" width="12" style="1" bestFit="1" customWidth="1"/>
    <col min="10" max="10" width="7.85546875" style="1" bestFit="1" customWidth="1"/>
    <col min="11" max="13" width="12" style="1" bestFit="1" customWidth="1"/>
    <col min="14" max="16384" width="9.140625" style="5"/>
  </cols>
  <sheetData>
    <row r="1" spans="1:13" x14ac:dyDescent="0.25">
      <c r="A1" s="1" t="s">
        <v>0</v>
      </c>
      <c r="B1" s="1" t="s">
        <v>33</v>
      </c>
      <c r="C1" s="1" t="s">
        <v>21</v>
      </c>
      <c r="D1" s="1" t="s">
        <v>20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 t="s">
        <v>10</v>
      </c>
      <c r="B2" s="2">
        <v>44306</v>
      </c>
      <c r="C2" s="1">
        <v>2910.6442085056501</v>
      </c>
      <c r="D2" s="1">
        <v>2910.6442085056501</v>
      </c>
    </row>
    <row r="3" spans="1:13" x14ac:dyDescent="0.25">
      <c r="A3" s="1" t="s">
        <v>11</v>
      </c>
      <c r="B3" s="2">
        <v>44306</v>
      </c>
      <c r="C3" s="1">
        <v>2184.3870913115302</v>
      </c>
      <c r="D3" s="1">
        <v>2217.72322691925</v>
      </c>
    </row>
    <row r="4" spans="1:13" x14ac:dyDescent="0.25">
      <c r="A4" s="6" t="s">
        <v>12</v>
      </c>
      <c r="B4" s="7">
        <v>44306</v>
      </c>
      <c r="C4" s="6">
        <v>2280.5081732143799</v>
      </c>
      <c r="D4" s="6">
        <v>2296.9311178731</v>
      </c>
      <c r="E4" s="6"/>
      <c r="F4" s="6">
        <f>AVERAGE(D4:D6)</f>
        <v>2305.3644123777535</v>
      </c>
      <c r="G4" s="6">
        <f>_xlfn.STDEV.S(D4:D6)</f>
        <v>40.959155871891902</v>
      </c>
      <c r="H4" s="6">
        <f>2*G4</f>
        <v>81.918311743783804</v>
      </c>
      <c r="I4" s="6">
        <f>G4/F4</f>
        <v>1.7766889977123668E-2</v>
      </c>
      <c r="J4" s="8">
        <f>I4</f>
        <v>1.7766889977123668E-2</v>
      </c>
      <c r="K4" s="6">
        <f>MIN(D4:D6)</f>
        <v>2269.2783040470399</v>
      </c>
      <c r="L4" s="6">
        <f>MAX(D4:D6)</f>
        <v>2349.8838152131202</v>
      </c>
      <c r="M4" s="6">
        <f>L4-K4</f>
        <v>80.605511166080305</v>
      </c>
    </row>
    <row r="5" spans="1:13" x14ac:dyDescent="0.25">
      <c r="A5" s="6" t="s">
        <v>13</v>
      </c>
      <c r="B5" s="7">
        <v>44306</v>
      </c>
      <c r="C5" s="6">
        <v>2251.6546099120901</v>
      </c>
      <c r="D5" s="6">
        <v>2269.2783040470399</v>
      </c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 t="s">
        <v>14</v>
      </c>
      <c r="B6" s="2">
        <v>44306</v>
      </c>
      <c r="C6" s="1">
        <v>2332.18478361088</v>
      </c>
      <c r="D6" s="1">
        <v>2349.8838152131202</v>
      </c>
    </row>
    <row r="7" spans="1:13" x14ac:dyDescent="0.25">
      <c r="A7" s="1" t="s">
        <v>15</v>
      </c>
      <c r="B7" s="2">
        <v>44306</v>
      </c>
      <c r="C7" s="1">
        <v>2299.0641468151998</v>
      </c>
      <c r="D7" s="1">
        <v>2314.9202196474198</v>
      </c>
      <c r="F7" s="1">
        <f>AVERAGE(D7:D9)</f>
        <v>2316.8722089583898</v>
      </c>
      <c r="G7" s="1">
        <f>_xlfn.STDEV.S(D7:D9)</f>
        <v>7.9476651516871168</v>
      </c>
      <c r="H7" s="1">
        <f>2*G7</f>
        <v>15.895330303374234</v>
      </c>
      <c r="I7" s="1">
        <f>G7/F7</f>
        <v>3.4303424767912413E-3</v>
      </c>
      <c r="J7" s="4">
        <f>I7</f>
        <v>3.4303424767912413E-3</v>
      </c>
      <c r="K7" s="1">
        <f>MIN(D7:D9)</f>
        <v>2310.08240135907</v>
      </c>
      <c r="L7" s="1">
        <f>MAX(D7:D9)</f>
        <v>2325.6140058686801</v>
      </c>
      <c r="M7" s="1">
        <f>L7-K7</f>
        <v>15.531604509610133</v>
      </c>
    </row>
    <row r="8" spans="1:13" x14ac:dyDescent="0.25">
      <c r="A8" s="1" t="s">
        <v>16</v>
      </c>
      <c r="B8" s="2">
        <v>44306</v>
      </c>
      <c r="C8" s="1">
        <v>2306.1521269356699</v>
      </c>
      <c r="D8" s="1">
        <v>2325.6140058686801</v>
      </c>
    </row>
    <row r="9" spans="1:13" x14ac:dyDescent="0.25">
      <c r="A9" s="1" t="s">
        <v>17</v>
      </c>
      <c r="B9" s="2">
        <v>44306</v>
      </c>
      <c r="C9" s="1">
        <v>2284.04521702488</v>
      </c>
      <c r="D9" s="1">
        <v>2310.08240135907</v>
      </c>
    </row>
    <row r="10" spans="1:13" x14ac:dyDescent="0.25">
      <c r="A10" s="1" t="s">
        <v>18</v>
      </c>
      <c r="B10" s="2">
        <v>44306</v>
      </c>
      <c r="C10" s="1">
        <v>2289.47979501486</v>
      </c>
      <c r="D10" s="1">
        <v>2313.3551725449902</v>
      </c>
      <c r="F10" s="1">
        <f>AVERAGE(D10:D11)</f>
        <v>2315.9982550408249</v>
      </c>
      <c r="G10" s="1">
        <f>_xlfn.STDEV.S(D10:D11)</f>
        <v>3.7378831120807305</v>
      </c>
      <c r="H10" s="1">
        <f>2*G10</f>
        <v>7.4757662241614611</v>
      </c>
      <c r="I10" s="1">
        <f>G10/F10</f>
        <v>1.613940383566844E-3</v>
      </c>
      <c r="J10" s="4">
        <f>I10</f>
        <v>1.613940383566844E-3</v>
      </c>
      <c r="K10" s="1">
        <f>MIN(D10:D11)</f>
        <v>2313.3551725449902</v>
      </c>
      <c r="L10" s="1">
        <f>MAX(D10:D11)</f>
        <v>2318.6413375366601</v>
      </c>
      <c r="M10" s="1">
        <f>L10-K10</f>
        <v>5.2861649916699207</v>
      </c>
    </row>
    <row r="11" spans="1:13" x14ac:dyDescent="0.25">
      <c r="A11" s="1" t="s">
        <v>19</v>
      </c>
      <c r="B11" s="2">
        <v>44306</v>
      </c>
      <c r="C11" s="1">
        <v>2295.8571451634498</v>
      </c>
      <c r="D11" s="1">
        <v>2318.6413375366601</v>
      </c>
    </row>
    <row r="12" spans="1:13" x14ac:dyDescent="0.25">
      <c r="A12" s="1" t="s">
        <v>10</v>
      </c>
      <c r="B12" s="2">
        <v>44314</v>
      </c>
      <c r="C12" s="1">
        <v>2027.6002279962599</v>
      </c>
      <c r="D12" s="1">
        <v>2027.6002279962599</v>
      </c>
    </row>
    <row r="13" spans="1:13" x14ac:dyDescent="0.25">
      <c r="A13" s="1" t="s">
        <v>22</v>
      </c>
      <c r="B13" s="2">
        <v>44314</v>
      </c>
      <c r="C13" s="1">
        <v>2251.7329711119401</v>
      </c>
      <c r="D13" s="1">
        <v>2279.0445390989298</v>
      </c>
    </row>
    <row r="14" spans="1:13" x14ac:dyDescent="0.25">
      <c r="A14" s="1" t="s">
        <v>23</v>
      </c>
      <c r="B14" s="2">
        <v>44314</v>
      </c>
      <c r="C14" s="1">
        <v>2243.0483384869099</v>
      </c>
      <c r="D14" s="1">
        <v>2268.9398458508299</v>
      </c>
    </row>
    <row r="15" spans="1:13" x14ac:dyDescent="0.25">
      <c r="A15" s="1" t="s">
        <v>24</v>
      </c>
      <c r="B15" s="2">
        <v>44314</v>
      </c>
      <c r="C15" s="1">
        <v>2074.2815254131001</v>
      </c>
      <c r="D15" s="1">
        <v>2074.2815254131001</v>
      </c>
    </row>
    <row r="16" spans="1:13" x14ac:dyDescent="0.25">
      <c r="A16" s="1" t="s">
        <v>25</v>
      </c>
      <c r="B16" s="2">
        <v>44314</v>
      </c>
      <c r="C16" s="1">
        <v>2293.8479886776599</v>
      </c>
      <c r="D16" s="1">
        <v>2317.3699666655998</v>
      </c>
      <c r="F16" s="1">
        <f>AVERAGE(D16:D17)</f>
        <v>2319.3910355549197</v>
      </c>
      <c r="G16" s="1">
        <f>_xlfn.STDEV.S(D16:D17)</f>
        <v>2.8582230337667802</v>
      </c>
      <c r="H16" s="1">
        <f>2*G16</f>
        <v>5.7164460675335604</v>
      </c>
      <c r="I16" s="1">
        <f>G16/F16</f>
        <v>1.2323161510723627E-3</v>
      </c>
      <c r="J16" s="4">
        <f>I16</f>
        <v>1.2323161510723627E-3</v>
      </c>
      <c r="K16" s="1">
        <f>MIN(D16:D17)</f>
        <v>2317.3699666655998</v>
      </c>
      <c r="L16" s="1">
        <f>MAX(D16:D17)</f>
        <v>2321.41210444424</v>
      </c>
      <c r="M16" s="1">
        <f>L16-K16</f>
        <v>4.0421377786401536</v>
      </c>
    </row>
    <row r="17" spans="1:13" x14ac:dyDescent="0.25">
      <c r="A17" s="1" t="s">
        <v>26</v>
      </c>
      <c r="B17" s="2">
        <v>44314</v>
      </c>
      <c r="C17" s="1">
        <v>2299.6645821031502</v>
      </c>
      <c r="D17" s="1">
        <v>2321.41210444424</v>
      </c>
    </row>
    <row r="18" spans="1:13" x14ac:dyDescent="0.25">
      <c r="A18" s="1" t="s">
        <v>27</v>
      </c>
      <c r="B18" s="2">
        <v>44314</v>
      </c>
      <c r="C18" s="1">
        <v>2275.85056164758</v>
      </c>
      <c r="D18" s="1">
        <v>2294.5223498212199</v>
      </c>
      <c r="F18" s="1">
        <f>AVERAGE(D18:D19)</f>
        <v>2284.0166191367298</v>
      </c>
      <c r="G18" s="1">
        <f>_xlfn.STDEV.S(D18:D19)</f>
        <v>14.857346816644782</v>
      </c>
      <c r="H18" s="1">
        <f>2*G18</f>
        <v>29.714693633289563</v>
      </c>
      <c r="I18" s="1">
        <f>G18/F18</f>
        <v>6.5049206263044996E-3</v>
      </c>
      <c r="J18" s="4">
        <f>I18</f>
        <v>6.5049206263044996E-3</v>
      </c>
      <c r="K18" s="1">
        <f>MIN(D18:D19)</f>
        <v>2273.5108884522401</v>
      </c>
      <c r="L18" s="1">
        <f>MAX(D18:D19)</f>
        <v>2294.5223498212199</v>
      </c>
      <c r="M18" s="1">
        <f>L18-K18</f>
        <v>21.011461368979781</v>
      </c>
    </row>
    <row r="19" spans="1:13" x14ac:dyDescent="0.25">
      <c r="A19" s="1" t="s">
        <v>28</v>
      </c>
      <c r="B19" s="2">
        <v>44314</v>
      </c>
      <c r="C19" s="1">
        <v>2242.8962162373</v>
      </c>
      <c r="D19" s="1">
        <v>2273.5108884522401</v>
      </c>
    </row>
    <row r="20" spans="1:13" x14ac:dyDescent="0.25">
      <c r="A20" s="1" t="s">
        <v>29</v>
      </c>
      <c r="B20" s="2">
        <v>44314</v>
      </c>
      <c r="C20" s="1">
        <v>2285.8484447564501</v>
      </c>
      <c r="D20" s="1">
        <v>2306.74724055347</v>
      </c>
      <c r="F20" s="1">
        <f>AVERAGE(D20:D21)</f>
        <v>2303.56257143942</v>
      </c>
      <c r="G20" s="1">
        <f>_xlfn.STDEV.S(D20:D21)</f>
        <v>4.5038022527601322</v>
      </c>
      <c r="H20" s="1">
        <f>2*G20</f>
        <v>9.0076045055202645</v>
      </c>
      <c r="I20" s="1">
        <f>G20/F20</f>
        <v>1.9551464798917336E-3</v>
      </c>
      <c r="J20" s="4">
        <f>I20</f>
        <v>1.9551464798917336E-3</v>
      </c>
      <c r="K20" s="1">
        <f>MIN(D20:D21)</f>
        <v>2300.3779023253701</v>
      </c>
      <c r="L20" s="1">
        <f>MAX(D20:D21)</f>
        <v>2306.74724055347</v>
      </c>
      <c r="M20" s="1">
        <f>L20-K20</f>
        <v>6.3693382280998776</v>
      </c>
    </row>
    <row r="21" spans="1:13" x14ac:dyDescent="0.25">
      <c r="A21" s="1" t="s">
        <v>30</v>
      </c>
      <c r="B21" s="2">
        <v>44314</v>
      </c>
      <c r="C21" s="1">
        <v>2280.64577097028</v>
      </c>
      <c r="D21" s="1">
        <v>2300.3779023253701</v>
      </c>
    </row>
    <row r="22" spans="1:13" x14ac:dyDescent="0.25">
      <c r="A22" s="1" t="s">
        <v>31</v>
      </c>
      <c r="B22" s="2">
        <v>44314</v>
      </c>
      <c r="C22" s="1">
        <v>2288.1536154372102</v>
      </c>
      <c r="D22" s="1">
        <v>2309.05127108136</v>
      </c>
      <c r="F22" s="1">
        <f>AVERAGE(D22:D23)</f>
        <v>2311.3733191879751</v>
      </c>
      <c r="G22" s="1">
        <f>_xlfn.STDEV.S(D22:D23)</f>
        <v>3.2838719248577801</v>
      </c>
      <c r="H22" s="1">
        <f>2*G22</f>
        <v>6.5677438497155602</v>
      </c>
      <c r="I22" s="1">
        <f>G22/F22</f>
        <v>1.4207449301229542E-3</v>
      </c>
      <c r="J22" s="4">
        <f>I22</f>
        <v>1.4207449301229542E-3</v>
      </c>
      <c r="K22" s="1">
        <f>MIN(D22:D23)</f>
        <v>2309.05127108136</v>
      </c>
      <c r="L22" s="1">
        <f>MAX(D22:D23)</f>
        <v>2313.6953672945901</v>
      </c>
      <c r="M22" s="1">
        <f>L22-K22</f>
        <v>4.6440962132301138</v>
      </c>
    </row>
    <row r="23" spans="1:13" x14ac:dyDescent="0.25">
      <c r="A23" s="1" t="s">
        <v>32</v>
      </c>
      <c r="B23" s="2">
        <v>44314</v>
      </c>
      <c r="C23" s="1">
        <v>2292.4782101573901</v>
      </c>
      <c r="D23" s="1">
        <v>2313.6953672945901</v>
      </c>
    </row>
    <row r="24" spans="1:13" x14ac:dyDescent="0.25">
      <c r="A24" s="1" t="s">
        <v>10</v>
      </c>
      <c r="B24" s="2">
        <v>44321</v>
      </c>
      <c r="C24" s="1">
        <v>2071.5652452823801</v>
      </c>
      <c r="D24" s="1">
        <v>2071.5652452823801</v>
      </c>
    </row>
    <row r="25" spans="1:13" x14ac:dyDescent="0.25">
      <c r="A25" s="1" t="s">
        <v>42</v>
      </c>
      <c r="B25" s="2">
        <v>44321</v>
      </c>
      <c r="C25" s="1">
        <v>2257.8632567361501</v>
      </c>
      <c r="D25" s="1">
        <v>2284.9625804665202</v>
      </c>
      <c r="J25" s="4"/>
    </row>
    <row r="26" spans="1:13" x14ac:dyDescent="0.25">
      <c r="A26" s="1" t="s">
        <v>43</v>
      </c>
      <c r="B26" s="2">
        <v>44321</v>
      </c>
      <c r="C26" s="1">
        <v>2228.2726380174099</v>
      </c>
      <c r="D26" s="1">
        <v>2254.9301909469</v>
      </c>
    </row>
    <row r="27" spans="1:13" x14ac:dyDescent="0.25">
      <c r="A27" s="1" t="s">
        <v>24</v>
      </c>
      <c r="B27" s="2">
        <v>44321</v>
      </c>
      <c r="C27" s="1">
        <v>2009.76651707358</v>
      </c>
      <c r="D27" s="1">
        <v>2009.76651707358</v>
      </c>
    </row>
    <row r="28" spans="1:13" x14ac:dyDescent="0.25">
      <c r="A28" s="6" t="s">
        <v>34</v>
      </c>
      <c r="B28" s="7">
        <v>44321</v>
      </c>
      <c r="C28" s="6">
        <v>2396.33435988671</v>
      </c>
      <c r="D28" s="6">
        <v>2418.04353996089</v>
      </c>
      <c r="E28" s="6"/>
      <c r="F28" s="6">
        <f>AVERAGE(D28:D29)</f>
        <v>2367.967458981575</v>
      </c>
      <c r="G28" s="6">
        <f>_xlfn.STDEV.S(D28:D29)</f>
        <v>70.81827287144074</v>
      </c>
      <c r="H28" s="6">
        <f>2*G28</f>
        <v>141.63654574288148</v>
      </c>
      <c r="I28" s="6">
        <f>G28/F28</f>
        <v>2.9906776211316075E-2</v>
      </c>
      <c r="J28" s="8">
        <f>I28</f>
        <v>2.9906776211316075E-2</v>
      </c>
      <c r="K28" s="6">
        <f>MIN(D28:D29)</f>
        <v>2317.8913780022599</v>
      </c>
      <c r="L28" s="6">
        <f>MAX(D28:D29)</f>
        <v>2418.04353996089</v>
      </c>
      <c r="M28" s="6">
        <f>L28-K28</f>
        <v>100.15216195863013</v>
      </c>
    </row>
    <row r="29" spans="1:13" x14ac:dyDescent="0.25">
      <c r="A29" s="6" t="s">
        <v>35</v>
      </c>
      <c r="B29" s="7">
        <v>44321</v>
      </c>
      <c r="C29" s="6">
        <v>2297.7711188746298</v>
      </c>
      <c r="D29" s="6">
        <v>2317.8913780022599</v>
      </c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1" t="s">
        <v>36</v>
      </c>
      <c r="B30" s="2">
        <v>44321</v>
      </c>
      <c r="C30" s="1">
        <v>2309.8694776061502</v>
      </c>
      <c r="D30" s="1">
        <v>2334.0172384766001</v>
      </c>
      <c r="F30" s="1">
        <f>AVERAGE(D30:D31)</f>
        <v>2307.697758450905</v>
      </c>
      <c r="G30" s="1">
        <f>_xlfn.STDEV.S(D30:D31)</f>
        <v>37.221365606945866</v>
      </c>
      <c r="H30" s="1">
        <f>2*G30</f>
        <v>74.442731213891733</v>
      </c>
      <c r="I30" s="1">
        <f>G30/F30</f>
        <v>1.6129220332532439E-2</v>
      </c>
      <c r="J30" s="4">
        <f>I30</f>
        <v>1.6129220332532439E-2</v>
      </c>
      <c r="K30" s="1">
        <f>MIN(D30:D31)</f>
        <v>2281.3782784252098</v>
      </c>
      <c r="L30" s="1">
        <f>MAX(D30:D31)</f>
        <v>2334.0172384766001</v>
      </c>
      <c r="M30" s="1">
        <f>L30-K30</f>
        <v>52.638960051390313</v>
      </c>
    </row>
    <row r="31" spans="1:13" x14ac:dyDescent="0.25">
      <c r="A31" s="1" t="s">
        <v>37</v>
      </c>
      <c r="B31" s="2">
        <v>44321</v>
      </c>
      <c r="C31" s="1">
        <v>2259.1673548103699</v>
      </c>
      <c r="D31" s="1">
        <v>2281.3782784252098</v>
      </c>
    </row>
    <row r="32" spans="1:13" x14ac:dyDescent="0.25">
      <c r="A32" s="1" t="s">
        <v>38</v>
      </c>
      <c r="B32" s="2">
        <v>44321</v>
      </c>
      <c r="C32" s="1">
        <v>2268.69147965308</v>
      </c>
      <c r="D32" s="1">
        <v>2291.0459150011402</v>
      </c>
      <c r="F32" s="1">
        <f>AVERAGE(D32:D33)</f>
        <v>2289.5004980735503</v>
      </c>
      <c r="G32" s="1">
        <f>_xlfn.STDEV.S(D32:D33)</f>
        <v>2.1855495785189745</v>
      </c>
      <c r="H32" s="1">
        <f>2*G32</f>
        <v>4.3710991570379489</v>
      </c>
      <c r="I32" s="1">
        <f>G32/F32</f>
        <v>9.5459668183429393E-4</v>
      </c>
      <c r="J32" s="4">
        <f>I32</f>
        <v>9.5459668183429393E-4</v>
      </c>
      <c r="K32" s="1">
        <f>MIN(D32:D33)</f>
        <v>2287.9550811459599</v>
      </c>
      <c r="L32" s="1">
        <f>MAX(D32:D33)</f>
        <v>2291.0459150011402</v>
      </c>
      <c r="M32" s="1">
        <f>L32-K32</f>
        <v>3.0908338551803354</v>
      </c>
    </row>
    <row r="33" spans="1:13" x14ac:dyDescent="0.25">
      <c r="A33" s="1" t="s">
        <v>39</v>
      </c>
      <c r="B33" s="2">
        <v>44321</v>
      </c>
      <c r="C33" s="1">
        <v>2265.82646728605</v>
      </c>
      <c r="D33" s="1">
        <v>2287.9550811459599</v>
      </c>
    </row>
    <row r="34" spans="1:13" x14ac:dyDescent="0.25">
      <c r="A34" s="1" t="s">
        <v>40</v>
      </c>
      <c r="B34" s="2">
        <v>44321</v>
      </c>
      <c r="C34" s="1">
        <v>2260.5269915809099</v>
      </c>
      <c r="D34" s="1">
        <v>2282.8366332249602</v>
      </c>
      <c r="F34" s="1">
        <f>AVERAGE(D34:D35)</f>
        <v>2282.9243677127401</v>
      </c>
      <c r="G34" s="1">
        <f>_xlfn.STDEV.S(D34:D35)</f>
        <v>0.12407530250622791</v>
      </c>
      <c r="H34" s="1">
        <f>2*G34</f>
        <v>0.24815060501245581</v>
      </c>
      <c r="I34" s="1">
        <f>G34/F34</f>
        <v>5.4349282990280946E-5</v>
      </c>
      <c r="J34" s="4">
        <f>I34</f>
        <v>5.4349282990280946E-5</v>
      </c>
      <c r="K34" s="1">
        <f>MIN(D34:D35)</f>
        <v>2282.8366332249602</v>
      </c>
      <c r="L34" s="1">
        <f>MAX(D34:D35)</f>
        <v>2283.0121022005201</v>
      </c>
      <c r="M34" s="1">
        <f>L34-K34</f>
        <v>0.17546897555985197</v>
      </c>
    </row>
    <row r="35" spans="1:13" x14ac:dyDescent="0.25">
      <c r="A35" s="1" t="s">
        <v>41</v>
      </c>
      <c r="B35" s="2">
        <v>44321</v>
      </c>
      <c r="C35" s="1">
        <v>2261.1222034543098</v>
      </c>
      <c r="D35" s="1">
        <v>2283.0121022005201</v>
      </c>
    </row>
    <row r="36" spans="1:13" x14ac:dyDescent="0.25">
      <c r="A36" s="1" t="s">
        <v>10</v>
      </c>
      <c r="B36" s="2">
        <v>44328</v>
      </c>
      <c r="C36" s="1">
        <v>1989.3161099464901</v>
      </c>
      <c r="D36" s="1">
        <v>1989.3161099464901</v>
      </c>
    </row>
    <row r="37" spans="1:13" x14ac:dyDescent="0.25">
      <c r="A37" s="1" t="s">
        <v>44</v>
      </c>
      <c r="B37" s="2">
        <v>44328</v>
      </c>
      <c r="C37" s="1">
        <v>2258.9954011299701</v>
      </c>
      <c r="D37" s="1">
        <v>2284.2971080829302</v>
      </c>
    </row>
    <row r="38" spans="1:13" x14ac:dyDescent="0.25">
      <c r="A38" s="1" t="s">
        <v>45</v>
      </c>
      <c r="B38" s="2">
        <v>44328</v>
      </c>
      <c r="C38" s="1">
        <v>2231.5640206609401</v>
      </c>
      <c r="D38" s="1">
        <v>2258.2001164065</v>
      </c>
    </row>
    <row r="39" spans="1:13" x14ac:dyDescent="0.25">
      <c r="A39" s="1" t="s">
        <v>24</v>
      </c>
      <c r="B39" s="2">
        <v>44328</v>
      </c>
      <c r="C39" s="1">
        <v>1863.6783774078101</v>
      </c>
      <c r="D39" s="1">
        <v>1863.6783774078101</v>
      </c>
    </row>
    <row r="40" spans="1:13" x14ac:dyDescent="0.25">
      <c r="A40" s="6" t="s">
        <v>46</v>
      </c>
      <c r="B40" s="7">
        <v>44328</v>
      </c>
      <c r="C40" s="6">
        <v>2161.0006654414201</v>
      </c>
      <c r="D40" s="6">
        <v>2216.9841174963999</v>
      </c>
      <c r="E40" s="6"/>
      <c r="F40" s="6">
        <f>AVERAGE(D40:D41)</f>
        <v>2253.9302556155449</v>
      </c>
      <c r="G40" s="6">
        <f>_xlfn.STDEV.S(D40:D41)</f>
        <v>52.249729605404397</v>
      </c>
      <c r="H40" s="6">
        <f>2*G40</f>
        <v>104.49945921080879</v>
      </c>
      <c r="I40" s="6">
        <f>G40/F40</f>
        <v>2.3181608869762955E-2</v>
      </c>
      <c r="J40" s="8">
        <f>I40</f>
        <v>2.3181608869762955E-2</v>
      </c>
      <c r="K40" s="6">
        <f>MIN(D40:D41)</f>
        <v>2216.9841174963999</v>
      </c>
      <c r="L40" s="6">
        <f>MAX(D40:D41)</f>
        <v>2290.8763937346898</v>
      </c>
      <c r="M40" s="6">
        <f>L40-K40</f>
        <v>73.892276238289924</v>
      </c>
    </row>
    <row r="41" spans="1:13" x14ac:dyDescent="0.25">
      <c r="A41" s="6" t="s">
        <v>47</v>
      </c>
      <c r="B41" s="7">
        <v>44328</v>
      </c>
      <c r="C41" s="6">
        <v>2267.5799306727399</v>
      </c>
      <c r="D41" s="6">
        <v>2290.8763937346898</v>
      </c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" t="s">
        <v>48</v>
      </c>
      <c r="B42" s="2">
        <v>44328</v>
      </c>
      <c r="C42" s="1">
        <v>2238.0430180316098</v>
      </c>
      <c r="D42" s="1">
        <v>2259.1872020570399</v>
      </c>
      <c r="F42" s="1">
        <f>AVERAGE(D42:D43)</f>
        <v>2261.20993736636</v>
      </c>
      <c r="G42" s="1">
        <f>_xlfn.STDEV.S(D42:D43)</f>
        <v>2.8605797075313792</v>
      </c>
      <c r="H42" s="1">
        <f>2*G42</f>
        <v>5.7211594150627585</v>
      </c>
      <c r="I42" s="1">
        <f>G42/F42</f>
        <v>1.2650659544080668E-3</v>
      </c>
      <c r="J42" s="4">
        <f>I42</f>
        <v>1.2650659544080668E-3</v>
      </c>
      <c r="K42" s="1">
        <f>MIN(D42:D43)</f>
        <v>2259.1872020570399</v>
      </c>
      <c r="L42" s="1">
        <f>MAX(D42:D43)</f>
        <v>2263.2326726756801</v>
      </c>
      <c r="M42" s="1">
        <f>L42-K42</f>
        <v>4.0454706186401381</v>
      </c>
    </row>
    <row r="43" spans="1:13" x14ac:dyDescent="0.25">
      <c r="A43" s="1" t="s">
        <v>49</v>
      </c>
      <c r="B43" s="2">
        <v>44328</v>
      </c>
      <c r="C43" s="1">
        <v>2242.35802318177</v>
      </c>
      <c r="D43" s="1">
        <v>2263.2326726756801</v>
      </c>
    </row>
    <row r="44" spans="1:13" x14ac:dyDescent="0.25">
      <c r="A44" s="1" t="s">
        <v>50</v>
      </c>
      <c r="B44" s="2">
        <v>44328</v>
      </c>
      <c r="C44" s="1">
        <v>1652.86862150455</v>
      </c>
      <c r="D44" s="1">
        <v>1652.86862150455</v>
      </c>
    </row>
    <row r="45" spans="1:13" x14ac:dyDescent="0.25">
      <c r="A45" s="1" t="s">
        <v>51</v>
      </c>
      <c r="B45" s="2">
        <v>44328</v>
      </c>
      <c r="C45" s="1">
        <v>2240.12685831519</v>
      </c>
      <c r="D45" s="1">
        <v>2257.01843894183</v>
      </c>
      <c r="F45" s="1">
        <f>AVERAGE(D45:D46)</f>
        <v>2256.7536496745552</v>
      </c>
      <c r="G45" s="1">
        <f>_xlfn.STDEV.S(D45:D46)</f>
        <v>0.37446857295126851</v>
      </c>
      <c r="H45" s="1">
        <f>2*G45</f>
        <v>0.74893714590253702</v>
      </c>
      <c r="I45" s="1">
        <f>G45/F45</f>
        <v>1.6593241048054597E-4</v>
      </c>
      <c r="J45" s="4">
        <f>I45</f>
        <v>1.6593241048054597E-4</v>
      </c>
      <c r="K45" s="1">
        <f>MIN(D45:D46)</f>
        <v>2256.4888604072798</v>
      </c>
      <c r="L45" s="1">
        <f>MAX(D45:D46)</f>
        <v>2257.01843894183</v>
      </c>
      <c r="M45" s="1">
        <f>L45-K45</f>
        <v>0.52957853455018267</v>
      </c>
    </row>
    <row r="46" spans="1:13" x14ac:dyDescent="0.25">
      <c r="A46" s="1" t="s">
        <v>52</v>
      </c>
      <c r="B46" s="2">
        <v>44328</v>
      </c>
      <c r="C46" s="1">
        <v>2241.2328629815102</v>
      </c>
      <c r="D46" s="1">
        <v>2256.4888604072798</v>
      </c>
    </row>
    <row r="47" spans="1:13" x14ac:dyDescent="0.25">
      <c r="A47" s="1" t="s">
        <v>53</v>
      </c>
      <c r="B47" s="2">
        <v>44328</v>
      </c>
      <c r="C47" s="1">
        <v>2233.7405171548899</v>
      </c>
      <c r="D47" s="1">
        <v>2250.9191078664699</v>
      </c>
      <c r="F47" s="1">
        <f>AVERAGE(D47:D48)</f>
        <v>2252.6755970702252</v>
      </c>
      <c r="G47" s="1">
        <f>_xlfn.STDEV.S(D47:D48)</f>
        <v>2.4840508541123936</v>
      </c>
      <c r="H47" s="1">
        <f>2*G47</f>
        <v>4.9681017082247871</v>
      </c>
      <c r="I47" s="1">
        <f>G47/F47</f>
        <v>1.1027113079855305E-3</v>
      </c>
      <c r="J47" s="4">
        <f>I47</f>
        <v>1.1027113079855305E-3</v>
      </c>
      <c r="K47" s="1">
        <f>MIN(D47:D48)</f>
        <v>2250.9191078664699</v>
      </c>
      <c r="L47" s="1">
        <f>MAX(D47:D48)</f>
        <v>2254.4320862739801</v>
      </c>
      <c r="M47" s="1">
        <f>L47-K47</f>
        <v>3.5129784075102179</v>
      </c>
    </row>
    <row r="48" spans="1:13" x14ac:dyDescent="0.25">
      <c r="A48" s="1" t="s">
        <v>54</v>
      </c>
      <c r="B48" s="2">
        <v>44328</v>
      </c>
      <c r="C48" s="1">
        <v>2237.4207480158998</v>
      </c>
      <c r="D48" s="1">
        <v>2254.4320862739801</v>
      </c>
    </row>
    <row r="49" spans="1:13" x14ac:dyDescent="0.25">
      <c r="A49" s="1" t="s">
        <v>10</v>
      </c>
      <c r="B49" s="2">
        <v>44335</v>
      </c>
      <c r="C49" s="1">
        <v>1688.41855227112</v>
      </c>
      <c r="D49" s="1">
        <v>1688.41855227112</v>
      </c>
    </row>
    <row r="50" spans="1:13" x14ac:dyDescent="0.25">
      <c r="A50" s="1" t="s">
        <v>55</v>
      </c>
      <c r="B50" s="2">
        <v>44335</v>
      </c>
      <c r="C50" s="1">
        <v>2257.6301656681999</v>
      </c>
      <c r="D50" s="1">
        <v>2284.3910952564502</v>
      </c>
    </row>
    <row r="51" spans="1:13" x14ac:dyDescent="0.25">
      <c r="A51" s="1" t="s">
        <v>56</v>
      </c>
      <c r="B51" s="2">
        <v>44335</v>
      </c>
      <c r="C51" s="1">
        <v>2234.1767862008201</v>
      </c>
      <c r="D51" s="1">
        <v>2260.5727782556</v>
      </c>
    </row>
    <row r="52" spans="1:13" x14ac:dyDescent="0.25">
      <c r="A52" s="1" t="s">
        <v>24</v>
      </c>
      <c r="B52" s="2">
        <v>44335</v>
      </c>
      <c r="C52" s="1">
        <v>1586.91235962838</v>
      </c>
      <c r="D52" s="1">
        <v>1586.91235962838</v>
      </c>
    </row>
    <row r="53" spans="1:13" x14ac:dyDescent="0.25">
      <c r="A53" s="6" t="s">
        <v>57</v>
      </c>
      <c r="B53" s="7">
        <v>44335</v>
      </c>
      <c r="C53" s="6">
        <v>2378.97423431274</v>
      </c>
      <c r="D53" s="6">
        <v>2402.66599908232</v>
      </c>
      <c r="E53" s="6"/>
      <c r="F53" s="6">
        <f>AVERAGE(D53:D54)</f>
        <v>2363.5014469315047</v>
      </c>
      <c r="G53" s="6">
        <f>_xlfn.STDEV.S(D53:D54)</f>
        <v>55.387040815951082</v>
      </c>
      <c r="H53" s="6">
        <f>2*G53</f>
        <v>110.77408163190216</v>
      </c>
      <c r="I53" s="6">
        <f>G53/F53</f>
        <v>2.3434316440914038E-2</v>
      </c>
      <c r="J53" s="8">
        <f>I53</f>
        <v>2.3434316440914038E-2</v>
      </c>
      <c r="K53" s="6">
        <f>MIN(D53:D54)</f>
        <v>2324.3368947806898</v>
      </c>
      <c r="L53" s="6">
        <f>MAX(D53:D54)</f>
        <v>2402.66599908232</v>
      </c>
      <c r="M53" s="6">
        <f>L53-K53</f>
        <v>78.329104301630196</v>
      </c>
    </row>
    <row r="54" spans="1:13" x14ac:dyDescent="0.25">
      <c r="A54" s="6" t="s">
        <v>58</v>
      </c>
      <c r="B54" s="7">
        <v>44335</v>
      </c>
      <c r="C54" s="6">
        <v>2300.7800619793502</v>
      </c>
      <c r="D54" s="6">
        <v>2324.3368947806898</v>
      </c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1" t="s">
        <v>59</v>
      </c>
      <c r="B55" s="2">
        <v>44335</v>
      </c>
      <c r="C55" s="1">
        <v>2284.0635793065999</v>
      </c>
      <c r="D55" s="1">
        <v>2307.5200552013598</v>
      </c>
      <c r="F55" s="1">
        <f>AVERAGE(D55:D56)</f>
        <v>2305.2427653202949</v>
      </c>
      <c r="G55" s="1">
        <f>_xlfn.STDEV.S(D55:D56)</f>
        <v>3.2205742352570175</v>
      </c>
      <c r="H55" s="1">
        <f>2*G55</f>
        <v>6.4411484705140349</v>
      </c>
      <c r="I55" s="1">
        <f>G55/F55</f>
        <v>1.3970651090231465E-3</v>
      </c>
      <c r="J55" s="4">
        <f>I55</f>
        <v>1.3970651090231465E-3</v>
      </c>
      <c r="K55" s="1">
        <f>MIN(D55:D56)</f>
        <v>2302.96547543923</v>
      </c>
      <c r="L55" s="1">
        <f>MAX(D55:D56)</f>
        <v>2307.5200552013598</v>
      </c>
      <c r="M55" s="1">
        <f>L55-K55</f>
        <v>4.5545797621298334</v>
      </c>
    </row>
    <row r="56" spans="1:13" x14ac:dyDescent="0.25">
      <c r="A56" s="1" t="s">
        <v>60</v>
      </c>
      <c r="B56" s="2">
        <v>44335</v>
      </c>
      <c r="C56" s="1">
        <v>2280.97836434992</v>
      </c>
      <c r="D56" s="1">
        <v>2302.96547543923</v>
      </c>
    </row>
    <row r="57" spans="1:13" x14ac:dyDescent="0.25">
      <c r="A57" s="1" t="s">
        <v>61</v>
      </c>
      <c r="B57" s="2">
        <v>44335</v>
      </c>
      <c r="C57" s="1">
        <v>2271.1866011728898</v>
      </c>
      <c r="D57" s="1">
        <v>2295.1857962907902</v>
      </c>
      <c r="F57" s="1">
        <f>AVERAGE(D57:D58)</f>
        <v>2294.3237229517954</v>
      </c>
      <c r="G57" s="1">
        <f>_xlfn.STDEV.S(D57:D58)</f>
        <v>1.2191558077670728</v>
      </c>
      <c r="H57" s="1">
        <f>2*G57</f>
        <v>2.4383116155341455</v>
      </c>
      <c r="I57" s="1">
        <f>G57/F57</f>
        <v>5.3137915786293237E-4</v>
      </c>
      <c r="J57" s="4">
        <f>I57</f>
        <v>5.3137915786293237E-4</v>
      </c>
      <c r="K57" s="1">
        <f>MIN(D57:D58)</f>
        <v>2293.4616496128001</v>
      </c>
      <c r="L57" s="1">
        <f>MAX(D57:D58)</f>
        <v>2295.1857962907902</v>
      </c>
      <c r="M57" s="1">
        <f>L57-K57</f>
        <v>1.7241466779901202</v>
      </c>
    </row>
    <row r="58" spans="1:13" x14ac:dyDescent="0.25">
      <c r="A58" s="1" t="s">
        <v>62</v>
      </c>
      <c r="B58" s="2">
        <v>44335</v>
      </c>
      <c r="C58" s="1">
        <v>2270.2598723444298</v>
      </c>
      <c r="D58" s="1">
        <v>2293.4616496128001</v>
      </c>
    </row>
    <row r="59" spans="1:13" x14ac:dyDescent="0.25">
      <c r="A59" s="1" t="s">
        <v>50</v>
      </c>
      <c r="B59" s="2">
        <v>44335</v>
      </c>
      <c r="C59" s="1">
        <v>1464.32775647991</v>
      </c>
      <c r="D59" s="1">
        <v>1464.32775647991</v>
      </c>
    </row>
    <row r="60" spans="1:13" x14ac:dyDescent="0.25">
      <c r="A60" s="1" t="s">
        <v>63</v>
      </c>
      <c r="B60" s="2">
        <v>44335</v>
      </c>
      <c r="C60" s="1">
        <v>2230.36285522256</v>
      </c>
      <c r="D60" s="1">
        <v>2246.4597261747299</v>
      </c>
      <c r="F60" s="1">
        <f>AVERAGE(D60:D61)</f>
        <v>2247.748437715305</v>
      </c>
      <c r="G60" s="1">
        <f>_xlfn.STDEV.S(D60:D61)</f>
        <v>1.8225133386681025</v>
      </c>
      <c r="H60" s="1">
        <f>2*G60</f>
        <v>3.645026677336205</v>
      </c>
      <c r="I60" s="1">
        <f>G60/F60</f>
        <v>8.1081730859551733E-4</v>
      </c>
      <c r="J60" s="4">
        <f>I60</f>
        <v>8.1081730859551733E-4</v>
      </c>
      <c r="K60" s="1">
        <f>MIN(D60:D61)</f>
        <v>2246.4597261747299</v>
      </c>
      <c r="L60" s="1">
        <f>MAX(D60:D61)</f>
        <v>2249.0371492558802</v>
      </c>
      <c r="M60" s="1">
        <f>L60-K60</f>
        <v>2.5774230811503003</v>
      </c>
    </row>
    <row r="61" spans="1:13" x14ac:dyDescent="0.25">
      <c r="A61" s="1" t="s">
        <v>64</v>
      </c>
      <c r="B61" s="2">
        <v>44335</v>
      </c>
      <c r="C61" s="1">
        <v>2233.7284028355798</v>
      </c>
      <c r="D61" s="1">
        <v>2249.0371492558802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Rye-Tech</dc:creator>
  <cp:lastModifiedBy>Rye-Tech</cp:lastModifiedBy>
  <dcterms:created xsi:type="dcterms:W3CDTF">2021-06-02T08:10:30Z</dcterms:created>
  <dcterms:modified xsi:type="dcterms:W3CDTF">2021-06-02T08:48:09Z</dcterms:modified>
</cp:coreProperties>
</file>