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915712257\Documents\R\rye-tech-sfsu\2020-season-summary\check sample work\pH QAQC\"/>
    </mc:Choice>
  </mc:AlternateContent>
  <bookViews>
    <workbookView xWindow="-120" yWindow="-11640" windowWidth="20730" windowHeight="11160" activeTab="2"/>
  </bookViews>
  <sheets>
    <sheet name="example to follow" sheetId="1" r:id="rId1"/>
    <sheet name="pH samples jul 2018 feb 2020" sheetId="2" r:id="rId2"/>
    <sheet name="QAQC seawater TRIS assessment" sheetId="3" r:id="rId3"/>
    <sheet name="QAQC baystds assessment" sheetId="5" r:id="rId4"/>
  </sheets>
  <definedNames>
    <definedName name="_xlnm._FilterDatabase" localSheetId="1" hidden="1">'pH samples jul 2018 feb 2020'!$A$1:$O$191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3" l="1"/>
  <c r="D11" i="3"/>
  <c r="E11" i="3" s="1"/>
  <c r="H242" i="2"/>
  <c r="G242" i="2"/>
  <c r="M242" i="2"/>
  <c r="N242" i="2" s="1"/>
  <c r="L242" i="2"/>
  <c r="M231" i="2"/>
  <c r="N231" i="2" s="1"/>
  <c r="L231" i="2"/>
  <c r="I231" i="2"/>
  <c r="H231" i="2"/>
  <c r="G231" i="2"/>
  <c r="J231" i="2" s="1"/>
  <c r="K231" i="2" s="1"/>
  <c r="M229" i="2"/>
  <c r="N229" i="2" s="1"/>
  <c r="L229" i="2"/>
  <c r="H229" i="2"/>
  <c r="J229" i="2" s="1"/>
  <c r="K229" i="2" s="1"/>
  <c r="G229" i="2"/>
  <c r="M239" i="2"/>
  <c r="N239" i="2" s="1"/>
  <c r="L239" i="2"/>
  <c r="H239" i="2"/>
  <c r="J239" i="2" s="1"/>
  <c r="K239" i="2" s="1"/>
  <c r="G239" i="2"/>
  <c r="M237" i="2"/>
  <c r="N237" i="2" s="1"/>
  <c r="L237" i="2"/>
  <c r="I237" i="2"/>
  <c r="H237" i="2"/>
  <c r="G237" i="2"/>
  <c r="J237" i="2" s="1"/>
  <c r="K237" i="2" s="1"/>
  <c r="M235" i="2"/>
  <c r="N235" i="2" s="1"/>
  <c r="L235" i="2"/>
  <c r="H235" i="2"/>
  <c r="J235" i="2" s="1"/>
  <c r="K235" i="2" s="1"/>
  <c r="G235" i="2"/>
  <c r="M233" i="2"/>
  <c r="N233" i="2" s="1"/>
  <c r="L233" i="2"/>
  <c r="J233" i="2"/>
  <c r="K233" i="2" s="1"/>
  <c r="I233" i="2"/>
  <c r="H233" i="2"/>
  <c r="G233" i="2"/>
  <c r="J242" i="2" l="1"/>
  <c r="K242" i="2" s="1"/>
  <c r="I242" i="2"/>
  <c r="I229" i="2"/>
  <c r="I239" i="2"/>
  <c r="I235" i="2"/>
  <c r="M226" i="2"/>
  <c r="N226" i="2" s="1"/>
  <c r="L226" i="2"/>
  <c r="H226" i="2"/>
  <c r="J226" i="2" s="1"/>
  <c r="K226" i="2" s="1"/>
  <c r="G226" i="2"/>
  <c r="M224" i="2"/>
  <c r="N224" i="2" s="1"/>
  <c r="L224" i="2"/>
  <c r="H224" i="2"/>
  <c r="J224" i="2" s="1"/>
  <c r="K224" i="2" s="1"/>
  <c r="G224" i="2"/>
  <c r="M222" i="2"/>
  <c r="N222" i="2" s="1"/>
  <c r="L222" i="2"/>
  <c r="H222" i="2"/>
  <c r="J222" i="2" s="1"/>
  <c r="K222" i="2" s="1"/>
  <c r="G222" i="2"/>
  <c r="M220" i="2"/>
  <c r="N220" i="2" s="1"/>
  <c r="L220" i="2"/>
  <c r="H220" i="2"/>
  <c r="J220" i="2" s="1"/>
  <c r="K220" i="2" s="1"/>
  <c r="G220" i="2"/>
  <c r="M217" i="2"/>
  <c r="N217" i="2" s="1"/>
  <c r="L217" i="2"/>
  <c r="H217" i="2"/>
  <c r="J217" i="2" s="1"/>
  <c r="K217" i="2" s="1"/>
  <c r="G217" i="2"/>
  <c r="M215" i="2"/>
  <c r="N215" i="2" s="1"/>
  <c r="L215" i="2"/>
  <c r="H215" i="2"/>
  <c r="J215" i="2" s="1"/>
  <c r="K215" i="2" s="1"/>
  <c r="G215" i="2"/>
  <c r="M213" i="2"/>
  <c r="N213" i="2" s="1"/>
  <c r="L213" i="2"/>
  <c r="H213" i="2"/>
  <c r="J213" i="2" s="1"/>
  <c r="K213" i="2" s="1"/>
  <c r="G213" i="2"/>
  <c r="M211" i="2"/>
  <c r="N211" i="2" s="1"/>
  <c r="L211" i="2"/>
  <c r="H211" i="2"/>
  <c r="J211" i="2" s="1"/>
  <c r="K211" i="2" s="1"/>
  <c r="G211" i="2"/>
  <c r="M208" i="2"/>
  <c r="N208" i="2" s="1"/>
  <c r="L208" i="2"/>
  <c r="I208" i="2"/>
  <c r="H208" i="2"/>
  <c r="G208" i="2"/>
  <c r="J208" i="2" s="1"/>
  <c r="K208" i="2" s="1"/>
  <c r="M206" i="2"/>
  <c r="N206" i="2" s="1"/>
  <c r="L206" i="2"/>
  <c r="H206" i="2"/>
  <c r="J206" i="2" s="1"/>
  <c r="K206" i="2" s="1"/>
  <c r="G206" i="2"/>
  <c r="M204" i="2"/>
  <c r="N204" i="2" s="1"/>
  <c r="L204" i="2"/>
  <c r="I204" i="2"/>
  <c r="H204" i="2"/>
  <c r="G204" i="2"/>
  <c r="J204" i="2" s="1"/>
  <c r="K204" i="2" s="1"/>
  <c r="M202" i="2"/>
  <c r="N202" i="2" s="1"/>
  <c r="L202" i="2"/>
  <c r="H202" i="2"/>
  <c r="J202" i="2" s="1"/>
  <c r="K202" i="2" s="1"/>
  <c r="G202" i="2"/>
  <c r="M199" i="2"/>
  <c r="N199" i="2" s="1"/>
  <c r="L199" i="2"/>
  <c r="H199" i="2"/>
  <c r="J199" i="2" s="1"/>
  <c r="K199" i="2" s="1"/>
  <c r="G199" i="2"/>
  <c r="M197" i="2"/>
  <c r="N197" i="2" s="1"/>
  <c r="L197" i="2"/>
  <c r="H197" i="2"/>
  <c r="J197" i="2" s="1"/>
  <c r="K197" i="2" s="1"/>
  <c r="G197" i="2"/>
  <c r="M195" i="2"/>
  <c r="N195" i="2" s="1"/>
  <c r="L195" i="2"/>
  <c r="I195" i="2"/>
  <c r="H195" i="2"/>
  <c r="G195" i="2"/>
  <c r="J195" i="2" s="1"/>
  <c r="K195" i="2" s="1"/>
  <c r="M193" i="2"/>
  <c r="N193" i="2" s="1"/>
  <c r="L193" i="2"/>
  <c r="H193" i="2"/>
  <c r="J193" i="2" s="1"/>
  <c r="K193" i="2" s="1"/>
  <c r="G193" i="2"/>
  <c r="I226" i="2" l="1"/>
  <c r="I224" i="2"/>
  <c r="I222" i="2"/>
  <c r="I220" i="2"/>
  <c r="I217" i="2"/>
  <c r="I215" i="2"/>
  <c r="I213" i="2"/>
  <c r="I211" i="2"/>
  <c r="I206" i="2"/>
  <c r="I202" i="2"/>
  <c r="I199" i="2"/>
  <c r="I197" i="2"/>
  <c r="I193" i="2"/>
  <c r="M191" i="2"/>
  <c r="N191" i="2" s="1"/>
  <c r="L191" i="2"/>
  <c r="H191" i="2"/>
  <c r="J191" i="2" s="1"/>
  <c r="K191" i="2" s="1"/>
  <c r="G191" i="2"/>
  <c r="M189" i="2"/>
  <c r="N189" i="2" s="1"/>
  <c r="L189" i="2"/>
  <c r="H189" i="2"/>
  <c r="J189" i="2" s="1"/>
  <c r="K189" i="2" s="1"/>
  <c r="G189" i="2"/>
  <c r="M187" i="2"/>
  <c r="N187" i="2" s="1"/>
  <c r="L187" i="2"/>
  <c r="H187" i="2"/>
  <c r="J187" i="2" s="1"/>
  <c r="K187" i="2" s="1"/>
  <c r="G187" i="2"/>
  <c r="M185" i="2"/>
  <c r="N185" i="2" s="1"/>
  <c r="L185" i="2"/>
  <c r="H185" i="2"/>
  <c r="J185" i="2" s="1"/>
  <c r="K185" i="2" s="1"/>
  <c r="G185" i="2"/>
  <c r="H180" i="2"/>
  <c r="G180" i="2"/>
  <c r="M180" i="2"/>
  <c r="N180" i="2" s="1"/>
  <c r="L180" i="2"/>
  <c r="M178" i="2"/>
  <c r="N178" i="2" s="1"/>
  <c r="L178" i="2"/>
  <c r="H178" i="2"/>
  <c r="G178" i="2"/>
  <c r="M176" i="2"/>
  <c r="N176" i="2" s="1"/>
  <c r="L176" i="2"/>
  <c r="H176" i="2"/>
  <c r="G176" i="2"/>
  <c r="M174" i="2"/>
  <c r="N174" i="2" s="1"/>
  <c r="L174" i="2"/>
  <c r="H174" i="2"/>
  <c r="I174" i="2" s="1"/>
  <c r="G174" i="2"/>
  <c r="J174" i="2" s="1"/>
  <c r="K174" i="2" s="1"/>
  <c r="M171" i="2"/>
  <c r="N171" i="2" s="1"/>
  <c r="L171" i="2"/>
  <c r="H171" i="2"/>
  <c r="G171" i="2"/>
  <c r="M169" i="2"/>
  <c r="N169" i="2" s="1"/>
  <c r="L169" i="2"/>
  <c r="H169" i="2"/>
  <c r="G169" i="2"/>
  <c r="M167" i="2"/>
  <c r="N167" i="2" s="1"/>
  <c r="L167" i="2"/>
  <c r="H167" i="2"/>
  <c r="G167" i="2"/>
  <c r="M165" i="2"/>
  <c r="N165" i="2" s="1"/>
  <c r="L165" i="2"/>
  <c r="H165" i="2"/>
  <c r="G165" i="2"/>
  <c r="M160" i="2"/>
  <c r="N160" i="2" s="1"/>
  <c r="L160" i="2"/>
  <c r="H160" i="2"/>
  <c r="G160" i="2"/>
  <c r="M156" i="2"/>
  <c r="N156" i="2" s="1"/>
  <c r="L156" i="2"/>
  <c r="H156" i="2"/>
  <c r="G156" i="2"/>
  <c r="M151" i="2"/>
  <c r="N151" i="2" s="1"/>
  <c r="L151" i="2"/>
  <c r="H151" i="2"/>
  <c r="G151" i="2"/>
  <c r="M148" i="2"/>
  <c r="N148" i="2" s="1"/>
  <c r="L148" i="2"/>
  <c r="H148" i="2"/>
  <c r="G148" i="2"/>
  <c r="M145" i="2"/>
  <c r="L145" i="2"/>
  <c r="H145" i="2"/>
  <c r="G145" i="2"/>
  <c r="M141" i="2"/>
  <c r="L141" i="2"/>
  <c r="H141" i="2"/>
  <c r="G141" i="2"/>
  <c r="M138" i="2"/>
  <c r="L138" i="2"/>
  <c r="H138" i="2"/>
  <c r="G138" i="2"/>
  <c r="M135" i="2"/>
  <c r="L135" i="2"/>
  <c r="H135" i="2"/>
  <c r="G135" i="2"/>
  <c r="M129" i="2"/>
  <c r="L129" i="2"/>
  <c r="J129" i="2"/>
  <c r="K129" i="2" s="1"/>
  <c r="I129" i="2"/>
  <c r="H129" i="2"/>
  <c r="G129" i="2"/>
  <c r="M124" i="2"/>
  <c r="L124" i="2"/>
  <c r="H124" i="2"/>
  <c r="G124" i="2"/>
  <c r="M121" i="2"/>
  <c r="L121" i="2"/>
  <c r="H121" i="2"/>
  <c r="G121" i="2"/>
  <c r="M118" i="2"/>
  <c r="L118" i="2"/>
  <c r="H118" i="2"/>
  <c r="G118" i="2"/>
  <c r="M114" i="2"/>
  <c r="L114" i="2"/>
  <c r="H114" i="2"/>
  <c r="J114" i="2" s="1"/>
  <c r="K114" i="2" s="1"/>
  <c r="G114" i="2"/>
  <c r="M111" i="2"/>
  <c r="N111" i="2" s="1"/>
  <c r="L111" i="2"/>
  <c r="H111" i="2"/>
  <c r="G111" i="2"/>
  <c r="M107" i="2"/>
  <c r="N107" i="2" s="1"/>
  <c r="L107" i="2"/>
  <c r="H107" i="2"/>
  <c r="G107" i="2"/>
  <c r="M104" i="2"/>
  <c r="N104" i="2" s="1"/>
  <c r="L104" i="2"/>
  <c r="H104" i="2"/>
  <c r="G104" i="2"/>
  <c r="M100" i="2"/>
  <c r="N100" i="2" s="1"/>
  <c r="L100" i="2"/>
  <c r="H100" i="2"/>
  <c r="G100" i="2"/>
  <c r="G94" i="2"/>
  <c r="M97" i="2"/>
  <c r="L97" i="2"/>
  <c r="H97" i="2"/>
  <c r="J97" i="2" s="1"/>
  <c r="K97" i="2" s="1"/>
  <c r="G97" i="2"/>
  <c r="M94" i="2"/>
  <c r="L94" i="2"/>
  <c r="H94" i="2"/>
  <c r="J94" i="2" s="1"/>
  <c r="K94" i="2" s="1"/>
  <c r="M91" i="2"/>
  <c r="N91" i="2" s="1"/>
  <c r="L91" i="2"/>
  <c r="H91" i="2"/>
  <c r="G91" i="2"/>
  <c r="M89" i="2"/>
  <c r="N89" i="2" s="1"/>
  <c r="L89" i="2"/>
  <c r="H89" i="2"/>
  <c r="G89" i="2"/>
  <c r="M87" i="2"/>
  <c r="N87" i="2" s="1"/>
  <c r="L87" i="2"/>
  <c r="H87" i="2"/>
  <c r="G87" i="2"/>
  <c r="M85" i="2"/>
  <c r="N85" i="2" s="1"/>
  <c r="L85" i="2"/>
  <c r="H85" i="2"/>
  <c r="G85" i="2"/>
  <c r="M83" i="2"/>
  <c r="N83" i="2" s="1"/>
  <c r="L83" i="2"/>
  <c r="H83" i="2"/>
  <c r="G83" i="2"/>
  <c r="M80" i="2"/>
  <c r="N80" i="2" s="1"/>
  <c r="L80" i="2"/>
  <c r="H80" i="2"/>
  <c r="G80" i="2"/>
  <c r="M77" i="2"/>
  <c r="N77" i="2" s="1"/>
  <c r="L77" i="2"/>
  <c r="H77" i="2"/>
  <c r="G77" i="2"/>
  <c r="M73" i="2"/>
  <c r="N73" i="2" s="1"/>
  <c r="L73" i="2"/>
  <c r="H73" i="2"/>
  <c r="G73" i="2"/>
  <c r="H69" i="2"/>
  <c r="J69" i="2" s="1"/>
  <c r="K69" i="2" s="1"/>
  <c r="G69" i="2"/>
  <c r="M69" i="2"/>
  <c r="L69" i="2"/>
  <c r="M56" i="2"/>
  <c r="N56" i="2" s="1"/>
  <c r="L56" i="2"/>
  <c r="H56" i="2"/>
  <c r="G56" i="2"/>
  <c r="M47" i="2"/>
  <c r="N47" i="2" s="1"/>
  <c r="L47" i="2"/>
  <c r="H47" i="2"/>
  <c r="G47" i="2"/>
  <c r="M44" i="2"/>
  <c r="N44" i="2" s="1"/>
  <c r="L44" i="2"/>
  <c r="H44" i="2"/>
  <c r="G44" i="2"/>
  <c r="M41" i="2"/>
  <c r="N41" i="2" s="1"/>
  <c r="L41" i="2"/>
  <c r="H41" i="2"/>
  <c r="G41" i="2"/>
  <c r="M38" i="2"/>
  <c r="N38" i="2" s="1"/>
  <c r="L38" i="2"/>
  <c r="H38" i="2"/>
  <c r="G38" i="2"/>
  <c r="M35" i="2"/>
  <c r="N35" i="2" s="1"/>
  <c r="L35" i="2"/>
  <c r="H35" i="2"/>
  <c r="G35" i="2"/>
  <c r="M32" i="2"/>
  <c r="N32" i="2" s="1"/>
  <c r="L32" i="2"/>
  <c r="H32" i="2"/>
  <c r="I32" i="2" s="1"/>
  <c r="G32" i="2"/>
  <c r="M29" i="2"/>
  <c r="L29" i="2"/>
  <c r="H29" i="2"/>
  <c r="J29" i="2" s="1"/>
  <c r="K29" i="2" s="1"/>
  <c r="G29" i="2"/>
  <c r="M25" i="2"/>
  <c r="L25" i="2"/>
  <c r="H25" i="2"/>
  <c r="J25" i="2" s="1"/>
  <c r="K25" i="2" s="1"/>
  <c r="G25" i="2"/>
  <c r="M22" i="2"/>
  <c r="L22" i="2"/>
  <c r="H22" i="2"/>
  <c r="J22" i="2" s="1"/>
  <c r="K22" i="2" s="1"/>
  <c r="G22" i="2"/>
  <c r="G13" i="2"/>
  <c r="H13" i="2"/>
  <c r="M13" i="2"/>
  <c r="N13" i="2" s="1"/>
  <c r="L13" i="2"/>
  <c r="H6" i="2"/>
  <c r="G6" i="2"/>
  <c r="M6" i="2"/>
  <c r="N6" i="2" s="1"/>
  <c r="L6" i="2"/>
  <c r="I191" i="2" l="1"/>
  <c r="I189" i="2"/>
  <c r="I187" i="2"/>
  <c r="I185" i="2"/>
  <c r="J35" i="2"/>
  <c r="K35" i="2" s="1"/>
  <c r="J44" i="2"/>
  <c r="K44" i="2" s="1"/>
  <c r="J47" i="2"/>
  <c r="K47" i="2" s="1"/>
  <c r="J56" i="2"/>
  <c r="K56" i="2" s="1"/>
  <c r="N69" i="2"/>
  <c r="J73" i="2"/>
  <c r="K73" i="2" s="1"/>
  <c r="J77" i="2"/>
  <c r="K77" i="2" s="1"/>
  <c r="J80" i="2"/>
  <c r="K80" i="2" s="1"/>
  <c r="J83" i="2"/>
  <c r="K83" i="2" s="1"/>
  <c r="J85" i="2"/>
  <c r="K85" i="2" s="1"/>
  <c r="J87" i="2"/>
  <c r="K87" i="2" s="1"/>
  <c r="J89" i="2"/>
  <c r="K89" i="2" s="1"/>
  <c r="J91" i="2"/>
  <c r="K91" i="2" s="1"/>
  <c r="J100" i="2"/>
  <c r="K100" i="2" s="1"/>
  <c r="J104" i="2"/>
  <c r="K104" i="2" s="1"/>
  <c r="J107" i="2"/>
  <c r="K107" i="2" s="1"/>
  <c r="J111" i="2"/>
  <c r="K111" i="2" s="1"/>
  <c r="N114" i="2"/>
  <c r="N118" i="2"/>
  <c r="N121" i="2"/>
  <c r="N124" i="2"/>
  <c r="J135" i="2"/>
  <c r="K135" i="2" s="1"/>
  <c r="J138" i="2"/>
  <c r="K138" i="2" s="1"/>
  <c r="J141" i="2"/>
  <c r="K141" i="2" s="1"/>
  <c r="J145" i="2"/>
  <c r="K145" i="2" s="1"/>
  <c r="J148" i="2"/>
  <c r="K148" i="2" s="1"/>
  <c r="J151" i="2"/>
  <c r="K151" i="2" s="1"/>
  <c r="J156" i="2"/>
  <c r="K156" i="2" s="1"/>
  <c r="J160" i="2"/>
  <c r="K160" i="2" s="1"/>
  <c r="J165" i="2"/>
  <c r="K165" i="2" s="1"/>
  <c r="J167" i="2"/>
  <c r="K167" i="2" s="1"/>
  <c r="J169" i="2"/>
  <c r="K169" i="2" s="1"/>
  <c r="J171" i="2"/>
  <c r="K171" i="2" s="1"/>
  <c r="J176" i="2"/>
  <c r="K176" i="2" s="1"/>
  <c r="J178" i="2"/>
  <c r="K178" i="2" s="1"/>
  <c r="J180" i="2"/>
  <c r="K180" i="2" s="1"/>
  <c r="J41" i="2"/>
  <c r="K41" i="2" s="1"/>
  <c r="N22" i="2"/>
  <c r="N25" i="2"/>
  <c r="N29" i="2"/>
  <c r="N94" i="2"/>
  <c r="N97" i="2"/>
  <c r="I114" i="2"/>
  <c r="J38" i="2"/>
  <c r="K38" i="2" s="1"/>
  <c r="J32" i="2"/>
  <c r="K32" i="2" s="1"/>
  <c r="J118" i="2"/>
  <c r="K118" i="2" s="1"/>
  <c r="J121" i="2"/>
  <c r="K121" i="2" s="1"/>
  <c r="J124" i="2"/>
  <c r="K124" i="2" s="1"/>
  <c r="N129" i="2"/>
  <c r="N135" i="2"/>
  <c r="N138" i="2"/>
  <c r="N141" i="2"/>
  <c r="N145" i="2"/>
  <c r="I180" i="2"/>
  <c r="I178" i="2"/>
  <c r="I176" i="2"/>
  <c r="I171" i="2"/>
  <c r="I169" i="2"/>
  <c r="I167" i="2"/>
  <c r="I165" i="2"/>
  <c r="I160" i="2"/>
  <c r="I156" i="2"/>
  <c r="I151" i="2"/>
  <c r="I148" i="2"/>
  <c r="I145" i="2"/>
  <c r="I141" i="2"/>
  <c r="I138" i="2"/>
  <c r="I135" i="2"/>
  <c r="I124" i="2"/>
  <c r="I121" i="2"/>
  <c r="I118" i="2"/>
  <c r="I111" i="2"/>
  <c r="I107" i="2"/>
  <c r="I104" i="2"/>
  <c r="I100" i="2"/>
  <c r="I97" i="2"/>
  <c r="I94" i="2"/>
  <c r="I91" i="2"/>
  <c r="I89" i="2"/>
  <c r="I87" i="2"/>
  <c r="I85" i="2"/>
  <c r="I83" i="2"/>
  <c r="I80" i="2"/>
  <c r="I77" i="2"/>
  <c r="I73" i="2"/>
  <c r="I69" i="2"/>
  <c r="I56" i="2"/>
  <c r="I47" i="2"/>
  <c r="I44" i="2"/>
  <c r="I41" i="2"/>
  <c r="I38" i="2"/>
  <c r="I35" i="2"/>
  <c r="I29" i="2"/>
  <c r="I25" i="2"/>
  <c r="I22" i="2"/>
  <c r="J13" i="2"/>
  <c r="K13" i="2" s="1"/>
  <c r="I13" i="2"/>
  <c r="J6" i="2"/>
  <c r="K6" i="2" s="1"/>
  <c r="I6" i="2"/>
  <c r="G4" i="3"/>
  <c r="G2" i="5"/>
  <c r="C3" i="5"/>
  <c r="C4" i="5"/>
  <c r="C5" i="5"/>
  <c r="C6" i="5"/>
  <c r="C7" i="5"/>
  <c r="C8" i="5"/>
  <c r="C9" i="5"/>
  <c r="C10" i="5"/>
  <c r="C11" i="5"/>
  <c r="C12" i="5"/>
  <c r="C2" i="5"/>
  <c r="C3" i="3"/>
  <c r="C4" i="3"/>
  <c r="C5" i="3"/>
  <c r="C6" i="3"/>
  <c r="C7" i="3"/>
  <c r="C8" i="3"/>
  <c r="C9" i="3"/>
  <c r="C10" i="3"/>
  <c r="C2" i="3"/>
  <c r="M3" i="2" l="1"/>
  <c r="L3" i="2"/>
  <c r="H3" i="2"/>
  <c r="I3" i="2" s="1"/>
  <c r="G3" i="2"/>
  <c r="N3" i="2" l="1"/>
  <c r="J3" i="2"/>
  <c r="K3" i="2" s="1"/>
  <c r="D7" i="5"/>
  <c r="E7" i="5" s="1"/>
  <c r="D8" i="5" l="1"/>
  <c r="E8" i="5" s="1"/>
  <c r="D9" i="5"/>
  <c r="E9" i="5" s="1"/>
  <c r="D10" i="5"/>
  <c r="E10" i="5" s="1"/>
  <c r="D11" i="5"/>
  <c r="E11" i="5" s="1"/>
  <c r="D12" i="5"/>
  <c r="E12" i="5" s="1"/>
  <c r="D6" i="5" l="1"/>
  <c r="E6" i="5" s="1"/>
  <c r="D5" i="5"/>
  <c r="E5" i="5" s="1"/>
  <c r="D4" i="5"/>
  <c r="E4" i="5" s="1"/>
  <c r="D3" i="5"/>
  <c r="E3" i="5" s="1"/>
  <c r="D2" i="5"/>
  <c r="E2" i="5" s="1"/>
  <c r="D10" i="3"/>
  <c r="E10" i="3" s="1"/>
  <c r="D9" i="3"/>
  <c r="E9" i="3" s="1"/>
  <c r="D8" i="3"/>
  <c r="E8" i="3" s="1"/>
  <c r="D7" i="3"/>
  <c r="E7" i="3" s="1"/>
  <c r="G4" i="5" l="1"/>
  <c r="G5" i="5" s="1"/>
  <c r="D6" i="3"/>
  <c r="D5" i="3"/>
  <c r="D4" i="3"/>
  <c r="D3" i="3"/>
  <c r="D2" i="3"/>
  <c r="E6" i="3" l="1"/>
  <c r="E5" i="3"/>
  <c r="E4" i="3"/>
  <c r="E3" i="3"/>
  <c r="E2" i="3" l="1"/>
  <c r="G3" i="3" s="1"/>
  <c r="J4" i="1"/>
  <c r="E26" i="1"/>
  <c r="F26" i="1" s="1"/>
  <c r="G26" i="1" s="1"/>
  <c r="E25" i="1"/>
  <c r="F25" i="1" s="1"/>
  <c r="G25" i="1" s="1"/>
  <c r="E23" i="1"/>
  <c r="F23" i="1" s="1"/>
  <c r="G23" i="1" s="1"/>
  <c r="E24" i="1"/>
  <c r="F24" i="1" s="1"/>
  <c r="G24" i="1" s="1"/>
  <c r="E22" i="1"/>
  <c r="K16" i="1"/>
  <c r="J16" i="1"/>
  <c r="K13" i="1"/>
  <c r="J13" i="1"/>
  <c r="K10" i="1"/>
  <c r="J10" i="1"/>
  <c r="K7" i="1"/>
  <c r="J7" i="1"/>
  <c r="K4" i="1"/>
  <c r="F16" i="1"/>
  <c r="G16" i="1" s="1"/>
  <c r="E16" i="1"/>
  <c r="F13" i="1"/>
  <c r="G13" i="1" s="1"/>
  <c r="E13" i="1"/>
  <c r="F10" i="1"/>
  <c r="E10" i="1"/>
  <c r="F7" i="1"/>
  <c r="G7" i="1" s="1"/>
  <c r="E7" i="1"/>
  <c r="F4" i="1"/>
  <c r="G4" i="1" s="1"/>
  <c r="E4" i="1"/>
  <c r="G5" i="3" l="1"/>
  <c r="G6" i="3" s="1"/>
  <c r="F22" i="1"/>
  <c r="G22" i="1" s="1"/>
  <c r="G29" i="1" s="1"/>
  <c r="G31" i="1" s="1"/>
  <c r="G32" i="1" s="1"/>
  <c r="H10" i="1"/>
  <c r="I10" i="1" s="1"/>
  <c r="L7" i="1"/>
  <c r="H4" i="1"/>
  <c r="L4" i="1"/>
  <c r="L13" i="1"/>
  <c r="I4" i="1"/>
  <c r="L16" i="1"/>
  <c r="H16" i="1"/>
  <c r="I16" i="1" s="1"/>
  <c r="G10" i="1"/>
  <c r="L10" i="1"/>
  <c r="H13" i="1"/>
  <c r="I13" i="1" s="1"/>
  <c r="H7" i="1"/>
  <c r="I7" i="1" s="1"/>
</calcChain>
</file>

<file path=xl/sharedStrings.xml><?xml version="1.0" encoding="utf-8"?>
<sst xmlns="http://schemas.openxmlformats.org/spreadsheetml/2006/main" count="401" uniqueCount="305">
  <si>
    <t>sample</t>
  </si>
  <si>
    <t>alkalinity</t>
  </si>
  <si>
    <t>notes</t>
  </si>
  <si>
    <t>alkcrm1</t>
  </si>
  <si>
    <t>alkcrm2</t>
  </si>
  <si>
    <t>alkcrm3</t>
  </si>
  <si>
    <t>BI-0075-P1-1</t>
  </si>
  <si>
    <t>BI-0075-P1-2</t>
  </si>
  <si>
    <t>BI-0075-P1-3</t>
  </si>
  <si>
    <t>BI-0075-P2-1</t>
  </si>
  <si>
    <t>BI-0075-P2-2</t>
  </si>
  <si>
    <t>BI-0075-P2-3</t>
  </si>
  <si>
    <t>BI-0075-P3-1</t>
  </si>
  <si>
    <t>BI-0075-P3-2</t>
  </si>
  <si>
    <t>BI-0075-P3-3</t>
  </si>
  <si>
    <t>alkcrm4</t>
  </si>
  <si>
    <t>alkcrm5</t>
  </si>
  <si>
    <t>alkcrm6</t>
  </si>
  <si>
    <t>sample mass</t>
  </si>
  <si>
    <t>Sample sat overnight without being processed because the instrument arm couldn't settle correctly onto sample cup.</t>
  </si>
  <si>
    <t>all samples measured in order and results calculated at 25degC. Alkalinity CRM was from batch 130, an older batch donated from the Stillman lab. Goal was to get 2238.04 +- 0.53 umol/kg</t>
  </si>
  <si>
    <t>mean</t>
  </si>
  <si>
    <t>sd</t>
  </si>
  <si>
    <t>cv</t>
  </si>
  <si>
    <t>percent</t>
  </si>
  <si>
    <t>min</t>
  </si>
  <si>
    <t>max</t>
  </si>
  <si>
    <t>range</t>
  </si>
  <si>
    <t>absolute uncertainty</t>
  </si>
  <si>
    <t>u(Cref)</t>
  </si>
  <si>
    <t>RMSbias</t>
  </si>
  <si>
    <t>u(bias)/x</t>
  </si>
  <si>
    <t>u(bias) of x</t>
  </si>
  <si>
    <t>relative  uncertainty</t>
  </si>
  <si>
    <t>Cref value</t>
  </si>
  <si>
    <t>(xi-Cref)^2</t>
  </si>
  <si>
    <t>CLabi-Cref</t>
  </si>
  <si>
    <t>sd*2</t>
  </si>
  <si>
    <t>https://sisu.ut.ee/sites/default/files/measurement/files/single-lab_validation_nordtest_uncertainty.pdf</t>
  </si>
  <si>
    <t>https://www.c-can.info/reference/OAGuidanceManual.pdf</t>
  </si>
  <si>
    <t>sample/crm</t>
  </si>
  <si>
    <t>source:</t>
  </si>
  <si>
    <t>Dickson STD</t>
  </si>
  <si>
    <t>Salinity</t>
  </si>
  <si>
    <t xml:space="preserve"> SPHX-05212019-C1-P1-4</t>
  </si>
  <si>
    <t xml:space="preserve"> SPHX-05212019-C1-P2-E</t>
  </si>
  <si>
    <t xml:space="preserve"> SPHX-05212019-C1-P3-G</t>
  </si>
  <si>
    <t>pH at 25 degC</t>
  </si>
  <si>
    <t>pH at in situ temperature</t>
  </si>
  <si>
    <t>Processing Date</t>
  </si>
  <si>
    <t xml:space="preserve"> BI-0039</t>
  </si>
  <si>
    <t xml:space="preserve"> P-0040-C1</t>
  </si>
  <si>
    <t xml:space="preserve"> P-0040-C2</t>
  </si>
  <si>
    <t xml:space="preserve"> Dickson Batch T31 Day 0</t>
  </si>
  <si>
    <t>Sample Date</t>
  </si>
  <si>
    <t xml:space="preserve"> SPHX-0001-pH-1</t>
  </si>
  <si>
    <t xml:space="preserve"> SPHX-0001-pH-2</t>
  </si>
  <si>
    <t xml:space="preserve"> SPHX-0002-pH-3</t>
  </si>
  <si>
    <t xml:space="preserve"> SPHX-0002-pH-4</t>
  </si>
  <si>
    <t xml:space="preserve"> SPHX-0003-pH-B</t>
  </si>
  <si>
    <t xml:space="preserve"> SPHX-0003-pH-C</t>
  </si>
  <si>
    <t xml:space="preserve"> DIC-SPHX-0001-0003-pH-D</t>
  </si>
  <si>
    <t xml:space="preserve"> M-0058-C1-R1-1</t>
  </si>
  <si>
    <t xml:space="preserve"> M-0058-C1-R2-2</t>
  </si>
  <si>
    <t xml:space="preserve"> M-0058-C1-R3-3</t>
  </si>
  <si>
    <t xml:space="preserve"> B0024-C1-P1-B</t>
  </si>
  <si>
    <t xml:space="preserve"> B0024-C1-P2-C</t>
  </si>
  <si>
    <t xml:space="preserve"> M0025-C1-P1-4</t>
  </si>
  <si>
    <t xml:space="preserve"> M0025-C1-P2-G</t>
  </si>
  <si>
    <t xml:space="preserve"> M0026-C1-P1-E</t>
  </si>
  <si>
    <t xml:space="preserve"> M0026-C1-P2-D</t>
  </si>
  <si>
    <t xml:space="preserve"> M0059-C1-P1-1</t>
  </si>
  <si>
    <t xml:space="preserve"> M-0059-C1-P2-2</t>
  </si>
  <si>
    <t xml:space="preserve"> M0059-C1-P3-3</t>
  </si>
  <si>
    <t xml:space="preserve"> SFT-04302019-1-B</t>
  </si>
  <si>
    <t xml:space="preserve"> SFT-04302019-2-C</t>
  </si>
  <si>
    <t xml:space="preserve"> SFT-04302019-3-D</t>
  </si>
  <si>
    <t xml:space="preserve"> DIC-04302019-1-E</t>
  </si>
  <si>
    <t xml:space="preserve"> M-0062-C1-P1-1</t>
  </si>
  <si>
    <t xml:space="preserve"> M-0062-C1-P2-2</t>
  </si>
  <si>
    <t xml:space="preserve"> M-0062-C1-P3-3</t>
  </si>
  <si>
    <t xml:space="preserve"> B-0061-C1-P1-4</t>
  </si>
  <si>
    <t xml:space="preserve"> B-0061-C1-P2-E</t>
  </si>
  <si>
    <t xml:space="preserve"> B-0061-C1-P3-G</t>
  </si>
  <si>
    <t xml:space="preserve"> M-0063-C1-P1-1</t>
  </si>
  <si>
    <t xml:space="preserve"> M-0063-C1-P2-2</t>
  </si>
  <si>
    <t xml:space="preserve"> M-0063-C1-P3-3</t>
  </si>
  <si>
    <t xml:space="preserve"> B-0064-C1-P1-1</t>
  </si>
  <si>
    <t xml:space="preserve"> B-0064-C1-P2-2</t>
  </si>
  <si>
    <t xml:space="preserve"> B-0064-C1-P3-3</t>
  </si>
  <si>
    <t xml:space="preserve"> M-0065-C1-P1-E</t>
  </si>
  <si>
    <t xml:space="preserve"> M-0065-C1-P2-G</t>
  </si>
  <si>
    <t xml:space="preserve"> M-0065-C1-P3-4</t>
  </si>
  <si>
    <t xml:space="preserve"> B-0066-C1-P1-1</t>
  </si>
  <si>
    <t xml:space="preserve"> M-0067-C1-P1-E</t>
  </si>
  <si>
    <t xml:space="preserve"> DIC-07102019</t>
  </si>
  <si>
    <t xml:space="preserve"> M-0072-C1-R1-1</t>
  </si>
  <si>
    <t xml:space="preserve"> B-0073-C1-R1-E</t>
  </si>
  <si>
    <t xml:space="preserve"> DIC-10102019-C1-R1-4</t>
  </si>
  <si>
    <t xml:space="preserve"> pH-BATH-11062019-1-E</t>
  </si>
  <si>
    <t xml:space="preserve"> pH-BATH-11062019-2-G</t>
  </si>
  <si>
    <t xml:space="preserve"> pH-BATH-11062019-3-4</t>
  </si>
  <si>
    <t xml:space="preserve"> DIC-11062019-1-2</t>
  </si>
  <si>
    <t xml:space="preserve"> R3T3-1-1</t>
  </si>
  <si>
    <t xml:space="preserve"> R3T3-2-2</t>
  </si>
  <si>
    <t xml:space="preserve"> R3T3-3-3</t>
  </si>
  <si>
    <t xml:space="preserve"> R3T4-1-4</t>
  </si>
  <si>
    <t xml:space="preserve"> R3T4-2-E</t>
  </si>
  <si>
    <t xml:space="preserve"> R3T4-3-G</t>
  </si>
  <si>
    <t xml:space="preserve"> R2T4-1-B</t>
  </si>
  <si>
    <t xml:space="preserve"> R2T4-2-C</t>
  </si>
  <si>
    <t xml:space="preserve"> R2T4-3-D</t>
  </si>
  <si>
    <t xml:space="preserve"> DickStan-01-31-2020</t>
  </si>
  <si>
    <t xml:space="preserve"> R1T1-2-1</t>
  </si>
  <si>
    <t xml:space="preserve"> R1T1-3-2</t>
  </si>
  <si>
    <t xml:space="preserve"> R1T2-2-3</t>
  </si>
  <si>
    <t xml:space="preserve"> R1T2-3-4</t>
  </si>
  <si>
    <t xml:space="preserve"> R3T2-1-1</t>
  </si>
  <si>
    <t xml:space="preserve"> R3T2-2-2</t>
  </si>
  <si>
    <t xml:space="preserve"> R3T2-3-3</t>
  </si>
  <si>
    <t xml:space="preserve"> R3T1-1-4</t>
  </si>
  <si>
    <t xml:space="preserve"> R3T1-2-E</t>
  </si>
  <si>
    <t xml:space="preserve"> R3T1-3-G</t>
  </si>
  <si>
    <t xml:space="preserve"> R2T1-1-1</t>
  </si>
  <si>
    <t xml:space="preserve"> R2T1-2-2</t>
  </si>
  <si>
    <t xml:space="preserve"> R2T1-3-3</t>
  </si>
  <si>
    <t xml:space="preserve"> R2T1-3-3-1</t>
  </si>
  <si>
    <t xml:space="preserve"> R2T2-1-4-1</t>
  </si>
  <si>
    <t xml:space="preserve"> R2T2-2-E</t>
  </si>
  <si>
    <t xml:space="preserve"> R2T2-3-G</t>
  </si>
  <si>
    <t xml:space="preserve"> DIC-01-27-2020-C</t>
  </si>
  <si>
    <t>R1T1-1-1</t>
  </si>
  <si>
    <t>R1T2-1-2</t>
  </si>
  <si>
    <t>R1T3-1-3</t>
  </si>
  <si>
    <t>R1T4-3-E</t>
  </si>
  <si>
    <t>R2T1-2-G</t>
  </si>
  <si>
    <t>R2T2-2-4</t>
  </si>
  <si>
    <t xml:space="preserve"> R1T3-2-1</t>
  </si>
  <si>
    <t xml:space="preserve"> R1T3-3-2</t>
  </si>
  <si>
    <t xml:space="preserve"> R1T4-1-3</t>
  </si>
  <si>
    <t xml:space="preserve"> R1T4-2-4</t>
  </si>
  <si>
    <t xml:space="preserve"> R2T3-1-E</t>
  </si>
  <si>
    <t xml:space="preserve"> R2T3-2-G</t>
  </si>
  <si>
    <t xml:space="preserve"> R2T3-3-C</t>
  </si>
  <si>
    <t>ACID-1-1-1</t>
  </si>
  <si>
    <t>ACID-1-2-2</t>
  </si>
  <si>
    <t>ACID-1-3-3</t>
  </si>
  <si>
    <t xml:space="preserve"> AMB-3-1-1</t>
  </si>
  <si>
    <t xml:space="preserve"> AMB-3-2-2</t>
  </si>
  <si>
    <t xml:space="preserve"> AMB-3-3-3</t>
  </si>
  <si>
    <t xml:space="preserve"> AMB-5-1-4</t>
  </si>
  <si>
    <t xml:space="preserve"> AMB-5-2-E</t>
  </si>
  <si>
    <t xml:space="preserve"> AMB-5-3-G</t>
  </si>
  <si>
    <t xml:space="preserve"> BAY-STD-BATCH1-B</t>
  </si>
  <si>
    <t xml:space="preserve"> ACID-3-1-1</t>
  </si>
  <si>
    <t xml:space="preserve"> ACID-3-2-2</t>
  </si>
  <si>
    <t xml:space="preserve"> ACID-3-3-3</t>
  </si>
  <si>
    <t xml:space="preserve"> ACID-5-1-4</t>
  </si>
  <si>
    <t xml:space="preserve"> ACID-5-2-E</t>
  </si>
  <si>
    <t xml:space="preserve"> ACID-5-3-B</t>
  </si>
  <si>
    <t xml:space="preserve"> BAYSTD-BATCH-1-G</t>
  </si>
  <si>
    <t xml:space="preserve"> ACID-4-1-1</t>
  </si>
  <si>
    <t xml:space="preserve"> ACID-4-2-2</t>
  </si>
  <si>
    <t xml:space="preserve"> ACID-4-3-3</t>
  </si>
  <si>
    <t xml:space="preserve"> ACID-2-1-4</t>
  </si>
  <si>
    <t xml:space="preserve"> ACID-2-2-E</t>
  </si>
  <si>
    <t xml:space="preserve"> ACID-2-3-B</t>
  </si>
  <si>
    <t xml:space="preserve"> ACID-6-1-C</t>
  </si>
  <si>
    <t xml:space="preserve"> ACID-6-2-D</t>
  </si>
  <si>
    <t xml:space="preserve"> ACID-6-3-G</t>
  </si>
  <si>
    <t xml:space="preserve"> BAYSTD1-BATCH1-1-17FEB2020</t>
  </si>
  <si>
    <t xml:space="preserve"> BAYSTD2-BATCH1-2-17FEB2020</t>
  </si>
  <si>
    <t xml:space="preserve"> AMB-1-1-1</t>
  </si>
  <si>
    <t xml:space="preserve"> AMB-1-2-2</t>
  </si>
  <si>
    <t xml:space="preserve"> AMB-1-3-3</t>
  </si>
  <si>
    <t xml:space="preserve"> ACID-1-1-4</t>
  </si>
  <si>
    <t xml:space="preserve"> ACID-1-2-E</t>
  </si>
  <si>
    <t xml:space="preserve"> BAYSTD1-02192020-G</t>
  </si>
  <si>
    <t xml:space="preserve"> AMB-6-1-1</t>
  </si>
  <si>
    <t xml:space="preserve"> AMB-6-2-2</t>
  </si>
  <si>
    <t xml:space="preserve"> AMB-6-3-3</t>
  </si>
  <si>
    <t xml:space="preserve"> AMB-4-1-4</t>
  </si>
  <si>
    <t xml:space="preserve"> AMB-4-2-E</t>
  </si>
  <si>
    <t xml:space="preserve"> AMB-4-3-B</t>
  </si>
  <si>
    <t xml:space="preserve"> AMB-2-1-D</t>
  </si>
  <si>
    <t xml:space="preserve"> AMB-2-2-C</t>
  </si>
  <si>
    <t xml:space="preserve"> AMB-2-3-G</t>
  </si>
  <si>
    <t xml:space="preserve"> BAYSTD1-02202020</t>
  </si>
  <si>
    <t xml:space="preserve"> PH-BATH-07282020-1-1</t>
  </si>
  <si>
    <t xml:space="preserve"> PH-BATH-07282020-2-2</t>
  </si>
  <si>
    <t xml:space="preserve"> PH-BATH-07282020-3-3</t>
  </si>
  <si>
    <t xml:space="preserve"> PH-BATH-08202020-1-B</t>
  </si>
  <si>
    <t xml:space="preserve"> PH-BATH-08202020-2-E</t>
  </si>
  <si>
    <t xml:space="preserve"> PH-BATH-08202020-3-4</t>
  </si>
  <si>
    <t xml:space="preserve"> PH-BATH-09232020-1-G</t>
  </si>
  <si>
    <t xml:space="preserve"> PH-BATH-09232020-2-C</t>
  </si>
  <si>
    <t xml:space="preserve"> PH-BATH-09232020-3-D</t>
  </si>
  <si>
    <t xml:space="preserve"> DIC-09232020-1</t>
  </si>
  <si>
    <t xml:space="preserve"> P-0076-1-1-1</t>
  </si>
  <si>
    <t xml:space="preserve"> P-0076-1-2-2</t>
  </si>
  <si>
    <t xml:space="preserve"> P-0076-1-B-3</t>
  </si>
  <si>
    <t xml:space="preserve"> P-0077-1-1-1</t>
  </si>
  <si>
    <t xml:space="preserve"> P-0077-1-2-2</t>
  </si>
  <si>
    <t xml:space="preserve"> P-0077-1-B-3</t>
  </si>
  <si>
    <t xml:space="preserve"> BAYSTD1-10132020-1</t>
  </si>
  <si>
    <t xml:space="preserve"> BAYSTD1-10132020-2</t>
  </si>
  <si>
    <t>from beer bottle collected on original day of collection</t>
  </si>
  <si>
    <t>need to calculate in R</t>
  </si>
  <si>
    <t xml:space="preserve"> P-0049-1-P1-3</t>
  </si>
  <si>
    <t xml:space="preserve"> P-0049-1-P2-E</t>
  </si>
  <si>
    <t xml:space="preserve"> P-0049-2-P1-D</t>
  </si>
  <si>
    <t xml:space="preserve"> P-0049-2-P2-C</t>
  </si>
  <si>
    <t xml:space="preserve"> M-0037-1-P1-4</t>
  </si>
  <si>
    <t xml:space="preserve"> M-0037-1-P2-G</t>
  </si>
  <si>
    <t xml:space="preserve"> M-0037-2-P1-1</t>
  </si>
  <si>
    <t xml:space="preserve"> M-0037-2-P2-B</t>
  </si>
  <si>
    <t xml:space="preserve"> BI-0035-1-P1-D</t>
  </si>
  <si>
    <t xml:space="preserve"> BI-0035-1-P2-C</t>
  </si>
  <si>
    <t xml:space="preserve"> M-0044-1-P1-4</t>
  </si>
  <si>
    <t xml:space="preserve"> M-0044-1-P2-G</t>
  </si>
  <si>
    <t xml:space="preserve"> P-0035-2-P1-B</t>
  </si>
  <si>
    <t xml:space="preserve"> P-0035-2-P2-1</t>
  </si>
  <si>
    <t xml:space="preserve"> P-0036B-1-P1-E</t>
  </si>
  <si>
    <t xml:space="preserve"> P-0036B-1-P2-3</t>
  </si>
  <si>
    <t xml:space="preserve"> BAY-STD1-10202020-2</t>
  </si>
  <si>
    <t xml:space="preserve"> BAYSTD1-10202020-1</t>
  </si>
  <si>
    <t xml:space="preserve"> P-0036B-1-1-3-D</t>
  </si>
  <si>
    <t xml:space="preserve"> P-0046-1-1-1-C</t>
  </si>
  <si>
    <t xml:space="preserve"> P-0046-1-1-2-1</t>
  </si>
  <si>
    <t xml:space="preserve"> B-0038-1-1-G</t>
  </si>
  <si>
    <t xml:space="preserve"> B-0038-1-1-E</t>
  </si>
  <si>
    <t xml:space="preserve"> P-0035-1-1-2-4</t>
  </si>
  <si>
    <t xml:space="preserve"> P-0035-1-1-2-3</t>
  </si>
  <si>
    <t xml:space="preserve"> P-0046-2-2-1-B</t>
  </si>
  <si>
    <t xml:space="preserve"> P-0046-2-2-2-2</t>
  </si>
  <si>
    <t>pH</t>
  </si>
  <si>
    <t xml:space="preserve">Seawater TRIS buffer </t>
  </si>
  <si>
    <t>Temperature</t>
  </si>
  <si>
    <t>pH at 25degC</t>
  </si>
  <si>
    <t xml:space="preserve"> BAY-STD-BATCH-09242020-1</t>
  </si>
  <si>
    <t xml:space="preserve"> BAY-STD-BATCH-10122020-1</t>
  </si>
  <si>
    <t>Bay STD</t>
  </si>
  <si>
    <t>First Sample</t>
  </si>
  <si>
    <t xml:space="preserve"> https://sfsu.box.com/s/e9d5xj7c425bnurrwe2x98ky57q5hh8e </t>
  </si>
  <si>
    <t>(used TRIS value)</t>
  </si>
  <si>
    <t>pH at in situ</t>
  </si>
  <si>
    <t>copied from below</t>
  </si>
  <si>
    <t>bad sample?</t>
  </si>
  <si>
    <t xml:space="preserve"> M-0032-C1-P1-E</t>
  </si>
  <si>
    <t xml:space="preserve"> M-0032-C1-P2-C</t>
  </si>
  <si>
    <t xml:space="preserve"> P-0036-C2-P1-D</t>
  </si>
  <si>
    <t xml:space="preserve"> P-0036-C2-P2-3</t>
  </si>
  <si>
    <t xml:space="preserve"> M-0072-C1-P1-B</t>
  </si>
  <si>
    <t xml:space="preserve"> M-0072-C1-P2-4</t>
  </si>
  <si>
    <t xml:space="preserve"> P-0028-C1-P1-2</t>
  </si>
  <si>
    <t xml:space="preserve"> P-0028-C1-P2-G</t>
  </si>
  <si>
    <t xml:space="preserve"> B-0073-C1-P1-1</t>
  </si>
  <si>
    <t xml:space="preserve"> B-0073-C1-P2-G</t>
  </si>
  <si>
    <t xml:space="preserve"> M-0030-C1-P1-2</t>
  </si>
  <si>
    <t xml:space="preserve"> M-0030-C1-P2-4</t>
  </si>
  <si>
    <t xml:space="preserve"> B-0033-C1-P1-B</t>
  </si>
  <si>
    <t xml:space="preserve"> B-0033-C1-P2-3</t>
  </si>
  <si>
    <t xml:space="preserve"> M-0042-C1-P1-C</t>
  </si>
  <si>
    <t xml:space="preserve"> M-0042-C1-P2-D</t>
  </si>
  <si>
    <t xml:space="preserve"> BAYSTD1-10272020-2-E</t>
  </si>
  <si>
    <t xml:space="preserve"> BAYSTD1-10272020-1-1</t>
  </si>
  <si>
    <t xml:space="preserve"> B-0043-C1-P1-4</t>
  </si>
  <si>
    <t xml:space="preserve"> B-0043-C1-P2-G</t>
  </si>
  <si>
    <t xml:space="preserve"> P-0028-C2-P1-2</t>
  </si>
  <si>
    <t xml:space="preserve"> P-0028-C2-P2-1</t>
  </si>
  <si>
    <t xml:space="preserve"> M-0049-C1-P1-D</t>
  </si>
  <si>
    <t xml:space="preserve"> M-0049-C1-P2-E</t>
  </si>
  <si>
    <t xml:space="preserve"> P-0044-C1-P1-3</t>
  </si>
  <si>
    <t xml:space="preserve"> P-0044-C1-P2-C</t>
  </si>
  <si>
    <t xml:space="preserve"> BAYSTD1-11032020-1-B</t>
  </si>
  <si>
    <t>pulled new aliquots of dye, perhaps stock has gone acidic?</t>
  </si>
  <si>
    <t xml:space="preserve"> P-0036-C1-P1-C</t>
  </si>
  <si>
    <t xml:space="preserve"> P-0036-C1-P2-B</t>
  </si>
  <si>
    <t xml:space="preserve"> P-0045-C2-P1-3</t>
  </si>
  <si>
    <t xml:space="preserve"> P-0045-C2-P2-E</t>
  </si>
  <si>
    <t xml:space="preserve"> B-0048-C1-P1-1</t>
  </si>
  <si>
    <t xml:space="preserve"> B-0048-C1-P2-D</t>
  </si>
  <si>
    <t xml:space="preserve"> P-0036-C2-P1-G</t>
  </si>
  <si>
    <t xml:space="preserve"> P-0036-C2-P2-2</t>
  </si>
  <si>
    <t xml:space="preserve"> BAYSTD1-11032020-2-4</t>
  </si>
  <si>
    <t xml:space="preserve"> baystd1-epp-11092020-1-4</t>
  </si>
  <si>
    <t xml:space="preserve"> baystd1-epp-11092020-2-2</t>
  </si>
  <si>
    <t xml:space="preserve"> baystd1-stck-11092020-3-G</t>
  </si>
  <si>
    <t xml:space="preserve"> baystd1-stck-11092020-4-D</t>
  </si>
  <si>
    <t xml:space="preserve"> B-0043-C1-P3-4</t>
  </si>
  <si>
    <t xml:space="preserve"> B-0043-C1-P4-2</t>
  </si>
  <si>
    <t xml:space="preserve"> P-0028-C2-P3-G</t>
  </si>
  <si>
    <t xml:space="preserve"> P-0028-C2-P4-D</t>
  </si>
  <si>
    <t xml:space="preserve"> M-0049-C1-P3-1</t>
  </si>
  <si>
    <t xml:space="preserve"> M-0049-C1-P4-3</t>
  </si>
  <si>
    <t xml:space="preserve"> P-0044-C1-P3-C</t>
  </si>
  <si>
    <t xml:space="preserve"> P-0044-C1-P4-E</t>
  </si>
  <si>
    <t xml:space="preserve"> DIC-11-10-2020</t>
  </si>
  <si>
    <t xml:space="preserve"> P-0078-1</t>
  </si>
  <si>
    <t xml:space="preserve"> P-0078-2</t>
  </si>
  <si>
    <t xml:space="preserve"> P-0078-3</t>
  </si>
  <si>
    <t xml:space="preserve"> P-0078-4</t>
  </si>
  <si>
    <t xml:space="preserve"> P-0078-5</t>
  </si>
  <si>
    <t xml:space="preserve"> P-0078-6</t>
  </si>
  <si>
    <t xml:space="preserve"> P-0078-7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</si>
</sst>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0" fontId="0" fillId="0" borderId="0" xfId="1" applyNumberFormat="1" applyFont="1" applyAlignment="1">
      <alignment horizontal="left" vertical="center"/>
    </xf>
    <xf numFmtId="2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wrapText="1"/>
    </xf>
    <xf numFmtId="165" fontId="0" fillId="0" borderId="0" xfId="0" applyNumberFormat="1" applyFill="1"/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0" fontId="0" fillId="0" borderId="1" xfId="1" applyNumberFormat="1" applyFont="1" applyFill="1" applyBorder="1" applyAlignment="1">
      <alignment horizontal="center" vertical="center"/>
    </xf>
    <xf numFmtId="10" fontId="0" fillId="0" borderId="0" xfId="1" applyNumberFormat="1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Fill="1" applyAlignment="1">
      <alignment wrapText="1"/>
    </xf>
    <xf numFmtId="2" fontId="0" fillId="0" borderId="0" xfId="0" applyNumberFormat="1" applyFill="1" applyAlignment="1">
      <alignment wrapText="1"/>
    </xf>
    <xf numFmtId="2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379547</xdr:colOff>
      <xdr:row>18</xdr:row>
      <xdr:rowOff>38099</xdr:rowOff>
    </xdr:from>
    <xdr:to>
      <xdr:col>3</xdr:col>
      <xdr:colOff>2057400</xdr:colOff>
      <xdr:row>35</xdr:row>
      <xdr:rowOff>170997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0388F0-265A-41E9-BD60-AFE503D1F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547" y="4381499"/>
          <a:ext cx="4182928" cy="3209473"/>
        </a:xfrm>
        <a:prstGeom prst="rect">
          <a:avLst/>
        </a:prstGeom>
      </xdr:spPr>
    </xdr:pic>
    <xdr:clientData/>
  </xdr:twoCellAnchor>
  <xdr:twoCellAnchor editAs="oneCell">
    <xdr:from>
      <xdr:col>10</xdr:col>
      <xdr:colOff>647699</xdr:colOff>
      <xdr:row>19</xdr:row>
      <xdr:rowOff>0</xdr:rowOff>
    </xdr:from>
    <xdr:to>
      <xdr:col>17</xdr:col>
      <xdr:colOff>121780</xdr:colOff>
      <xdr:row>34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97E177-D6F0-4D07-B5B5-E4225A93E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299" y="4524375"/>
          <a:ext cx="7017881" cy="2743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330200</xdr:colOff>
      <xdr:row>0</xdr:row>
      <xdr:rowOff>0</xdr:rowOff>
    </xdr:from>
    <xdr:ext cx="4025766" cy="3371398"/>
    <xdr:pic>
      <xdr:nvPicPr>
        <xdr:cNvPr id="2" name="Picture 1">
          <a:extLst>
            <a:ext uri="{FF2B5EF4-FFF2-40B4-BE49-F238E27FC236}">
              <a16:creationId xmlns:a16="http://schemas.microsoft.com/office/drawing/2014/main" id="{8B66B32D-53D3-493A-B477-FA7635DB0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0825" y="0"/>
          <a:ext cx="4025766" cy="3371398"/>
        </a:xfrm>
        <a:prstGeom prst="rect">
          <a:avLst/>
        </a:prstGeom>
      </xdr:spPr>
    </xdr:pic>
    <xdr:clientData/>
  </xdr:oneCellAnchor>
  <xdr:oneCellAnchor>
    <xdr:from>
      <xdr:col>9</xdr:col>
      <xdr:colOff>76199</xdr:colOff>
      <xdr:row>0</xdr:row>
      <xdr:rowOff>95250</xdr:rowOff>
    </xdr:from>
    <xdr:ext cx="6632119" cy="2886075"/>
    <xdr:pic>
      <xdr:nvPicPr>
        <xdr:cNvPr id="3" name="Picture 2">
          <a:extLst>
            <a:ext uri="{FF2B5EF4-FFF2-40B4-BE49-F238E27FC236}">
              <a16:creationId xmlns:a16="http://schemas.microsoft.com/office/drawing/2014/main" id="{3ED3CA6A-7863-4576-8A22-0C220A8B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98574" y="95250"/>
          <a:ext cx="6632119" cy="28860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330200</xdr:colOff>
      <xdr:row>0</xdr:row>
      <xdr:rowOff>0</xdr:rowOff>
    </xdr:from>
    <xdr:ext cx="4025766" cy="3371398"/>
    <xdr:pic>
      <xdr:nvPicPr>
        <xdr:cNvPr id="2" name="Picture 1">
          <a:extLst>
            <a:ext uri="{FF2B5EF4-FFF2-40B4-BE49-F238E27FC236}">
              <a16:creationId xmlns:a16="http://schemas.microsoft.com/office/drawing/2014/main" id="{1254A765-F577-4B88-970E-1157B322C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0825" y="0"/>
          <a:ext cx="4025766" cy="3371398"/>
        </a:xfrm>
        <a:prstGeom prst="rect">
          <a:avLst/>
        </a:prstGeom>
      </xdr:spPr>
    </xdr:pic>
    <xdr:clientData/>
  </xdr:oneCellAnchor>
  <xdr:oneCellAnchor>
    <xdr:from>
      <xdr:col>9</xdr:col>
      <xdr:colOff>76199</xdr:colOff>
      <xdr:row>0</xdr:row>
      <xdr:rowOff>95250</xdr:rowOff>
    </xdr:from>
    <xdr:ext cx="6632119" cy="2886075"/>
    <xdr:pic>
      <xdr:nvPicPr>
        <xdr:cNvPr id="3" name="Picture 2">
          <a:extLst>
            <a:ext uri="{FF2B5EF4-FFF2-40B4-BE49-F238E27FC236}">
              <a16:creationId xmlns:a16="http://schemas.microsoft.com/office/drawing/2014/main" id="{E12B9429-4014-43BC-9295-0EBF33951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11149" y="95250"/>
          <a:ext cx="6632119" cy="28860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80" zoomScaleNormal="80" workbookViewId="0">
      <selection activeCell="D2" sqref="D2"/>
    </sheetView>
  </sheetViews>
  <sheetFormatPr defaultRowHeight="15" x14ac:dyDescent="0.25"/>
  <cols>
    <col min="1" max="1" width="12" bestFit="1" customWidth="1"/>
    <col min="2" max="2" width="12" customWidth="1"/>
    <col min="3" max="3" width="11" bestFit="1" customWidth="1"/>
    <col min="4" max="4" width="40.28515625" style="1" customWidth="1"/>
    <col min="5" max="6" width="10.85546875" bestFit="1" customWidth="1"/>
    <col min="7" max="7" width="13" bestFit="1" customWidth="1"/>
    <col min="8" max="8" width="13" customWidth="1"/>
    <col min="10" max="10" width="11.42578125" customWidth="1"/>
    <col min="13" max="13" width="51.140625" customWidth="1"/>
  </cols>
  <sheetData>
    <row r="1" spans="1:13" x14ac:dyDescent="0.25">
      <c r="A1" t="s">
        <v>0</v>
      </c>
      <c r="B1" t="s">
        <v>18</v>
      </c>
      <c r="C1" t="s">
        <v>1</v>
      </c>
      <c r="D1" s="1" t="s">
        <v>2</v>
      </c>
      <c r="E1" t="s">
        <v>21</v>
      </c>
      <c r="F1" t="s">
        <v>22</v>
      </c>
      <c r="G1" t="s">
        <v>37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</row>
    <row r="2" spans="1:13" ht="75" x14ac:dyDescent="0.25">
      <c r="A2" t="s">
        <v>3</v>
      </c>
      <c r="B2">
        <v>50.748999999999995</v>
      </c>
      <c r="C2">
        <v>2242.6987800000002</v>
      </c>
      <c r="D2" s="1" t="s">
        <v>20</v>
      </c>
    </row>
    <row r="3" spans="1:13" x14ac:dyDescent="0.25">
      <c r="A3" t="s">
        <v>4</v>
      </c>
      <c r="B3">
        <v>54.497</v>
      </c>
      <c r="C3">
        <v>2247.5363699999998</v>
      </c>
    </row>
    <row r="4" spans="1:13" x14ac:dyDescent="0.25">
      <c r="A4" t="s">
        <v>5</v>
      </c>
      <c r="B4">
        <v>53.734999999999999</v>
      </c>
      <c r="C4">
        <v>2230.1036199999999</v>
      </c>
      <c r="E4" s="2">
        <f>AVERAGE(C2:C4)</f>
        <v>2240.1129233333336</v>
      </c>
      <c r="F4" s="2">
        <f>_xlfn.STDEV.S(C2:C4)</f>
        <v>8.9994546593687375</v>
      </c>
      <c r="G4" s="2">
        <f>2*F4</f>
        <v>17.998909318737475</v>
      </c>
      <c r="H4" s="2">
        <f>F4/E4</f>
        <v>4.0174111606737064E-3</v>
      </c>
      <c r="I4" s="3">
        <f>H4</f>
        <v>4.0174111606737064E-3</v>
      </c>
      <c r="J4">
        <f>MIN(C2:C4)</f>
        <v>2230.1036199999999</v>
      </c>
      <c r="K4">
        <f>MAX(C2:C4)</f>
        <v>2247.5363699999998</v>
      </c>
      <c r="L4">
        <f>K4-J4</f>
        <v>17.432749999999942</v>
      </c>
      <c r="M4" s="3"/>
    </row>
    <row r="5" spans="1:13" x14ac:dyDescent="0.25">
      <c r="A5" t="s">
        <v>6</v>
      </c>
      <c r="B5">
        <v>54.155999999999999</v>
      </c>
      <c r="C5">
        <v>2114.1481899999999</v>
      </c>
    </row>
    <row r="6" spans="1:13" x14ac:dyDescent="0.25">
      <c r="A6" t="s">
        <v>7</v>
      </c>
      <c r="B6">
        <v>52.367999999999995</v>
      </c>
      <c r="C6">
        <v>2138.9193500000001</v>
      </c>
    </row>
    <row r="7" spans="1:13" x14ac:dyDescent="0.25">
      <c r="A7" t="s">
        <v>8</v>
      </c>
      <c r="B7">
        <v>54.707999999999998</v>
      </c>
      <c r="C7">
        <v>2142.24109</v>
      </c>
      <c r="E7" s="2">
        <f>AVERAGE(C5:C7)</f>
        <v>2131.7695433333333</v>
      </c>
      <c r="F7" s="2">
        <f>_xlfn.STDEV.S(C5:C7)</f>
        <v>15.350653377968511</v>
      </c>
      <c r="G7" s="2">
        <f>2*F7</f>
        <v>30.701306755937022</v>
      </c>
      <c r="H7" s="2">
        <f>F7/E7</f>
        <v>7.2008972198587288E-3</v>
      </c>
      <c r="I7" s="3">
        <f>H7</f>
        <v>7.2008972198587288E-3</v>
      </c>
      <c r="J7">
        <f>MIN(C5:C7)</f>
        <v>2114.1481899999999</v>
      </c>
      <c r="K7">
        <f>MAX(C5:C7)</f>
        <v>2142.24109</v>
      </c>
      <c r="L7">
        <f>K7-J7</f>
        <v>28.0929000000001</v>
      </c>
      <c r="M7" s="3"/>
    </row>
    <row r="8" spans="1:13" x14ac:dyDescent="0.25">
      <c r="A8" t="s">
        <v>9</v>
      </c>
      <c r="B8">
        <v>53.208999999999996</v>
      </c>
      <c r="C8">
        <v>2135.2389699999999</v>
      </c>
    </row>
    <row r="9" spans="1:13" x14ac:dyDescent="0.25">
      <c r="A9" t="s">
        <v>10</v>
      </c>
      <c r="B9">
        <v>53.707999999999998</v>
      </c>
      <c r="C9">
        <v>2133.48756</v>
      </c>
    </row>
    <row r="10" spans="1:13" x14ac:dyDescent="0.25">
      <c r="A10" t="s">
        <v>11</v>
      </c>
      <c r="B10">
        <v>51.481999999999999</v>
      </c>
      <c r="C10">
        <v>2129.4654</v>
      </c>
      <c r="E10" s="2">
        <f>AVERAGE(C8:C10)</f>
        <v>2132.7306433333333</v>
      </c>
      <c r="F10" s="2">
        <f>_xlfn.STDEV.S(C8:C10)</f>
        <v>2.9602735965503104</v>
      </c>
      <c r="G10" s="2">
        <f>2*F10</f>
        <v>5.9205471931006208</v>
      </c>
      <c r="H10" s="2">
        <f>F10/E10</f>
        <v>1.3880203793215893E-3</v>
      </c>
      <c r="I10" s="3">
        <f>H10</f>
        <v>1.3880203793215893E-3</v>
      </c>
      <c r="J10">
        <f>MIN(C8:C10)</f>
        <v>2129.4654</v>
      </c>
      <c r="K10">
        <f>MAX(C8:C10)</f>
        <v>2135.2389699999999</v>
      </c>
      <c r="L10">
        <f>K10-J10</f>
        <v>5.773569999999836</v>
      </c>
      <c r="M10" s="3"/>
    </row>
    <row r="11" spans="1:13" x14ac:dyDescent="0.25">
      <c r="A11" t="s">
        <v>12</v>
      </c>
      <c r="B11">
        <v>50.765999999999998</v>
      </c>
      <c r="C11">
        <v>2124.9360900000001</v>
      </c>
    </row>
    <row r="12" spans="1:13" x14ac:dyDescent="0.25">
      <c r="A12" t="s">
        <v>13</v>
      </c>
      <c r="B12">
        <v>55.265000000000001</v>
      </c>
      <c r="C12">
        <v>2132.3921700000001</v>
      </c>
    </row>
    <row r="13" spans="1:13" x14ac:dyDescent="0.25">
      <c r="A13" t="s">
        <v>14</v>
      </c>
      <c r="B13">
        <v>51.326000000000001</v>
      </c>
      <c r="C13">
        <v>2126.4715000000001</v>
      </c>
      <c r="E13" s="2">
        <f>AVERAGE(C11:C13)</f>
        <v>2127.9332533333331</v>
      </c>
      <c r="F13" s="2">
        <f>_xlfn.STDEV.S(C11:C13)</f>
        <v>3.9371086278172567</v>
      </c>
      <c r="G13" s="2">
        <f>2*F13</f>
        <v>7.8742172556345134</v>
      </c>
      <c r="H13" s="2">
        <f>F13/E13</f>
        <v>1.8502030651806928E-3</v>
      </c>
      <c r="I13" s="3">
        <f>H13</f>
        <v>1.8502030651806928E-3</v>
      </c>
      <c r="J13">
        <f>MIN(C11:C13)</f>
        <v>2124.9360900000001</v>
      </c>
      <c r="K13">
        <f>MAX(C11:C13)</f>
        <v>2132.3921700000001</v>
      </c>
      <c r="L13">
        <f>K13-J13</f>
        <v>7.456079999999929</v>
      </c>
      <c r="M13" s="3"/>
    </row>
    <row r="14" spans="1:13" x14ac:dyDescent="0.25">
      <c r="A14" t="s">
        <v>15</v>
      </c>
      <c r="B14">
        <v>55.582999999999998</v>
      </c>
      <c r="C14">
        <v>2249.3508299999999</v>
      </c>
    </row>
    <row r="15" spans="1:13" x14ac:dyDescent="0.25">
      <c r="A15" t="s">
        <v>16</v>
      </c>
      <c r="B15">
        <v>51.356000000000002</v>
      </c>
      <c r="C15">
        <v>2250.2915600000001</v>
      </c>
    </row>
    <row r="16" spans="1:13" ht="45" x14ac:dyDescent="0.25">
      <c r="A16" t="s">
        <v>17</v>
      </c>
      <c r="B16">
        <v>53.685000000000002</v>
      </c>
      <c r="C16">
        <v>2272.6196</v>
      </c>
      <c r="D16" s="1" t="s">
        <v>19</v>
      </c>
      <c r="E16" s="2">
        <f>AVERAGE(C14:C16)</f>
        <v>2257.4206633333333</v>
      </c>
      <c r="F16" s="2">
        <f>_xlfn.STDEV.S(C14:C16)</f>
        <v>13.171066778406125</v>
      </c>
      <c r="G16" s="2">
        <f>2*F16</f>
        <v>26.34213355681225</v>
      </c>
      <c r="H16" s="2">
        <f>F16/E16</f>
        <v>5.8345646393426634E-3</v>
      </c>
      <c r="I16" s="3">
        <f>H16</f>
        <v>5.8345646393426634E-3</v>
      </c>
      <c r="J16">
        <f>MIN(C14:C16)</f>
        <v>2249.3508299999999</v>
      </c>
      <c r="K16">
        <f>MAX(C14:C16)</f>
        <v>2272.6196</v>
      </c>
      <c r="L16">
        <f>K16-J16</f>
        <v>23.268770000000131</v>
      </c>
      <c r="M16" s="3"/>
    </row>
    <row r="20" spans="5:14" x14ac:dyDescent="0.25">
      <c r="N20" s="4"/>
    </row>
    <row r="21" spans="5:14" x14ac:dyDescent="0.25">
      <c r="E21" t="s">
        <v>34</v>
      </c>
      <c r="F21" t="s">
        <v>36</v>
      </c>
      <c r="G21" t="s">
        <v>35</v>
      </c>
    </row>
    <row r="22" spans="5:14" x14ac:dyDescent="0.25">
      <c r="E22">
        <f>2238.04</f>
        <v>2238.04</v>
      </c>
      <c r="F22">
        <f>C2-E22</f>
        <v>4.6587800000002062</v>
      </c>
      <c r="G22">
        <f>F22^2</f>
        <v>21.704231088401922</v>
      </c>
    </row>
    <row r="23" spans="5:14" x14ac:dyDescent="0.25">
      <c r="E23">
        <f t="shared" ref="E23:E26" si="0">2238.04</f>
        <v>2238.04</v>
      </c>
      <c r="F23">
        <f>C3-E23</f>
        <v>9.4963699999998425</v>
      </c>
      <c r="G23">
        <f t="shared" ref="G23:G26" si="1">F23^2</f>
        <v>90.181043176897006</v>
      </c>
    </row>
    <row r="24" spans="5:14" x14ac:dyDescent="0.25">
      <c r="E24">
        <f t="shared" si="0"/>
        <v>2238.04</v>
      </c>
      <c r="F24">
        <f>C4-E24</f>
        <v>-7.9363800000000992</v>
      </c>
      <c r="G24">
        <f t="shared" si="1"/>
        <v>62.986127504401573</v>
      </c>
    </row>
    <row r="25" spans="5:14" x14ac:dyDescent="0.25">
      <c r="E25">
        <f>2238.04</f>
        <v>2238.04</v>
      </c>
      <c r="F25">
        <f>C14-E25</f>
        <v>11.310829999999896</v>
      </c>
      <c r="G25">
        <f t="shared" si="1"/>
        <v>127.93487528889766</v>
      </c>
    </row>
    <row r="26" spans="5:14" x14ac:dyDescent="0.25">
      <c r="E26">
        <f t="shared" si="0"/>
        <v>2238.04</v>
      </c>
      <c r="F26">
        <f t="shared" ref="F26" si="2">C15-E26</f>
        <v>12.251560000000154</v>
      </c>
      <c r="G26">
        <f t="shared" si="1"/>
        <v>150.10072243360378</v>
      </c>
    </row>
    <row r="29" spans="5:14" x14ac:dyDescent="0.25">
      <c r="G29">
        <f>SQRT(SUM(G22:G26)/5)</f>
        <v>9.5174261173092578</v>
      </c>
      <c r="H29" t="s">
        <v>30</v>
      </c>
    </row>
    <row r="30" spans="5:14" x14ac:dyDescent="0.25">
      <c r="F30" s="3"/>
      <c r="G30">
        <v>0.53</v>
      </c>
      <c r="H30" t="s">
        <v>29</v>
      </c>
    </row>
    <row r="31" spans="5:14" x14ac:dyDescent="0.25">
      <c r="G31">
        <f>SQRT(G29^2+G30^2)</f>
        <v>9.5321718353395397</v>
      </c>
      <c r="H31" t="s">
        <v>32</v>
      </c>
      <c r="I31" t="s">
        <v>28</v>
      </c>
    </row>
    <row r="32" spans="5:14" x14ac:dyDescent="0.25">
      <c r="G32">
        <f>G31/E26</f>
        <v>4.2591606206053246E-3</v>
      </c>
      <c r="H32" t="s">
        <v>31</v>
      </c>
      <c r="I32" t="s">
        <v>33</v>
      </c>
    </row>
    <row r="36" spans="4:13" x14ac:dyDescent="0.25">
      <c r="M36" t="s">
        <v>39</v>
      </c>
    </row>
    <row r="37" spans="4:13" ht="45" x14ac:dyDescent="0.25">
      <c r="D37" s="1" t="s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8"/>
  <sheetViews>
    <sheetView zoomScale="70" zoomScaleNormal="70" workbookViewId="0">
      <pane ySplit="1" topLeftCell="A227" activePane="bottomLeft" state="frozen"/>
      <selection pane="bottomLeft" activeCell="E241" activeCellId="2" sqref="A241 D241 E241"/>
    </sheetView>
  </sheetViews>
  <sheetFormatPr defaultRowHeight="21" customHeight="1" x14ac:dyDescent="0.25"/>
  <cols>
    <col min="1" max="1" width="30.85546875" style="14" bestFit="1" customWidth="1"/>
    <col min="2" max="2" width="17" style="14" bestFit="1" customWidth="1"/>
    <col min="3" max="3" width="13.7109375" style="14" bestFit="1" customWidth="1"/>
    <col min="4" max="4" width="26.42578125" style="15" bestFit="1" customWidth="1"/>
    <col min="5" max="5" width="22.85546875" style="15" bestFit="1" customWidth="1"/>
    <col min="6" max="6" width="42.85546875" style="16" bestFit="1" customWidth="1"/>
    <col min="7" max="9" width="13" style="14" bestFit="1" customWidth="1"/>
    <col min="10" max="10" width="13" style="14" customWidth="1"/>
    <col min="11" max="14" width="13" style="14" bestFit="1" customWidth="1"/>
    <col min="15" max="15" width="51.140625" style="17" customWidth="1"/>
    <col min="16" max="16384" width="9.140625" style="17"/>
  </cols>
  <sheetData>
    <row r="1" spans="1:15" ht="21" customHeight="1" x14ac:dyDescent="0.25">
      <c r="A1" s="14" t="s">
        <v>0</v>
      </c>
      <c r="B1" s="14" t="s">
        <v>49</v>
      </c>
      <c r="C1" s="14" t="s">
        <v>54</v>
      </c>
      <c r="D1" s="15" t="s">
        <v>48</v>
      </c>
      <c r="E1" s="15" t="s">
        <v>47</v>
      </c>
      <c r="F1" s="16" t="s">
        <v>2</v>
      </c>
      <c r="G1" s="14" t="s">
        <v>21</v>
      </c>
      <c r="H1" s="14" t="s">
        <v>22</v>
      </c>
      <c r="I1" s="14" t="s">
        <v>37</v>
      </c>
      <c r="J1" s="14" t="s">
        <v>23</v>
      </c>
      <c r="K1" s="14" t="s">
        <v>24</v>
      </c>
      <c r="L1" s="14" t="s">
        <v>25</v>
      </c>
      <c r="M1" s="14" t="s">
        <v>26</v>
      </c>
      <c r="N1" s="14" t="s">
        <v>27</v>
      </c>
    </row>
    <row r="2" spans="1:15" ht="21" customHeight="1" x14ac:dyDescent="0.25">
      <c r="A2" s="14" t="s">
        <v>50</v>
      </c>
      <c r="B2" s="18">
        <v>43299</v>
      </c>
      <c r="C2" s="18"/>
      <c r="D2" s="15">
        <v>7.8012316544676699</v>
      </c>
      <c r="E2" s="15">
        <v>7.74153486291614</v>
      </c>
    </row>
    <row r="3" spans="1:15" ht="21" customHeight="1" x14ac:dyDescent="0.25">
      <c r="A3" s="14" t="s">
        <v>51</v>
      </c>
      <c r="B3" s="18">
        <v>43299</v>
      </c>
      <c r="C3" s="18"/>
      <c r="D3" s="15">
        <v>7.7901587961725198</v>
      </c>
      <c r="E3" s="15">
        <v>7.6711108307698099</v>
      </c>
      <c r="G3" s="15">
        <f>AVERAGE(D3:D4)</f>
        <v>7.7948841785530201</v>
      </c>
      <c r="H3" s="14">
        <f>_xlfn.STDEV.S(D3:D4)</f>
        <v>6.6826998499023042E-3</v>
      </c>
      <c r="I3" s="14">
        <f>2*H3</f>
        <v>1.3365399699804608E-2</v>
      </c>
      <c r="J3" s="14">
        <f>H3/G3</f>
        <v>8.5731868451480024E-4</v>
      </c>
      <c r="K3" s="19">
        <f>J3</f>
        <v>8.5731868451480024E-4</v>
      </c>
      <c r="L3" s="15">
        <f>MIN(D3:D4)</f>
        <v>7.7901587961725198</v>
      </c>
      <c r="M3" s="15">
        <f>MAX(D3:D4)</f>
        <v>7.7996095609335203</v>
      </c>
      <c r="N3" s="14">
        <f>M3-L3</f>
        <v>9.4507647610004852E-3</v>
      </c>
    </row>
    <row r="4" spans="1:15" ht="21" customHeight="1" x14ac:dyDescent="0.25">
      <c r="A4" s="14" t="s">
        <v>52</v>
      </c>
      <c r="B4" s="18">
        <v>43299</v>
      </c>
      <c r="C4" s="18"/>
      <c r="D4" s="15">
        <v>7.7996095609335203</v>
      </c>
      <c r="E4" s="15">
        <v>7.6932718858840703</v>
      </c>
      <c r="G4" s="15"/>
      <c r="H4" s="15"/>
      <c r="I4" s="15"/>
      <c r="J4" s="15"/>
      <c r="K4" s="19"/>
      <c r="O4" s="20"/>
    </row>
    <row r="5" spans="1:15" ht="21" customHeight="1" x14ac:dyDescent="0.25">
      <c r="A5" s="14" t="s">
        <v>53</v>
      </c>
      <c r="B5" s="18">
        <v>43299</v>
      </c>
      <c r="D5" s="15">
        <v>8.0789632362488106</v>
      </c>
      <c r="E5" s="15">
        <v>8.0789632362488106</v>
      </c>
    </row>
    <row r="6" spans="1:15" ht="21" customHeight="1" x14ac:dyDescent="0.25">
      <c r="A6" s="14" t="s">
        <v>55</v>
      </c>
      <c r="B6" s="18">
        <v>43531</v>
      </c>
      <c r="D6" s="15">
        <v>7.9888786669999998</v>
      </c>
      <c r="E6" s="15">
        <v>7.8372515959999998</v>
      </c>
      <c r="G6" s="15">
        <f>AVERAGE(D6:D11)</f>
        <v>7.9788785073333335</v>
      </c>
      <c r="H6" s="14">
        <f>_xlfn.STDEV.S(D6:D11)</f>
        <v>5.8105539598554959E-3</v>
      </c>
      <c r="I6" s="14">
        <f>2*H6</f>
        <v>1.1621107919710992E-2</v>
      </c>
      <c r="J6" s="14">
        <f>H6/G6</f>
        <v>7.2824193958023731E-4</v>
      </c>
      <c r="K6" s="19">
        <f>J6</f>
        <v>7.2824193958023731E-4</v>
      </c>
      <c r="L6" s="15">
        <f>MIN(D6:D7)</f>
        <v>7.9789145799999996</v>
      </c>
      <c r="M6" s="15">
        <f>MAX(D6:D7)</f>
        <v>7.9888786669999998</v>
      </c>
      <c r="N6" s="14">
        <f>M6-L6</f>
        <v>9.9640870000001769E-3</v>
      </c>
    </row>
    <row r="7" spans="1:15" ht="21" customHeight="1" x14ac:dyDescent="0.25">
      <c r="A7" s="14" t="s">
        <v>56</v>
      </c>
      <c r="B7" s="18">
        <v>43531</v>
      </c>
      <c r="D7" s="15">
        <v>7.9789145799999996</v>
      </c>
      <c r="E7" s="15">
        <v>7.8272875099999997</v>
      </c>
    </row>
    <row r="8" spans="1:15" ht="21" customHeight="1" x14ac:dyDescent="0.25">
      <c r="A8" s="14" t="s">
        <v>57</v>
      </c>
      <c r="B8" s="18">
        <v>43531</v>
      </c>
      <c r="D8" s="15">
        <v>7.9724865879999998</v>
      </c>
      <c r="E8" s="15">
        <v>7.8221337819999999</v>
      </c>
      <c r="G8" s="15"/>
      <c r="H8" s="15"/>
      <c r="I8" s="15"/>
      <c r="J8" s="15"/>
      <c r="K8" s="19"/>
      <c r="O8" s="20"/>
    </row>
    <row r="9" spans="1:15" ht="21" customHeight="1" x14ac:dyDescent="0.25">
      <c r="A9" s="14" t="s">
        <v>58</v>
      </c>
      <c r="B9" s="18">
        <v>43531</v>
      </c>
      <c r="D9" s="15">
        <v>7.9811252919999998</v>
      </c>
      <c r="E9" s="15">
        <v>7.8307724859999999</v>
      </c>
      <c r="G9" s="15"/>
      <c r="H9" s="15"/>
      <c r="I9" s="15"/>
      <c r="J9" s="15"/>
      <c r="K9" s="19"/>
      <c r="O9" s="20"/>
    </row>
    <row r="10" spans="1:15" ht="21" customHeight="1" x14ac:dyDescent="0.25">
      <c r="A10" s="14" t="s">
        <v>59</v>
      </c>
      <c r="B10" s="18">
        <v>43531</v>
      </c>
      <c r="D10" s="15">
        <v>7.9775989420000002</v>
      </c>
      <c r="E10" s="15">
        <v>7.8283122110000001</v>
      </c>
      <c r="G10" s="15"/>
      <c r="H10" s="15"/>
      <c r="I10" s="15"/>
      <c r="J10" s="15"/>
      <c r="K10" s="19"/>
      <c r="O10" s="20"/>
    </row>
    <row r="11" spans="1:15" ht="21" customHeight="1" x14ac:dyDescent="0.25">
      <c r="A11" s="14" t="s">
        <v>60</v>
      </c>
      <c r="B11" s="18">
        <v>43531</v>
      </c>
      <c r="D11" s="15">
        <v>7.9742669749999999</v>
      </c>
      <c r="E11" s="15">
        <v>7.8249802439999998</v>
      </c>
      <c r="G11" s="15"/>
      <c r="H11" s="15"/>
      <c r="I11" s="15"/>
      <c r="J11" s="15"/>
      <c r="K11" s="19"/>
      <c r="O11" s="20"/>
    </row>
    <row r="12" spans="1:15" ht="21" customHeight="1" x14ac:dyDescent="0.25">
      <c r="A12" s="14" t="s">
        <v>61</v>
      </c>
      <c r="B12" s="18">
        <v>43531</v>
      </c>
      <c r="D12" s="15">
        <v>8.2343925329999994</v>
      </c>
      <c r="E12" s="15">
        <v>8.1049089149999993</v>
      </c>
      <c r="G12" s="15"/>
      <c r="H12" s="15"/>
      <c r="I12" s="15"/>
      <c r="J12" s="15"/>
      <c r="K12" s="19"/>
      <c r="O12" s="20"/>
    </row>
    <row r="13" spans="1:15" ht="21" customHeight="1" x14ac:dyDescent="0.25">
      <c r="A13" s="14" t="s">
        <v>62</v>
      </c>
      <c r="B13" s="18">
        <v>43535</v>
      </c>
      <c r="D13" s="15">
        <v>7.9771397199617002</v>
      </c>
      <c r="E13" s="15">
        <v>7.7897188746072503</v>
      </c>
      <c r="G13" s="15">
        <f>AVERAGE(D13:D15)</f>
        <v>7.9837489199945102</v>
      </c>
      <c r="H13" s="14">
        <f>_xlfn.STDEV.S(D13:D15)</f>
        <v>6.955777388552355E-3</v>
      </c>
      <c r="I13" s="14">
        <f>2*H13</f>
        <v>1.391155477710471E-2</v>
      </c>
      <c r="J13" s="14">
        <f>H13/G13</f>
        <v>8.7124200150286515E-4</v>
      </c>
      <c r="K13" s="19">
        <f>J13</f>
        <v>8.7124200150286515E-4</v>
      </c>
      <c r="L13" s="15">
        <f>MIN(D13:D14)</f>
        <v>7.9771397199617002</v>
      </c>
      <c r="M13" s="15">
        <f>MAX(D13:D14)</f>
        <v>7.9831010909762803</v>
      </c>
      <c r="N13" s="14">
        <f>M13-L13</f>
        <v>5.9613710145800525E-3</v>
      </c>
      <c r="O13" s="20"/>
    </row>
    <row r="14" spans="1:15" ht="21" customHeight="1" x14ac:dyDescent="0.25">
      <c r="A14" s="14" t="s">
        <v>63</v>
      </c>
      <c r="B14" s="18">
        <v>43535</v>
      </c>
      <c r="D14" s="15">
        <v>7.9831010909762803</v>
      </c>
      <c r="E14" s="15">
        <v>7.7956802456218197</v>
      </c>
      <c r="G14" s="15"/>
      <c r="H14" s="15"/>
      <c r="I14" s="15"/>
      <c r="J14" s="15"/>
      <c r="K14" s="19"/>
      <c r="O14" s="20"/>
    </row>
    <row r="15" spans="1:15" ht="21" customHeight="1" x14ac:dyDescent="0.25">
      <c r="A15" s="14" t="s">
        <v>64</v>
      </c>
      <c r="B15" s="18">
        <v>43535</v>
      </c>
      <c r="D15" s="15">
        <v>7.9910059490455501</v>
      </c>
      <c r="E15" s="15">
        <v>7.8035851036910904</v>
      </c>
      <c r="G15" s="15"/>
      <c r="H15" s="15"/>
      <c r="I15" s="15"/>
      <c r="J15" s="15"/>
      <c r="K15" s="19"/>
      <c r="O15" s="20"/>
    </row>
    <row r="16" spans="1:15" ht="21" customHeight="1" x14ac:dyDescent="0.25">
      <c r="A16" s="14" t="s">
        <v>65</v>
      </c>
      <c r="B16" s="18">
        <v>43566</v>
      </c>
      <c r="D16" s="15" t="s">
        <v>207</v>
      </c>
      <c r="E16" s="15" t="s">
        <v>207</v>
      </c>
      <c r="G16" s="15"/>
      <c r="H16" s="15"/>
      <c r="I16" s="15"/>
      <c r="J16" s="15"/>
      <c r="K16" s="19"/>
      <c r="O16" s="20"/>
    </row>
    <row r="17" spans="1:14" ht="21" customHeight="1" x14ac:dyDescent="0.25">
      <c r="A17" s="14" t="s">
        <v>66</v>
      </c>
      <c r="B17" s="18">
        <v>43566</v>
      </c>
      <c r="D17" s="15" t="s">
        <v>207</v>
      </c>
      <c r="E17" s="15" t="s">
        <v>207</v>
      </c>
    </row>
    <row r="18" spans="1:14" ht="21" customHeight="1" x14ac:dyDescent="0.25">
      <c r="A18" s="14" t="s">
        <v>67</v>
      </c>
      <c r="B18" s="18">
        <v>43566</v>
      </c>
      <c r="D18" s="15" t="s">
        <v>207</v>
      </c>
      <c r="E18" s="15" t="s">
        <v>207</v>
      </c>
    </row>
    <row r="19" spans="1:14" ht="21" customHeight="1" x14ac:dyDescent="0.25">
      <c r="A19" s="14" t="s">
        <v>68</v>
      </c>
      <c r="B19" s="18">
        <v>43566</v>
      </c>
      <c r="D19" s="15" t="s">
        <v>207</v>
      </c>
      <c r="E19" s="15" t="s">
        <v>207</v>
      </c>
    </row>
    <row r="20" spans="1:14" ht="21" customHeight="1" x14ac:dyDescent="0.25">
      <c r="A20" s="14" t="s">
        <v>69</v>
      </c>
      <c r="B20" s="18">
        <v>43566</v>
      </c>
      <c r="D20" s="15" t="s">
        <v>207</v>
      </c>
      <c r="E20" s="15" t="s">
        <v>207</v>
      </c>
    </row>
    <row r="21" spans="1:14" ht="21" customHeight="1" x14ac:dyDescent="0.25">
      <c r="A21" s="14" t="s">
        <v>70</v>
      </c>
      <c r="B21" s="18">
        <v>43566</v>
      </c>
      <c r="D21" s="15" t="s">
        <v>207</v>
      </c>
      <c r="E21" s="15" t="s">
        <v>207</v>
      </c>
    </row>
    <row r="22" spans="1:14" ht="21" customHeight="1" x14ac:dyDescent="0.25">
      <c r="A22" s="14" t="s">
        <v>71</v>
      </c>
      <c r="B22" s="18">
        <v>43566</v>
      </c>
      <c r="D22" s="15">
        <v>7.9557810703072001</v>
      </c>
      <c r="E22" s="15">
        <v>7.7934605914790396</v>
      </c>
      <c r="G22" s="15">
        <f>AVERAGE(D22:D24)</f>
        <v>7.9574504165901736</v>
      </c>
      <c r="H22" s="14">
        <f>_xlfn.STDEV.S(D22:D24)</f>
        <v>3.248739064060405E-3</v>
      </c>
      <c r="I22" s="14">
        <f>2*H22</f>
        <v>6.4974781281208101E-3</v>
      </c>
      <c r="J22" s="14">
        <f>H22/G22</f>
        <v>4.0826381491328395E-4</v>
      </c>
      <c r="K22" s="19">
        <f>J22</f>
        <v>4.0826381491328395E-4</v>
      </c>
      <c r="L22" s="15">
        <f>MIN(D22:D23)</f>
        <v>7.9557810703072001</v>
      </c>
      <c r="M22" s="15">
        <f>MAX(D22:D23)</f>
        <v>7.9611944311944303</v>
      </c>
      <c r="N22" s="14">
        <f>M22-L22</f>
        <v>5.4133608872302119E-3</v>
      </c>
    </row>
    <row r="23" spans="1:14" ht="21" customHeight="1" x14ac:dyDescent="0.25">
      <c r="A23" s="14" t="s">
        <v>72</v>
      </c>
      <c r="B23" s="18">
        <v>43566</v>
      </c>
      <c r="D23" s="15">
        <v>7.9611944311944303</v>
      </c>
      <c r="E23" s="15">
        <v>7.7988739523662698</v>
      </c>
    </row>
    <row r="24" spans="1:14" ht="21" customHeight="1" x14ac:dyDescent="0.25">
      <c r="A24" s="14" t="s">
        <v>73</v>
      </c>
      <c r="B24" s="18">
        <v>43566</v>
      </c>
      <c r="D24" s="15">
        <v>7.9553757482688896</v>
      </c>
      <c r="E24" s="15">
        <v>7.79305526944073</v>
      </c>
    </row>
    <row r="25" spans="1:14" ht="21" customHeight="1" x14ac:dyDescent="0.25">
      <c r="A25" s="14" t="s">
        <v>74</v>
      </c>
      <c r="B25" s="18">
        <v>43585</v>
      </c>
      <c r="D25" s="15">
        <v>7.9812642389606001</v>
      </c>
      <c r="E25" s="15">
        <v>7.9508528291040097</v>
      </c>
      <c r="G25" s="15">
        <f>AVERAGE(D25:D27)</f>
        <v>7.9851246943139467</v>
      </c>
      <c r="H25" s="14">
        <f>_xlfn.STDEV.S(D25:D27)</f>
        <v>4.2769810465999427E-3</v>
      </c>
      <c r="I25" s="14">
        <f>2*H25</f>
        <v>8.5539620931998853E-3</v>
      </c>
      <c r="J25" s="14">
        <f>H25/G25</f>
        <v>5.3561856706451911E-4</v>
      </c>
      <c r="K25" s="19">
        <f>J25</f>
        <v>5.3561856706451911E-4</v>
      </c>
      <c r="L25" s="15">
        <f>MIN(D25:D26)</f>
        <v>7.9812642389606001</v>
      </c>
      <c r="M25" s="15">
        <f>MAX(D25:D26)</f>
        <v>7.9843874831025499</v>
      </c>
      <c r="N25" s="14">
        <f>M25-L25</f>
        <v>3.1232441419497547E-3</v>
      </c>
    </row>
    <row r="26" spans="1:14" ht="21" customHeight="1" x14ac:dyDescent="0.25">
      <c r="A26" s="14" t="s">
        <v>75</v>
      </c>
      <c r="B26" s="18">
        <v>43585</v>
      </c>
      <c r="D26" s="15">
        <v>7.9843874831025499</v>
      </c>
      <c r="E26" s="15">
        <v>7.9540741754416899</v>
      </c>
    </row>
    <row r="27" spans="1:14" ht="21" customHeight="1" x14ac:dyDescent="0.25">
      <c r="A27" s="14" t="s">
        <v>76</v>
      </c>
      <c r="B27" s="18">
        <v>43585</v>
      </c>
      <c r="D27" s="15">
        <v>7.98972236087869</v>
      </c>
      <c r="E27" s="15">
        <v>7.9594204270895696</v>
      </c>
    </row>
    <row r="28" spans="1:14" ht="21" customHeight="1" x14ac:dyDescent="0.25">
      <c r="A28" s="14" t="s">
        <v>77</v>
      </c>
      <c r="B28" s="18">
        <v>43585</v>
      </c>
      <c r="D28" s="15">
        <v>8.0873331962983404</v>
      </c>
      <c r="E28" s="15">
        <v>8.0873331962983404</v>
      </c>
    </row>
    <row r="29" spans="1:14" ht="21" customHeight="1" x14ac:dyDescent="0.25">
      <c r="A29" s="14" t="s">
        <v>78</v>
      </c>
      <c r="B29" s="18">
        <v>43586</v>
      </c>
      <c r="D29" s="15">
        <v>8.1607421721078293</v>
      </c>
      <c r="E29" s="15">
        <v>7.9828533565791204</v>
      </c>
      <c r="G29" s="15">
        <f>AVERAGE(D29:D31)</f>
        <v>8.1689218856547701</v>
      </c>
      <c r="H29" s="14">
        <f>_xlfn.STDEV.S(D29:D31)</f>
        <v>7.2512065917623072E-3</v>
      </c>
      <c r="I29" s="14">
        <f>2*H29</f>
        <v>1.4502413183524614E-2</v>
      </c>
      <c r="J29" s="14">
        <f>H29/G29</f>
        <v>8.8765772194442961E-4</v>
      </c>
      <c r="K29" s="19">
        <f>J29</f>
        <v>8.8765772194442961E-4</v>
      </c>
      <c r="L29" s="15">
        <f>MIN(D29:D30)</f>
        <v>8.1607421721078293</v>
      </c>
      <c r="M29" s="15">
        <f>MAX(D29:D30)</f>
        <v>8.1714628035159809</v>
      </c>
      <c r="N29" s="14">
        <f>M29-L29</f>
        <v>1.0720631408151604E-2</v>
      </c>
    </row>
    <row r="30" spans="1:14" ht="21" customHeight="1" x14ac:dyDescent="0.25">
      <c r="A30" s="14" t="s">
        <v>79</v>
      </c>
      <c r="B30" s="18">
        <v>43586</v>
      </c>
      <c r="D30" s="15">
        <v>8.1714628035159809</v>
      </c>
      <c r="E30" s="15">
        <v>7.9935739879872703</v>
      </c>
    </row>
    <row r="31" spans="1:14" ht="21" customHeight="1" x14ac:dyDescent="0.25">
      <c r="A31" s="14" t="s">
        <v>80</v>
      </c>
      <c r="B31" s="18">
        <v>43586</v>
      </c>
      <c r="D31" s="15">
        <v>8.1745606813405001</v>
      </c>
      <c r="E31" s="15">
        <v>7.9966718658117797</v>
      </c>
    </row>
    <row r="32" spans="1:14" ht="21" customHeight="1" x14ac:dyDescent="0.25">
      <c r="A32" s="14" t="s">
        <v>81</v>
      </c>
      <c r="B32" s="18">
        <v>43586</v>
      </c>
      <c r="D32" s="15">
        <v>7.9494502463219598</v>
      </c>
      <c r="E32" s="15">
        <v>7.8174468141535698</v>
      </c>
      <c r="G32" s="15">
        <f>AVERAGE(D32:D34)</f>
        <v>7.9602160550726255</v>
      </c>
      <c r="H32" s="14">
        <f>_xlfn.STDEV.S(D32:D34)</f>
        <v>1.1150370447331763E-2</v>
      </c>
      <c r="I32" s="14">
        <f>2*H32</f>
        <v>2.2300740894663527E-2</v>
      </c>
      <c r="J32" s="14">
        <f>H32/G32</f>
        <v>1.4007622871273979E-3</v>
      </c>
      <c r="K32" s="19">
        <f>J32</f>
        <v>1.4007622871273979E-3</v>
      </c>
      <c r="L32" s="15">
        <f>MIN(D32:D33)</f>
        <v>7.9494502463219598</v>
      </c>
      <c r="M32" s="15">
        <f>MAX(D32:D33)</f>
        <v>7.9717148226389396</v>
      </c>
      <c r="N32" s="14">
        <f>M32-L32</f>
        <v>2.2264576316979756E-2</v>
      </c>
    </row>
    <row r="33" spans="1:15" ht="21" customHeight="1" x14ac:dyDescent="0.25">
      <c r="A33" s="14" t="s">
        <v>82</v>
      </c>
      <c r="B33" s="18">
        <v>43586</v>
      </c>
      <c r="D33" s="15">
        <v>7.9717148226389396</v>
      </c>
      <c r="E33" s="15">
        <v>7.8397113904705504</v>
      </c>
    </row>
    <row r="34" spans="1:15" ht="21" customHeight="1" x14ac:dyDescent="0.25">
      <c r="A34" s="14" t="s">
        <v>83</v>
      </c>
      <c r="B34" s="18">
        <v>43586</v>
      </c>
      <c r="D34" s="15">
        <v>7.9594830962569798</v>
      </c>
      <c r="E34" s="15">
        <v>7.8274796640885898</v>
      </c>
    </row>
    <row r="35" spans="1:15" ht="21" customHeight="1" x14ac:dyDescent="0.25">
      <c r="A35" s="14" t="s">
        <v>44</v>
      </c>
      <c r="B35" s="18">
        <v>43606</v>
      </c>
      <c r="C35" s="18"/>
      <c r="D35" s="15">
        <v>7.749798792</v>
      </c>
      <c r="E35" s="15">
        <v>7.6172460390000003</v>
      </c>
      <c r="G35" s="15">
        <f>AVERAGE(D35:D37)</f>
        <v>7.7346826343333328</v>
      </c>
      <c r="H35" s="14">
        <f>_xlfn.STDEV.S(D35:D37)</f>
        <v>2.8147625800116129E-2</v>
      </c>
      <c r="I35" s="14">
        <f>2*H35</f>
        <v>5.6295251600232257E-2</v>
      </c>
      <c r="J35" s="14">
        <f>H35/G35</f>
        <v>3.6391442455792791E-3</v>
      </c>
      <c r="K35" s="19">
        <f>J35</f>
        <v>3.6391442455792791E-3</v>
      </c>
      <c r="L35" s="15">
        <f>MIN(D35:D36)</f>
        <v>7.749798792</v>
      </c>
      <c r="M35" s="15">
        <f>MAX(D35:D36)</f>
        <v>7.7520427249999999</v>
      </c>
      <c r="N35" s="14">
        <f>M35-L35</f>
        <v>2.2439329999999202E-3</v>
      </c>
    </row>
    <row r="36" spans="1:15" ht="21" customHeight="1" x14ac:dyDescent="0.25">
      <c r="A36" s="14" t="s">
        <v>45</v>
      </c>
      <c r="B36" s="18">
        <v>43606</v>
      </c>
      <c r="C36" s="18"/>
      <c r="D36" s="15">
        <v>7.7520427249999999</v>
      </c>
      <c r="E36" s="15">
        <v>7.6206292969999998</v>
      </c>
    </row>
    <row r="37" spans="1:15" ht="21" customHeight="1" x14ac:dyDescent="0.25">
      <c r="A37" s="14" t="s">
        <v>46</v>
      </c>
      <c r="B37" s="18">
        <v>43606</v>
      </c>
      <c r="C37" s="18"/>
      <c r="D37" s="15">
        <v>7.7022063860000003</v>
      </c>
      <c r="E37" s="15">
        <v>7.5721045230000001</v>
      </c>
      <c r="G37" s="15"/>
      <c r="H37" s="15"/>
      <c r="I37" s="15"/>
      <c r="J37" s="15"/>
      <c r="K37" s="19"/>
      <c r="O37" s="20"/>
    </row>
    <row r="38" spans="1:15" ht="21" customHeight="1" x14ac:dyDescent="0.25">
      <c r="A38" s="14" t="s">
        <v>84</v>
      </c>
      <c r="B38" s="18">
        <v>43606</v>
      </c>
      <c r="D38" s="15">
        <v>7.8404368469605803</v>
      </c>
      <c r="E38" s="15">
        <v>7.7018438971934202</v>
      </c>
      <c r="G38" s="15">
        <f>AVERAGE(D38:D40)</f>
        <v>7.8340494236955065</v>
      </c>
      <c r="H38" s="14">
        <f>_xlfn.STDEV.S(D38:D40)</f>
        <v>5.5612129855090297E-3</v>
      </c>
      <c r="I38" s="14">
        <f>2*H38</f>
        <v>1.1122425971018059E-2</v>
      </c>
      <c r="J38" s="14">
        <f>H38/G38</f>
        <v>7.098771892717616E-4</v>
      </c>
      <c r="K38" s="19">
        <f>J38</f>
        <v>7.098771892717616E-4</v>
      </c>
      <c r="L38" s="15">
        <f>MIN(D38:D39)</f>
        <v>7.83028325429615</v>
      </c>
      <c r="M38" s="15">
        <f>MAX(D38:D39)</f>
        <v>7.8404368469605803</v>
      </c>
      <c r="N38" s="14">
        <f>M38-L38</f>
        <v>1.0153592664430278E-2</v>
      </c>
    </row>
    <row r="39" spans="1:15" ht="21" customHeight="1" x14ac:dyDescent="0.25">
      <c r="A39" s="14" t="s">
        <v>85</v>
      </c>
      <c r="B39" s="18">
        <v>43606</v>
      </c>
      <c r="D39" s="15">
        <v>7.83028325429615</v>
      </c>
      <c r="E39" s="15">
        <v>7.6916903045289899</v>
      </c>
    </row>
    <row r="40" spans="1:15" ht="21" customHeight="1" x14ac:dyDescent="0.25">
      <c r="A40" s="14" t="s">
        <v>86</v>
      </c>
      <c r="B40" s="18">
        <v>43606</v>
      </c>
      <c r="D40" s="15">
        <v>7.8314281698297901</v>
      </c>
      <c r="E40" s="15">
        <v>7.69283522006263</v>
      </c>
    </row>
    <row r="41" spans="1:15" ht="21" customHeight="1" x14ac:dyDescent="0.25">
      <c r="A41" s="14" t="s">
        <v>44</v>
      </c>
      <c r="B41" s="18">
        <v>43606</v>
      </c>
      <c r="D41" s="15">
        <v>7.7498648020787897</v>
      </c>
      <c r="E41" s="15">
        <v>7.6173120493425897</v>
      </c>
      <c r="G41" s="15">
        <f>AVERAGE(D41:D43)</f>
        <v>7.7347934604973902</v>
      </c>
      <c r="H41" s="14">
        <f>_xlfn.STDEV.S(D41:D43)</f>
        <v>2.8061286103681849E-2</v>
      </c>
      <c r="I41" s="14">
        <f>2*H41</f>
        <v>5.6122572207363698E-2</v>
      </c>
      <c r="J41" s="14">
        <f>H41/G41</f>
        <v>3.6279295946290663E-3</v>
      </c>
      <c r="K41" s="19">
        <f>J41</f>
        <v>3.6279295946290663E-3</v>
      </c>
      <c r="L41" s="15">
        <f>MIN(D41:D42)</f>
        <v>7.7498648020787897</v>
      </c>
      <c r="M41" s="15">
        <f>MAX(D41:D42)</f>
        <v>7.7520988197778298</v>
      </c>
      <c r="N41" s="14">
        <f>M41-L41</f>
        <v>2.2340176990400806E-3</v>
      </c>
    </row>
    <row r="42" spans="1:15" ht="21" customHeight="1" x14ac:dyDescent="0.25">
      <c r="A42" s="14" t="s">
        <v>45</v>
      </c>
      <c r="B42" s="18">
        <v>43606</v>
      </c>
      <c r="D42" s="15">
        <v>7.7520988197778298</v>
      </c>
      <c r="E42" s="15">
        <v>7.6206853918415103</v>
      </c>
    </row>
    <row r="43" spans="1:15" ht="21" customHeight="1" x14ac:dyDescent="0.25">
      <c r="A43" s="14" t="s">
        <v>46</v>
      </c>
      <c r="B43" s="18">
        <v>43606</v>
      </c>
      <c r="D43" s="15">
        <v>7.7024167596355504</v>
      </c>
      <c r="E43" s="15">
        <v>7.5723148968455796</v>
      </c>
    </row>
    <row r="44" spans="1:15" ht="21" customHeight="1" x14ac:dyDescent="0.25">
      <c r="A44" s="14" t="s">
        <v>87</v>
      </c>
      <c r="B44" s="18">
        <v>43641</v>
      </c>
      <c r="D44" s="15">
        <v>7.8464934009292699</v>
      </c>
      <c r="E44" s="15">
        <v>7.7489992873854296</v>
      </c>
      <c r="G44" s="15">
        <f>AVERAGE(D44:D46)</f>
        <v>7.8425268284580163</v>
      </c>
      <c r="H44" s="14">
        <f>_xlfn.STDEV.S(D44:D46)</f>
        <v>3.4708223184882914E-3</v>
      </c>
      <c r="I44" s="14">
        <f>2*H44</f>
        <v>6.9416446369765829E-3</v>
      </c>
      <c r="J44" s="14">
        <f>H44/G44</f>
        <v>4.4256429010785012E-4</v>
      </c>
      <c r="K44" s="19">
        <f>J44</f>
        <v>4.4256429010785012E-4</v>
      </c>
      <c r="L44" s="15">
        <f>MIN(D44:D45)</f>
        <v>7.8410398633777296</v>
      </c>
      <c r="M44" s="15">
        <f>MAX(D44:D45)</f>
        <v>7.8464934009292699</v>
      </c>
      <c r="N44" s="14">
        <f>M44-L44</f>
        <v>5.4535375515403217E-3</v>
      </c>
    </row>
    <row r="45" spans="1:15" ht="21" customHeight="1" x14ac:dyDescent="0.25">
      <c r="A45" s="14" t="s">
        <v>88</v>
      </c>
      <c r="B45" s="18">
        <v>43641</v>
      </c>
      <c r="D45" s="15">
        <v>7.8410398633777296</v>
      </c>
      <c r="E45" s="15">
        <v>7.7435457498339</v>
      </c>
    </row>
    <row r="46" spans="1:15" ht="21" customHeight="1" x14ac:dyDescent="0.25">
      <c r="A46" s="14" t="s">
        <v>89</v>
      </c>
      <c r="B46" s="18">
        <v>43641</v>
      </c>
      <c r="D46" s="15">
        <v>7.8400472210670502</v>
      </c>
      <c r="E46" s="15">
        <v>7.7425531075232099</v>
      </c>
    </row>
    <row r="47" spans="1:15" ht="21" customHeight="1" x14ac:dyDescent="0.25">
      <c r="A47" s="14" t="s">
        <v>90</v>
      </c>
      <c r="B47" s="18">
        <v>43641</v>
      </c>
      <c r="D47" s="15">
        <v>7.9944032779947802</v>
      </c>
      <c r="E47" s="15">
        <v>7.8511536956980299</v>
      </c>
      <c r="G47" s="15">
        <f>AVERAGE(D47:D49)</f>
        <v>7.9950387980165596</v>
      </c>
      <c r="H47" s="14">
        <f>_xlfn.STDEV.S(D47:D49)</f>
        <v>1.1352776695699983E-3</v>
      </c>
      <c r="I47" s="14">
        <f>2*H47</f>
        <v>2.2705553391399965E-3</v>
      </c>
      <c r="J47" s="14">
        <f>H47/G47</f>
        <v>1.4199776864768217E-4</v>
      </c>
      <c r="K47" s="19">
        <f>J47</f>
        <v>1.4199776864768217E-4</v>
      </c>
      <c r="L47" s="15">
        <f>MIN(D47:D48)</f>
        <v>7.9944032779947802</v>
      </c>
      <c r="M47" s="15">
        <f>MAX(D47:D48)</f>
        <v>7.9963495037024304</v>
      </c>
      <c r="N47" s="14">
        <f>M47-L47</f>
        <v>1.9462257076501288E-3</v>
      </c>
    </row>
    <row r="48" spans="1:15" ht="21" customHeight="1" x14ac:dyDescent="0.25">
      <c r="A48" s="14" t="s">
        <v>91</v>
      </c>
      <c r="B48" s="18">
        <v>43641</v>
      </c>
      <c r="D48" s="15">
        <v>7.9963495037024304</v>
      </c>
      <c r="E48" s="15">
        <v>7.85309992140568</v>
      </c>
    </row>
    <row r="49" spans="1:14" ht="21" customHeight="1" x14ac:dyDescent="0.25">
      <c r="A49" s="14" t="s">
        <v>92</v>
      </c>
      <c r="B49" s="18">
        <v>43641</v>
      </c>
      <c r="D49" s="15">
        <v>7.9943636123524699</v>
      </c>
      <c r="E49" s="15">
        <v>7.8511140300557098</v>
      </c>
    </row>
    <row r="50" spans="1:14" ht="21" customHeight="1" x14ac:dyDescent="0.25">
      <c r="A50" s="14" t="s">
        <v>93</v>
      </c>
      <c r="B50" s="18">
        <v>43656</v>
      </c>
      <c r="D50" s="15">
        <v>7.7733849862745297</v>
      </c>
      <c r="E50" s="15">
        <v>7.6858002409995496</v>
      </c>
    </row>
    <row r="51" spans="1:14" ht="21" customHeight="1" x14ac:dyDescent="0.25">
      <c r="A51" s="14" t="s">
        <v>94</v>
      </c>
      <c r="B51" s="18">
        <v>43656</v>
      </c>
      <c r="D51" s="15">
        <v>7.7870341117989099</v>
      </c>
      <c r="E51" s="15">
        <v>7.6604061490644897</v>
      </c>
    </row>
    <row r="52" spans="1:14" ht="21" customHeight="1" x14ac:dyDescent="0.25">
      <c r="A52" s="14" t="s">
        <v>95</v>
      </c>
      <c r="B52" s="18">
        <v>43656</v>
      </c>
      <c r="D52" s="15">
        <v>8.0900620266582006</v>
      </c>
      <c r="E52" s="15">
        <v>8.0900620266582006</v>
      </c>
    </row>
    <row r="53" spans="1:14" ht="37.5" customHeight="1" x14ac:dyDescent="0.25">
      <c r="A53" s="14" t="s">
        <v>96</v>
      </c>
      <c r="B53" s="18">
        <v>43748</v>
      </c>
      <c r="D53" s="15">
        <v>7.7823521171172603</v>
      </c>
      <c r="E53" s="15">
        <v>7.6378195889536498</v>
      </c>
    </row>
    <row r="54" spans="1:14" ht="34.5" customHeight="1" x14ac:dyDescent="0.25">
      <c r="A54" s="14" t="s">
        <v>97</v>
      </c>
      <c r="B54" s="18">
        <v>43748</v>
      </c>
      <c r="D54" s="15">
        <v>7.7917665960830798</v>
      </c>
      <c r="E54" s="15">
        <v>7.6496254781234603</v>
      </c>
    </row>
    <row r="55" spans="1:14" ht="21" customHeight="1" x14ac:dyDescent="0.25">
      <c r="A55" s="14" t="s">
        <v>98</v>
      </c>
      <c r="B55" s="18">
        <v>43748</v>
      </c>
      <c r="D55" s="15">
        <v>8.0839369011466005</v>
      </c>
      <c r="E55" s="15">
        <v>8.0839369011466005</v>
      </c>
    </row>
    <row r="56" spans="1:14" ht="21" customHeight="1" x14ac:dyDescent="0.25">
      <c r="A56" s="14" t="s">
        <v>99</v>
      </c>
      <c r="B56" s="18">
        <v>43775</v>
      </c>
      <c r="D56" s="15">
        <v>8.0033502253286795</v>
      </c>
      <c r="E56" s="15">
        <v>7.8856255687412</v>
      </c>
      <c r="G56" s="15">
        <f>AVERAGE(D56:D58)</f>
        <v>8.0028052596034964</v>
      </c>
      <c r="H56" s="14">
        <f>_xlfn.STDEV.S(D56:D58)</f>
        <v>1.0911360029699298E-3</v>
      </c>
      <c r="I56" s="14">
        <f>2*H56</f>
        <v>2.1822720059398596E-3</v>
      </c>
      <c r="J56" s="14">
        <f>H56/G56</f>
        <v>1.3634419026510095E-4</v>
      </c>
      <c r="K56" s="19">
        <f>J56</f>
        <v>1.3634419026510095E-4</v>
      </c>
      <c r="L56" s="15">
        <f>MIN(D56:D57)</f>
        <v>8.0033502253286795</v>
      </c>
      <c r="M56" s="15">
        <f>MAX(D56:D57)</f>
        <v>8.0035165638346193</v>
      </c>
      <c r="N56" s="14">
        <f>M56-L56</f>
        <v>1.6633850593983368E-4</v>
      </c>
    </row>
    <row r="57" spans="1:14" ht="21" customHeight="1" x14ac:dyDescent="0.25">
      <c r="A57" s="14" t="s">
        <v>100</v>
      </c>
      <c r="B57" s="18">
        <v>43775</v>
      </c>
      <c r="D57" s="15">
        <v>8.0035165638346193</v>
      </c>
      <c r="E57" s="15">
        <v>7.8860289201581297</v>
      </c>
    </row>
    <row r="58" spans="1:14" ht="21" customHeight="1" x14ac:dyDescent="0.25">
      <c r="A58" s="14" t="s">
        <v>101</v>
      </c>
      <c r="B58" s="18">
        <v>43775</v>
      </c>
      <c r="D58" s="15">
        <v>8.0015489896471905</v>
      </c>
      <c r="E58" s="15">
        <v>7.8842376073644704</v>
      </c>
    </row>
    <row r="59" spans="1:14" ht="21" customHeight="1" x14ac:dyDescent="0.25">
      <c r="A59" s="14" t="s">
        <v>102</v>
      </c>
      <c r="B59" s="18">
        <v>43775</v>
      </c>
      <c r="D59" s="15">
        <v>8.0814347249955993</v>
      </c>
      <c r="E59" s="15">
        <v>8.0814347249955993</v>
      </c>
    </row>
    <row r="60" spans="1:14" ht="21" customHeight="1" x14ac:dyDescent="0.25">
      <c r="A60" s="14" t="s">
        <v>144</v>
      </c>
      <c r="B60" s="18">
        <v>43804</v>
      </c>
      <c r="D60" s="15">
        <v>7.3507103989999996</v>
      </c>
      <c r="E60" s="15">
        <v>7.1785394059999996</v>
      </c>
      <c r="G60" s="15"/>
      <c r="K60" s="19"/>
      <c r="L60" s="15"/>
      <c r="M60" s="15"/>
    </row>
    <row r="61" spans="1:14" ht="21" customHeight="1" x14ac:dyDescent="0.25">
      <c r="A61" s="14" t="s">
        <v>145</v>
      </c>
      <c r="B61" s="18">
        <v>43804</v>
      </c>
      <c r="D61" s="15">
        <v>7.3547716530000002</v>
      </c>
      <c r="E61" s="15">
        <v>7.1826006600000003</v>
      </c>
    </row>
    <row r="62" spans="1:14" ht="21" customHeight="1" x14ac:dyDescent="0.25">
      <c r="A62" s="14" t="s">
        <v>146</v>
      </c>
      <c r="B62" s="18">
        <v>43804</v>
      </c>
      <c r="D62" s="15">
        <v>7.3754465199999997</v>
      </c>
      <c r="E62" s="15">
        <v>7.2032755269999997</v>
      </c>
    </row>
    <row r="63" spans="1:14" ht="21" customHeight="1" x14ac:dyDescent="0.25">
      <c r="A63" s="14" t="s">
        <v>131</v>
      </c>
      <c r="B63" s="18">
        <v>43805</v>
      </c>
      <c r="D63" s="15">
        <v>7.854383039</v>
      </c>
      <c r="E63" s="15">
        <v>7.7168752789999999</v>
      </c>
    </row>
    <row r="64" spans="1:14" ht="21" customHeight="1" x14ac:dyDescent="0.25">
      <c r="A64" s="14" t="s">
        <v>132</v>
      </c>
      <c r="B64" s="18">
        <v>43805</v>
      </c>
      <c r="D64" s="15">
        <v>6.2214909</v>
      </c>
      <c r="E64" s="15">
        <v>6.0824875330000001</v>
      </c>
    </row>
    <row r="65" spans="1:14" ht="21" customHeight="1" x14ac:dyDescent="0.25">
      <c r="A65" s="14" t="s">
        <v>133</v>
      </c>
      <c r="B65" s="18">
        <v>43805</v>
      </c>
      <c r="D65" s="15">
        <v>7.9318273799999996</v>
      </c>
      <c r="E65" s="15">
        <v>7.7928240129999997</v>
      </c>
    </row>
    <row r="66" spans="1:14" ht="21" customHeight="1" x14ac:dyDescent="0.25">
      <c r="A66" s="14" t="s">
        <v>134</v>
      </c>
      <c r="B66" s="18">
        <v>43805</v>
      </c>
      <c r="D66" s="15">
        <v>7.2590435060000003</v>
      </c>
      <c r="E66" s="15">
        <v>7.1200401400000004</v>
      </c>
    </row>
    <row r="67" spans="1:14" ht="21" customHeight="1" x14ac:dyDescent="0.25">
      <c r="A67" s="14" t="s">
        <v>135</v>
      </c>
      <c r="B67" s="18">
        <v>43805</v>
      </c>
      <c r="D67" s="15">
        <v>7.8466582960000002</v>
      </c>
      <c r="E67" s="15">
        <v>7.6971565870000003</v>
      </c>
    </row>
    <row r="68" spans="1:14" ht="21" customHeight="1" x14ac:dyDescent="0.25">
      <c r="A68" s="14" t="s">
        <v>136</v>
      </c>
      <c r="B68" s="18">
        <v>43805</v>
      </c>
      <c r="D68" s="15">
        <v>7.2552844409999997</v>
      </c>
      <c r="E68" s="15">
        <v>7.1042788000000003</v>
      </c>
    </row>
    <row r="69" spans="1:14" ht="21" customHeight="1" x14ac:dyDescent="0.25">
      <c r="A69" s="14" t="s">
        <v>123</v>
      </c>
      <c r="B69" s="18">
        <v>43857</v>
      </c>
      <c r="D69" s="15">
        <v>7.8865123080000004</v>
      </c>
      <c r="E69" s="15">
        <v>7.7370105999999996</v>
      </c>
      <c r="G69" s="15">
        <f>AVERAGE(D69:D72)</f>
        <v>7.8867945947500004</v>
      </c>
      <c r="H69" s="14">
        <f>_xlfn.STDEV.S(D69:D72)</f>
        <v>1.6129302010579652E-3</v>
      </c>
      <c r="I69" s="14">
        <f>2*H69</f>
        <v>3.2258604021159305E-3</v>
      </c>
      <c r="J69" s="14">
        <f>H69/G69</f>
        <v>2.0451023310936027E-4</v>
      </c>
      <c r="K69" s="19">
        <f>J69</f>
        <v>2.0451023310936027E-4</v>
      </c>
      <c r="L69" s="15">
        <f>MIN(D69:D70)</f>
        <v>7.8865123080000004</v>
      </c>
      <c r="M69" s="15">
        <f>MAX(D69:D70)</f>
        <v>7.8869022700000002</v>
      </c>
      <c r="N69" s="14">
        <f>M69-L69</f>
        <v>3.8996199999985492E-4</v>
      </c>
    </row>
    <row r="70" spans="1:14" ht="21" customHeight="1" x14ac:dyDescent="0.25">
      <c r="A70" s="14" t="s">
        <v>124</v>
      </c>
      <c r="B70" s="18">
        <v>43857</v>
      </c>
      <c r="D70" s="15">
        <v>7.8869022700000002</v>
      </c>
      <c r="E70" s="15">
        <v>7.7374005620000004</v>
      </c>
    </row>
    <row r="71" spans="1:14" ht="21" customHeight="1" x14ac:dyDescent="0.25">
      <c r="A71" s="14" t="s">
        <v>125</v>
      </c>
      <c r="B71" s="18">
        <v>43857</v>
      </c>
      <c r="D71" s="15">
        <v>7.8888438010000002</v>
      </c>
      <c r="E71" s="15">
        <v>7.7393420920000002</v>
      </c>
    </row>
    <row r="72" spans="1:14" ht="21" customHeight="1" x14ac:dyDescent="0.25">
      <c r="A72" s="14" t="s">
        <v>126</v>
      </c>
      <c r="B72" s="18">
        <v>43857</v>
      </c>
      <c r="D72" s="15">
        <v>7.8849200000000002</v>
      </c>
      <c r="E72" s="15">
        <v>7.7354182920000003</v>
      </c>
    </row>
    <row r="73" spans="1:14" ht="21" customHeight="1" x14ac:dyDescent="0.25">
      <c r="A73" s="14" t="s">
        <v>127</v>
      </c>
      <c r="B73" s="18">
        <v>43857</v>
      </c>
      <c r="D73" s="15">
        <v>7.3645139970000004</v>
      </c>
      <c r="E73" s="15">
        <v>7.2135083560000002</v>
      </c>
      <c r="G73" s="15">
        <f>AVERAGE(D73:D75)</f>
        <v>7.2621246070000005</v>
      </c>
      <c r="H73" s="14">
        <f>_xlfn.STDEV.S(D73:D75)</f>
        <v>8.9271712597115263E-2</v>
      </c>
      <c r="I73" s="14">
        <f>2*H73</f>
        <v>0.17854342519423053</v>
      </c>
      <c r="J73" s="14">
        <f>H73/G73</f>
        <v>1.2292781717221677E-2</v>
      </c>
      <c r="K73" s="19">
        <f>J73</f>
        <v>1.2292781717221677E-2</v>
      </c>
      <c r="L73" s="15">
        <f>MIN(D73:D74)</f>
        <v>7.2212618180000003</v>
      </c>
      <c r="M73" s="15">
        <f>MAX(D73:D74)</f>
        <v>7.3645139970000004</v>
      </c>
      <c r="N73" s="14">
        <f>M73-L73</f>
        <v>0.14325217900000009</v>
      </c>
    </row>
    <row r="74" spans="1:14" ht="21" customHeight="1" x14ac:dyDescent="0.25">
      <c r="A74" s="14" t="s">
        <v>128</v>
      </c>
      <c r="B74" s="18">
        <v>43857</v>
      </c>
      <c r="D74" s="15">
        <v>7.2212618180000003</v>
      </c>
      <c r="E74" s="15">
        <v>7.0702561770000001</v>
      </c>
    </row>
    <row r="75" spans="1:14" ht="21" customHeight="1" x14ac:dyDescent="0.25">
      <c r="A75" s="14" t="s">
        <v>129</v>
      </c>
      <c r="B75" s="18">
        <v>43857</v>
      </c>
      <c r="D75" s="15">
        <v>7.2005980059999999</v>
      </c>
      <c r="E75" s="15">
        <v>7.0495923649999996</v>
      </c>
    </row>
    <row r="76" spans="1:14" ht="21" customHeight="1" x14ac:dyDescent="0.25">
      <c r="A76" s="14" t="s">
        <v>130</v>
      </c>
      <c r="B76" s="18">
        <v>43857</v>
      </c>
      <c r="D76" s="15">
        <v>8.0626476389999997</v>
      </c>
      <c r="E76" s="15">
        <v>8.0626476389999997</v>
      </c>
    </row>
    <row r="77" spans="1:14" ht="21" customHeight="1" x14ac:dyDescent="0.25">
      <c r="A77" s="14" t="s">
        <v>117</v>
      </c>
      <c r="B77" s="18">
        <v>43858</v>
      </c>
      <c r="D77" s="15">
        <v>7.3913682520000004</v>
      </c>
      <c r="E77" s="15">
        <v>7.2463720780000003</v>
      </c>
      <c r="G77" s="15">
        <f>AVERAGE(D77:D79)</f>
        <v>7.3893913946666672</v>
      </c>
      <c r="H77" s="14">
        <f>_xlfn.STDEV.S(D77:D79)</f>
        <v>1.0051298834871793E-2</v>
      </c>
      <c r="I77" s="14">
        <f>2*H77</f>
        <v>2.0102597669743587E-2</v>
      </c>
      <c r="J77" s="14">
        <f>H77/G77</f>
        <v>1.3602336509237246E-3</v>
      </c>
      <c r="K77" s="19">
        <f>J77</f>
        <v>1.3602336509237246E-3</v>
      </c>
      <c r="L77" s="15">
        <f>MIN(D77:D78)</f>
        <v>7.3913682520000004</v>
      </c>
      <c r="M77" s="15">
        <f>MAX(D77:D78)</f>
        <v>7.3983073910000003</v>
      </c>
      <c r="N77" s="14">
        <f>M77-L77</f>
        <v>6.9391389999999831E-3</v>
      </c>
    </row>
    <row r="78" spans="1:14" ht="21" customHeight="1" x14ac:dyDescent="0.25">
      <c r="A78" s="14" t="s">
        <v>118</v>
      </c>
      <c r="B78" s="18">
        <v>43858</v>
      </c>
      <c r="D78" s="15">
        <v>7.3983073910000003</v>
      </c>
      <c r="E78" s="15">
        <v>7.2533112170000003</v>
      </c>
    </row>
    <row r="79" spans="1:14" ht="21" customHeight="1" x14ac:dyDescent="0.25">
      <c r="A79" s="14" t="s">
        <v>119</v>
      </c>
      <c r="B79" s="18">
        <v>43858</v>
      </c>
      <c r="D79" s="15">
        <v>7.3784985409999999</v>
      </c>
      <c r="E79" s="15">
        <v>7.2335023679999999</v>
      </c>
    </row>
    <row r="80" spans="1:14" ht="21" customHeight="1" x14ac:dyDescent="0.25">
      <c r="A80" s="14" t="s">
        <v>120</v>
      </c>
      <c r="B80" s="18">
        <v>43858</v>
      </c>
      <c r="D80" s="15">
        <v>7.9205993650000002</v>
      </c>
      <c r="E80" s="15">
        <v>7.777102953</v>
      </c>
      <c r="G80" s="15">
        <f>AVERAGE(D80:D82)</f>
        <v>7.9178168993333342</v>
      </c>
      <c r="H80" s="14">
        <f>_xlfn.STDEV.S(D80:D82)</f>
        <v>2.6479605817469496E-3</v>
      </c>
      <c r="I80" s="14">
        <f>2*H80</f>
        <v>5.2959211634938993E-3</v>
      </c>
      <c r="J80" s="14">
        <f>H80/G80</f>
        <v>3.344306410987987E-4</v>
      </c>
      <c r="K80" s="19">
        <f>J80</f>
        <v>3.344306410987987E-4</v>
      </c>
      <c r="L80" s="15">
        <f>MIN(D80:D81)</f>
        <v>7.9175234410000002</v>
      </c>
      <c r="M80" s="15">
        <f>MAX(D80:D81)</f>
        <v>7.9205993650000002</v>
      </c>
      <c r="N80" s="14">
        <f>M80-L80</f>
        <v>3.0759240000000077E-3</v>
      </c>
    </row>
    <row r="81" spans="1:14" ht="21" customHeight="1" x14ac:dyDescent="0.25">
      <c r="A81" s="14" t="s">
        <v>121</v>
      </c>
      <c r="B81" s="18">
        <v>43858</v>
      </c>
      <c r="D81" s="15">
        <v>7.9175234410000002</v>
      </c>
      <c r="E81" s="15">
        <v>7.774027029</v>
      </c>
    </row>
    <row r="82" spans="1:14" ht="21" customHeight="1" x14ac:dyDescent="0.25">
      <c r="A82" s="14" t="s">
        <v>122</v>
      </c>
      <c r="B82" s="18">
        <v>43858</v>
      </c>
      <c r="D82" s="15">
        <v>7.9153278919999996</v>
      </c>
      <c r="E82" s="15">
        <v>7.7718314790000003</v>
      </c>
    </row>
    <row r="83" spans="1:14" ht="21" customHeight="1" x14ac:dyDescent="0.25">
      <c r="A83" s="14" t="s">
        <v>113</v>
      </c>
      <c r="B83" s="18">
        <v>43859</v>
      </c>
      <c r="D83" s="15">
        <v>7.8820310320000004</v>
      </c>
      <c r="E83" s="15">
        <v>7.7445232720000003</v>
      </c>
      <c r="G83" s="15">
        <f>AVERAGE(D83:D84)</f>
        <v>7.8792722780000002</v>
      </c>
      <c r="H83" s="14">
        <f>_xlfn.STDEV.S(D83:D84)</f>
        <v>3.9014673220513817E-3</v>
      </c>
      <c r="I83" s="14">
        <f>2*H83</f>
        <v>7.8029346441027634E-3</v>
      </c>
      <c r="J83" s="14">
        <f>H83/G83</f>
        <v>4.9515579413911216E-4</v>
      </c>
      <c r="K83" s="19">
        <f>J83</f>
        <v>4.9515579413911216E-4</v>
      </c>
      <c r="L83" s="15">
        <f>MIN(D83:D84)</f>
        <v>7.8765135239999999</v>
      </c>
      <c r="M83" s="15">
        <f>MAX(D83:D84)</f>
        <v>7.8820310320000004</v>
      </c>
      <c r="N83" s="14">
        <f>M83-L83</f>
        <v>5.5175080000005039E-3</v>
      </c>
    </row>
    <row r="84" spans="1:14" ht="21" customHeight="1" x14ac:dyDescent="0.25">
      <c r="A84" s="14" t="s">
        <v>114</v>
      </c>
      <c r="B84" s="18">
        <v>43859</v>
      </c>
      <c r="D84" s="15">
        <v>7.8765135239999999</v>
      </c>
      <c r="E84" s="15">
        <v>7.7390057639999998</v>
      </c>
    </row>
    <row r="85" spans="1:14" ht="21" customHeight="1" x14ac:dyDescent="0.25">
      <c r="A85" s="14" t="s">
        <v>115</v>
      </c>
      <c r="B85" s="18">
        <v>43859</v>
      </c>
      <c r="D85" s="15">
        <v>6.1260419060000002</v>
      </c>
      <c r="E85" s="15">
        <v>5.9870385390000003</v>
      </c>
      <c r="G85" s="15">
        <f>AVERAGE(D85:D86)</f>
        <v>6.324359887</v>
      </c>
      <c r="H85" s="14">
        <f>_xlfn.STDEV.S(D85:D86)</f>
        <v>0.28046397839264942</v>
      </c>
      <c r="I85" s="14">
        <f>2*H85</f>
        <v>0.56092795678529883</v>
      </c>
      <c r="J85" s="14">
        <f>H85/G85</f>
        <v>4.4346619010274139E-2</v>
      </c>
      <c r="K85" s="19">
        <f>J85</f>
        <v>4.4346619010274139E-2</v>
      </c>
      <c r="L85" s="15">
        <f>MIN(D85:D86)</f>
        <v>6.1260419060000002</v>
      </c>
      <c r="M85" s="15">
        <f>MAX(D85:D86)</f>
        <v>6.5226778679999997</v>
      </c>
      <c r="N85" s="14">
        <f>M85-L85</f>
        <v>0.39663596199999951</v>
      </c>
    </row>
    <row r="86" spans="1:14" ht="21" customHeight="1" x14ac:dyDescent="0.25">
      <c r="A86" s="14" t="s">
        <v>116</v>
      </c>
      <c r="B86" s="18">
        <v>43859</v>
      </c>
      <c r="D86" s="15">
        <v>6.5226778679999997</v>
      </c>
      <c r="E86" s="15">
        <v>6.3836745009999998</v>
      </c>
    </row>
    <row r="87" spans="1:14" ht="21" customHeight="1" x14ac:dyDescent="0.25">
      <c r="A87" s="14" t="s">
        <v>137</v>
      </c>
      <c r="B87" s="18">
        <v>43860</v>
      </c>
      <c r="D87" s="15">
        <v>7.9561748449999996</v>
      </c>
      <c r="E87" s="15">
        <v>7.8171714779999997</v>
      </c>
      <c r="G87" s="15">
        <f>AVERAGE(D87:D88)</f>
        <v>7.9544969795</v>
      </c>
      <c r="H87" s="14">
        <f>_xlfn.STDEV.S(D87:D88)</f>
        <v>2.3728601459373456E-3</v>
      </c>
      <c r="I87" s="14">
        <f>2*H87</f>
        <v>4.7457202918746912E-3</v>
      </c>
      <c r="J87" s="14">
        <f>H87/G87</f>
        <v>2.9830423621412925E-4</v>
      </c>
      <c r="K87" s="19">
        <f>J87</f>
        <v>2.9830423621412925E-4</v>
      </c>
      <c r="L87" s="15">
        <f>MIN(D87:D88)</f>
        <v>7.9528191140000004</v>
      </c>
      <c r="M87" s="15">
        <f>MAX(D87:D88)</f>
        <v>7.9561748449999996</v>
      </c>
      <c r="N87" s="14">
        <f>M87-L87</f>
        <v>3.3557309999991958E-3</v>
      </c>
    </row>
    <row r="88" spans="1:14" ht="21" customHeight="1" x14ac:dyDescent="0.25">
      <c r="A88" s="14" t="s">
        <v>138</v>
      </c>
      <c r="B88" s="18">
        <v>43860</v>
      </c>
      <c r="D88" s="15">
        <v>7.9528191140000004</v>
      </c>
      <c r="E88" s="15">
        <v>7.8138157469999996</v>
      </c>
    </row>
    <row r="89" spans="1:14" ht="21" customHeight="1" x14ac:dyDescent="0.25">
      <c r="A89" s="14" t="s">
        <v>139</v>
      </c>
      <c r="B89" s="18">
        <v>43860</v>
      </c>
      <c r="D89" s="15">
        <v>7.2881999259999999</v>
      </c>
      <c r="E89" s="15">
        <v>7.149196559</v>
      </c>
      <c r="G89" s="15">
        <f>AVERAGE(D89:D90)</f>
        <v>7.3081216964999998</v>
      </c>
      <c r="H89" s="14">
        <f>_xlfn.STDEV.S(D89:D90)</f>
        <v>2.8173638027584064E-2</v>
      </c>
      <c r="I89" s="14">
        <f>2*H89</f>
        <v>5.6347276055168129E-2</v>
      </c>
      <c r="J89" s="14">
        <f>H89/G89</f>
        <v>3.8551134200566148E-3</v>
      </c>
      <c r="K89" s="19">
        <f>J89</f>
        <v>3.8551134200566148E-3</v>
      </c>
      <c r="L89" s="15">
        <f>MIN(D89:D90)</f>
        <v>7.2881999259999999</v>
      </c>
      <c r="M89" s="15">
        <f>MAX(D89:D90)</f>
        <v>7.3280434669999996</v>
      </c>
      <c r="N89" s="14">
        <f>M89-L89</f>
        <v>3.984354099999976E-2</v>
      </c>
    </row>
    <row r="90" spans="1:14" ht="21" customHeight="1" x14ac:dyDescent="0.25">
      <c r="A90" s="14" t="s">
        <v>140</v>
      </c>
      <c r="B90" s="18">
        <v>43860</v>
      </c>
      <c r="D90" s="15">
        <v>7.3280434669999996</v>
      </c>
      <c r="E90" s="15">
        <v>7.1890400999999997</v>
      </c>
    </row>
    <row r="91" spans="1:14" ht="21" customHeight="1" x14ac:dyDescent="0.25">
      <c r="A91" s="14" t="s">
        <v>141</v>
      </c>
      <c r="B91" s="18">
        <v>43860</v>
      </c>
      <c r="D91" s="15">
        <v>7.9571655200000002</v>
      </c>
      <c r="E91" s="15">
        <v>7.806159879</v>
      </c>
      <c r="G91" s="15">
        <f>AVERAGE(D91:D93)</f>
        <v>7.9531645400000004</v>
      </c>
      <c r="H91" s="14">
        <f>_xlfn.STDEV.S(D91:D93)</f>
        <v>5.7410776770912518E-3</v>
      </c>
      <c r="I91" s="14">
        <f>2*H91</f>
        <v>1.1482155354182504E-2</v>
      </c>
      <c r="J91" s="14">
        <f>H91/G91</f>
        <v>7.2186079493474829E-4</v>
      </c>
      <c r="K91" s="19">
        <f>J91</f>
        <v>7.2186079493474829E-4</v>
      </c>
      <c r="L91" s="15">
        <f>MIN(D91:D92)</f>
        <v>7.9557416139999999</v>
      </c>
      <c r="M91" s="15">
        <f>MAX(D91:D92)</f>
        <v>7.9571655200000002</v>
      </c>
      <c r="N91" s="14">
        <f>M91-L91</f>
        <v>1.4239060000003079E-3</v>
      </c>
    </row>
    <row r="92" spans="1:14" ht="21" customHeight="1" x14ac:dyDescent="0.25">
      <c r="A92" s="14" t="s">
        <v>142</v>
      </c>
      <c r="B92" s="18">
        <v>43860</v>
      </c>
      <c r="D92" s="15">
        <v>7.9557416139999999</v>
      </c>
      <c r="E92" s="15">
        <v>7.8047359729999997</v>
      </c>
    </row>
    <row r="93" spans="1:14" ht="21" customHeight="1" x14ac:dyDescent="0.25">
      <c r="A93" s="14" t="s">
        <v>143</v>
      </c>
      <c r="B93" s="18">
        <v>43860</v>
      </c>
      <c r="D93" s="15">
        <v>7.9465864860000002</v>
      </c>
      <c r="E93" s="15">
        <v>7.7955808449999999</v>
      </c>
    </row>
    <row r="94" spans="1:14" ht="21" customHeight="1" x14ac:dyDescent="0.25">
      <c r="A94" s="14" t="s">
        <v>103</v>
      </c>
      <c r="B94" s="18">
        <v>43861</v>
      </c>
      <c r="D94" s="15">
        <v>7.9534403789999999</v>
      </c>
      <c r="E94" s="15">
        <v>7.803938671</v>
      </c>
      <c r="G94" s="15">
        <f>AVERAGE(D94:D96)</f>
        <v>7.9553642309999999</v>
      </c>
      <c r="H94" s="14">
        <f>_xlfn.STDEV.S(D94:D96)</f>
        <v>5.30163997871893E-3</v>
      </c>
      <c r="I94" s="14">
        <f>2*H94</f>
        <v>1.060327995743786E-2</v>
      </c>
      <c r="J94" s="14">
        <f>H94/G94</f>
        <v>6.6642328682573805E-4</v>
      </c>
      <c r="K94" s="19">
        <f>J94</f>
        <v>6.6642328682573805E-4</v>
      </c>
      <c r="L94" s="15">
        <f>MIN(D94:D95)</f>
        <v>7.9512931179999997</v>
      </c>
      <c r="M94" s="15">
        <f>MAX(D94:D95)</f>
        <v>7.9534403789999999</v>
      </c>
      <c r="N94" s="14">
        <f>M94-L94</f>
        <v>2.1472610000001779E-3</v>
      </c>
    </row>
    <row r="95" spans="1:14" ht="21" customHeight="1" x14ac:dyDescent="0.25">
      <c r="A95" s="14" t="s">
        <v>104</v>
      </c>
      <c r="B95" s="18">
        <v>43861</v>
      </c>
      <c r="D95" s="15">
        <v>7.9512931179999997</v>
      </c>
      <c r="E95" s="15">
        <v>7.8017914089999998</v>
      </c>
    </row>
    <row r="96" spans="1:14" ht="21" customHeight="1" x14ac:dyDescent="0.25">
      <c r="A96" s="14" t="s">
        <v>105</v>
      </c>
      <c r="B96" s="18">
        <v>43861</v>
      </c>
      <c r="D96" s="15">
        <v>7.9613591960000001</v>
      </c>
      <c r="E96" s="15">
        <v>7.8118574880000002</v>
      </c>
    </row>
    <row r="97" spans="1:14" ht="21" customHeight="1" x14ac:dyDescent="0.25">
      <c r="A97" s="14" t="s">
        <v>106</v>
      </c>
      <c r="B97" s="18">
        <v>43861</v>
      </c>
      <c r="D97" s="15">
        <v>7.9205601489999999</v>
      </c>
      <c r="E97" s="15">
        <v>7.7740631740000001</v>
      </c>
      <c r="G97" s="15">
        <f>AVERAGE(D97:D99)</f>
        <v>7.9266727926666674</v>
      </c>
      <c r="H97" s="14">
        <f>_xlfn.STDEV.S(D97:D99)</f>
        <v>8.4832410898058493E-3</v>
      </c>
      <c r="I97" s="14">
        <f>2*H97</f>
        <v>1.6966482179611699E-2</v>
      </c>
      <c r="J97" s="14">
        <f>H97/G97</f>
        <v>1.0702146173680953E-3</v>
      </c>
      <c r="K97" s="19">
        <f>J97</f>
        <v>1.0702146173680953E-3</v>
      </c>
      <c r="L97" s="15">
        <f>MIN(D97:D98)</f>
        <v>7.9205601489999999</v>
      </c>
      <c r="M97" s="15">
        <f>MAX(D97:D98)</f>
        <v>7.9231002330000004</v>
      </c>
      <c r="N97" s="14">
        <f>M97-L97</f>
        <v>2.5400840000004976E-3</v>
      </c>
    </row>
    <row r="98" spans="1:14" ht="21" customHeight="1" x14ac:dyDescent="0.25">
      <c r="A98" s="14" t="s">
        <v>107</v>
      </c>
      <c r="B98" s="18">
        <v>43861</v>
      </c>
      <c r="D98" s="15">
        <v>7.9231002330000004</v>
      </c>
      <c r="E98" s="15">
        <v>7.7766032569999997</v>
      </c>
    </row>
    <row r="99" spans="1:14" ht="21" customHeight="1" x14ac:dyDescent="0.25">
      <c r="A99" s="14" t="s">
        <v>108</v>
      </c>
      <c r="B99" s="18">
        <v>43861</v>
      </c>
      <c r="D99" s="15">
        <v>7.9363579959999999</v>
      </c>
      <c r="E99" s="15">
        <v>7.78986102</v>
      </c>
    </row>
    <row r="100" spans="1:14" ht="21" customHeight="1" x14ac:dyDescent="0.25">
      <c r="A100" s="14" t="s">
        <v>109</v>
      </c>
      <c r="B100" s="18">
        <v>43861</v>
      </c>
      <c r="D100" s="15">
        <v>7.9444947749999999</v>
      </c>
      <c r="E100" s="15">
        <v>7.7964959550000001</v>
      </c>
      <c r="G100" s="15">
        <f>AVERAGE(D100:D102)</f>
        <v>7.9403097183333342</v>
      </c>
      <c r="H100" s="14">
        <f>_xlfn.STDEV.S(D100:D102)</f>
        <v>3.9507121649991197E-3</v>
      </c>
      <c r="I100" s="14">
        <f>2*H100</f>
        <v>7.9014243299982394E-3</v>
      </c>
      <c r="J100" s="14">
        <f>H100/G100</f>
        <v>4.9755139347742864E-4</v>
      </c>
      <c r="K100" s="19">
        <f>J100</f>
        <v>4.9755139347742864E-4</v>
      </c>
      <c r="L100" s="15">
        <f>MIN(D100:D101)</f>
        <v>7.9397894820000001</v>
      </c>
      <c r="M100" s="15">
        <f>MAX(D100:D101)</f>
        <v>7.9444947749999999</v>
      </c>
      <c r="N100" s="14">
        <f>M100-L100</f>
        <v>4.7052929999997772E-3</v>
      </c>
    </row>
    <row r="101" spans="1:14" ht="21" customHeight="1" x14ac:dyDescent="0.25">
      <c r="A101" s="14" t="s">
        <v>110</v>
      </c>
      <c r="B101" s="18">
        <v>43861</v>
      </c>
      <c r="D101" s="15">
        <v>7.9397894820000001</v>
      </c>
      <c r="E101" s="15">
        <v>7.7917906620000004</v>
      </c>
    </row>
    <row r="102" spans="1:14" ht="21" customHeight="1" x14ac:dyDescent="0.25">
      <c r="A102" s="14" t="s">
        <v>111</v>
      </c>
      <c r="B102" s="18">
        <v>43861</v>
      </c>
      <c r="D102" s="15">
        <v>7.9366448979999999</v>
      </c>
      <c r="E102" s="15">
        <v>7.7886460780000002</v>
      </c>
    </row>
    <row r="103" spans="1:14" ht="21" customHeight="1" x14ac:dyDescent="0.25">
      <c r="A103" s="14" t="s">
        <v>112</v>
      </c>
      <c r="B103" s="18">
        <v>43861</v>
      </c>
      <c r="D103" s="15">
        <v>8.1324944200000004</v>
      </c>
      <c r="E103" s="15">
        <v>8.1324944200000004</v>
      </c>
      <c r="G103" s="15"/>
      <c r="K103" s="19"/>
      <c r="L103" s="15"/>
      <c r="M103" s="15"/>
    </row>
    <row r="104" spans="1:14" ht="21" customHeight="1" x14ac:dyDescent="0.25">
      <c r="A104" s="14" t="s">
        <v>147</v>
      </c>
      <c r="B104" s="18">
        <v>43873</v>
      </c>
      <c r="D104" s="15">
        <v>7.8241510209999996</v>
      </c>
      <c r="E104" s="15">
        <v>7.6519800279999997</v>
      </c>
      <c r="G104" s="15">
        <f>AVERAGE(D104:D106)</f>
        <v>7.8286223566666662</v>
      </c>
      <c r="H104" s="14">
        <f>_xlfn.STDEV.S(D104:D106)</f>
        <v>4.3084725810926235E-3</v>
      </c>
      <c r="I104" s="14">
        <f>2*H104</f>
        <v>8.616945162185247E-3</v>
      </c>
      <c r="J104" s="14">
        <f>H104/G104</f>
        <v>5.5034875675458172E-4</v>
      </c>
      <c r="K104" s="19">
        <f>J104</f>
        <v>5.5034875675458172E-4</v>
      </c>
      <c r="L104" s="15">
        <f>MIN(D104:D105)</f>
        <v>7.8241510209999996</v>
      </c>
      <c r="M104" s="15">
        <f>MAX(D104:D105)</f>
        <v>7.8327470200000002</v>
      </c>
      <c r="N104" s="14">
        <f>M104-L104</f>
        <v>8.5959990000006314E-3</v>
      </c>
    </row>
    <row r="105" spans="1:14" ht="21" customHeight="1" x14ac:dyDescent="0.25">
      <c r="A105" s="14" t="s">
        <v>148</v>
      </c>
      <c r="B105" s="18">
        <v>43873</v>
      </c>
      <c r="D105" s="15">
        <v>7.8327470200000002</v>
      </c>
      <c r="E105" s="15">
        <v>7.6605760270000003</v>
      </c>
    </row>
    <row r="106" spans="1:14" ht="21" customHeight="1" x14ac:dyDescent="0.25">
      <c r="A106" s="14" t="s">
        <v>149</v>
      </c>
      <c r="B106" s="18">
        <v>43873</v>
      </c>
      <c r="D106" s="15">
        <v>7.8289690289999996</v>
      </c>
      <c r="E106" s="15">
        <v>7.6567980359999996</v>
      </c>
    </row>
    <row r="107" spans="1:14" ht="21" customHeight="1" x14ac:dyDescent="0.25">
      <c r="A107" s="14" t="s">
        <v>150</v>
      </c>
      <c r="B107" s="18">
        <v>43873</v>
      </c>
      <c r="D107" s="15">
        <v>7.8042109430000002</v>
      </c>
      <c r="E107" s="15">
        <v>7.6350762339999996</v>
      </c>
      <c r="G107" s="15">
        <f>AVERAGE(D107:D109)</f>
        <v>7.8031815596666663</v>
      </c>
      <c r="H107" s="14">
        <f>_xlfn.STDEV.S(D107:D109)</f>
        <v>1.2324862086743652E-3</v>
      </c>
      <c r="I107" s="14">
        <f>2*H107</f>
        <v>2.4649724173487304E-3</v>
      </c>
      <c r="J107" s="14">
        <f>H107/G107</f>
        <v>1.5794662718664388E-4</v>
      </c>
      <c r="K107" s="19">
        <f>J107</f>
        <v>1.5794662718664388E-4</v>
      </c>
      <c r="L107" s="15">
        <f>MIN(D107:D108)</f>
        <v>7.8035179259999996</v>
      </c>
      <c r="M107" s="15">
        <f>MAX(D107:D108)</f>
        <v>7.8042109430000002</v>
      </c>
      <c r="N107" s="14">
        <f>M107-L107</f>
        <v>6.9301700000057309E-4</v>
      </c>
    </row>
    <row r="108" spans="1:14" ht="21" customHeight="1" x14ac:dyDescent="0.25">
      <c r="A108" s="14" t="s">
        <v>151</v>
      </c>
      <c r="B108" s="18">
        <v>43873</v>
      </c>
      <c r="D108" s="15">
        <v>7.8035179259999996</v>
      </c>
      <c r="E108" s="15">
        <v>7.6343832159999998</v>
      </c>
    </row>
    <row r="109" spans="1:14" ht="21" customHeight="1" x14ac:dyDescent="0.25">
      <c r="A109" s="14" t="s">
        <v>152</v>
      </c>
      <c r="B109" s="18">
        <v>43873</v>
      </c>
      <c r="D109" s="15">
        <v>7.8018158099999999</v>
      </c>
      <c r="E109" s="15">
        <v>7.6326811010000002</v>
      </c>
    </row>
    <row r="110" spans="1:14" ht="21" customHeight="1" x14ac:dyDescent="0.25">
      <c r="A110" s="14" t="s">
        <v>153</v>
      </c>
      <c r="B110" s="18">
        <v>43873</v>
      </c>
      <c r="D110" s="15">
        <v>7.8738051640000002</v>
      </c>
      <c r="E110" s="15">
        <v>7.6821010679999997</v>
      </c>
    </row>
    <row r="111" spans="1:14" ht="21" customHeight="1" x14ac:dyDescent="0.25">
      <c r="A111" s="14" t="s">
        <v>154</v>
      </c>
      <c r="B111" s="18">
        <v>43874</v>
      </c>
      <c r="D111" s="15">
        <v>7.3095219609999997</v>
      </c>
      <c r="E111" s="15">
        <v>7.1358312350000004</v>
      </c>
      <c r="G111" s="15">
        <f>AVERAGE(D111:D113)</f>
        <v>7.3117581993333332</v>
      </c>
      <c r="H111" s="14">
        <f>_xlfn.STDEV.S(D111:D113)</f>
        <v>3.392022013306204E-3</v>
      </c>
      <c r="I111" s="14">
        <f>2*H111</f>
        <v>6.7840440266124079E-3</v>
      </c>
      <c r="J111" s="14">
        <f>H111/G111</f>
        <v>4.6391331890809512E-4</v>
      </c>
      <c r="K111" s="19">
        <f>J111</f>
        <v>4.6391331890809512E-4</v>
      </c>
      <c r="L111" s="15">
        <f>MIN(D111:D112)</f>
        <v>7.3095219609999997</v>
      </c>
      <c r="M111" s="15">
        <f>MAX(D111:D112)</f>
        <v>7.310091495</v>
      </c>
      <c r="N111" s="14">
        <f>M111-L111</f>
        <v>5.6953400000026022E-4</v>
      </c>
    </row>
    <row r="112" spans="1:14" ht="21" customHeight="1" x14ac:dyDescent="0.25">
      <c r="A112" s="14" t="s">
        <v>155</v>
      </c>
      <c r="B112" s="18">
        <v>43874</v>
      </c>
      <c r="D112" s="15">
        <v>7.310091495</v>
      </c>
      <c r="E112" s="15">
        <v>7.1364007689999998</v>
      </c>
    </row>
    <row r="113" spans="1:14" ht="21" customHeight="1" x14ac:dyDescent="0.25">
      <c r="A113" s="14" t="s">
        <v>156</v>
      </c>
      <c r="B113" s="18">
        <v>43874</v>
      </c>
      <c r="D113" s="15">
        <v>7.3156611419999997</v>
      </c>
      <c r="E113" s="15">
        <v>7.1419704160000004</v>
      </c>
    </row>
    <row r="114" spans="1:14" ht="21" customHeight="1" x14ac:dyDescent="0.25">
      <c r="A114" s="14" t="s">
        <v>157</v>
      </c>
      <c r="B114" s="18">
        <v>43874</v>
      </c>
      <c r="D114" s="15">
        <v>7.633827814</v>
      </c>
      <c r="E114" s="15">
        <v>7.4646931050000003</v>
      </c>
      <c r="G114" s="15">
        <f>AVERAGE(D114:D116)</f>
        <v>7.6365532553333333</v>
      </c>
      <c r="H114" s="14">
        <f>_xlfn.STDEV.S(D114:D116)</f>
        <v>2.3665927319218428E-3</v>
      </c>
      <c r="I114" s="14">
        <f>2*H114</f>
        <v>4.7331854638436857E-3</v>
      </c>
      <c r="J114" s="14">
        <f>H114/G114</f>
        <v>3.0990325776475474E-4</v>
      </c>
      <c r="K114" s="19">
        <f>J114</f>
        <v>3.0990325776475474E-4</v>
      </c>
      <c r="L114" s="15">
        <f>MIN(D114:D115)</f>
        <v>7.633827814</v>
      </c>
      <c r="M114" s="15">
        <f>MAX(D114:D115)</f>
        <v>7.6377435279999997</v>
      </c>
      <c r="N114" s="14">
        <f>M114-L114</f>
        <v>3.9157139999996815E-3</v>
      </c>
    </row>
    <row r="115" spans="1:14" ht="21" customHeight="1" x14ac:dyDescent="0.25">
      <c r="A115" s="14" t="s">
        <v>158</v>
      </c>
      <c r="B115" s="18">
        <v>43874</v>
      </c>
      <c r="D115" s="15">
        <v>7.6377435279999997</v>
      </c>
      <c r="E115" s="15">
        <v>7.468608819</v>
      </c>
    </row>
    <row r="116" spans="1:14" ht="21" customHeight="1" x14ac:dyDescent="0.25">
      <c r="A116" s="14" t="s">
        <v>159</v>
      </c>
      <c r="B116" s="18">
        <v>43874</v>
      </c>
      <c r="D116" s="15">
        <v>7.6380884240000002</v>
      </c>
      <c r="E116" s="15">
        <v>7.4689537149999996</v>
      </c>
    </row>
    <row r="117" spans="1:14" ht="21" customHeight="1" x14ac:dyDescent="0.25">
      <c r="A117" s="14" t="s">
        <v>160</v>
      </c>
      <c r="B117" s="18">
        <v>43874</v>
      </c>
      <c r="D117" s="15">
        <v>7.872094111</v>
      </c>
      <c r="E117" s="15">
        <v>7.6803900140000003</v>
      </c>
    </row>
    <row r="118" spans="1:14" ht="21" customHeight="1" x14ac:dyDescent="0.25">
      <c r="A118" s="14" t="s">
        <v>161</v>
      </c>
      <c r="B118" s="18">
        <v>43878</v>
      </c>
      <c r="D118" s="15">
        <v>7.8373963010000001</v>
      </c>
      <c r="E118" s="15">
        <v>7.6667439789999996</v>
      </c>
      <c r="G118" s="15">
        <f>AVERAGE(D118:D120)</f>
        <v>7.8376186626666673</v>
      </c>
      <c r="H118" s="14">
        <f>_xlfn.STDEV.S(D118:D120)</f>
        <v>2.3383688385797923E-4</v>
      </c>
      <c r="I118" s="14">
        <f>2*H118</f>
        <v>4.6767376771595845E-4</v>
      </c>
      <c r="J118" s="14">
        <f>H118/G118</f>
        <v>2.9835195347258536E-5</v>
      </c>
      <c r="K118" s="19">
        <f>J118</f>
        <v>2.9835195347258536E-5</v>
      </c>
      <c r="L118" s="15">
        <f>MIN(D118:D119)</f>
        <v>7.8373963010000001</v>
      </c>
      <c r="M118" s="15">
        <f>MAX(D118:D119)</f>
        <v>7.8378624940000003</v>
      </c>
      <c r="N118" s="14">
        <f>M118-L118</f>
        <v>4.6619300000028119E-4</v>
      </c>
    </row>
    <row r="119" spans="1:14" ht="21" customHeight="1" x14ac:dyDescent="0.25">
      <c r="A119" s="14" t="s">
        <v>162</v>
      </c>
      <c r="B119" s="18">
        <v>43878</v>
      </c>
      <c r="D119" s="15">
        <v>7.8378624940000003</v>
      </c>
      <c r="E119" s="15">
        <v>7.667210173</v>
      </c>
    </row>
    <row r="120" spans="1:14" ht="21" customHeight="1" x14ac:dyDescent="0.25">
      <c r="A120" s="14" t="s">
        <v>163</v>
      </c>
      <c r="B120" s="18">
        <v>43878</v>
      </c>
      <c r="D120" s="15">
        <v>7.8375971929999997</v>
      </c>
      <c r="E120" s="15">
        <v>7.6669448720000002</v>
      </c>
    </row>
    <row r="121" spans="1:14" ht="21" customHeight="1" x14ac:dyDescent="0.25">
      <c r="A121" s="14" t="s">
        <v>164</v>
      </c>
      <c r="B121" s="18">
        <v>43878</v>
      </c>
      <c r="D121" s="15">
        <v>7.8028915110000003</v>
      </c>
      <c r="E121" s="15">
        <v>7.6503808910000002</v>
      </c>
      <c r="G121" s="15">
        <f>AVERAGE(D121:D123)</f>
        <v>7.8049991246666677</v>
      </c>
      <c r="H121" s="14">
        <f>_xlfn.STDEV.S(D121:D123)</f>
        <v>1.8281048603730672E-3</v>
      </c>
      <c r="I121" s="14">
        <f>2*H121</f>
        <v>3.6562097207461343E-3</v>
      </c>
      <c r="J121" s="14">
        <f>H121/G121</f>
        <v>2.3422230178035298E-4</v>
      </c>
      <c r="K121" s="19">
        <f>J121</f>
        <v>2.3422230178035298E-4</v>
      </c>
      <c r="L121" s="15">
        <f>MIN(D121:D122)</f>
        <v>7.8028915110000003</v>
      </c>
      <c r="M121" s="15">
        <f>MAX(D121:D122)</f>
        <v>7.8061551119999999</v>
      </c>
      <c r="N121" s="14">
        <f>M121-L121</f>
        <v>3.2636009999995608E-3</v>
      </c>
    </row>
    <row r="122" spans="1:14" ht="21" customHeight="1" x14ac:dyDescent="0.25">
      <c r="A122" s="14" t="s">
        <v>165</v>
      </c>
      <c r="B122" s="18">
        <v>43878</v>
      </c>
      <c r="D122" s="15">
        <v>7.8061551119999999</v>
      </c>
      <c r="E122" s="15">
        <v>7.6536444919999997</v>
      </c>
    </row>
    <row r="123" spans="1:14" ht="21" customHeight="1" x14ac:dyDescent="0.25">
      <c r="A123" s="14" t="s">
        <v>166</v>
      </c>
      <c r="B123" s="18">
        <v>43878</v>
      </c>
      <c r="D123" s="15">
        <v>7.8059507510000001</v>
      </c>
      <c r="E123" s="15">
        <v>7.653440131</v>
      </c>
    </row>
    <row r="124" spans="1:14" ht="21" customHeight="1" x14ac:dyDescent="0.25">
      <c r="A124" s="14" t="s">
        <v>167</v>
      </c>
      <c r="B124" s="18">
        <v>43878</v>
      </c>
      <c r="D124" s="15">
        <v>6.5393071149999997</v>
      </c>
      <c r="E124" s="15">
        <v>6.380766103</v>
      </c>
      <c r="G124" s="15">
        <f>AVERAGE(D124:D126)</f>
        <v>6.5333228156666676</v>
      </c>
      <c r="H124" s="14">
        <f>_xlfn.STDEV.S(D124:D126)</f>
        <v>5.2527046639415731E-3</v>
      </c>
      <c r="I124" s="14">
        <f>2*H124</f>
        <v>1.0505409327883146E-2</v>
      </c>
      <c r="J124" s="14">
        <f>H124/G124</f>
        <v>8.039867020416901E-4</v>
      </c>
      <c r="K124" s="19">
        <f>J124</f>
        <v>8.039867020416901E-4</v>
      </c>
      <c r="L124" s="15">
        <f>MIN(D124:D125)</f>
        <v>6.5294750800000001</v>
      </c>
      <c r="M124" s="15">
        <f>MAX(D124:D125)</f>
        <v>6.5393071149999997</v>
      </c>
      <c r="N124" s="14">
        <f>M124-L124</f>
        <v>9.8320349999996282E-3</v>
      </c>
    </row>
    <row r="125" spans="1:14" ht="21" customHeight="1" x14ac:dyDescent="0.25">
      <c r="A125" s="14" t="s">
        <v>168</v>
      </c>
      <c r="B125" s="18">
        <v>43878</v>
      </c>
      <c r="D125" s="15">
        <v>6.5294750800000001</v>
      </c>
      <c r="E125" s="15">
        <v>6.3709340689999996</v>
      </c>
    </row>
    <row r="126" spans="1:14" ht="21" customHeight="1" x14ac:dyDescent="0.25">
      <c r="A126" s="14" t="s">
        <v>169</v>
      </c>
      <c r="B126" s="18">
        <v>43878</v>
      </c>
      <c r="D126" s="15">
        <v>6.5311862520000004</v>
      </c>
      <c r="E126" s="15">
        <v>6.3726452409999998</v>
      </c>
    </row>
    <row r="127" spans="1:14" ht="21" customHeight="1" x14ac:dyDescent="0.25">
      <c r="A127" s="21" t="s">
        <v>170</v>
      </c>
      <c r="B127" s="22">
        <v>43878</v>
      </c>
      <c r="C127" s="21"/>
      <c r="D127" s="23">
        <v>7.18761676</v>
      </c>
      <c r="E127" s="23">
        <v>6.9959126630000004</v>
      </c>
    </row>
    <row r="128" spans="1:14" ht="21" customHeight="1" x14ac:dyDescent="0.25">
      <c r="A128" s="14" t="s">
        <v>171</v>
      </c>
      <c r="B128" s="18">
        <v>43878</v>
      </c>
      <c r="D128" s="15">
        <v>7.8658856840000002</v>
      </c>
      <c r="E128" s="15">
        <v>7.6741815879999997</v>
      </c>
    </row>
    <row r="129" spans="1:14" ht="21" customHeight="1" x14ac:dyDescent="0.25">
      <c r="A129" s="14" t="s">
        <v>172</v>
      </c>
      <c r="B129" s="18">
        <v>43880</v>
      </c>
      <c r="D129" s="15">
        <v>7.8218839109999996</v>
      </c>
      <c r="E129" s="15">
        <v>7.6497129179999996</v>
      </c>
      <c r="G129" s="15">
        <f>AVERAGE(D129:D131)</f>
        <v>7.823078547333334</v>
      </c>
      <c r="H129" s="14">
        <f>_xlfn.STDEV.S(D129:D131)</f>
        <v>1.0358335893137698E-3</v>
      </c>
      <c r="I129" s="14">
        <f>2*H129</f>
        <v>2.0716671786275395E-3</v>
      </c>
      <c r="J129" s="14">
        <f>H129/G129</f>
        <v>1.3240741263768291E-4</v>
      </c>
      <c r="K129" s="19">
        <f>J129</f>
        <v>1.3240741263768291E-4</v>
      </c>
      <c r="L129" s="15">
        <f>MIN(D129:D130)</f>
        <v>7.8218839109999996</v>
      </c>
      <c r="M129" s="15">
        <f>MAX(D129:D130)</f>
        <v>7.8236250299999996</v>
      </c>
      <c r="N129" s="14">
        <f>M129-L129</f>
        <v>1.7411190000000687E-3</v>
      </c>
    </row>
    <row r="130" spans="1:14" ht="21" customHeight="1" x14ac:dyDescent="0.25">
      <c r="A130" s="14" t="s">
        <v>173</v>
      </c>
      <c r="B130" s="18">
        <v>43880</v>
      </c>
      <c r="D130" s="15">
        <v>7.8236250299999996</v>
      </c>
      <c r="E130" s="15">
        <v>7.6514540369999997</v>
      </c>
    </row>
    <row r="131" spans="1:14" ht="21" customHeight="1" x14ac:dyDescent="0.25">
      <c r="A131" s="14" t="s">
        <v>174</v>
      </c>
      <c r="B131" s="18">
        <v>43880</v>
      </c>
      <c r="D131" s="15">
        <v>7.823726701</v>
      </c>
      <c r="E131" s="15">
        <v>7.6515557080000001</v>
      </c>
    </row>
    <row r="132" spans="1:14" ht="21" customHeight="1" x14ac:dyDescent="0.25">
      <c r="A132" s="14" t="s">
        <v>175</v>
      </c>
      <c r="B132" s="18">
        <v>43880</v>
      </c>
      <c r="D132" s="15">
        <v>7.4859991299999997</v>
      </c>
      <c r="E132" s="15">
        <v>7.316864421</v>
      </c>
    </row>
    <row r="133" spans="1:14" ht="21" customHeight="1" x14ac:dyDescent="0.25">
      <c r="A133" s="14" t="s">
        <v>176</v>
      </c>
      <c r="B133" s="18">
        <v>43880</v>
      </c>
      <c r="D133" s="15">
        <v>8.1171274679999996</v>
      </c>
      <c r="E133" s="15">
        <v>7.9479927589999999</v>
      </c>
    </row>
    <row r="134" spans="1:14" ht="21" customHeight="1" x14ac:dyDescent="0.25">
      <c r="A134" s="14" t="s">
        <v>177</v>
      </c>
      <c r="B134" s="18">
        <v>43880</v>
      </c>
      <c r="D134" s="15">
        <v>7.8866215190000002</v>
      </c>
      <c r="E134" s="15">
        <v>7.6949174229999997</v>
      </c>
    </row>
    <row r="135" spans="1:14" ht="21" customHeight="1" x14ac:dyDescent="0.25">
      <c r="A135" s="14" t="s">
        <v>178</v>
      </c>
      <c r="B135" s="18">
        <v>43881</v>
      </c>
      <c r="D135" s="15">
        <v>7.8314022960000003</v>
      </c>
      <c r="E135" s="15">
        <v>7.6728612849999998</v>
      </c>
      <c r="G135" s="15">
        <f>AVERAGE(D135:D137)</f>
        <v>7.8371666273333327</v>
      </c>
      <c r="H135" s="14">
        <f>_xlfn.STDEV.S(D135:D137)</f>
        <v>5.7396024177454518E-3</v>
      </c>
      <c r="I135" s="14">
        <f>2*H135</f>
        <v>1.1479204835490904E-2</v>
      </c>
      <c r="J135" s="14">
        <f>H135/G135</f>
        <v>7.3235681856344606E-4</v>
      </c>
      <c r="K135" s="19">
        <f>J135</f>
        <v>7.3235681856344606E-4</v>
      </c>
      <c r="L135" s="15">
        <f>MIN(D135:D136)</f>
        <v>7.8314022960000003</v>
      </c>
      <c r="M135" s="15">
        <f>MAX(D135:D136)</f>
        <v>7.8428811769999998</v>
      </c>
      <c r="N135" s="14">
        <f>M135-L135</f>
        <v>1.1478880999999497E-2</v>
      </c>
    </row>
    <row r="136" spans="1:14" ht="21" customHeight="1" x14ac:dyDescent="0.25">
      <c r="A136" s="14" t="s">
        <v>179</v>
      </c>
      <c r="B136" s="18">
        <v>43881</v>
      </c>
      <c r="D136" s="15">
        <v>7.8428811769999998</v>
      </c>
      <c r="E136" s="15">
        <v>7.6843401650000001</v>
      </c>
    </row>
    <row r="137" spans="1:14" ht="21" customHeight="1" x14ac:dyDescent="0.25">
      <c r="A137" s="14" t="s">
        <v>180</v>
      </c>
      <c r="B137" s="18">
        <v>43881</v>
      </c>
      <c r="D137" s="15">
        <v>7.8372164089999998</v>
      </c>
      <c r="E137" s="15">
        <v>7.6786753970000001</v>
      </c>
    </row>
    <row r="138" spans="1:14" ht="21" customHeight="1" x14ac:dyDescent="0.25">
      <c r="A138" s="14" t="s">
        <v>181</v>
      </c>
      <c r="B138" s="18">
        <v>43881</v>
      </c>
      <c r="D138" s="15">
        <v>7.8581339579999998</v>
      </c>
      <c r="E138" s="15">
        <v>7.7011021179999997</v>
      </c>
      <c r="G138" s="15">
        <f>AVERAGE(D138:D140)</f>
        <v>7.8537295753333325</v>
      </c>
      <c r="H138" s="14">
        <f>_xlfn.STDEV.S(D138:D140)</f>
        <v>4.1681092273334356E-3</v>
      </c>
      <c r="I138" s="14">
        <f>2*H138</f>
        <v>8.3362184546668713E-3</v>
      </c>
      <c r="J138" s="14">
        <f>H138/G138</f>
        <v>5.3071718186280053E-4</v>
      </c>
      <c r="K138" s="19">
        <f>J138</f>
        <v>5.3071718186280053E-4</v>
      </c>
      <c r="L138" s="15">
        <f>MIN(D138:D139)</f>
        <v>7.8532079179999998</v>
      </c>
      <c r="M138" s="15">
        <f>MAX(D138:D139)</f>
        <v>7.8581339579999998</v>
      </c>
      <c r="N138" s="14">
        <f>M138-L138</f>
        <v>4.9260399999999649E-3</v>
      </c>
    </row>
    <row r="139" spans="1:14" ht="21" customHeight="1" x14ac:dyDescent="0.25">
      <c r="A139" s="14" t="s">
        <v>182</v>
      </c>
      <c r="B139" s="18">
        <v>43881</v>
      </c>
      <c r="D139" s="15">
        <v>7.8532079179999998</v>
      </c>
      <c r="E139" s="15">
        <v>7.6961760779999997</v>
      </c>
    </row>
    <row r="140" spans="1:14" ht="21" customHeight="1" x14ac:dyDescent="0.25">
      <c r="A140" s="14" t="s">
        <v>183</v>
      </c>
      <c r="B140" s="18">
        <v>43881</v>
      </c>
      <c r="D140" s="15">
        <v>7.8498468499999996</v>
      </c>
      <c r="E140" s="15">
        <v>7.6928150100000003</v>
      </c>
    </row>
    <row r="141" spans="1:14" ht="21" customHeight="1" x14ac:dyDescent="0.25">
      <c r="A141" s="14" t="s">
        <v>184</v>
      </c>
      <c r="B141" s="18">
        <v>43881</v>
      </c>
      <c r="D141" s="15">
        <v>7.8466364610000001</v>
      </c>
      <c r="E141" s="15">
        <v>7.6956308199999999</v>
      </c>
      <c r="G141" s="15">
        <f>AVERAGE(D141:D143)</f>
        <v>7.8517385473333334</v>
      </c>
      <c r="H141" s="14">
        <f>_xlfn.STDEV.S(D141:D143)</f>
        <v>6.6731049134473464E-3</v>
      </c>
      <c r="I141" s="14">
        <f>2*H141</f>
        <v>1.3346209826894693E-2</v>
      </c>
      <c r="J141" s="14">
        <f>H141/G141</f>
        <v>8.4988883330988098E-4</v>
      </c>
      <c r="K141" s="19">
        <f>J141</f>
        <v>8.4988883330988098E-4</v>
      </c>
      <c r="L141" s="15">
        <f>MIN(D141:D142)</f>
        <v>7.8466364610000001</v>
      </c>
      <c r="M141" s="15">
        <f>MAX(D141:D142)</f>
        <v>7.8492889039999998</v>
      </c>
      <c r="N141" s="14">
        <f>M141-L141</f>
        <v>2.6524429999996713E-3</v>
      </c>
    </row>
    <row r="142" spans="1:14" ht="21" customHeight="1" x14ac:dyDescent="0.25">
      <c r="A142" s="14" t="s">
        <v>185</v>
      </c>
      <c r="B142" s="18">
        <v>43881</v>
      </c>
      <c r="D142" s="15">
        <v>7.8492889039999998</v>
      </c>
      <c r="E142" s="15">
        <v>7.6982832630000004</v>
      </c>
    </row>
    <row r="143" spans="1:14" ht="21" customHeight="1" x14ac:dyDescent="0.25">
      <c r="A143" s="14" t="s">
        <v>186</v>
      </c>
      <c r="B143" s="18">
        <v>43881</v>
      </c>
      <c r="D143" s="15">
        <v>7.8592902770000004</v>
      </c>
      <c r="E143" s="15">
        <v>7.7082846360000001</v>
      </c>
    </row>
    <row r="144" spans="1:14" ht="21" customHeight="1" x14ac:dyDescent="0.25">
      <c r="A144" s="14" t="s">
        <v>187</v>
      </c>
      <c r="B144" s="18">
        <v>43881</v>
      </c>
      <c r="D144" s="15">
        <v>7.8983744470000001</v>
      </c>
      <c r="E144" s="15">
        <v>7.7066703499999996</v>
      </c>
    </row>
    <row r="145" spans="1:14" ht="21" customHeight="1" x14ac:dyDescent="0.25">
      <c r="A145" s="14" t="s">
        <v>188</v>
      </c>
      <c r="B145" s="18">
        <v>44098</v>
      </c>
      <c r="C145" s="18">
        <v>44040</v>
      </c>
      <c r="D145" s="15">
        <v>8.0628483060290908</v>
      </c>
      <c r="E145" s="15">
        <v>7.9546531288347602</v>
      </c>
      <c r="G145" s="15">
        <f>AVERAGE(D145:D147)</f>
        <v>8.0635118200031588</v>
      </c>
      <c r="H145" s="14">
        <f>_xlfn.STDEV.S(D145:D147)</f>
        <v>1.8254712248538549E-3</v>
      </c>
      <c r="I145" s="14">
        <f>2*H145</f>
        <v>3.6509424497077098E-3</v>
      </c>
      <c r="J145" s="14">
        <f>H145/G145</f>
        <v>2.2638662478616418E-4</v>
      </c>
      <c r="K145" s="19">
        <f>J145</f>
        <v>2.2638662478616418E-4</v>
      </c>
      <c r="L145" s="15">
        <f>MIN(D145:D146)</f>
        <v>8.0621109035941299</v>
      </c>
      <c r="M145" s="15">
        <f>MAX(D145:D146)</f>
        <v>8.0628483060290908</v>
      </c>
      <c r="N145" s="14">
        <f>M145-L145</f>
        <v>7.3740243496089874E-4</v>
      </c>
    </row>
    <row r="146" spans="1:14" ht="21" customHeight="1" x14ac:dyDescent="0.25">
      <c r="A146" s="14" t="s">
        <v>189</v>
      </c>
      <c r="B146" s="18">
        <v>44098</v>
      </c>
      <c r="C146" s="18">
        <v>44040</v>
      </c>
      <c r="D146" s="15">
        <v>8.0621109035941299</v>
      </c>
      <c r="E146" s="15">
        <v>7.9539157263998002</v>
      </c>
    </row>
    <row r="147" spans="1:14" ht="21" customHeight="1" x14ac:dyDescent="0.25">
      <c r="A147" s="14" t="s">
        <v>190</v>
      </c>
      <c r="B147" s="18">
        <v>44098</v>
      </c>
      <c r="C147" s="18">
        <v>44040</v>
      </c>
      <c r="D147" s="15">
        <v>8.0655762503862594</v>
      </c>
      <c r="E147" s="15">
        <v>7.9573810731919297</v>
      </c>
    </row>
    <row r="148" spans="1:14" ht="21" customHeight="1" x14ac:dyDescent="0.25">
      <c r="A148" s="14" t="s">
        <v>191</v>
      </c>
      <c r="B148" s="18">
        <v>44098</v>
      </c>
      <c r="C148" s="18">
        <v>44063</v>
      </c>
      <c r="D148" s="15">
        <v>8.0629114271487694</v>
      </c>
      <c r="E148" s="15">
        <v>8.0202097000015904</v>
      </c>
      <c r="G148" s="15">
        <f>AVERAGE(D148:D150)</f>
        <v>8.0651383830141601</v>
      </c>
      <c r="H148" s="14">
        <f>_xlfn.STDEV.S(D148:D150)</f>
        <v>3.2595699762289249E-3</v>
      </c>
      <c r="I148" s="14">
        <f>2*H148</f>
        <v>6.5191399524578498E-3</v>
      </c>
      <c r="J148" s="14">
        <f>H148/G148</f>
        <v>4.0415549261917756E-4</v>
      </c>
      <c r="K148" s="19">
        <f>J148</f>
        <v>4.0415549261917756E-4</v>
      </c>
      <c r="L148" s="15">
        <f>MIN(D148:D149)</f>
        <v>8.0629114271487694</v>
      </c>
      <c r="M148" s="15">
        <f>MAX(D148:D149)</f>
        <v>8.0688796541484091</v>
      </c>
      <c r="N148" s="14">
        <f>M148-L148</f>
        <v>5.9682269996397252E-3</v>
      </c>
    </row>
    <row r="149" spans="1:14" ht="21" customHeight="1" x14ac:dyDescent="0.25">
      <c r="A149" s="14" t="s">
        <v>192</v>
      </c>
      <c r="B149" s="18">
        <v>44098</v>
      </c>
      <c r="C149" s="18">
        <v>44063</v>
      </c>
      <c r="D149" s="15">
        <v>8.0688796541484091</v>
      </c>
      <c r="E149" s="15">
        <v>8.0261779270012301</v>
      </c>
    </row>
    <row r="150" spans="1:14" ht="21" customHeight="1" x14ac:dyDescent="0.25">
      <c r="A150" s="14" t="s">
        <v>193</v>
      </c>
      <c r="B150" s="18">
        <v>44098</v>
      </c>
      <c r="C150" s="18">
        <v>44063</v>
      </c>
      <c r="D150" s="15">
        <v>8.0636240677452999</v>
      </c>
      <c r="E150" s="15">
        <v>8.0209223405981191</v>
      </c>
    </row>
    <row r="151" spans="1:14" ht="21" customHeight="1" x14ac:dyDescent="0.25">
      <c r="A151" s="14" t="s">
        <v>194</v>
      </c>
      <c r="B151" s="18">
        <v>44098</v>
      </c>
      <c r="C151" s="18">
        <v>44097</v>
      </c>
      <c r="D151" s="15">
        <v>8.1111947586784705</v>
      </c>
      <c r="E151" s="15">
        <v>8.0323982074838405</v>
      </c>
      <c r="G151" s="15">
        <f>AVERAGE(D151:D153)</f>
        <v>8.1155856771348667</v>
      </c>
      <c r="H151" s="14">
        <f>_xlfn.STDEV.S(D151:D153)</f>
        <v>4.9511543134596091E-3</v>
      </c>
      <c r="I151" s="14">
        <f>2*H151</f>
        <v>9.9023086269192182E-3</v>
      </c>
      <c r="J151" s="14">
        <f>H151/G151</f>
        <v>6.1007972935448926E-4</v>
      </c>
      <c r="K151" s="19">
        <f>J151</f>
        <v>6.1007972935448926E-4</v>
      </c>
      <c r="L151" s="15">
        <f>MIN(D151:D152)</f>
        <v>8.1111947586784705</v>
      </c>
      <c r="M151" s="15">
        <f>MAX(D151:D152)</f>
        <v>8.1209519099859602</v>
      </c>
      <c r="N151" s="14">
        <f>M151-L151</f>
        <v>9.7571513074896643E-3</v>
      </c>
    </row>
    <row r="152" spans="1:14" ht="21" customHeight="1" x14ac:dyDescent="0.25">
      <c r="A152" s="14" t="s">
        <v>195</v>
      </c>
      <c r="B152" s="18">
        <v>44098</v>
      </c>
      <c r="C152" s="18">
        <v>44097</v>
      </c>
      <c r="D152" s="15">
        <v>8.1209519099859602</v>
      </c>
      <c r="E152" s="15">
        <v>8.0421553587913301</v>
      </c>
    </row>
    <row r="153" spans="1:14" ht="21" customHeight="1" x14ac:dyDescent="0.25">
      <c r="A153" s="14" t="s">
        <v>196</v>
      </c>
      <c r="B153" s="18">
        <v>44098</v>
      </c>
      <c r="C153" s="18">
        <v>44097</v>
      </c>
      <c r="D153" s="15">
        <v>8.1146103627401693</v>
      </c>
      <c r="E153" s="15">
        <v>8.0358138115455393</v>
      </c>
    </row>
    <row r="154" spans="1:14" ht="21" customHeight="1" x14ac:dyDescent="0.25">
      <c r="A154" s="14" t="s">
        <v>239</v>
      </c>
      <c r="B154" s="18">
        <v>44098</v>
      </c>
      <c r="C154" s="18">
        <v>44097</v>
      </c>
      <c r="D154" s="15">
        <v>7.8620154393422403</v>
      </c>
      <c r="E154" s="15">
        <v>7.67031134315069</v>
      </c>
    </row>
    <row r="155" spans="1:14" ht="21" customHeight="1" x14ac:dyDescent="0.25">
      <c r="A155" s="14" t="s">
        <v>197</v>
      </c>
      <c r="B155" s="18">
        <v>44098</v>
      </c>
      <c r="C155" s="18">
        <v>44097</v>
      </c>
      <c r="D155" s="15">
        <v>8.0745769128785891</v>
      </c>
      <c r="E155" s="15">
        <v>8.0745769128785891</v>
      </c>
    </row>
    <row r="156" spans="1:14" ht="21" customHeight="1" x14ac:dyDescent="0.25">
      <c r="A156" s="14" t="s">
        <v>198</v>
      </c>
      <c r="B156" s="18">
        <v>44116</v>
      </c>
      <c r="C156" s="18">
        <v>44116</v>
      </c>
      <c r="D156" s="15">
        <v>7.7590701304939298</v>
      </c>
      <c r="E156" s="15">
        <v>7.6334900193420898</v>
      </c>
      <c r="G156" s="15">
        <f>AVERAGE(D156:D158)</f>
        <v>7.7612406542821608</v>
      </c>
      <c r="H156" s="14">
        <f>_xlfn.STDEV.S(D156:D158)</f>
        <v>2.2324749286167411E-3</v>
      </c>
      <c r="I156" s="14">
        <f>2*H156</f>
        <v>4.4649498572334823E-3</v>
      </c>
      <c r="J156" s="14">
        <f>H156/G156</f>
        <v>2.8764408012332446E-4</v>
      </c>
      <c r="K156" s="19">
        <f>J156</f>
        <v>2.8764408012332446E-4</v>
      </c>
      <c r="L156" s="15">
        <f>MIN(D156:D157)</f>
        <v>7.7590701304939298</v>
      </c>
      <c r="M156" s="15">
        <f>MAX(D156:D157)</f>
        <v>7.7611215224821501</v>
      </c>
      <c r="N156" s="14">
        <f>M156-L156</f>
        <v>2.0513919882203524E-3</v>
      </c>
    </row>
    <row r="157" spans="1:14" ht="21" customHeight="1" x14ac:dyDescent="0.25">
      <c r="A157" s="14" t="s">
        <v>199</v>
      </c>
      <c r="B157" s="18">
        <v>44116</v>
      </c>
      <c r="C157" s="18">
        <v>44116</v>
      </c>
      <c r="D157" s="15">
        <v>7.7611215224821501</v>
      </c>
      <c r="E157" s="15">
        <v>7.6355414113303102</v>
      </c>
    </row>
    <row r="158" spans="1:14" ht="21" customHeight="1" x14ac:dyDescent="0.25">
      <c r="A158" s="14" t="s">
        <v>200</v>
      </c>
      <c r="B158" s="18">
        <v>44116</v>
      </c>
      <c r="C158" s="18">
        <v>44116</v>
      </c>
      <c r="D158" s="15">
        <v>7.7635303098703998</v>
      </c>
      <c r="E158" s="15">
        <v>7.6379501987185598</v>
      </c>
    </row>
    <row r="159" spans="1:14" ht="21" customHeight="1" x14ac:dyDescent="0.25">
      <c r="A159" s="14" t="s">
        <v>240</v>
      </c>
      <c r="B159" s="18">
        <v>44116</v>
      </c>
      <c r="C159" s="18">
        <v>44116</v>
      </c>
      <c r="D159" s="15">
        <v>7.8747843066474097</v>
      </c>
      <c r="E159" s="15">
        <v>7.6830802104558602</v>
      </c>
    </row>
    <row r="160" spans="1:14" ht="21" customHeight="1" x14ac:dyDescent="0.25">
      <c r="A160" s="14" t="s">
        <v>201</v>
      </c>
      <c r="B160" s="18">
        <v>44117</v>
      </c>
      <c r="C160" s="18">
        <v>44117</v>
      </c>
      <c r="D160" s="15">
        <v>7.7719698752695798</v>
      </c>
      <c r="E160" s="15">
        <v>7.6493613814791601</v>
      </c>
      <c r="G160" s="15">
        <f>AVERAGE(D160:D162)</f>
        <v>7.7712446023781139</v>
      </c>
      <c r="H160" s="14">
        <f>_xlfn.STDEV.S(D160:D162)</f>
        <v>1.4544539471623567E-3</v>
      </c>
      <c r="I160" s="14">
        <f>2*H160</f>
        <v>2.9089078943247133E-3</v>
      </c>
      <c r="J160" s="14">
        <f>H160/G160</f>
        <v>1.8715843105971373E-4</v>
      </c>
      <c r="K160" s="19">
        <f>J160</f>
        <v>1.8715843105971373E-4</v>
      </c>
      <c r="L160" s="15">
        <f>MIN(D160:D161)</f>
        <v>7.7695701272574302</v>
      </c>
      <c r="M160" s="15">
        <f>MAX(D160:D161)</f>
        <v>7.7719698752695798</v>
      </c>
      <c r="N160" s="14">
        <f>M160-L160</f>
        <v>2.399748012149594E-3</v>
      </c>
    </row>
    <row r="161" spans="1:14" ht="21" customHeight="1" x14ac:dyDescent="0.25">
      <c r="A161" s="14" t="s">
        <v>202</v>
      </c>
      <c r="B161" s="18">
        <v>44117</v>
      </c>
      <c r="C161" s="18">
        <v>44117</v>
      </c>
      <c r="D161" s="15">
        <v>7.7695701272574302</v>
      </c>
      <c r="E161" s="15">
        <v>7.6469616334670096</v>
      </c>
    </row>
    <row r="162" spans="1:14" ht="21" customHeight="1" x14ac:dyDescent="0.25">
      <c r="A162" s="14" t="s">
        <v>203</v>
      </c>
      <c r="B162" s="18">
        <v>44117</v>
      </c>
      <c r="C162" s="18">
        <v>44117</v>
      </c>
      <c r="D162" s="15">
        <v>7.7721938046073298</v>
      </c>
      <c r="E162" s="15">
        <v>7.6495853108169101</v>
      </c>
    </row>
    <row r="163" spans="1:14" ht="30" x14ac:dyDescent="0.25">
      <c r="A163" s="14" t="s">
        <v>204</v>
      </c>
      <c r="B163" s="18">
        <v>44117</v>
      </c>
      <c r="C163" s="18">
        <v>44117</v>
      </c>
      <c r="D163" s="15">
        <v>7.92151761320887</v>
      </c>
      <c r="E163" s="15">
        <v>7.7298135170173197</v>
      </c>
      <c r="F163" s="16" t="s">
        <v>206</v>
      </c>
    </row>
    <row r="164" spans="1:14" ht="30" x14ac:dyDescent="0.25">
      <c r="A164" s="14" t="s">
        <v>205</v>
      </c>
      <c r="B164" s="18">
        <v>44117</v>
      </c>
      <c r="C164" s="18">
        <v>44117</v>
      </c>
      <c r="D164" s="15">
        <v>7.9245361390782101</v>
      </c>
      <c r="E164" s="15">
        <v>7.7328320428866704</v>
      </c>
      <c r="F164" s="16" t="s">
        <v>206</v>
      </c>
    </row>
    <row r="165" spans="1:14" ht="21" customHeight="1" x14ac:dyDescent="0.25">
      <c r="A165" s="14" t="s">
        <v>208</v>
      </c>
      <c r="B165" s="18">
        <v>44124</v>
      </c>
      <c r="D165" s="15">
        <v>7.94080120206673</v>
      </c>
      <c r="E165" s="15">
        <v>7.8197145293565402</v>
      </c>
      <c r="G165" s="15">
        <f>AVERAGE(D165:D166)</f>
        <v>7.9388606092206002</v>
      </c>
      <c r="H165" s="14">
        <f>_xlfn.STDEV.S(D165:D166)</f>
        <v>2.7444127220409625E-3</v>
      </c>
      <c r="I165" s="14">
        <f>2*H165</f>
        <v>5.488825444081925E-3</v>
      </c>
      <c r="J165" s="14">
        <f>H165/G165</f>
        <v>3.456935267075304E-4</v>
      </c>
      <c r="K165" s="19">
        <f>J165</f>
        <v>3.456935267075304E-4</v>
      </c>
      <c r="L165" s="15">
        <f>MIN(D165:D166)</f>
        <v>7.9369200163744704</v>
      </c>
      <c r="M165" s="15">
        <f>MAX(D165:D166)</f>
        <v>7.94080120206673</v>
      </c>
      <c r="N165" s="14">
        <f>M165-L165</f>
        <v>3.8811856922595922E-3</v>
      </c>
    </row>
    <row r="166" spans="1:14" ht="21" customHeight="1" x14ac:dyDescent="0.25">
      <c r="A166" s="14" t="s">
        <v>209</v>
      </c>
      <c r="B166" s="18">
        <v>44124</v>
      </c>
      <c r="D166" s="15">
        <v>7.9369200163744704</v>
      </c>
      <c r="E166" s="15">
        <v>7.8158333436642904</v>
      </c>
    </row>
    <row r="167" spans="1:14" ht="21" customHeight="1" x14ac:dyDescent="0.25">
      <c r="A167" s="14" t="s">
        <v>210</v>
      </c>
      <c r="B167" s="18">
        <v>44124</v>
      </c>
      <c r="D167" s="15">
        <v>7.9746336147719097</v>
      </c>
      <c r="E167" s="15">
        <v>7.8553848262683497</v>
      </c>
      <c r="G167" s="15">
        <f>AVERAGE(D167:D168)</f>
        <v>7.9749337242899045</v>
      </c>
      <c r="H167" s="14">
        <f>_xlfn.STDEV.S(D167:D168)</f>
        <v>4.2441895054621441E-4</v>
      </c>
      <c r="I167" s="14">
        <f>2*H167</f>
        <v>8.4883790109242883E-4</v>
      </c>
      <c r="J167" s="14">
        <f>H167/G167</f>
        <v>5.3219119458451059E-5</v>
      </c>
      <c r="K167" s="19">
        <f>J167</f>
        <v>5.3219119458451059E-5</v>
      </c>
      <c r="L167" s="15">
        <f>MIN(D167:D168)</f>
        <v>7.9746336147719097</v>
      </c>
      <c r="M167" s="15">
        <f>MAX(D167:D168)</f>
        <v>7.9752338338079003</v>
      </c>
      <c r="N167" s="14">
        <f>M167-L167</f>
        <v>6.0021903599061233E-4</v>
      </c>
    </row>
    <row r="168" spans="1:14" ht="21" customHeight="1" x14ac:dyDescent="0.25">
      <c r="A168" s="14" t="s">
        <v>211</v>
      </c>
      <c r="B168" s="18">
        <v>44124</v>
      </c>
      <c r="D168" s="15">
        <v>7.9752338338079003</v>
      </c>
      <c r="E168" s="15">
        <v>7.8559850453043403</v>
      </c>
    </row>
    <row r="169" spans="1:14" ht="21" customHeight="1" x14ac:dyDescent="0.25">
      <c r="A169" s="14" t="s">
        <v>212</v>
      </c>
      <c r="B169" s="18">
        <v>44124</v>
      </c>
      <c r="D169" s="15">
        <v>7.9870387123877604</v>
      </c>
      <c r="E169" s="15">
        <v>7.8604470713832404</v>
      </c>
      <c r="G169" s="15">
        <f>AVERAGE(D169:D170)</f>
        <v>7.9873835278513656</v>
      </c>
      <c r="H169" s="14">
        <f>_xlfn.STDEV.S(D169:D170)</f>
        <v>4.8764270514582361E-4</v>
      </c>
      <c r="I169" s="14">
        <f>2*H169</f>
        <v>9.7528541029164723E-4</v>
      </c>
      <c r="J169" s="14">
        <f>H169/G169</f>
        <v>6.1051620151386578E-5</v>
      </c>
      <c r="K169" s="19">
        <f>J169</f>
        <v>6.1051620151386578E-5</v>
      </c>
      <c r="L169" s="15">
        <f>MIN(D169:D170)</f>
        <v>7.9870387123877604</v>
      </c>
      <c r="M169" s="15">
        <f>MAX(D169:D170)</f>
        <v>7.9877283433149699</v>
      </c>
      <c r="N169" s="14">
        <f>M169-L169</f>
        <v>6.8963092720952801E-4</v>
      </c>
    </row>
    <row r="170" spans="1:14" ht="21" customHeight="1" x14ac:dyDescent="0.25">
      <c r="A170" s="14" t="s">
        <v>213</v>
      </c>
      <c r="B170" s="18">
        <v>44124</v>
      </c>
      <c r="D170" s="15">
        <v>7.9877283433149699</v>
      </c>
      <c r="E170" s="15">
        <v>7.8611367023104597</v>
      </c>
    </row>
    <row r="171" spans="1:14" ht="21" customHeight="1" x14ac:dyDescent="0.25">
      <c r="A171" s="14" t="s">
        <v>214</v>
      </c>
      <c r="B171" s="18">
        <v>44124</v>
      </c>
      <c r="D171" s="15">
        <v>7.99383930025654</v>
      </c>
      <c r="E171" s="15">
        <v>7.8679803364832699</v>
      </c>
      <c r="G171" s="15">
        <f>AVERAGE(D171:D172)</f>
        <v>7.9926866196154744</v>
      </c>
      <c r="H171" s="14">
        <f>_xlfn.STDEV.S(D171:D172)</f>
        <v>1.6301365956791877E-3</v>
      </c>
      <c r="I171" s="14">
        <f>2*H171</f>
        <v>3.2602731913583755E-3</v>
      </c>
      <c r="J171" s="14">
        <f>H171/G171</f>
        <v>2.0395352317186346E-4</v>
      </c>
      <c r="K171" s="19">
        <f>J171</f>
        <v>2.0395352317186346E-4</v>
      </c>
      <c r="L171" s="15">
        <f>MIN(D171:D172)</f>
        <v>7.9915339389744098</v>
      </c>
      <c r="M171" s="15">
        <f>MAX(D171:D172)</f>
        <v>7.99383930025654</v>
      </c>
      <c r="N171" s="14">
        <f>M171-L171</f>
        <v>2.3053612821302139E-3</v>
      </c>
    </row>
    <row r="172" spans="1:14" ht="21" customHeight="1" x14ac:dyDescent="0.25">
      <c r="A172" s="14" t="s">
        <v>215</v>
      </c>
      <c r="B172" s="18">
        <v>44124</v>
      </c>
      <c r="D172" s="15">
        <v>7.9915339389744098</v>
      </c>
      <c r="E172" s="15">
        <v>7.8656749752011397</v>
      </c>
    </row>
    <row r="173" spans="1:14" ht="21" customHeight="1" x14ac:dyDescent="0.25">
      <c r="A173" s="14" t="s">
        <v>225</v>
      </c>
      <c r="B173" s="18">
        <v>44124</v>
      </c>
      <c r="D173" s="15">
        <v>8.0652839768981508</v>
      </c>
      <c r="E173" s="15">
        <v>7.8735798807066004</v>
      </c>
      <c r="G173" s="15"/>
      <c r="K173" s="19"/>
      <c r="L173" s="15"/>
      <c r="M173" s="15"/>
    </row>
    <row r="174" spans="1:14" ht="21" customHeight="1" x14ac:dyDescent="0.25">
      <c r="A174" s="14" t="s">
        <v>216</v>
      </c>
      <c r="B174" s="18">
        <v>44124</v>
      </c>
      <c r="D174" s="15">
        <v>7.9915906627761704</v>
      </c>
      <c r="E174" s="15">
        <v>7.8674968734491202</v>
      </c>
      <c r="G174" s="15">
        <f>AVERAGE(D174:D175)</f>
        <v>7.9907538632896253</v>
      </c>
      <c r="H174" s="14">
        <f>_xlfn.STDEV.S(D174:D175)</f>
        <v>1.1834131828588176E-3</v>
      </c>
      <c r="I174" s="14">
        <f>2*H174</f>
        <v>2.3668263657176353E-3</v>
      </c>
      <c r="J174" s="14">
        <f>H174/G174</f>
        <v>1.4809781443720147E-4</v>
      </c>
      <c r="K174" s="19">
        <f>J174</f>
        <v>1.4809781443720147E-4</v>
      </c>
      <c r="L174" s="15">
        <f>MIN(D174:D175)</f>
        <v>7.9899170638030803</v>
      </c>
      <c r="M174" s="15">
        <f>MAX(D174:D175)</f>
        <v>7.9915906627761704</v>
      </c>
      <c r="N174" s="14">
        <f>M174-L174</f>
        <v>1.6735989730900513E-3</v>
      </c>
    </row>
    <row r="175" spans="1:14" ht="21" customHeight="1" x14ac:dyDescent="0.25">
      <c r="A175" s="14" t="s">
        <v>217</v>
      </c>
      <c r="B175" s="18">
        <v>44124</v>
      </c>
      <c r="D175" s="15">
        <v>7.9899170638030803</v>
      </c>
      <c r="E175" s="15">
        <v>7.8658232744760301</v>
      </c>
    </row>
    <row r="176" spans="1:14" ht="21" customHeight="1" x14ac:dyDescent="0.25">
      <c r="A176" s="14" t="s">
        <v>218</v>
      </c>
      <c r="B176" s="18">
        <v>44124</v>
      </c>
      <c r="D176" s="15">
        <v>7.9169881862618698</v>
      </c>
      <c r="E176" s="15">
        <v>7.7895329087663203</v>
      </c>
      <c r="G176" s="15">
        <f>AVERAGE(D176:D177)</f>
        <v>7.9177530067180655</v>
      </c>
      <c r="H176" s="14">
        <f>_xlfn.STDEV.S(D176:D177)</f>
        <v>1.0816194619316184E-3</v>
      </c>
      <c r="I176" s="14">
        <f>2*H176</f>
        <v>2.1632389238632368E-3</v>
      </c>
      <c r="J176" s="14">
        <f>H176/G176</f>
        <v>1.3660687078946319E-4</v>
      </c>
      <c r="K176" s="19">
        <f>J176</f>
        <v>1.3660687078946319E-4</v>
      </c>
      <c r="L176" s="15">
        <f>MIN(D176:D177)</f>
        <v>7.9169881862618698</v>
      </c>
      <c r="M176" s="15">
        <f>MAX(D176:D177)</f>
        <v>7.9185178271742602</v>
      </c>
      <c r="N176" s="14">
        <f>M176-L176</f>
        <v>1.5296409123903842E-3</v>
      </c>
    </row>
    <row r="177" spans="1:14" ht="21" customHeight="1" x14ac:dyDescent="0.25">
      <c r="A177" s="14" t="s">
        <v>219</v>
      </c>
      <c r="B177" s="18">
        <v>44124</v>
      </c>
      <c r="D177" s="15">
        <v>7.9185178271742602</v>
      </c>
      <c r="E177" s="15">
        <v>7.7910625496787098</v>
      </c>
    </row>
    <row r="178" spans="1:14" ht="21" customHeight="1" x14ac:dyDescent="0.25">
      <c r="A178" s="14" t="s">
        <v>220</v>
      </c>
      <c r="B178" s="18">
        <v>44124</v>
      </c>
      <c r="D178" s="15">
        <v>7.9163987372545996</v>
      </c>
      <c r="E178" s="15">
        <v>7.7767419260336599</v>
      </c>
      <c r="G178" s="15">
        <f>AVERAGE(D178:D179)</f>
        <v>7.9164018860649001</v>
      </c>
      <c r="H178" s="14">
        <f>_xlfn.STDEV.S(D178:D179)</f>
        <v>4.4530902316816197E-6</v>
      </c>
      <c r="I178" s="14">
        <f>2*H178</f>
        <v>8.9061804633632394E-6</v>
      </c>
      <c r="J178" s="14">
        <f>H178/G178</f>
        <v>5.6251442205332128E-7</v>
      </c>
      <c r="K178" s="19">
        <f>J178</f>
        <v>5.6251442205332128E-7</v>
      </c>
      <c r="L178" s="15">
        <f>MIN(D178:D179)</f>
        <v>7.9163987372545996</v>
      </c>
      <c r="M178" s="15">
        <f>MAX(D178:D179)</f>
        <v>7.9164050348751998</v>
      </c>
      <c r="N178" s="14">
        <f>M178-L178</f>
        <v>6.2976206001152946E-6</v>
      </c>
    </row>
    <row r="179" spans="1:14" ht="21" customHeight="1" x14ac:dyDescent="0.25">
      <c r="A179" s="14" t="s">
        <v>221</v>
      </c>
      <c r="B179" s="18">
        <v>44124</v>
      </c>
      <c r="D179" s="15">
        <v>7.9164050348751998</v>
      </c>
      <c r="E179" s="15">
        <v>7.77674822365426</v>
      </c>
    </row>
    <row r="180" spans="1:14" ht="21" customHeight="1" x14ac:dyDescent="0.25">
      <c r="A180" s="14" t="s">
        <v>222</v>
      </c>
      <c r="B180" s="18">
        <v>44124</v>
      </c>
      <c r="D180" s="15">
        <v>7.9785195004651799</v>
      </c>
      <c r="E180" s="15">
        <v>7.85323673583241</v>
      </c>
      <c r="F180" s="16" t="s">
        <v>247</v>
      </c>
      <c r="G180" s="15">
        <f>AVERAGE(D180:D182)</f>
        <v>7.9891642894530124</v>
      </c>
      <c r="H180" s="14">
        <f>_xlfn.STDEV.S(D180:D182)</f>
        <v>6.9723395988015496E-2</v>
      </c>
      <c r="I180" s="14">
        <f>2*H180</f>
        <v>0.13944679197603099</v>
      </c>
      <c r="J180" s="14">
        <f>H180/G180</f>
        <v>8.727245236408724E-3</v>
      </c>
      <c r="K180" s="19">
        <f>J180</f>
        <v>8.727245236408724E-3</v>
      </c>
      <c r="L180" s="15">
        <f>MIN(D180:D181)</f>
        <v>7.9253754091890798</v>
      </c>
      <c r="M180" s="15">
        <f>MAX(D180:D181)</f>
        <v>7.9785195004651799</v>
      </c>
      <c r="N180" s="14">
        <f>M180-L180</f>
        <v>5.3144091276100092E-2</v>
      </c>
    </row>
    <row r="181" spans="1:14" ht="21" customHeight="1" x14ac:dyDescent="0.25">
      <c r="A181" s="14" t="s">
        <v>223</v>
      </c>
      <c r="B181" s="18">
        <v>44124</v>
      </c>
      <c r="D181" s="15">
        <v>7.9253754091890798</v>
      </c>
      <c r="E181" s="15">
        <v>7.8000926445563001</v>
      </c>
      <c r="F181" s="16" t="s">
        <v>247</v>
      </c>
    </row>
    <row r="182" spans="1:14" ht="21" customHeight="1" x14ac:dyDescent="0.25">
      <c r="A182" s="14" t="s">
        <v>226</v>
      </c>
      <c r="B182" s="18">
        <v>44130</v>
      </c>
      <c r="D182" s="15">
        <v>8.0635979587047792</v>
      </c>
      <c r="E182" s="15">
        <v>7.9383151940719996</v>
      </c>
      <c r="F182" s="16" t="s">
        <v>246</v>
      </c>
    </row>
    <row r="183" spans="1:14" ht="21" customHeight="1" x14ac:dyDescent="0.25">
      <c r="A183" s="14" t="s">
        <v>224</v>
      </c>
      <c r="B183" s="18">
        <v>44124</v>
      </c>
      <c r="D183" s="15">
        <v>8.0525965489034004</v>
      </c>
      <c r="E183" s="15">
        <v>7.86089245271185</v>
      </c>
    </row>
    <row r="184" spans="1:14" ht="21" customHeight="1" x14ac:dyDescent="0.25">
      <c r="A184" s="14" t="s">
        <v>226</v>
      </c>
      <c r="B184" s="18">
        <v>44130</v>
      </c>
      <c r="D184" s="15">
        <v>8.0635979587047792</v>
      </c>
      <c r="E184" s="15">
        <v>7.9383151940719996</v>
      </c>
      <c r="G184" s="15"/>
      <c r="K184" s="19"/>
      <c r="L184" s="15"/>
      <c r="M184" s="15"/>
    </row>
    <row r="185" spans="1:14" ht="21" customHeight="1" x14ac:dyDescent="0.25">
      <c r="A185" s="14" t="s">
        <v>227</v>
      </c>
      <c r="B185" s="18">
        <v>44130</v>
      </c>
      <c r="D185" s="15">
        <v>7.9432763056151803</v>
      </c>
      <c r="E185" s="15">
        <v>7.8185701296753702</v>
      </c>
      <c r="G185" s="15">
        <f>AVERAGE(D185:D186)</f>
        <v>7.9441268658156154</v>
      </c>
      <c r="H185" s="14">
        <f>_xlfn.STDEV.S(D185:D186)</f>
        <v>1.2028737710695655E-3</v>
      </c>
      <c r="I185" s="14">
        <f>2*H185</f>
        <v>2.4057475421391311E-3</v>
      </c>
      <c r="J185" s="14">
        <f>H185/G185</f>
        <v>1.5141673734411941E-4</v>
      </c>
      <c r="K185" s="19">
        <f>J185</f>
        <v>1.5141673734411941E-4</v>
      </c>
      <c r="L185" s="15">
        <f>MIN(D185:D186)</f>
        <v>7.9432763056151803</v>
      </c>
      <c r="M185" s="15">
        <f>MAX(D185:D186)</f>
        <v>7.9449774260160497</v>
      </c>
      <c r="N185" s="14">
        <f>M185-L185</f>
        <v>1.7011204008694492E-3</v>
      </c>
    </row>
    <row r="186" spans="1:14" ht="21" customHeight="1" x14ac:dyDescent="0.25">
      <c r="A186" s="14" t="s">
        <v>228</v>
      </c>
      <c r="B186" s="18">
        <v>44130</v>
      </c>
      <c r="D186" s="15">
        <v>7.9449774260160497</v>
      </c>
      <c r="E186" s="15">
        <v>7.8202712500762397</v>
      </c>
    </row>
    <row r="187" spans="1:14" ht="21" customHeight="1" x14ac:dyDescent="0.25">
      <c r="A187" s="14" t="s">
        <v>229</v>
      </c>
      <c r="B187" s="18">
        <v>44130</v>
      </c>
      <c r="D187" s="15">
        <v>7.96372400233947</v>
      </c>
      <c r="E187" s="15">
        <v>7.84495774935416</v>
      </c>
      <c r="G187" s="15">
        <f>AVERAGE(D187:D188)</f>
        <v>7.9782651410498353</v>
      </c>
      <c r="H187" s="14">
        <f>_xlfn.STDEV.S(D187:D188)</f>
        <v>2.0564275576546442E-2</v>
      </c>
      <c r="I187" s="14">
        <f>2*H187</f>
        <v>4.1128551153092885E-2</v>
      </c>
      <c r="J187" s="14">
        <f>H187/G187</f>
        <v>2.5775372481341794E-3</v>
      </c>
      <c r="K187" s="19">
        <f>J187</f>
        <v>2.5775372481341794E-3</v>
      </c>
      <c r="L187" s="15">
        <f>MIN(D187:D188)</f>
        <v>7.96372400233947</v>
      </c>
      <c r="M187" s="15">
        <f>MAX(D187:D188)</f>
        <v>7.9928062797601998</v>
      </c>
      <c r="N187" s="14">
        <f>M187-L187</f>
        <v>2.9082277420729774E-2</v>
      </c>
    </row>
    <row r="188" spans="1:14" ht="21" customHeight="1" x14ac:dyDescent="0.25">
      <c r="A188" s="14" t="s">
        <v>230</v>
      </c>
      <c r="B188" s="18">
        <v>44130</v>
      </c>
      <c r="D188" s="15">
        <v>7.9928062797601998</v>
      </c>
      <c r="E188" s="15">
        <v>7.87404002677488</v>
      </c>
    </row>
    <row r="189" spans="1:14" ht="21" customHeight="1" x14ac:dyDescent="0.25">
      <c r="A189" s="14" t="s">
        <v>231</v>
      </c>
      <c r="B189" s="18">
        <v>44130</v>
      </c>
      <c r="D189" s="15">
        <v>8.0136910809783899</v>
      </c>
      <c r="E189" s="15">
        <v>7.87384793120167</v>
      </c>
      <c r="G189" s="15">
        <f>AVERAGE(D189:D190)</f>
        <v>8.0003262029019897</v>
      </c>
      <c r="H189" s="14">
        <f>_xlfn.STDEV.S(D189:D190)</f>
        <v>1.8900791835107362E-2</v>
      </c>
      <c r="I189" s="14">
        <f>2*H189</f>
        <v>3.7801583670214724E-2</v>
      </c>
      <c r="J189" s="14">
        <f>H189/G189</f>
        <v>2.3625026474859744E-3</v>
      </c>
      <c r="K189" s="19">
        <f>J189</f>
        <v>2.3625026474859744E-3</v>
      </c>
      <c r="L189" s="15">
        <f>MIN(D189:D190)</f>
        <v>7.9869613248255904</v>
      </c>
      <c r="M189" s="15">
        <f>MAX(D189:D190)</f>
        <v>8.0136910809783899</v>
      </c>
      <c r="N189" s="14">
        <f>M189-L189</f>
        <v>2.6729756152799489E-2</v>
      </c>
    </row>
    <row r="190" spans="1:14" ht="21" customHeight="1" x14ac:dyDescent="0.25">
      <c r="A190" s="14" t="s">
        <v>232</v>
      </c>
      <c r="B190" s="18">
        <v>44130</v>
      </c>
      <c r="D190" s="15">
        <v>7.9869613248255904</v>
      </c>
      <c r="E190" s="15">
        <v>7.8471181750488697</v>
      </c>
    </row>
    <row r="191" spans="1:14" ht="21" customHeight="1" x14ac:dyDescent="0.25">
      <c r="A191" s="14" t="s">
        <v>233</v>
      </c>
      <c r="B191" s="18">
        <v>44130</v>
      </c>
      <c r="D191" s="15">
        <v>7.8983132390663604</v>
      </c>
      <c r="E191" s="15">
        <v>7.7759694384276496</v>
      </c>
      <c r="G191" s="15">
        <f>AVERAGE(D191:D192)</f>
        <v>7.9010076725656653</v>
      </c>
      <c r="H191" s="14">
        <f>_xlfn.STDEV.S(D191:D192)</f>
        <v>3.8105043976293463E-3</v>
      </c>
      <c r="I191" s="14">
        <f>2*H191</f>
        <v>7.6210087952586925E-3</v>
      </c>
      <c r="J191" s="14">
        <f>H191/G191</f>
        <v>4.8228081221340913E-4</v>
      </c>
      <c r="K191" s="19">
        <f>J191</f>
        <v>4.8228081221340913E-4</v>
      </c>
      <c r="L191" s="15">
        <f>MIN(D191:D192)</f>
        <v>7.8983132390663604</v>
      </c>
      <c r="M191" s="15">
        <f>MAX(D191:D192)</f>
        <v>7.9037021060649701</v>
      </c>
      <c r="N191" s="14">
        <f>M191-L191</f>
        <v>5.3888669986097426E-3</v>
      </c>
    </row>
    <row r="192" spans="1:14" ht="21" customHeight="1" x14ac:dyDescent="0.25">
      <c r="A192" s="14" t="s">
        <v>234</v>
      </c>
      <c r="B192" s="18">
        <v>44130</v>
      </c>
      <c r="D192" s="15">
        <v>7.9037021060649701</v>
      </c>
      <c r="E192" s="15">
        <v>7.7813583054262701</v>
      </c>
    </row>
    <row r="193" spans="1:14" ht="21" customHeight="1" x14ac:dyDescent="0.25">
      <c r="A193" s="14" t="s">
        <v>248</v>
      </c>
      <c r="B193" s="18">
        <v>44131</v>
      </c>
      <c r="D193" s="15">
        <v>7.9211319319910203</v>
      </c>
      <c r="E193" s="15">
        <v>7.7597015086622596</v>
      </c>
      <c r="G193" s="15">
        <f>AVERAGE(D193:D194)</f>
        <v>7.9197268000664458</v>
      </c>
      <c r="H193" s="14">
        <f>_xlfn.STDEV.S(D193:D194)</f>
        <v>1.9871566246572616E-3</v>
      </c>
      <c r="I193" s="14">
        <f>2*H193</f>
        <v>3.9743132493145232E-3</v>
      </c>
      <c r="J193" s="14">
        <f>H193/G193</f>
        <v>2.5091226942835826E-4</v>
      </c>
      <c r="K193" s="19">
        <f>J193</f>
        <v>2.5091226942835826E-4</v>
      </c>
      <c r="L193" s="15">
        <f>MIN(D193:D194)</f>
        <v>7.9183216681418704</v>
      </c>
      <c r="M193" s="15">
        <f>MAX(D193:D194)</f>
        <v>7.9211319319910203</v>
      </c>
      <c r="N193" s="14">
        <f>M193-L193</f>
        <v>2.8102638491498411E-3</v>
      </c>
    </row>
    <row r="194" spans="1:14" ht="21" customHeight="1" x14ac:dyDescent="0.25">
      <c r="A194" s="14" t="s">
        <v>249</v>
      </c>
      <c r="B194" s="18">
        <v>44131</v>
      </c>
      <c r="D194" s="15">
        <v>7.9183216681418704</v>
      </c>
      <c r="E194" s="15">
        <v>7.7568912448131098</v>
      </c>
    </row>
    <row r="195" spans="1:14" ht="21" customHeight="1" x14ac:dyDescent="0.25">
      <c r="A195" s="14" t="s">
        <v>250</v>
      </c>
      <c r="B195" s="18">
        <v>44131</v>
      </c>
      <c r="D195" s="15">
        <v>7.9860871993993996</v>
      </c>
      <c r="E195" s="15">
        <v>7.8714816124707099</v>
      </c>
      <c r="G195" s="15">
        <f>AVERAGE(D195:D196)</f>
        <v>7.9870414270300802</v>
      </c>
      <c r="H195" s="14">
        <f>_xlfn.STDEV.S(D195:D196)</f>
        <v>1.3494816568990901E-3</v>
      </c>
      <c r="I195" s="14">
        <f>2*H195</f>
        <v>2.6989633137981801E-3</v>
      </c>
      <c r="J195" s="14">
        <f>H195/G195</f>
        <v>1.6895889037611822E-4</v>
      </c>
      <c r="K195" s="19">
        <f>J195</f>
        <v>1.6895889037611822E-4</v>
      </c>
      <c r="L195" s="15">
        <f>MIN(D195:D196)</f>
        <v>7.9860871993993996</v>
      </c>
      <c r="M195" s="15">
        <f>MAX(D195:D196)</f>
        <v>7.98799565466076</v>
      </c>
      <c r="N195" s="14">
        <f>M195-L195</f>
        <v>1.9084552613604089E-3</v>
      </c>
    </row>
    <row r="196" spans="1:14" ht="21" customHeight="1" x14ac:dyDescent="0.25">
      <c r="A196" s="14" t="s">
        <v>251</v>
      </c>
      <c r="B196" s="18">
        <v>44131</v>
      </c>
      <c r="D196" s="15">
        <v>7.98799565466076</v>
      </c>
      <c r="E196" s="15">
        <v>7.8733900677320703</v>
      </c>
    </row>
    <row r="197" spans="1:14" ht="21" customHeight="1" x14ac:dyDescent="0.25">
      <c r="A197" s="14" t="s">
        <v>252</v>
      </c>
      <c r="B197" s="18">
        <v>44131</v>
      </c>
      <c r="D197" s="15">
        <v>7.86884568909064</v>
      </c>
      <c r="E197" s="15">
        <v>7.7243131609270304</v>
      </c>
      <c r="G197" s="15">
        <f>AVERAGE(D197:D198)</f>
        <v>7.8698880182128406</v>
      </c>
      <c r="H197" s="14">
        <f>_xlfn.STDEV.S(D197:D198)</f>
        <v>1.4740759810718915E-3</v>
      </c>
      <c r="I197" s="14">
        <f>2*H197</f>
        <v>2.948151962143783E-3</v>
      </c>
      <c r="J197" s="14">
        <f>H197/G197</f>
        <v>1.873058393792288E-4</v>
      </c>
      <c r="K197" s="19">
        <f>J197</f>
        <v>1.873058393792288E-4</v>
      </c>
      <c r="L197" s="15">
        <f>MIN(D197:D198)</f>
        <v>7.86884568909064</v>
      </c>
      <c r="M197" s="15">
        <f>MAX(D197:D198)</f>
        <v>7.8709303473350403</v>
      </c>
      <c r="N197" s="14">
        <f>M197-L197</f>
        <v>2.0846582444002948E-3</v>
      </c>
    </row>
    <row r="198" spans="1:14" ht="21" customHeight="1" x14ac:dyDescent="0.25">
      <c r="A198" s="14" t="s">
        <v>253</v>
      </c>
      <c r="B198" s="18">
        <v>44131</v>
      </c>
      <c r="D198" s="15">
        <v>7.8709303473350403</v>
      </c>
      <c r="E198" s="15">
        <v>7.7263978191714298</v>
      </c>
    </row>
    <row r="199" spans="1:14" ht="21" customHeight="1" x14ac:dyDescent="0.25">
      <c r="A199" s="14" t="s">
        <v>254</v>
      </c>
      <c r="B199" s="18">
        <v>44131</v>
      </c>
      <c r="D199" s="15">
        <v>7.9198172184166502</v>
      </c>
      <c r="E199" s="15">
        <v>7.75917334810645</v>
      </c>
      <c r="G199" s="15">
        <f>AVERAGE(D199:D200)</f>
        <v>7.9214741463763954</v>
      </c>
      <c r="H199" s="14">
        <f>_xlfn.STDEV.S(D199:D200)</f>
        <v>2.3432499925461403E-3</v>
      </c>
      <c r="I199" s="14">
        <f>2*H199</f>
        <v>4.6864999850922805E-3</v>
      </c>
      <c r="J199" s="14">
        <f>H199/G199</f>
        <v>2.9580983908380717E-4</v>
      </c>
      <c r="K199" s="19">
        <f>J199</f>
        <v>2.9580983908380717E-4</v>
      </c>
      <c r="L199" s="15">
        <f>MIN(D199:D200)</f>
        <v>7.9198172184166502</v>
      </c>
      <c r="M199" s="15">
        <f>MAX(D199:D200)</f>
        <v>7.9231310743361396</v>
      </c>
      <c r="N199" s="14">
        <f>M199-L199</f>
        <v>3.3138559194894057E-3</v>
      </c>
    </row>
    <row r="200" spans="1:14" ht="21" customHeight="1" x14ac:dyDescent="0.25">
      <c r="A200" s="14" t="s">
        <v>255</v>
      </c>
      <c r="B200" s="18">
        <v>44131</v>
      </c>
      <c r="D200" s="15">
        <v>7.9231310743361396</v>
      </c>
      <c r="E200" s="15">
        <v>7.7624872040259403</v>
      </c>
    </row>
    <row r="201" spans="1:14" ht="21" customHeight="1" x14ac:dyDescent="0.25">
      <c r="A201" s="14" t="s">
        <v>265</v>
      </c>
      <c r="B201" s="18">
        <v>44131</v>
      </c>
      <c r="D201" s="15">
        <v>7.8982757431563897</v>
      </c>
      <c r="E201" s="15">
        <v>7.7065716469648402</v>
      </c>
    </row>
    <row r="202" spans="1:14" ht="21" customHeight="1" x14ac:dyDescent="0.25">
      <c r="A202" s="14" t="s">
        <v>256</v>
      </c>
      <c r="B202" s="18">
        <v>44131</v>
      </c>
      <c r="D202" s="15">
        <v>7.8691836248297697</v>
      </c>
      <c r="E202" s="15">
        <v>7.7270425068701396</v>
      </c>
      <c r="G202" s="15">
        <f>AVERAGE(D202:D203)</f>
        <v>7.8704157120809644</v>
      </c>
      <c r="H202" s="14">
        <f>_xlfn.STDEV.S(D202:D203)</f>
        <v>1.7424345006670369E-3</v>
      </c>
      <c r="I202" s="14">
        <f>2*H202</f>
        <v>3.4848690013340737E-3</v>
      </c>
      <c r="J202" s="14">
        <f>H202/G202</f>
        <v>2.2139040228744554E-4</v>
      </c>
      <c r="K202" s="19">
        <f>J202</f>
        <v>2.2139040228744554E-4</v>
      </c>
      <c r="L202" s="15">
        <f>MIN(D202:D203)</f>
        <v>7.8691836248297697</v>
      </c>
      <c r="M202" s="15">
        <f>MAX(D202:D203)</f>
        <v>7.8716477993321599</v>
      </c>
      <c r="N202" s="14">
        <f>M202-L202</f>
        <v>2.4641745023901152E-3</v>
      </c>
    </row>
    <row r="203" spans="1:14" ht="21" customHeight="1" x14ac:dyDescent="0.25">
      <c r="A203" s="14" t="s">
        <v>257</v>
      </c>
      <c r="B203" s="18">
        <v>44131</v>
      </c>
      <c r="D203" s="15">
        <v>7.8716477993321599</v>
      </c>
      <c r="E203" s="15">
        <v>7.7295066813725404</v>
      </c>
    </row>
    <row r="204" spans="1:14" ht="21" customHeight="1" x14ac:dyDescent="0.25">
      <c r="A204" s="14" t="s">
        <v>258</v>
      </c>
      <c r="B204" s="18">
        <v>44131</v>
      </c>
      <c r="D204" s="15">
        <v>7.8689860253677297</v>
      </c>
      <c r="E204" s="15">
        <v>7.71172636812231</v>
      </c>
      <c r="G204" s="15">
        <f>AVERAGE(D204:D205)</f>
        <v>7.8699042455268753</v>
      </c>
      <c r="H204" s="14">
        <f>_xlfn.STDEV.S(D204:D205)</f>
        <v>1.2985594023073978E-3</v>
      </c>
      <c r="I204" s="14">
        <f>2*H204</f>
        <v>2.5971188046147956E-3</v>
      </c>
      <c r="J204" s="14">
        <f>H204/G204</f>
        <v>1.6500320230013952E-4</v>
      </c>
      <c r="K204" s="19">
        <f>J204</f>
        <v>1.6500320230013952E-4</v>
      </c>
      <c r="L204" s="15">
        <f>MIN(D204:D205)</f>
        <v>7.8689860253677297</v>
      </c>
      <c r="M204" s="15">
        <f>MAX(D204:D205)</f>
        <v>7.87082246568602</v>
      </c>
      <c r="N204" s="14">
        <f>M204-L204</f>
        <v>1.8364403182902223E-3</v>
      </c>
    </row>
    <row r="205" spans="1:14" ht="21" customHeight="1" x14ac:dyDescent="0.25">
      <c r="A205" s="14" t="s">
        <v>259</v>
      </c>
      <c r="B205" s="18">
        <v>44131</v>
      </c>
      <c r="D205" s="15">
        <v>7.87082246568602</v>
      </c>
      <c r="E205" s="15">
        <v>7.7135628084406003</v>
      </c>
    </row>
    <row r="206" spans="1:14" ht="21" customHeight="1" x14ac:dyDescent="0.25">
      <c r="A206" s="14" t="s">
        <v>260</v>
      </c>
      <c r="B206" s="18">
        <v>44131</v>
      </c>
      <c r="D206" s="15">
        <v>7.9288492929140801</v>
      </c>
      <c r="E206" s="15">
        <v>7.7783463018246604</v>
      </c>
      <c r="G206" s="15">
        <f>AVERAGE(D206:D207)</f>
        <v>7.9324195417514201</v>
      </c>
      <c r="H206" s="14">
        <f>_xlfn.STDEV.S(D206:D207)</f>
        <v>5.0490943268128863E-3</v>
      </c>
      <c r="I206" s="14">
        <f>2*H206</f>
        <v>1.0098188653625773E-2</v>
      </c>
      <c r="J206" s="14">
        <f>H206/G206</f>
        <v>6.3651377744678437E-4</v>
      </c>
      <c r="K206" s="19">
        <f>J206</f>
        <v>6.3651377744678437E-4</v>
      </c>
      <c r="L206" s="15">
        <f>MIN(D206:D207)</f>
        <v>7.9288492929140801</v>
      </c>
      <c r="M206" s="15">
        <f>MAX(D206:D207)</f>
        <v>7.93598979058876</v>
      </c>
      <c r="N206" s="14">
        <f>M206-L206</f>
        <v>7.1404976746798354E-3</v>
      </c>
    </row>
    <row r="207" spans="1:14" ht="21" customHeight="1" x14ac:dyDescent="0.25">
      <c r="A207" s="14" t="s">
        <v>261</v>
      </c>
      <c r="B207" s="18">
        <v>44131</v>
      </c>
      <c r="D207" s="15">
        <v>7.93598979058876</v>
      </c>
      <c r="E207" s="15">
        <v>7.78548679949935</v>
      </c>
    </row>
    <row r="208" spans="1:14" ht="21" customHeight="1" x14ac:dyDescent="0.25">
      <c r="A208" s="14" t="s">
        <v>262</v>
      </c>
      <c r="B208" s="18">
        <v>44131</v>
      </c>
      <c r="D208" s="15">
        <v>8.0031410607251008</v>
      </c>
      <c r="E208" s="15">
        <v>7.9100806124638297</v>
      </c>
      <c r="G208" s="15">
        <f>AVERAGE(D208:D209)</f>
        <v>8.0039224352622451</v>
      </c>
      <c r="H208" s="14">
        <f>_xlfn.STDEV.S(D208:D209)</f>
        <v>1.1050304677225117E-3</v>
      </c>
      <c r="I208" s="14">
        <f>2*H208</f>
        <v>2.2100609354450233E-3</v>
      </c>
      <c r="J208" s="14">
        <f>H208/G208</f>
        <v>1.3806111649135514E-4</v>
      </c>
      <c r="K208" s="19">
        <f>J208</f>
        <v>1.3806111649135514E-4</v>
      </c>
      <c r="L208" s="15">
        <f>MIN(D208:D209)</f>
        <v>8.0031410607251008</v>
      </c>
      <c r="M208" s="15">
        <f>MAX(D208:D209)</f>
        <v>8.0047038097993894</v>
      </c>
      <c r="N208" s="14">
        <f>M208-L208</f>
        <v>1.5627490742886607E-3</v>
      </c>
    </row>
    <row r="209" spans="1:14" ht="21" customHeight="1" x14ac:dyDescent="0.25">
      <c r="A209" s="14" t="s">
        <v>263</v>
      </c>
      <c r="B209" s="18">
        <v>44131</v>
      </c>
      <c r="D209" s="15">
        <v>8.0047038097993894</v>
      </c>
      <c r="E209" s="15">
        <v>7.9116433615381201</v>
      </c>
    </row>
    <row r="210" spans="1:14" ht="21" customHeight="1" x14ac:dyDescent="0.25">
      <c r="A210" s="14" t="s">
        <v>264</v>
      </c>
      <c r="B210" s="18">
        <v>44131</v>
      </c>
      <c r="D210" s="15">
        <v>7.9127462773173498</v>
      </c>
      <c r="E210" s="15">
        <v>7.7210421811258003</v>
      </c>
    </row>
    <row r="211" spans="1:14" ht="30" x14ac:dyDescent="0.25">
      <c r="A211" s="14" t="s">
        <v>266</v>
      </c>
      <c r="B211" s="18">
        <v>44138</v>
      </c>
      <c r="D211" s="15">
        <v>5.86528171803538</v>
      </c>
      <c r="E211" s="15">
        <v>5.7511243200634601</v>
      </c>
      <c r="F211" s="16" t="s">
        <v>275</v>
      </c>
      <c r="G211" s="15">
        <f>AVERAGE(D211:D212)</f>
        <v>5.9579989565233955</v>
      </c>
      <c r="H211" s="14">
        <f>_xlfn.STDEV.S(D211:D212)</f>
        <v>0.13112197613553161</v>
      </c>
      <c r="I211" s="14">
        <f>2*H211</f>
        <v>0.26224395227106323</v>
      </c>
      <c r="J211" s="14">
        <f>H211/G211</f>
        <v>2.2007720560603079E-2</v>
      </c>
      <c r="K211" s="19">
        <f>J211</f>
        <v>2.2007720560603079E-2</v>
      </c>
      <c r="L211" s="15">
        <f>MIN(D211:D212)</f>
        <v>5.86528171803538</v>
      </c>
      <c r="M211" s="15">
        <f>MAX(D211:D212)</f>
        <v>6.0507161950114101</v>
      </c>
      <c r="N211" s="14">
        <f>M211-L211</f>
        <v>0.1854344769760301</v>
      </c>
    </row>
    <row r="212" spans="1:14" ht="30" x14ac:dyDescent="0.25">
      <c r="A212" s="14" t="s">
        <v>267</v>
      </c>
      <c r="B212" s="18">
        <v>44138</v>
      </c>
      <c r="D212" s="15">
        <v>6.0507161950114101</v>
      </c>
      <c r="E212" s="15">
        <v>5.9365587970394902</v>
      </c>
      <c r="F212" s="16" t="s">
        <v>275</v>
      </c>
    </row>
    <row r="213" spans="1:14" ht="30" x14ac:dyDescent="0.25">
      <c r="A213" s="14" t="s">
        <v>268</v>
      </c>
      <c r="B213" s="18">
        <v>44138</v>
      </c>
      <c r="D213" s="15">
        <v>5.9520855599466103</v>
      </c>
      <c r="E213" s="15">
        <v>5.8095869664731401</v>
      </c>
      <c r="F213" s="16" t="s">
        <v>275</v>
      </c>
      <c r="G213" s="15">
        <f>AVERAGE(D213:D214)</f>
        <v>5.8542420728210605</v>
      </c>
      <c r="H213" s="14">
        <f>_xlfn.STDEV.S(D213:D214)</f>
        <v>0.13837158648283046</v>
      </c>
      <c r="I213" s="14">
        <f>2*H213</f>
        <v>0.27674317296566092</v>
      </c>
      <c r="J213" s="14">
        <f>H213/G213</f>
        <v>2.3636123132870644E-2</v>
      </c>
      <c r="K213" s="19">
        <f>J213</f>
        <v>2.3636123132870644E-2</v>
      </c>
      <c r="L213" s="15">
        <f>MIN(D213:D214)</f>
        <v>5.7563985856955098</v>
      </c>
      <c r="M213" s="15">
        <f>MAX(D213:D214)</f>
        <v>5.9520855599466103</v>
      </c>
      <c r="N213" s="14">
        <f>M213-L213</f>
        <v>0.19568697425110049</v>
      </c>
    </row>
    <row r="214" spans="1:14" ht="30" x14ac:dyDescent="0.25">
      <c r="A214" s="14" t="s">
        <v>269</v>
      </c>
      <c r="B214" s="18">
        <v>44138</v>
      </c>
      <c r="D214" s="15">
        <v>5.7563985856955098</v>
      </c>
      <c r="E214" s="15">
        <v>5.6138999922220298</v>
      </c>
      <c r="F214" s="16" t="s">
        <v>275</v>
      </c>
    </row>
    <row r="215" spans="1:14" ht="30" x14ac:dyDescent="0.25">
      <c r="A215" s="14" t="s">
        <v>270</v>
      </c>
      <c r="B215" s="18">
        <v>44138</v>
      </c>
      <c r="D215" s="15">
        <v>5.9007816269326003</v>
      </c>
      <c r="E215" s="15">
        <v>5.7977627439042001</v>
      </c>
      <c r="F215" s="16" t="s">
        <v>275</v>
      </c>
      <c r="G215" s="15">
        <f>AVERAGE(D215:D216)</f>
        <v>5.9191266452383502</v>
      </c>
      <c r="H215" s="14">
        <f>_xlfn.STDEV.S(D215:D216)</f>
        <v>2.5943773689974151E-2</v>
      </c>
      <c r="I215" s="14">
        <f>2*H215</f>
        <v>5.1887547379948301E-2</v>
      </c>
      <c r="J215" s="14">
        <f>H215/G215</f>
        <v>4.3830408174903059E-3</v>
      </c>
      <c r="K215" s="19">
        <f>J215</f>
        <v>4.3830408174903059E-3</v>
      </c>
      <c r="L215" s="15">
        <f>MIN(D215:D216)</f>
        <v>5.9007816269326003</v>
      </c>
      <c r="M215" s="15">
        <f>MAX(D215:D216)</f>
        <v>5.9374716635441001</v>
      </c>
      <c r="N215" s="14">
        <f>M215-L215</f>
        <v>3.6690036611499721E-2</v>
      </c>
    </row>
    <row r="216" spans="1:14" ht="30" x14ac:dyDescent="0.25">
      <c r="A216" s="14" t="s">
        <v>271</v>
      </c>
      <c r="B216" s="18">
        <v>44138</v>
      </c>
      <c r="D216" s="15">
        <v>5.9374716635441001</v>
      </c>
      <c r="E216" s="15">
        <v>5.8344527805157096</v>
      </c>
      <c r="F216" s="16" t="s">
        <v>275</v>
      </c>
    </row>
    <row r="217" spans="1:14" ht="30" x14ac:dyDescent="0.25">
      <c r="A217" s="14" t="s">
        <v>272</v>
      </c>
      <c r="B217" s="18">
        <v>44138</v>
      </c>
      <c r="D217" s="15">
        <v>5.9263948929532901</v>
      </c>
      <c r="E217" s="15">
        <v>5.8359057516639998</v>
      </c>
      <c r="F217" s="16" t="s">
        <v>275</v>
      </c>
      <c r="G217" s="15">
        <f>AVERAGE(D217:D218)</f>
        <v>5.9118084186839601</v>
      </c>
      <c r="H217" s="14">
        <f>_xlfn.STDEV.S(D217:D218)</f>
        <v>2.0628389738892694E-2</v>
      </c>
      <c r="I217" s="14">
        <f>2*H217</f>
        <v>4.1256779477785388E-2</v>
      </c>
      <c r="J217" s="14">
        <f>H217/G217</f>
        <v>3.4893535578212837E-3</v>
      </c>
      <c r="K217" s="19">
        <f>J217</f>
        <v>3.4893535578212837E-3</v>
      </c>
      <c r="L217" s="15">
        <f>MIN(D217:D218)</f>
        <v>5.8972219444146301</v>
      </c>
      <c r="M217" s="15">
        <f>MAX(D217:D218)</f>
        <v>5.9263948929532901</v>
      </c>
      <c r="N217" s="14">
        <f>M217-L217</f>
        <v>2.9172948538660037E-2</v>
      </c>
    </row>
    <row r="218" spans="1:14" ht="30" x14ac:dyDescent="0.25">
      <c r="A218" s="14" t="s">
        <v>273</v>
      </c>
      <c r="B218" s="18">
        <v>44138</v>
      </c>
      <c r="D218" s="15">
        <v>5.8972219444146301</v>
      </c>
      <c r="E218" s="15">
        <v>5.8067328031253398</v>
      </c>
      <c r="F218" s="16" t="s">
        <v>275</v>
      </c>
    </row>
    <row r="219" spans="1:14" ht="30" x14ac:dyDescent="0.25">
      <c r="A219" s="14" t="s">
        <v>274</v>
      </c>
      <c r="B219" s="18">
        <v>44138</v>
      </c>
      <c r="D219" s="15">
        <v>5.9746032221841796</v>
      </c>
      <c r="E219" s="15">
        <v>5.7828991259926301</v>
      </c>
      <c r="F219" s="16" t="s">
        <v>275</v>
      </c>
    </row>
    <row r="220" spans="1:14" ht="30" x14ac:dyDescent="0.25">
      <c r="A220" s="14" t="s">
        <v>276</v>
      </c>
      <c r="B220" s="18">
        <v>44138</v>
      </c>
      <c r="D220" s="15">
        <v>5.8944447626812497</v>
      </c>
      <c r="E220" s="15">
        <v>5.7875348110248703</v>
      </c>
      <c r="F220" s="16" t="s">
        <v>275</v>
      </c>
      <c r="G220" s="15">
        <f>AVERAGE(D220:D221)</f>
        <v>5.9303735556219355</v>
      </c>
      <c r="H220" s="14">
        <f>_xlfn.STDEV.S(D220:D221)</f>
        <v>5.0810986256411859E-2</v>
      </c>
      <c r="I220" s="14">
        <f>2*H220</f>
        <v>0.10162197251282372</v>
      </c>
      <c r="J220" s="14">
        <f>H220/G220</f>
        <v>8.5679233828775507E-3</v>
      </c>
      <c r="K220" s="19">
        <f>J220</f>
        <v>8.5679233828775507E-3</v>
      </c>
      <c r="L220" s="15">
        <f>MIN(D220:D221)</f>
        <v>5.8944447626812497</v>
      </c>
      <c r="M220" s="15">
        <f>MAX(D220:D221)</f>
        <v>5.9663023485626203</v>
      </c>
      <c r="N220" s="14">
        <f>M220-L220</f>
        <v>7.1857585881370589E-2</v>
      </c>
    </row>
    <row r="221" spans="1:14" ht="30" x14ac:dyDescent="0.25">
      <c r="A221" s="14" t="s">
        <v>277</v>
      </c>
      <c r="B221" s="18">
        <v>44138</v>
      </c>
      <c r="D221" s="15">
        <v>5.9663023485626203</v>
      </c>
      <c r="E221" s="15">
        <v>5.8593923969062498</v>
      </c>
      <c r="F221" s="16" t="s">
        <v>275</v>
      </c>
    </row>
    <row r="222" spans="1:14" ht="30" x14ac:dyDescent="0.25">
      <c r="A222" s="14" t="s">
        <v>278</v>
      </c>
      <c r="B222" s="18">
        <v>44138</v>
      </c>
      <c r="D222" s="15">
        <v>5.9504969680725104</v>
      </c>
      <c r="E222" s="15">
        <v>5.8637971331942902</v>
      </c>
      <c r="F222" s="16" t="s">
        <v>275</v>
      </c>
      <c r="G222" s="15">
        <f>AVERAGE(D222:D223)</f>
        <v>5.9794207667379151</v>
      </c>
      <c r="H222" s="14">
        <f>_xlfn.STDEV.S(D222:D223)</f>
        <v>4.0904428347964199E-2</v>
      </c>
      <c r="I222" s="14">
        <f>2*H222</f>
        <v>8.1808856695928397E-2</v>
      </c>
      <c r="J222" s="14">
        <f>H222/G222</f>
        <v>6.8408680278039188E-3</v>
      </c>
      <c r="K222" s="19">
        <f>J222</f>
        <v>6.8408680278039188E-3</v>
      </c>
      <c r="L222" s="15">
        <f>MIN(D222:D223)</f>
        <v>5.9504969680725104</v>
      </c>
      <c r="M222" s="15">
        <f>MAX(D222:D223)</f>
        <v>6.0083445654033198</v>
      </c>
      <c r="N222" s="14">
        <f>M222-L222</f>
        <v>5.7847597330809464E-2</v>
      </c>
    </row>
    <row r="223" spans="1:14" ht="30" x14ac:dyDescent="0.25">
      <c r="A223" s="14" t="s">
        <v>279</v>
      </c>
      <c r="B223" s="18">
        <v>44138</v>
      </c>
      <c r="D223" s="15">
        <v>6.0083445654033198</v>
      </c>
      <c r="E223" s="15">
        <v>5.9216447305250997</v>
      </c>
      <c r="F223" s="16" t="s">
        <v>275</v>
      </c>
    </row>
    <row r="224" spans="1:14" ht="30" x14ac:dyDescent="0.25">
      <c r="A224" s="14" t="s">
        <v>280</v>
      </c>
      <c r="B224" s="18">
        <v>44138</v>
      </c>
      <c r="D224" s="15">
        <v>5.9323787708119102</v>
      </c>
      <c r="E224" s="15">
        <v>5.8308935413871303</v>
      </c>
      <c r="F224" s="16" t="s">
        <v>275</v>
      </c>
      <c r="G224" s="15">
        <f>AVERAGE(D224:D225)</f>
        <v>5.82428931945448</v>
      </c>
      <c r="H224" s="14">
        <f>_xlfn.STDEV.S(D224:D225)</f>
        <v>0.15286156805914475</v>
      </c>
      <c r="I224" s="14">
        <f>2*H224</f>
        <v>0.3057231361182895</v>
      </c>
      <c r="J224" s="14">
        <f>H224/G224</f>
        <v>2.6245531372995429E-2</v>
      </c>
      <c r="K224" s="19">
        <f>J224</f>
        <v>2.6245531372995429E-2</v>
      </c>
      <c r="L224" s="15">
        <f>MIN(D224:D225)</f>
        <v>5.7161998680970498</v>
      </c>
      <c r="M224" s="15">
        <f>MAX(D224:D225)</f>
        <v>5.9323787708119102</v>
      </c>
      <c r="N224" s="14">
        <f>M224-L224</f>
        <v>0.2161789027148604</v>
      </c>
    </row>
    <row r="225" spans="1:14" ht="30" x14ac:dyDescent="0.25">
      <c r="A225" s="14" t="s">
        <v>281</v>
      </c>
      <c r="B225" s="18">
        <v>44138</v>
      </c>
      <c r="D225" s="15">
        <v>5.7161998680970498</v>
      </c>
      <c r="E225" s="15">
        <v>5.6147146386722699</v>
      </c>
      <c r="F225" s="16" t="s">
        <v>275</v>
      </c>
    </row>
    <row r="226" spans="1:14" ht="30" x14ac:dyDescent="0.25">
      <c r="A226" s="14" t="s">
        <v>282</v>
      </c>
      <c r="B226" s="18">
        <v>44138</v>
      </c>
      <c r="D226" s="15">
        <v>5.9199354581848302</v>
      </c>
      <c r="E226" s="15">
        <v>5.8198791673243004</v>
      </c>
      <c r="F226" s="16" t="s">
        <v>275</v>
      </c>
      <c r="G226" s="15">
        <f>AVERAGE(D226:D227)</f>
        <v>5.9006965333987154</v>
      </c>
      <c r="H226" s="14">
        <f>_xlfn.STDEV.S(D226:D227)</f>
        <v>2.7207948358000195E-2</v>
      </c>
      <c r="I226" s="14">
        <f>2*H226</f>
        <v>5.4415896716000389E-2</v>
      </c>
      <c r="J226" s="14">
        <f>H226/G226</f>
        <v>4.6109723155562474E-3</v>
      </c>
      <c r="K226" s="19">
        <f>J226</f>
        <v>4.6109723155562474E-3</v>
      </c>
      <c r="L226" s="15">
        <f>MIN(D226:D227)</f>
        <v>5.8814576086125996</v>
      </c>
      <c r="M226" s="15">
        <f>MAX(D226:D227)</f>
        <v>5.9199354581848302</v>
      </c>
      <c r="N226" s="14">
        <f>M226-L226</f>
        <v>3.847784957223066E-2</v>
      </c>
    </row>
    <row r="227" spans="1:14" ht="30" x14ac:dyDescent="0.25">
      <c r="A227" s="14" t="s">
        <v>283</v>
      </c>
      <c r="B227" s="18">
        <v>44138</v>
      </c>
      <c r="D227" s="15">
        <v>5.8814576086125996</v>
      </c>
      <c r="E227" s="15">
        <v>5.78140131775206</v>
      </c>
      <c r="F227" s="16" t="s">
        <v>275</v>
      </c>
    </row>
    <row r="228" spans="1:14" ht="30" x14ac:dyDescent="0.25">
      <c r="A228" s="14" t="s">
        <v>284</v>
      </c>
      <c r="B228" s="18">
        <v>44138</v>
      </c>
      <c r="D228" s="15">
        <v>6.0318582860140602</v>
      </c>
      <c r="E228" s="15">
        <v>5.8401541898225098</v>
      </c>
      <c r="F228" s="16" t="s">
        <v>275</v>
      </c>
    </row>
    <row r="229" spans="1:14" ht="21" customHeight="1" x14ac:dyDescent="0.25">
      <c r="A229" s="14" t="s">
        <v>285</v>
      </c>
      <c r="B229" s="18">
        <v>44144</v>
      </c>
      <c r="D229" s="15">
        <v>7.9630303411878298</v>
      </c>
      <c r="E229" s="15">
        <v>7.7713262449962803</v>
      </c>
      <c r="G229" s="15">
        <f>AVERAGE(D229:D230)</f>
        <v>7.9169510651725901</v>
      </c>
      <c r="H229" s="14">
        <f>_xlfn.STDEV.S(D229:D230)</f>
        <v>6.5165937085085335E-2</v>
      </c>
      <c r="I229" s="14">
        <f>2*H229</f>
        <v>0.13033187417017067</v>
      </c>
      <c r="J229" s="14">
        <f>H229/G229</f>
        <v>8.2311910922067463E-3</v>
      </c>
      <c r="K229" s="19">
        <f>J229</f>
        <v>8.2311910922067463E-3</v>
      </c>
      <c r="L229" s="15">
        <f>MIN(D229:D230)</f>
        <v>7.8708717891573503</v>
      </c>
      <c r="M229" s="15">
        <f>MAX(D229:D230)</f>
        <v>7.9630303411878298</v>
      </c>
      <c r="N229" s="14">
        <f>M229-L229</f>
        <v>9.2158552030479512E-2</v>
      </c>
    </row>
    <row r="230" spans="1:14" ht="21" customHeight="1" x14ac:dyDescent="0.25">
      <c r="A230" s="14" t="s">
        <v>286</v>
      </c>
      <c r="B230" s="18">
        <v>44144</v>
      </c>
      <c r="D230" s="15">
        <v>7.8708717891573503</v>
      </c>
      <c r="E230" s="15">
        <v>7.6791676929657999</v>
      </c>
    </row>
    <row r="231" spans="1:14" ht="21" customHeight="1" x14ac:dyDescent="0.25">
      <c r="A231" s="14" t="s">
        <v>287</v>
      </c>
      <c r="B231" s="18">
        <v>44144</v>
      </c>
      <c r="D231" s="15">
        <v>7.8791164786535397</v>
      </c>
      <c r="E231" s="15">
        <v>7.6874123824619902</v>
      </c>
      <c r="G231" s="15">
        <f>AVERAGE(D231:D232)</f>
        <v>7.8708697321498295</v>
      </c>
      <c r="H231" s="14">
        <f>_xlfn.STDEV.S(D231:D232)</f>
        <v>1.1662660750999178E-2</v>
      </c>
      <c r="I231" s="14">
        <f>2*H231</f>
        <v>2.3325321501998356E-2</v>
      </c>
      <c r="J231" s="14">
        <f>H231/G231</f>
        <v>1.4817499396999508E-3</v>
      </c>
      <c r="K231" s="19">
        <f>J231</f>
        <v>1.4817499396999508E-3</v>
      </c>
      <c r="L231" s="15">
        <f>MIN(D231:D232)</f>
        <v>7.8626229856461203</v>
      </c>
      <c r="M231" s="15">
        <f>MAX(D231:D232)</f>
        <v>7.8791164786535397</v>
      </c>
      <c r="N231" s="14">
        <f>M231-L231</f>
        <v>1.6493493007419424E-2</v>
      </c>
    </row>
    <row r="232" spans="1:14" ht="21" customHeight="1" x14ac:dyDescent="0.25">
      <c r="A232" s="14" t="s">
        <v>288</v>
      </c>
      <c r="B232" s="18">
        <v>44144</v>
      </c>
      <c r="D232" s="15">
        <v>7.8626229856461203</v>
      </c>
      <c r="E232" s="15">
        <v>7.6709188894545699</v>
      </c>
    </row>
    <row r="233" spans="1:14" ht="21" customHeight="1" x14ac:dyDescent="0.25">
      <c r="A233" s="14" t="s">
        <v>289</v>
      </c>
      <c r="B233" s="18">
        <v>44144</v>
      </c>
      <c r="D233" s="15">
        <v>7.9715277814184304</v>
      </c>
      <c r="E233" s="15">
        <v>7.8573703834465096</v>
      </c>
      <c r="G233" s="15">
        <f>AVERAGE(D233:D234)</f>
        <v>7.9727850025090801</v>
      </c>
      <c r="H233" s="14">
        <f>_xlfn.STDEV.S(D233:D234)</f>
        <v>1.7779791172982003E-3</v>
      </c>
      <c r="I233" s="14">
        <f>2*H233</f>
        <v>3.5559582345964006E-3</v>
      </c>
      <c r="J233" s="14">
        <f>H233/G233</f>
        <v>2.230060282245991E-4</v>
      </c>
      <c r="K233" s="19">
        <f>J233</f>
        <v>2.230060282245991E-4</v>
      </c>
      <c r="L233" s="15">
        <f>MIN(D233:D234)</f>
        <v>7.9715277814184304</v>
      </c>
      <c r="M233" s="15">
        <f>MAX(D233:D234)</f>
        <v>7.9740422235997297</v>
      </c>
      <c r="N233" s="14">
        <f>M233-L233</f>
        <v>2.514442181299259E-3</v>
      </c>
    </row>
    <row r="234" spans="1:14" ht="21" customHeight="1" x14ac:dyDescent="0.25">
      <c r="A234" s="14" t="s">
        <v>290</v>
      </c>
      <c r="B234" s="18">
        <v>44144</v>
      </c>
      <c r="D234" s="15">
        <v>7.9740422235997297</v>
      </c>
      <c r="E234" s="15">
        <v>7.8598848256278</v>
      </c>
    </row>
    <row r="235" spans="1:14" ht="21" customHeight="1" x14ac:dyDescent="0.25">
      <c r="A235" s="14" t="s">
        <v>291</v>
      </c>
      <c r="B235" s="18">
        <v>44144</v>
      </c>
      <c r="D235" s="15">
        <v>7.9776760457288001</v>
      </c>
      <c r="E235" s="15">
        <v>7.8351774522553201</v>
      </c>
      <c r="G235" s="15">
        <f>AVERAGE(D235:D236)</f>
        <v>7.9790685368239753</v>
      </c>
      <c r="H235" s="14">
        <f>_xlfn.STDEV.S(D235:D236)</f>
        <v>1.9692797922799782E-3</v>
      </c>
      <c r="I235" s="14">
        <f>2*H235</f>
        <v>3.9385595845599563E-3</v>
      </c>
      <c r="J235" s="14">
        <f>H235/G235</f>
        <v>2.468057246521458E-4</v>
      </c>
      <c r="K235" s="19">
        <f>J235</f>
        <v>2.468057246521458E-4</v>
      </c>
      <c r="L235" s="15">
        <f>MIN(D235:D236)</f>
        <v>7.9776760457288001</v>
      </c>
      <c r="M235" s="15">
        <f>MAX(D235:D236)</f>
        <v>7.9804610279191497</v>
      </c>
      <c r="N235" s="14">
        <f>M235-L235</f>
        <v>2.7849821903496164E-3</v>
      </c>
    </row>
    <row r="236" spans="1:14" ht="21" customHeight="1" x14ac:dyDescent="0.25">
      <c r="A236" s="14" t="s">
        <v>292</v>
      </c>
      <c r="B236" s="18">
        <v>44144</v>
      </c>
      <c r="D236" s="15">
        <v>7.9804610279191497</v>
      </c>
      <c r="E236" s="15">
        <v>7.8379624344456804</v>
      </c>
    </row>
    <row r="237" spans="1:14" ht="21" customHeight="1" x14ac:dyDescent="0.25">
      <c r="A237" s="14" t="s">
        <v>293</v>
      </c>
      <c r="B237" s="18">
        <v>44144</v>
      </c>
      <c r="D237" s="15">
        <v>7.97955183325492</v>
      </c>
      <c r="E237" s="15">
        <v>7.8765329502265304</v>
      </c>
      <c r="G237" s="15">
        <f>AVERAGE(D237:D238)</f>
        <v>7.9767527392051898</v>
      </c>
      <c r="H237" s="14">
        <f>_xlfn.STDEV.S(D237:D238)</f>
        <v>3.9585167674863102E-3</v>
      </c>
      <c r="I237" s="14">
        <f>2*H237</f>
        <v>7.9170335349726204E-3</v>
      </c>
      <c r="J237" s="14">
        <f>H237/G237</f>
        <v>4.9625667197009549E-4</v>
      </c>
      <c r="K237" s="19">
        <f>J237</f>
        <v>4.9625667197009549E-4</v>
      </c>
      <c r="L237" s="15">
        <f>MIN(D237:D238)</f>
        <v>7.9739536451554596</v>
      </c>
      <c r="M237" s="15">
        <f>MAX(D237:D238)</f>
        <v>7.97955183325492</v>
      </c>
      <c r="N237" s="14">
        <f>M237-L237</f>
        <v>5.5981880994604438E-3</v>
      </c>
    </row>
    <row r="238" spans="1:14" ht="21" customHeight="1" x14ac:dyDescent="0.25">
      <c r="A238" s="14" t="s">
        <v>294</v>
      </c>
      <c r="B238" s="18">
        <v>44144</v>
      </c>
      <c r="D238" s="15">
        <v>7.9739536451554596</v>
      </c>
      <c r="E238" s="15">
        <v>7.87093476212707</v>
      </c>
    </row>
    <row r="239" spans="1:14" ht="21" customHeight="1" x14ac:dyDescent="0.25">
      <c r="A239" s="14" t="s">
        <v>295</v>
      </c>
      <c r="B239" s="18">
        <v>44144</v>
      </c>
      <c r="D239" s="15">
        <v>7.97377413348151</v>
      </c>
      <c r="E239" s="15">
        <v>7.8832849921922197</v>
      </c>
      <c r="G239" s="15">
        <f>AVERAGE(D239:D240)</f>
        <v>7.9740437379359701</v>
      </c>
      <c r="H239" s="14">
        <f>_xlfn.STDEV.S(D239:D240)</f>
        <v>3.8127827597369418E-4</v>
      </c>
      <c r="I239" s="14">
        <f>2*H239</f>
        <v>7.6255655194738836E-4</v>
      </c>
      <c r="J239" s="14">
        <f>H239/G239</f>
        <v>4.7814921576086765E-5</v>
      </c>
      <c r="K239" s="19">
        <f>J239</f>
        <v>4.7814921576086765E-5</v>
      </c>
      <c r="L239" s="15">
        <f>MIN(D239:D240)</f>
        <v>7.97377413348151</v>
      </c>
      <c r="M239" s="15">
        <f>MAX(D239:D240)</f>
        <v>7.9743133423904302</v>
      </c>
      <c r="N239" s="14">
        <f>M239-L239</f>
        <v>5.392089089202301E-4</v>
      </c>
    </row>
    <row r="240" spans="1:14" ht="21" customHeight="1" x14ac:dyDescent="0.25">
      <c r="A240" s="14" t="s">
        <v>296</v>
      </c>
      <c r="B240" s="18">
        <v>44144</v>
      </c>
      <c r="D240" s="15">
        <v>7.9743133423904302</v>
      </c>
      <c r="E240" s="15">
        <v>7.8838242011011399</v>
      </c>
    </row>
    <row r="241" spans="1:14" ht="21" customHeight="1" x14ac:dyDescent="0.25">
      <c r="A241" s="14" t="s">
        <v>297</v>
      </c>
      <c r="B241" s="18">
        <v>44145</v>
      </c>
      <c r="D241" s="15">
        <v>8.1335197047369494</v>
      </c>
      <c r="E241" s="15">
        <v>8.1335197047369494</v>
      </c>
    </row>
    <row r="242" spans="1:14" ht="21" customHeight="1" x14ac:dyDescent="0.25">
      <c r="A242" s="14" t="s">
        <v>298</v>
      </c>
      <c r="B242" s="18">
        <v>44145</v>
      </c>
      <c r="D242" s="15">
        <v>7.87820718412478</v>
      </c>
      <c r="E242" s="15">
        <v>7.7181559493774703</v>
      </c>
      <c r="G242" s="15">
        <f>AVERAGE(D242:D248)</f>
        <v>7.8773527118531925</v>
      </c>
      <c r="H242" s="14">
        <f>_xlfn.STDEV.S(D242:D248)</f>
        <v>1.1293541813510387E-3</v>
      </c>
      <c r="I242" s="14">
        <f>2*H242</f>
        <v>2.2587083627020775E-3</v>
      </c>
      <c r="J242" s="14">
        <f>H242/G242</f>
        <v>1.4336722280464597E-4</v>
      </c>
      <c r="K242" s="19">
        <f>J242</f>
        <v>1.4336722280464597E-4</v>
      </c>
      <c r="L242" s="15">
        <f>MIN(D242:D243)</f>
        <v>7.8751451622983097</v>
      </c>
      <c r="M242" s="15">
        <f>MAX(D242:D243)</f>
        <v>7.87820718412478</v>
      </c>
      <c r="N242" s="14">
        <f>M242-L242</f>
        <v>3.062021826470307E-3</v>
      </c>
    </row>
    <row r="243" spans="1:14" ht="21" customHeight="1" x14ac:dyDescent="0.25">
      <c r="A243" s="14" t="s">
        <v>299</v>
      </c>
      <c r="B243" s="18">
        <v>44145</v>
      </c>
      <c r="D243" s="15">
        <v>7.8751451622983097</v>
      </c>
      <c r="E243" s="15">
        <v>7.715093927551</v>
      </c>
    </row>
    <row r="244" spans="1:14" ht="21" customHeight="1" x14ac:dyDescent="0.25">
      <c r="A244" s="14" t="s">
        <v>300</v>
      </c>
      <c r="B244" s="18">
        <v>44145</v>
      </c>
      <c r="D244" s="15">
        <v>7.8782839673411598</v>
      </c>
      <c r="E244" s="15">
        <v>7.71823273259385</v>
      </c>
    </row>
    <row r="245" spans="1:14" ht="21" customHeight="1" x14ac:dyDescent="0.25">
      <c r="A245" s="14" t="s">
        <v>301</v>
      </c>
      <c r="B245" s="18">
        <v>44145</v>
      </c>
      <c r="D245" s="15">
        <v>7.8765364051709197</v>
      </c>
      <c r="E245" s="15">
        <v>7.7164851704236099</v>
      </c>
    </row>
    <row r="246" spans="1:14" ht="21" customHeight="1" x14ac:dyDescent="0.25">
      <c r="A246" s="14" t="s">
        <v>302</v>
      </c>
      <c r="B246" s="18">
        <v>44145</v>
      </c>
      <c r="D246" s="15">
        <v>7.8777392762071701</v>
      </c>
      <c r="E246" s="15">
        <v>7.7176880414598603</v>
      </c>
    </row>
    <row r="247" spans="1:14" ht="21" customHeight="1" x14ac:dyDescent="0.25">
      <c r="A247" s="14" t="s">
        <v>303</v>
      </c>
      <c r="B247" s="18">
        <v>44145</v>
      </c>
      <c r="D247" s="15">
        <v>7.8777358254843204</v>
      </c>
      <c r="E247" s="15">
        <v>7.7176845907370097</v>
      </c>
    </row>
    <row r="248" spans="1:14" ht="21" customHeight="1" x14ac:dyDescent="0.25">
      <c r="A248" s="14" t="s">
        <v>304</v>
      </c>
      <c r="B248" s="18">
        <v>44145</v>
      </c>
      <c r="D248" s="15">
        <v>7.8778211623456897</v>
      </c>
      <c r="E248" s="15">
        <v>7.7177699275983898</v>
      </c>
    </row>
  </sheetData>
  <autoFilter ref="A1:O191"/>
  <sortState ref="A2:O144">
    <sortCondition ref="B2:B14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abSelected="1" zoomScale="60" zoomScaleNormal="60" workbookViewId="0">
      <pane ySplit="1" topLeftCell="A2" activePane="bottomLeft" state="frozen"/>
      <selection pane="bottomLeft" activeCell="G6" sqref="G6"/>
    </sheetView>
  </sheetViews>
  <sheetFormatPr defaultRowHeight="15" x14ac:dyDescent="0.25"/>
  <cols>
    <col min="1" max="1" width="29.85546875" style="13" bestFit="1" customWidth="1"/>
    <col min="2" max="2" width="14.85546875" style="26" bestFit="1" customWidth="1"/>
    <col min="3" max="3" width="11.5703125" style="13" bestFit="1" customWidth="1"/>
    <col min="4" max="4" width="12.28515625" style="12" bestFit="1" customWidth="1"/>
    <col min="5" max="5" width="14.7109375" style="13" bestFit="1" customWidth="1"/>
    <col min="6" max="6" width="70.140625" style="6" customWidth="1"/>
    <col min="7" max="7" width="14.7109375" bestFit="1" customWidth="1"/>
    <col min="8" max="8" width="12.28515625" bestFit="1" customWidth="1"/>
    <col min="9" max="9" width="21.85546875" bestFit="1" customWidth="1"/>
    <col min="10" max="10" width="103" style="6" customWidth="1"/>
    <col min="11" max="11" width="23.28515625" bestFit="1" customWidth="1"/>
    <col min="12" max="13" width="10.5703125" style="9" customWidth="1"/>
    <col min="14" max="14" width="14.140625" style="10" bestFit="1" customWidth="1"/>
    <col min="15" max="15" width="14.85546875" customWidth="1"/>
  </cols>
  <sheetData>
    <row r="1" spans="1:15" x14ac:dyDescent="0.25">
      <c r="A1" s="24" t="s">
        <v>40</v>
      </c>
      <c r="B1" s="25" t="s">
        <v>238</v>
      </c>
      <c r="C1" s="13" t="s">
        <v>34</v>
      </c>
      <c r="D1" s="12" t="s">
        <v>36</v>
      </c>
      <c r="E1" s="13" t="s">
        <v>35</v>
      </c>
      <c r="F1" s="5"/>
      <c r="J1" s="8"/>
      <c r="K1" t="s">
        <v>42</v>
      </c>
      <c r="L1" s="9" t="s">
        <v>235</v>
      </c>
      <c r="M1" s="9" t="s">
        <v>43</v>
      </c>
      <c r="N1" s="10" t="s">
        <v>237</v>
      </c>
      <c r="O1" t="s">
        <v>29</v>
      </c>
    </row>
    <row r="2" spans="1:15" x14ac:dyDescent="0.25">
      <c r="A2" s="13" t="s">
        <v>53</v>
      </c>
      <c r="B2" s="12">
        <v>8.0789632362488106</v>
      </c>
      <c r="C2" s="12">
        <f>$L$2</f>
        <v>8.0935490943465993</v>
      </c>
      <c r="D2" s="12">
        <f>B2-C2</f>
        <v>-1.4585858097788673E-2</v>
      </c>
      <c r="E2" s="13">
        <f>D2^2</f>
        <v>2.127472564488274E-4</v>
      </c>
      <c r="F2" s="5"/>
      <c r="J2" s="8"/>
      <c r="K2" t="s">
        <v>236</v>
      </c>
      <c r="L2" s="10">
        <v>8.0935490943465993</v>
      </c>
      <c r="M2" s="10">
        <v>35</v>
      </c>
      <c r="N2" s="10">
        <v>25</v>
      </c>
      <c r="O2" s="10">
        <v>3.0000000000000001E-3</v>
      </c>
    </row>
    <row r="3" spans="1:15" x14ac:dyDescent="0.25">
      <c r="A3" s="13" t="s">
        <v>61</v>
      </c>
      <c r="B3" s="12">
        <v>8.1049089149999993</v>
      </c>
      <c r="C3" s="12">
        <f t="shared" ref="C3:C11" si="0">$L$2</f>
        <v>8.0935490943465993</v>
      </c>
      <c r="D3" s="12">
        <f t="shared" ref="D3:D11" si="1">B3-C3</f>
        <v>1.1359820653400021E-2</v>
      </c>
      <c r="E3" s="13">
        <f>D3^2</f>
        <v>1.2904552527741368E-4</v>
      </c>
      <c r="G3">
        <f>SQRT(SUM(E2:E46)/ROWS(E2:E46))</f>
        <v>1.0605002710086344E-2</v>
      </c>
      <c r="H3" t="s">
        <v>30</v>
      </c>
    </row>
    <row r="4" spans="1:15" x14ac:dyDescent="0.25">
      <c r="A4" s="13" t="s">
        <v>77</v>
      </c>
      <c r="B4" s="12">
        <v>8.0873331962983404</v>
      </c>
      <c r="C4" s="12">
        <f t="shared" si="0"/>
        <v>8.0935490943465993</v>
      </c>
      <c r="D4" s="12">
        <f t="shared" si="1"/>
        <v>-6.2158980482589499E-3</v>
      </c>
      <c r="E4" s="13">
        <f>D4^2</f>
        <v>3.8637388546349422E-5</v>
      </c>
      <c r="G4" s="10">
        <f>O2</f>
        <v>3.0000000000000001E-3</v>
      </c>
      <c r="H4" t="s">
        <v>29</v>
      </c>
      <c r="K4" t="s">
        <v>41</v>
      </c>
    </row>
    <row r="5" spans="1:15" x14ac:dyDescent="0.25">
      <c r="A5" s="13" t="s">
        <v>95</v>
      </c>
      <c r="B5" s="12">
        <v>8.0900620266582006</v>
      </c>
      <c r="C5" s="12">
        <f t="shared" si="0"/>
        <v>8.0935490943465993</v>
      </c>
      <c r="D5" s="12">
        <f t="shared" si="1"/>
        <v>-3.4870676883986818E-3</v>
      </c>
      <c r="E5" s="13">
        <f>D5^2</f>
        <v>1.2159641063474127E-5</v>
      </c>
      <c r="G5">
        <f>SQRT(G3^2+G4^2)</f>
        <v>1.1021165205228471E-2</v>
      </c>
      <c r="H5" t="s">
        <v>32</v>
      </c>
      <c r="I5" t="s">
        <v>28</v>
      </c>
      <c r="K5" t="s">
        <v>243</v>
      </c>
    </row>
    <row r="6" spans="1:15" x14ac:dyDescent="0.25">
      <c r="A6" s="13" t="s">
        <v>98</v>
      </c>
      <c r="B6" s="12">
        <v>8.0839369011466005</v>
      </c>
      <c r="C6" s="12">
        <f t="shared" si="0"/>
        <v>8.0935490943465993</v>
      </c>
      <c r="D6" s="12">
        <f t="shared" si="1"/>
        <v>-9.6121931999988419E-3</v>
      </c>
      <c r="E6" s="13">
        <f>D6^2</f>
        <v>9.239425811410398E-5</v>
      </c>
      <c r="G6">
        <f>G5/L2</f>
        <v>1.3617221662282659E-3</v>
      </c>
      <c r="H6" t="s">
        <v>31</v>
      </c>
      <c r="I6" t="s">
        <v>33</v>
      </c>
    </row>
    <row r="7" spans="1:15" x14ac:dyDescent="0.25">
      <c r="A7" s="13" t="s">
        <v>102</v>
      </c>
      <c r="B7" s="12">
        <v>8.0814347249955993</v>
      </c>
      <c r="C7" s="12">
        <f t="shared" si="0"/>
        <v>8.0935490943465993</v>
      </c>
      <c r="D7" s="12">
        <f t="shared" si="1"/>
        <v>-1.2114369350999965E-2</v>
      </c>
      <c r="E7" s="13">
        <f t="shared" ref="E7:E11" si="2">D7^2</f>
        <v>1.4675794477244731E-4</v>
      </c>
    </row>
    <row r="8" spans="1:15" x14ac:dyDescent="0.25">
      <c r="A8" s="13" t="s">
        <v>130</v>
      </c>
      <c r="B8" s="12">
        <v>8.0626476389999997</v>
      </c>
      <c r="C8" s="12">
        <f t="shared" si="0"/>
        <v>8.0935490943465993</v>
      </c>
      <c r="D8" s="12">
        <f t="shared" si="1"/>
        <v>-3.0901455346599604E-2</v>
      </c>
      <c r="E8" s="13">
        <f t="shared" si="2"/>
        <v>9.5489994253788926E-4</v>
      </c>
    </row>
    <row r="9" spans="1:15" x14ac:dyDescent="0.25">
      <c r="A9" s="13" t="s">
        <v>112</v>
      </c>
      <c r="B9" s="12">
        <v>8.1324944200000004</v>
      </c>
      <c r="C9" s="12">
        <f t="shared" si="0"/>
        <v>8.0935490943465993</v>
      </c>
      <c r="D9" s="12">
        <f t="shared" si="1"/>
        <v>3.8945325653401142E-2</v>
      </c>
      <c r="E9" s="13">
        <f t="shared" si="2"/>
        <v>1.516738390249465E-3</v>
      </c>
    </row>
    <row r="10" spans="1:15" x14ac:dyDescent="0.25">
      <c r="A10" s="13" t="s">
        <v>197</v>
      </c>
      <c r="B10" s="12">
        <v>8.0745769128785891</v>
      </c>
      <c r="C10" s="12">
        <f t="shared" si="0"/>
        <v>8.0935490943465993</v>
      </c>
      <c r="D10" s="12">
        <f t="shared" si="1"/>
        <v>-1.8972181468010163E-2</v>
      </c>
      <c r="E10" s="13">
        <f t="shared" si="2"/>
        <v>3.5994366965510827E-4</v>
      </c>
    </row>
    <row r="11" spans="1:15" x14ac:dyDescent="0.25">
      <c r="A11" s="24" t="s">
        <v>297</v>
      </c>
      <c r="B11" s="25">
        <v>8.1335197047369494</v>
      </c>
      <c r="C11" s="12">
        <f t="shared" si="0"/>
        <v>8.0935490943465993</v>
      </c>
      <c r="D11" s="12">
        <f t="shared" si="1"/>
        <v>3.9970610390350103E-2</v>
      </c>
      <c r="E11" s="13">
        <f t="shared" si="2"/>
        <v>1.5976496949771635E-3</v>
      </c>
    </row>
    <row r="12" spans="1:15" x14ac:dyDescent="0.25">
      <c r="A12" s="24"/>
      <c r="B12" s="25"/>
      <c r="C12" s="26"/>
    </row>
    <row r="13" spans="1:15" x14ac:dyDescent="0.25">
      <c r="A13" s="24"/>
      <c r="B13" s="25"/>
      <c r="C13" s="26"/>
    </row>
    <row r="14" spans="1:15" x14ac:dyDescent="0.25">
      <c r="A14" s="24"/>
      <c r="B14" s="25"/>
      <c r="C14" s="26"/>
    </row>
    <row r="15" spans="1:15" x14ac:dyDescent="0.25">
      <c r="A15" s="24"/>
      <c r="B15" s="25"/>
      <c r="C15" s="26"/>
    </row>
    <row r="16" spans="1:15" x14ac:dyDescent="0.25">
      <c r="A16" s="24"/>
      <c r="B16" s="25"/>
      <c r="C16" s="26"/>
    </row>
    <row r="17" spans="1:10" x14ac:dyDescent="0.25">
      <c r="A17" s="24"/>
      <c r="B17" s="25"/>
      <c r="C17" s="26"/>
    </row>
    <row r="18" spans="1:10" x14ac:dyDescent="0.25">
      <c r="A18" s="24"/>
      <c r="B18" s="25"/>
      <c r="C18" s="26"/>
    </row>
    <row r="19" spans="1:10" x14ac:dyDescent="0.25">
      <c r="A19" s="24"/>
      <c r="B19" s="25"/>
      <c r="C19" s="26"/>
      <c r="F19" s="6" t="s">
        <v>41</v>
      </c>
      <c r="J19" s="6" t="s">
        <v>41</v>
      </c>
    </row>
    <row r="20" spans="1:10" ht="30" x14ac:dyDescent="0.25">
      <c r="A20" s="24"/>
      <c r="B20" s="25"/>
      <c r="C20" s="26"/>
      <c r="F20" s="7" t="s">
        <v>38</v>
      </c>
      <c r="J20" s="6" t="s">
        <v>39</v>
      </c>
    </row>
    <row r="21" spans="1:10" x14ac:dyDescent="0.25">
      <c r="A21" s="24"/>
      <c r="B21" s="25"/>
      <c r="C21" s="26"/>
    </row>
    <row r="22" spans="1:10" x14ac:dyDescent="0.25">
      <c r="A22" s="24"/>
      <c r="B22" s="25"/>
      <c r="C22" s="26"/>
    </row>
    <row r="23" spans="1:10" x14ac:dyDescent="0.25">
      <c r="A23" s="24"/>
      <c r="B23" s="25"/>
      <c r="C23" s="26"/>
    </row>
    <row r="24" spans="1:10" x14ac:dyDescent="0.25">
      <c r="A24" s="24"/>
      <c r="B24" s="25"/>
      <c r="C24" s="26"/>
    </row>
    <row r="25" spans="1:10" x14ac:dyDescent="0.25">
      <c r="A25" s="24"/>
      <c r="B25" s="25"/>
      <c r="C25" s="26"/>
    </row>
    <row r="26" spans="1:10" x14ac:dyDescent="0.25">
      <c r="C26" s="26"/>
    </row>
    <row r="27" spans="1:10" x14ac:dyDescent="0.25">
      <c r="C27" s="26"/>
    </row>
    <row r="28" spans="1:10" x14ac:dyDescent="0.25">
      <c r="C28" s="26"/>
    </row>
    <row r="29" spans="1:10" x14ac:dyDescent="0.25">
      <c r="C29" s="26"/>
    </row>
    <row r="30" spans="1:10" x14ac:dyDescent="0.25">
      <c r="C30" s="26"/>
    </row>
    <row r="31" spans="1:10" x14ac:dyDescent="0.25">
      <c r="C31" s="26"/>
      <c r="F31" s="7"/>
    </row>
    <row r="32" spans="1:10" x14ac:dyDescent="0.25">
      <c r="C32" s="26"/>
    </row>
    <row r="33" spans="3:3" x14ac:dyDescent="0.25">
      <c r="C33" s="26"/>
    </row>
    <row r="34" spans="3:3" x14ac:dyDescent="0.25">
      <c r="C34" s="26"/>
    </row>
    <row r="35" spans="3:3" x14ac:dyDescent="0.25">
      <c r="C35" s="26"/>
    </row>
    <row r="36" spans="3:3" x14ac:dyDescent="0.25">
      <c r="C36" s="26"/>
    </row>
    <row r="37" spans="3:3" x14ac:dyDescent="0.25">
      <c r="C37" s="26"/>
    </row>
    <row r="38" spans="3:3" x14ac:dyDescent="0.25">
      <c r="C38" s="26"/>
    </row>
    <row r="39" spans="3:3" x14ac:dyDescent="0.25">
      <c r="C39" s="26"/>
    </row>
    <row r="40" spans="3:3" x14ac:dyDescent="0.25">
      <c r="C40" s="26"/>
    </row>
    <row r="41" spans="3:3" x14ac:dyDescent="0.25">
      <c r="C41" s="26"/>
    </row>
    <row r="42" spans="3:3" x14ac:dyDescent="0.25">
      <c r="C42" s="26"/>
    </row>
    <row r="43" spans="3:3" x14ac:dyDescent="0.25">
      <c r="C43" s="26"/>
    </row>
    <row r="44" spans="3:3" x14ac:dyDescent="0.25">
      <c r="C44" s="26"/>
    </row>
    <row r="45" spans="3:3" x14ac:dyDescent="0.25">
      <c r="C45" s="26"/>
    </row>
    <row r="46" spans="3:3" x14ac:dyDescent="0.25">
      <c r="C46" s="26"/>
    </row>
    <row r="47" spans="3:3" x14ac:dyDescent="0.25">
      <c r="C47" s="26"/>
    </row>
    <row r="48" spans="3:3" x14ac:dyDescent="0.25">
      <c r="C48" s="26"/>
    </row>
    <row r="49" spans="3:3" x14ac:dyDescent="0.25">
      <c r="C49" s="26"/>
    </row>
    <row r="50" spans="3:3" x14ac:dyDescent="0.25">
      <c r="C50" s="26"/>
    </row>
    <row r="51" spans="3:3" x14ac:dyDescent="0.25">
      <c r="C51" s="26"/>
    </row>
    <row r="52" spans="3:3" x14ac:dyDescent="0.25">
      <c r="C52" s="26"/>
    </row>
    <row r="53" spans="3:3" x14ac:dyDescent="0.25">
      <c r="C53" s="26"/>
    </row>
    <row r="54" spans="3:3" x14ac:dyDescent="0.25">
      <c r="C54" s="26"/>
    </row>
    <row r="55" spans="3:3" x14ac:dyDescent="0.25">
      <c r="C55" s="26"/>
    </row>
    <row r="56" spans="3:3" x14ac:dyDescent="0.25">
      <c r="C56" s="26"/>
    </row>
    <row r="57" spans="3:3" x14ac:dyDescent="0.25">
      <c r="C57" s="26"/>
    </row>
    <row r="58" spans="3:3" x14ac:dyDescent="0.25">
      <c r="C58" s="26"/>
    </row>
    <row r="59" spans="3:3" x14ac:dyDescent="0.25">
      <c r="C59" s="26"/>
    </row>
    <row r="60" spans="3:3" x14ac:dyDescent="0.25">
      <c r="C60" s="26"/>
    </row>
    <row r="61" spans="3:3" x14ac:dyDescent="0.25">
      <c r="C61" s="26"/>
    </row>
    <row r="62" spans="3:3" x14ac:dyDescent="0.25">
      <c r="C62" s="26"/>
    </row>
    <row r="63" spans="3:3" x14ac:dyDescent="0.25">
      <c r="C63" s="26"/>
    </row>
    <row r="64" spans="3:3" x14ac:dyDescent="0.25">
      <c r="C64" s="26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zoomScale="60" zoomScaleNormal="60" workbookViewId="0">
      <selection activeCell="B2" sqref="B2"/>
    </sheetView>
  </sheetViews>
  <sheetFormatPr defaultRowHeight="15" x14ac:dyDescent="0.25"/>
  <cols>
    <col min="1" max="1" width="37" bestFit="1" customWidth="1"/>
    <col min="2" max="2" width="14.85546875" style="9" bestFit="1" customWidth="1"/>
    <col min="3" max="3" width="11.5703125" customWidth="1"/>
    <col min="4" max="4" width="12.28515625" style="12" bestFit="1" customWidth="1"/>
    <col min="5" max="5" width="14.7109375" style="13" bestFit="1" customWidth="1"/>
    <col min="6" max="6" width="70.140625" style="6" customWidth="1"/>
    <col min="7" max="7" width="14.7109375" bestFit="1" customWidth="1"/>
    <col min="8" max="8" width="12.28515625" bestFit="1" customWidth="1"/>
    <col min="9" max="9" width="21.85546875" bestFit="1" customWidth="1"/>
    <col min="10" max="10" width="103" style="6" customWidth="1"/>
    <col min="11" max="11" width="14.7109375" bestFit="1" customWidth="1"/>
    <col min="12" max="12" width="12.28515625" style="9" customWidth="1"/>
    <col min="13" max="13" width="12.7109375" style="10" customWidth="1"/>
    <col min="14" max="14" width="20.140625" customWidth="1"/>
  </cols>
  <sheetData>
    <row r="1" spans="1:14" x14ac:dyDescent="0.25">
      <c r="A1" s="1" t="s">
        <v>40</v>
      </c>
      <c r="B1" s="11" t="s">
        <v>245</v>
      </c>
      <c r="C1" t="s">
        <v>34</v>
      </c>
      <c r="D1" s="12" t="s">
        <v>36</v>
      </c>
      <c r="E1" s="13" t="s">
        <v>35</v>
      </c>
      <c r="F1" s="5"/>
      <c r="J1" s="8"/>
      <c r="K1" t="s">
        <v>241</v>
      </c>
      <c r="L1" s="9" t="s">
        <v>235</v>
      </c>
      <c r="M1" s="9" t="s">
        <v>43</v>
      </c>
      <c r="N1" s="10" t="s">
        <v>237</v>
      </c>
    </row>
    <row r="2" spans="1:14" x14ac:dyDescent="0.25">
      <c r="A2" s="13" t="s">
        <v>153</v>
      </c>
      <c r="B2" s="12">
        <v>7.8738051640000002</v>
      </c>
      <c r="C2" s="12">
        <f>$L$2</f>
        <v>7.8738051640000002</v>
      </c>
      <c r="D2" s="12">
        <f t="shared" ref="D2:D12" si="0">B2-C2</f>
        <v>0</v>
      </c>
      <c r="E2" s="13">
        <f t="shared" ref="E2:E12" si="1">D2^2</f>
        <v>0</v>
      </c>
      <c r="F2" s="5"/>
      <c r="G2">
        <f>SQRT(SUM(E2:E12)/ROWS(E2:E12))</f>
        <v>8.2271234099468363E-2</v>
      </c>
      <c r="H2" t="s">
        <v>30</v>
      </c>
      <c r="J2" s="8"/>
      <c r="K2" t="s">
        <v>242</v>
      </c>
      <c r="L2" s="10">
        <v>7.8738051640000002</v>
      </c>
      <c r="M2" s="10">
        <v>27.53</v>
      </c>
      <c r="N2" s="10">
        <v>11.92</v>
      </c>
    </row>
    <row r="3" spans="1:14" x14ac:dyDescent="0.25">
      <c r="A3" s="13" t="s">
        <v>160</v>
      </c>
      <c r="B3" s="12">
        <v>7.872094111</v>
      </c>
      <c r="C3" s="12">
        <f t="shared" ref="C3:C12" si="2">$L$2</f>
        <v>7.8738051640000002</v>
      </c>
      <c r="D3" s="12">
        <f t="shared" si="0"/>
        <v>-1.7110530000001845E-3</v>
      </c>
      <c r="E3" s="13">
        <f t="shared" si="1"/>
        <v>2.9277023688096314E-6</v>
      </c>
      <c r="G3">
        <v>3.0000000000000001E-3</v>
      </c>
      <c r="H3" t="s">
        <v>29</v>
      </c>
      <c r="I3" t="s">
        <v>244</v>
      </c>
    </row>
    <row r="4" spans="1:14" x14ac:dyDescent="0.25">
      <c r="A4" s="13" t="s">
        <v>171</v>
      </c>
      <c r="B4" s="12">
        <v>7.8658856840000002</v>
      </c>
      <c r="C4" s="12">
        <f t="shared" si="2"/>
        <v>7.8738051640000002</v>
      </c>
      <c r="D4" s="12">
        <f t="shared" si="0"/>
        <v>-7.9194799999999788E-3</v>
      </c>
      <c r="E4" s="13">
        <f t="shared" si="1"/>
        <v>6.271816347039967E-5</v>
      </c>
      <c r="G4">
        <f>SQRT(G2^2+G3^2)</f>
        <v>8.2325913054454039E-2</v>
      </c>
      <c r="H4" t="s">
        <v>32</v>
      </c>
      <c r="I4" t="s">
        <v>28</v>
      </c>
    </row>
    <row r="5" spans="1:14" x14ac:dyDescent="0.25">
      <c r="A5" s="13" t="s">
        <v>177</v>
      </c>
      <c r="B5" s="12">
        <v>7.8866215190000002</v>
      </c>
      <c r="C5" s="12">
        <f t="shared" si="2"/>
        <v>7.8738051640000002</v>
      </c>
      <c r="D5" s="12">
        <f t="shared" si="0"/>
        <v>1.2816355000000001E-2</v>
      </c>
      <c r="E5" s="13">
        <f t="shared" si="1"/>
        <v>1.6425895548602504E-4</v>
      </c>
      <c r="G5">
        <f>G4/L2</f>
        <v>1.0455670586168194E-2</v>
      </c>
      <c r="H5" t="s">
        <v>31</v>
      </c>
      <c r="I5" t="s">
        <v>33</v>
      </c>
    </row>
    <row r="6" spans="1:14" x14ac:dyDescent="0.25">
      <c r="A6" s="13" t="s">
        <v>187</v>
      </c>
      <c r="B6" s="12">
        <v>7.8983744470000001</v>
      </c>
      <c r="C6" s="12">
        <f t="shared" si="2"/>
        <v>7.8738051640000002</v>
      </c>
      <c r="D6" s="12">
        <f t="shared" si="0"/>
        <v>2.4569282999999942E-2</v>
      </c>
      <c r="E6" s="13">
        <f t="shared" si="1"/>
        <v>6.0364966713408619E-4</v>
      </c>
    </row>
    <row r="7" spans="1:14" x14ac:dyDescent="0.25">
      <c r="A7" s="13" t="s">
        <v>239</v>
      </c>
      <c r="B7" s="12">
        <v>7.8620154393422403</v>
      </c>
      <c r="C7" s="12">
        <f t="shared" si="2"/>
        <v>7.8738051640000002</v>
      </c>
      <c r="D7" s="12">
        <f t="shared" si="0"/>
        <v>-1.1789724657759848E-2</v>
      </c>
      <c r="E7" s="13">
        <f t="shared" si="1"/>
        <v>1.3899760750579057E-4</v>
      </c>
    </row>
    <row r="8" spans="1:14" x14ac:dyDescent="0.25">
      <c r="A8" s="13" t="s">
        <v>240</v>
      </c>
      <c r="B8" s="12">
        <v>7.8747843066474097</v>
      </c>
      <c r="C8" s="12">
        <f t="shared" si="2"/>
        <v>7.8738051640000002</v>
      </c>
      <c r="D8" s="12">
        <f t="shared" si="0"/>
        <v>9.791426474095033E-4</v>
      </c>
      <c r="E8" s="13">
        <f t="shared" si="1"/>
        <v>9.5872032397609086E-7</v>
      </c>
    </row>
    <row r="9" spans="1:14" x14ac:dyDescent="0.25">
      <c r="A9" s="13" t="s">
        <v>204</v>
      </c>
      <c r="B9" s="12">
        <v>7.92151761320887</v>
      </c>
      <c r="C9" s="12">
        <f t="shared" si="2"/>
        <v>7.8738051640000002</v>
      </c>
      <c r="D9" s="12">
        <f t="shared" si="0"/>
        <v>4.7712449208869856E-2</v>
      </c>
      <c r="E9" s="13">
        <f t="shared" si="1"/>
        <v>2.2764778095089857E-3</v>
      </c>
    </row>
    <row r="10" spans="1:14" x14ac:dyDescent="0.25">
      <c r="A10" s="13" t="s">
        <v>205</v>
      </c>
      <c r="B10" s="12">
        <v>7.9245361390782101</v>
      </c>
      <c r="C10" s="12">
        <f t="shared" si="2"/>
        <v>7.8738051640000002</v>
      </c>
      <c r="D10" s="12">
        <f t="shared" si="0"/>
        <v>5.0730975078209894E-2</v>
      </c>
      <c r="E10" s="13">
        <f t="shared" si="1"/>
        <v>2.5736318323859534E-3</v>
      </c>
    </row>
    <row r="11" spans="1:14" x14ac:dyDescent="0.25">
      <c r="A11" s="13" t="s">
        <v>225</v>
      </c>
      <c r="B11" s="12">
        <v>8.0652839768981508</v>
      </c>
      <c r="C11" s="12">
        <f t="shared" si="2"/>
        <v>7.8738051640000002</v>
      </c>
      <c r="D11" s="12">
        <f t="shared" si="0"/>
        <v>0.19147881289815061</v>
      </c>
      <c r="E11" s="13">
        <f t="shared" si="1"/>
        <v>3.6664135788884965E-2</v>
      </c>
    </row>
    <row r="12" spans="1:14" x14ac:dyDescent="0.25">
      <c r="A12" s="13" t="s">
        <v>224</v>
      </c>
      <c r="B12" s="12">
        <v>8.0525965489034004</v>
      </c>
      <c r="C12" s="12">
        <f t="shared" si="2"/>
        <v>7.8738051640000002</v>
      </c>
      <c r="D12" s="12">
        <f t="shared" si="0"/>
        <v>0.17879138490340019</v>
      </c>
      <c r="E12" s="13">
        <f t="shared" si="1"/>
        <v>3.1966359315675798E-2</v>
      </c>
    </row>
    <row r="13" spans="1:14" x14ac:dyDescent="0.25">
      <c r="A13" s="13"/>
      <c r="B13" s="26"/>
      <c r="C13" s="26"/>
    </row>
    <row r="14" spans="1:14" x14ac:dyDescent="0.25">
      <c r="A14" s="13"/>
      <c r="B14" s="26"/>
      <c r="C14" s="26"/>
    </row>
    <row r="15" spans="1:14" x14ac:dyDescent="0.25">
      <c r="A15" s="13"/>
      <c r="B15" s="26"/>
      <c r="C15" s="26"/>
    </row>
    <row r="16" spans="1:14" x14ac:dyDescent="0.25">
      <c r="A16" s="13"/>
      <c r="B16" s="26"/>
      <c r="C16" s="26"/>
    </row>
    <row r="17" spans="1:10" x14ac:dyDescent="0.25">
      <c r="A17" s="13"/>
      <c r="B17" s="26"/>
      <c r="C17" s="26"/>
    </row>
    <row r="18" spans="1:10" x14ac:dyDescent="0.25">
      <c r="A18" s="13"/>
      <c r="B18" s="26"/>
      <c r="C18" s="26"/>
    </row>
    <row r="19" spans="1:10" x14ac:dyDescent="0.25">
      <c r="A19" s="13"/>
      <c r="B19" s="26"/>
      <c r="C19" s="26"/>
      <c r="F19" s="6" t="s">
        <v>41</v>
      </c>
      <c r="J19" s="6" t="s">
        <v>41</v>
      </c>
    </row>
    <row r="20" spans="1:10" ht="30" x14ac:dyDescent="0.25">
      <c r="C20" s="9"/>
      <c r="F20" s="7" t="s">
        <v>38</v>
      </c>
      <c r="J20" s="6" t="s">
        <v>39</v>
      </c>
    </row>
    <row r="21" spans="1:10" x14ac:dyDescent="0.25">
      <c r="C21" s="9"/>
    </row>
    <row r="22" spans="1:10" x14ac:dyDescent="0.25">
      <c r="C22" s="9"/>
    </row>
    <row r="23" spans="1:10" x14ac:dyDescent="0.25">
      <c r="C23" s="9"/>
    </row>
    <row r="24" spans="1:10" x14ac:dyDescent="0.25">
      <c r="C24" s="9"/>
    </row>
    <row r="25" spans="1:10" x14ac:dyDescent="0.25">
      <c r="C25" s="9"/>
    </row>
    <row r="31" spans="1:10" x14ac:dyDescent="0.25">
      <c r="F31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 to follow</vt:lpstr>
      <vt:lpstr>pH samples jul 2018 feb 2020</vt:lpstr>
      <vt:lpstr>QAQC seawater TRIS assessment</vt:lpstr>
      <vt:lpstr>QAQC baystds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Jason Hartnett</dc:creator>
  <cp:lastModifiedBy>Ryan Jason Hartnett</cp:lastModifiedBy>
  <dcterms:created xsi:type="dcterms:W3CDTF">2020-01-23T04:19:33Z</dcterms:created>
  <dcterms:modified xsi:type="dcterms:W3CDTF">2020-11-17T16:57:03Z</dcterms:modified>
</cp:coreProperties>
</file>