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pH QAQC\"/>
    </mc:Choice>
  </mc:AlternateContent>
  <xr:revisionPtr revIDLastSave="0" documentId="13_ncr:1_{F96CA47B-E28A-49A9-802E-EFB50DF5BD31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example to follow" sheetId="1" r:id="rId1"/>
    <sheet name="pH samples jul 2018 nov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nov 2020'!$A$1:$O$191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5" i="2" l="1"/>
  <c r="N315" i="2" s="1"/>
  <c r="L315" i="2"/>
  <c r="H315" i="2"/>
  <c r="I315" i="2" s="1"/>
  <c r="G315" i="2"/>
  <c r="M313" i="2"/>
  <c r="L313" i="2"/>
  <c r="N313" i="2" s="1"/>
  <c r="H313" i="2"/>
  <c r="J313" i="2" s="1"/>
  <c r="K313" i="2" s="1"/>
  <c r="G313" i="2"/>
  <c r="M311" i="2"/>
  <c r="N311" i="2" s="1"/>
  <c r="L311" i="2"/>
  <c r="I311" i="2"/>
  <c r="H311" i="2"/>
  <c r="G311" i="2"/>
  <c r="J311" i="2" s="1"/>
  <c r="K311" i="2" s="1"/>
  <c r="N309" i="2"/>
  <c r="M309" i="2"/>
  <c r="L309" i="2"/>
  <c r="H309" i="2"/>
  <c r="I309" i="2" s="1"/>
  <c r="G309" i="2"/>
  <c r="N306" i="2"/>
  <c r="M306" i="2"/>
  <c r="L306" i="2"/>
  <c r="H306" i="2"/>
  <c r="J306" i="2" s="1"/>
  <c r="K306" i="2" s="1"/>
  <c r="G306" i="2"/>
  <c r="M304" i="2"/>
  <c r="N304" i="2" s="1"/>
  <c r="L304" i="2"/>
  <c r="H304" i="2"/>
  <c r="J304" i="2" s="1"/>
  <c r="K304" i="2" s="1"/>
  <c r="G304" i="2"/>
  <c r="N302" i="2"/>
  <c r="M302" i="2"/>
  <c r="L302" i="2"/>
  <c r="H302" i="2"/>
  <c r="J302" i="2" s="1"/>
  <c r="K302" i="2" s="1"/>
  <c r="G302" i="2"/>
  <c r="M300" i="2"/>
  <c r="N300" i="2" s="1"/>
  <c r="L300" i="2"/>
  <c r="H300" i="2"/>
  <c r="I300" i="2" s="1"/>
  <c r="G300" i="2"/>
  <c r="M297" i="2"/>
  <c r="N297" i="2" s="1"/>
  <c r="L297" i="2"/>
  <c r="I297" i="2"/>
  <c r="H297" i="2"/>
  <c r="G297" i="2"/>
  <c r="J297" i="2" s="1"/>
  <c r="K297" i="2" s="1"/>
  <c r="M295" i="2"/>
  <c r="N295" i="2" s="1"/>
  <c r="L295" i="2"/>
  <c r="J295" i="2"/>
  <c r="K295" i="2" s="1"/>
  <c r="H295" i="2"/>
  <c r="I295" i="2" s="1"/>
  <c r="G295" i="2"/>
  <c r="M293" i="2"/>
  <c r="L293" i="2"/>
  <c r="N293" i="2" s="1"/>
  <c r="H293" i="2"/>
  <c r="J293" i="2" s="1"/>
  <c r="K293" i="2" s="1"/>
  <c r="G293" i="2"/>
  <c r="M291" i="2"/>
  <c r="N291" i="2" s="1"/>
  <c r="L291" i="2"/>
  <c r="I291" i="2"/>
  <c r="H291" i="2"/>
  <c r="J291" i="2" s="1"/>
  <c r="K291" i="2" s="1"/>
  <c r="G291" i="2"/>
  <c r="M288" i="2"/>
  <c r="N288" i="2" s="1"/>
  <c r="L288" i="2"/>
  <c r="I288" i="2"/>
  <c r="H288" i="2"/>
  <c r="G288" i="2"/>
  <c r="J288" i="2" s="1"/>
  <c r="K288" i="2" s="1"/>
  <c r="M286" i="2"/>
  <c r="N286" i="2" s="1"/>
  <c r="L286" i="2"/>
  <c r="I286" i="2"/>
  <c r="H286" i="2"/>
  <c r="G286" i="2"/>
  <c r="J286" i="2" s="1"/>
  <c r="K286" i="2" s="1"/>
  <c r="M284" i="2"/>
  <c r="N284" i="2" s="1"/>
  <c r="L284" i="2"/>
  <c r="J284" i="2"/>
  <c r="K284" i="2" s="1"/>
  <c r="H284" i="2"/>
  <c r="I284" i="2" s="1"/>
  <c r="G284" i="2"/>
  <c r="N282" i="2"/>
  <c r="M282" i="2"/>
  <c r="L282" i="2"/>
  <c r="H282" i="2"/>
  <c r="J282" i="2" s="1"/>
  <c r="K282" i="2" s="1"/>
  <c r="G282" i="2"/>
  <c r="M270" i="2"/>
  <c r="N270" i="2" s="1"/>
  <c r="L270" i="2"/>
  <c r="I270" i="2"/>
  <c r="H270" i="2"/>
  <c r="J270" i="2" s="1"/>
  <c r="K270" i="2" s="1"/>
  <c r="G270" i="2"/>
  <c r="M267" i="2"/>
  <c r="N267" i="2" s="1"/>
  <c r="L267" i="2"/>
  <c r="H267" i="2"/>
  <c r="J267" i="2" s="1"/>
  <c r="K267" i="2" s="1"/>
  <c r="G267" i="2"/>
  <c r="M264" i="2"/>
  <c r="N264" i="2" s="1"/>
  <c r="L264" i="2"/>
  <c r="H264" i="2"/>
  <c r="J264" i="2" s="1"/>
  <c r="K264" i="2" s="1"/>
  <c r="G264" i="2"/>
  <c r="C12" i="3"/>
  <c r="D12" i="3" s="1"/>
  <c r="E12" i="3" s="1"/>
  <c r="G2" i="5"/>
  <c r="C14" i="5"/>
  <c r="D14" i="5" s="1"/>
  <c r="E14" i="5" s="1"/>
  <c r="D13" i="5"/>
  <c r="E13" i="5" s="1"/>
  <c r="C13" i="5"/>
  <c r="M278" i="2"/>
  <c r="L278" i="2"/>
  <c r="H278" i="2"/>
  <c r="I278" i="2" s="1"/>
  <c r="G278" i="2"/>
  <c r="M275" i="2"/>
  <c r="L275" i="2"/>
  <c r="H275" i="2"/>
  <c r="G275" i="2"/>
  <c r="M272" i="2"/>
  <c r="L272" i="2"/>
  <c r="H272" i="2"/>
  <c r="G272" i="2"/>
  <c r="M6" i="2"/>
  <c r="L6" i="2"/>
  <c r="M13" i="2"/>
  <c r="L13" i="2"/>
  <c r="M22" i="2"/>
  <c r="L22" i="2"/>
  <c r="M25" i="2"/>
  <c r="L25" i="2"/>
  <c r="M29" i="2"/>
  <c r="L29" i="2"/>
  <c r="M32" i="2"/>
  <c r="L32" i="2"/>
  <c r="M35" i="2"/>
  <c r="L35" i="2"/>
  <c r="M38" i="2"/>
  <c r="L38" i="2"/>
  <c r="M41" i="2"/>
  <c r="L41" i="2"/>
  <c r="M44" i="2"/>
  <c r="L44" i="2"/>
  <c r="M47" i="2"/>
  <c r="L47" i="2"/>
  <c r="M56" i="2"/>
  <c r="L56" i="2"/>
  <c r="M69" i="2"/>
  <c r="L69" i="2"/>
  <c r="M73" i="2"/>
  <c r="L73" i="2"/>
  <c r="M77" i="2"/>
  <c r="L77" i="2"/>
  <c r="M80" i="2"/>
  <c r="L80" i="2"/>
  <c r="M91" i="2"/>
  <c r="L91" i="2"/>
  <c r="M94" i="2"/>
  <c r="L94" i="2"/>
  <c r="M97" i="2"/>
  <c r="L97" i="2"/>
  <c r="M100" i="2"/>
  <c r="L100" i="2"/>
  <c r="M104" i="2"/>
  <c r="L104" i="2"/>
  <c r="M107" i="2"/>
  <c r="L107" i="2"/>
  <c r="M111" i="2"/>
  <c r="L111" i="2"/>
  <c r="M114" i="2"/>
  <c r="L114" i="2"/>
  <c r="M118" i="2"/>
  <c r="L118" i="2"/>
  <c r="M121" i="2"/>
  <c r="L121" i="2"/>
  <c r="M124" i="2"/>
  <c r="L124" i="2"/>
  <c r="M129" i="2"/>
  <c r="L129" i="2"/>
  <c r="M135" i="2"/>
  <c r="L135" i="2"/>
  <c r="M138" i="2"/>
  <c r="L138" i="2"/>
  <c r="M141" i="2"/>
  <c r="L141" i="2"/>
  <c r="M145" i="2"/>
  <c r="L145" i="2"/>
  <c r="M148" i="2"/>
  <c r="L148" i="2"/>
  <c r="M151" i="2"/>
  <c r="L151" i="2"/>
  <c r="M156" i="2"/>
  <c r="L156" i="2"/>
  <c r="M160" i="2"/>
  <c r="L160" i="2"/>
  <c r="M180" i="2"/>
  <c r="L180" i="2"/>
  <c r="M242" i="2"/>
  <c r="L242" i="2"/>
  <c r="M249" i="2"/>
  <c r="L249" i="2"/>
  <c r="H249" i="2"/>
  <c r="M252" i="2"/>
  <c r="L252" i="2"/>
  <c r="H252" i="2"/>
  <c r="M255" i="2"/>
  <c r="L255" i="2"/>
  <c r="H255" i="2"/>
  <c r="M259" i="2"/>
  <c r="L259" i="2"/>
  <c r="H259" i="2"/>
  <c r="G259" i="2"/>
  <c r="G255" i="2"/>
  <c r="G252" i="2"/>
  <c r="G249" i="2"/>
  <c r="J315" i="2" l="1"/>
  <c r="K315" i="2" s="1"/>
  <c r="I313" i="2"/>
  <c r="J309" i="2"/>
  <c r="K309" i="2" s="1"/>
  <c r="I306" i="2"/>
  <c r="I304" i="2"/>
  <c r="I302" i="2"/>
  <c r="J300" i="2"/>
  <c r="K300" i="2" s="1"/>
  <c r="I293" i="2"/>
  <c r="I282" i="2"/>
  <c r="I267" i="2"/>
  <c r="I264" i="2"/>
  <c r="J272" i="2"/>
  <c r="K272" i="2" s="1"/>
  <c r="N278" i="2"/>
  <c r="N275" i="2"/>
  <c r="N272" i="2"/>
  <c r="J275" i="2"/>
  <c r="K275" i="2" s="1"/>
  <c r="I272" i="2"/>
  <c r="J278" i="2"/>
  <c r="K278" i="2" s="1"/>
  <c r="I275" i="2"/>
  <c r="N259" i="2"/>
  <c r="J259" i="2"/>
  <c r="K259" i="2" s="1"/>
  <c r="I259" i="2"/>
  <c r="N255" i="2"/>
  <c r="J255" i="2"/>
  <c r="K255" i="2" s="1"/>
  <c r="J252" i="2"/>
  <c r="K252" i="2" s="1"/>
  <c r="N249" i="2"/>
  <c r="I249" i="2"/>
  <c r="N252" i="2" l="1"/>
  <c r="I255" i="2"/>
  <c r="I252" i="2"/>
  <c r="J249" i="2"/>
  <c r="K249" i="2" s="1"/>
  <c r="C11" i="3"/>
  <c r="D11" i="3"/>
  <c r="E11" i="3" s="1"/>
  <c r="H242" i="2"/>
  <c r="G242" i="2"/>
  <c r="N242" i="2"/>
  <c r="M231" i="2"/>
  <c r="L231" i="2"/>
  <c r="H231" i="2"/>
  <c r="I231" i="2" s="1"/>
  <c r="G231" i="2"/>
  <c r="M229" i="2"/>
  <c r="L229" i="2"/>
  <c r="H229" i="2"/>
  <c r="G229" i="2"/>
  <c r="M239" i="2"/>
  <c r="L239" i="2"/>
  <c r="H239" i="2"/>
  <c r="G239" i="2"/>
  <c r="M237" i="2"/>
  <c r="L237" i="2"/>
  <c r="H237" i="2"/>
  <c r="I237" i="2" s="1"/>
  <c r="G237" i="2"/>
  <c r="M235" i="2"/>
  <c r="L235" i="2"/>
  <c r="H235" i="2"/>
  <c r="J235" i="2" s="1"/>
  <c r="K235" i="2" s="1"/>
  <c r="G235" i="2"/>
  <c r="M233" i="2"/>
  <c r="L233" i="2"/>
  <c r="H233" i="2"/>
  <c r="J233" i="2" s="1"/>
  <c r="K233" i="2" s="1"/>
  <c r="G233" i="2"/>
  <c r="N231" i="2" l="1"/>
  <c r="J231" i="2"/>
  <c r="K231" i="2" s="1"/>
  <c r="N237" i="2"/>
  <c r="N229" i="2"/>
  <c r="J229" i="2"/>
  <c r="K229" i="2" s="1"/>
  <c r="N235" i="2"/>
  <c r="J237" i="2"/>
  <c r="K237" i="2" s="1"/>
  <c r="J239" i="2"/>
  <c r="K239" i="2" s="1"/>
  <c r="I233" i="2"/>
  <c r="N239" i="2"/>
  <c r="N233" i="2"/>
  <c r="J242" i="2"/>
  <c r="K242" i="2" s="1"/>
  <c r="I242" i="2"/>
  <c r="I229" i="2"/>
  <c r="I239" i="2"/>
  <c r="I235" i="2"/>
  <c r="M226" i="2"/>
  <c r="L226" i="2"/>
  <c r="H226" i="2"/>
  <c r="G226" i="2"/>
  <c r="M224" i="2"/>
  <c r="L224" i="2"/>
  <c r="H224" i="2"/>
  <c r="G224" i="2"/>
  <c r="M222" i="2"/>
  <c r="L222" i="2"/>
  <c r="H222" i="2"/>
  <c r="G222" i="2"/>
  <c r="M220" i="2"/>
  <c r="L220" i="2"/>
  <c r="H220" i="2"/>
  <c r="G220" i="2"/>
  <c r="M217" i="2"/>
  <c r="L217" i="2"/>
  <c r="H217" i="2"/>
  <c r="G217" i="2"/>
  <c r="M215" i="2"/>
  <c r="L215" i="2"/>
  <c r="H215" i="2"/>
  <c r="G215" i="2"/>
  <c r="M213" i="2"/>
  <c r="L213" i="2"/>
  <c r="H213" i="2"/>
  <c r="G213" i="2"/>
  <c r="M211" i="2"/>
  <c r="L211" i="2"/>
  <c r="H211" i="2"/>
  <c r="G211" i="2"/>
  <c r="M208" i="2"/>
  <c r="L208" i="2"/>
  <c r="H208" i="2"/>
  <c r="I208" i="2" s="1"/>
  <c r="G208" i="2"/>
  <c r="M206" i="2"/>
  <c r="L206" i="2"/>
  <c r="H206" i="2"/>
  <c r="G206" i="2"/>
  <c r="M204" i="2"/>
  <c r="L204" i="2"/>
  <c r="H204" i="2"/>
  <c r="I204" i="2" s="1"/>
  <c r="G204" i="2"/>
  <c r="M202" i="2"/>
  <c r="L202" i="2"/>
  <c r="H202" i="2"/>
  <c r="G202" i="2"/>
  <c r="M199" i="2"/>
  <c r="L199" i="2"/>
  <c r="H199" i="2"/>
  <c r="G199" i="2"/>
  <c r="M197" i="2"/>
  <c r="L197" i="2"/>
  <c r="H197" i="2"/>
  <c r="G197" i="2"/>
  <c r="M195" i="2"/>
  <c r="L195" i="2"/>
  <c r="H195" i="2"/>
  <c r="I195" i="2" s="1"/>
  <c r="G195" i="2"/>
  <c r="M193" i="2"/>
  <c r="L193" i="2"/>
  <c r="H193" i="2"/>
  <c r="G193" i="2"/>
  <c r="J193" i="2" l="1"/>
  <c r="K193" i="2" s="1"/>
  <c r="J211" i="2"/>
  <c r="K211" i="2" s="1"/>
  <c r="J215" i="2"/>
  <c r="K215" i="2" s="1"/>
  <c r="J220" i="2"/>
  <c r="K220" i="2" s="1"/>
  <c r="J224" i="2"/>
  <c r="K224" i="2" s="1"/>
  <c r="J197" i="2"/>
  <c r="K197" i="2" s="1"/>
  <c r="N202" i="2"/>
  <c r="J202" i="2"/>
  <c r="K202" i="2" s="1"/>
  <c r="N197" i="2"/>
  <c r="N208" i="2"/>
  <c r="N222" i="2"/>
  <c r="N226" i="2"/>
  <c r="N213" i="2"/>
  <c r="N217" i="2"/>
  <c r="J195" i="2"/>
  <c r="K195" i="2" s="1"/>
  <c r="J204" i="2"/>
  <c r="K204" i="2" s="1"/>
  <c r="J208" i="2"/>
  <c r="K208" i="2" s="1"/>
  <c r="N211" i="2"/>
  <c r="N215" i="2"/>
  <c r="N220" i="2"/>
  <c r="N224" i="2"/>
  <c r="N206" i="2"/>
  <c r="J199" i="2"/>
  <c r="K199" i="2" s="1"/>
  <c r="N195" i="2"/>
  <c r="N199" i="2"/>
  <c r="J213" i="2"/>
  <c r="K213" i="2" s="1"/>
  <c r="J217" i="2"/>
  <c r="K217" i="2" s="1"/>
  <c r="J222" i="2"/>
  <c r="K222" i="2" s="1"/>
  <c r="J226" i="2"/>
  <c r="K226" i="2" s="1"/>
  <c r="N204" i="2"/>
  <c r="N193" i="2"/>
  <c r="J206" i="2"/>
  <c r="K206" i="2" s="1"/>
  <c r="I226" i="2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L191" i="2"/>
  <c r="H191" i="2"/>
  <c r="G191" i="2"/>
  <c r="M189" i="2"/>
  <c r="L189" i="2"/>
  <c r="H189" i="2"/>
  <c r="G189" i="2"/>
  <c r="M187" i="2"/>
  <c r="L187" i="2"/>
  <c r="H187" i="2"/>
  <c r="G187" i="2"/>
  <c r="M185" i="2"/>
  <c r="L185" i="2"/>
  <c r="H185" i="2"/>
  <c r="G185" i="2"/>
  <c r="H180" i="2"/>
  <c r="G180" i="2"/>
  <c r="M178" i="2"/>
  <c r="L178" i="2"/>
  <c r="H178" i="2"/>
  <c r="G178" i="2"/>
  <c r="M176" i="2"/>
  <c r="L176" i="2"/>
  <c r="H176" i="2"/>
  <c r="G176" i="2"/>
  <c r="M174" i="2"/>
  <c r="L174" i="2"/>
  <c r="H174" i="2"/>
  <c r="I174" i="2" s="1"/>
  <c r="G174" i="2"/>
  <c r="M171" i="2"/>
  <c r="N171" i="2" s="1"/>
  <c r="L171" i="2"/>
  <c r="H171" i="2"/>
  <c r="G171" i="2"/>
  <c r="M169" i="2"/>
  <c r="L169" i="2"/>
  <c r="H169" i="2"/>
  <c r="G169" i="2"/>
  <c r="M167" i="2"/>
  <c r="N167" i="2" s="1"/>
  <c r="L167" i="2"/>
  <c r="H167" i="2"/>
  <c r="G167" i="2"/>
  <c r="M165" i="2"/>
  <c r="L165" i="2"/>
  <c r="H165" i="2"/>
  <c r="G165" i="2"/>
  <c r="N160" i="2"/>
  <c r="H160" i="2"/>
  <c r="G160" i="2"/>
  <c r="N156" i="2"/>
  <c r="H156" i="2"/>
  <c r="G156" i="2"/>
  <c r="N151" i="2"/>
  <c r="H151" i="2"/>
  <c r="G151" i="2"/>
  <c r="N148" i="2"/>
  <c r="H148" i="2"/>
  <c r="G148" i="2"/>
  <c r="H145" i="2"/>
  <c r="G145" i="2"/>
  <c r="H141" i="2"/>
  <c r="G141" i="2"/>
  <c r="H138" i="2"/>
  <c r="G138" i="2"/>
  <c r="H135" i="2"/>
  <c r="G135" i="2"/>
  <c r="H129" i="2"/>
  <c r="I129" i="2" s="1"/>
  <c r="G129" i="2"/>
  <c r="H124" i="2"/>
  <c r="G124" i="2"/>
  <c r="H121" i="2"/>
  <c r="G121" i="2"/>
  <c r="H118" i="2"/>
  <c r="G118" i="2"/>
  <c r="H114" i="2"/>
  <c r="J114" i="2" s="1"/>
  <c r="K114" i="2" s="1"/>
  <c r="G114" i="2"/>
  <c r="H111" i="2"/>
  <c r="G111" i="2"/>
  <c r="H107" i="2"/>
  <c r="G107" i="2"/>
  <c r="H104" i="2"/>
  <c r="G104" i="2"/>
  <c r="H100" i="2"/>
  <c r="G100" i="2"/>
  <c r="G94" i="2"/>
  <c r="H97" i="2"/>
  <c r="G97" i="2"/>
  <c r="H94" i="2"/>
  <c r="H91" i="2"/>
  <c r="G91" i="2"/>
  <c r="M89" i="2"/>
  <c r="L89" i="2"/>
  <c r="H89" i="2"/>
  <c r="G89" i="2"/>
  <c r="M87" i="2"/>
  <c r="L87" i="2"/>
  <c r="H87" i="2"/>
  <c r="G87" i="2"/>
  <c r="M85" i="2"/>
  <c r="L85" i="2"/>
  <c r="H85" i="2"/>
  <c r="G85" i="2"/>
  <c r="M83" i="2"/>
  <c r="L83" i="2"/>
  <c r="H83" i="2"/>
  <c r="G83" i="2"/>
  <c r="H80" i="2"/>
  <c r="G80" i="2"/>
  <c r="H77" i="2"/>
  <c r="G77" i="2"/>
  <c r="H73" i="2"/>
  <c r="G73" i="2"/>
  <c r="H69" i="2"/>
  <c r="G69" i="2"/>
  <c r="H56" i="2"/>
  <c r="G56" i="2"/>
  <c r="H47" i="2"/>
  <c r="G47" i="2"/>
  <c r="H44" i="2"/>
  <c r="G44" i="2"/>
  <c r="H41" i="2"/>
  <c r="G41" i="2"/>
  <c r="H38" i="2"/>
  <c r="G38" i="2"/>
  <c r="H35" i="2"/>
  <c r="G35" i="2"/>
  <c r="H32" i="2"/>
  <c r="I32" i="2" s="1"/>
  <c r="G32" i="2"/>
  <c r="H29" i="2"/>
  <c r="G29" i="2"/>
  <c r="H25" i="2"/>
  <c r="G25" i="2"/>
  <c r="H22" i="2"/>
  <c r="G22" i="2"/>
  <c r="G13" i="2"/>
  <c r="H13" i="2"/>
  <c r="N13" i="2"/>
  <c r="H6" i="2"/>
  <c r="G6" i="2"/>
  <c r="N6" i="2"/>
  <c r="J94" i="2" l="1"/>
  <c r="K94" i="2" s="1"/>
  <c r="J129" i="2"/>
  <c r="K129" i="2" s="1"/>
  <c r="N165" i="2"/>
  <c r="N169" i="2"/>
  <c r="N174" i="2"/>
  <c r="N178" i="2"/>
  <c r="N185" i="2"/>
  <c r="J25" i="2"/>
  <c r="K25" i="2" s="1"/>
  <c r="N176" i="2"/>
  <c r="J29" i="2"/>
  <c r="K29" i="2" s="1"/>
  <c r="J22" i="2"/>
  <c r="K22" i="2" s="1"/>
  <c r="N187" i="2"/>
  <c r="N191" i="2"/>
  <c r="J174" i="2"/>
  <c r="K174" i="2" s="1"/>
  <c r="N32" i="2"/>
  <c r="N85" i="2"/>
  <c r="N107" i="2"/>
  <c r="J187" i="2"/>
  <c r="K187" i="2" s="1"/>
  <c r="J191" i="2"/>
  <c r="K191" i="2" s="1"/>
  <c r="J97" i="2"/>
  <c r="K97" i="2" s="1"/>
  <c r="N73" i="2"/>
  <c r="N44" i="2"/>
  <c r="N89" i="2"/>
  <c r="N35" i="2"/>
  <c r="N41" i="2"/>
  <c r="N47" i="2"/>
  <c r="J69" i="2"/>
  <c r="K69" i="2" s="1"/>
  <c r="N77" i="2"/>
  <c r="N83" i="2"/>
  <c r="N87" i="2"/>
  <c r="N91" i="2"/>
  <c r="N104" i="2"/>
  <c r="N111" i="2"/>
  <c r="J185" i="2"/>
  <c r="K185" i="2" s="1"/>
  <c r="J189" i="2"/>
  <c r="K189" i="2" s="1"/>
  <c r="N38" i="2"/>
  <c r="N80" i="2"/>
  <c r="N100" i="2"/>
  <c r="N180" i="2"/>
  <c r="N56" i="2"/>
  <c r="N189" i="2"/>
  <c r="I191" i="2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<sst xmlns="http://schemas.openxmlformats.org/spreadsheetml/2006/main" count="527" uniqueCount="379">
  <si>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</si>
  <si>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</si>
  <si>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</si>
  <si>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</si>
  <si>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</si>
  <si>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</si>
  <si>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</si>
  <si>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</si>
  <si>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</si>
  <si>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</si>
  <si>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</si>
  <si>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</si>
  <si>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</si>
  <si>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</si>
  <si>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</si>
  <si>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</si>
  <si>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</si>
  <si>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</si>
  <si>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</si>
  <si>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</si>
  <si>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</si>
  <si>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</si>
  <si>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</si>
  <si>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</si>
  <si>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</si>
  <si>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</si>
  <si>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</si>
  <si>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</si>
  <si>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</si>
  <si>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</si>
  <si>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</si>
  <si>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</si>
  <si>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</si>
  <si>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</si>
  <si>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</si>
  <si>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</si>
  <si>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</si>
  <si>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</si>
  <si>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</si>
  <si>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</si>
  <si>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</si>
  <si>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</si>
  <si>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</si>
  <si>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</si>
  <si>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</si>
  <si>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</si>
  <si>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</si>
  <si>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</si>
  <si>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</si>
  <si>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</si>
  <si>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</si>
  <si>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</si>
  <si>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</si>
  <si>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</si>
  <si>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</si>
  <si>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</si>
  <si>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</si>
  <si>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</si>
  <si>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</si>
  <si>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</si>
  <si>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</si>
  <si>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</si>
  <si>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</si>
  <si>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</si>
  <si>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</si>
  <si>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</si>
  <si>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</si>
  <si>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</si>
  <si>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</si>
  <si>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</si>
  <si>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</si>
  <si>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</si>
  <si>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</si>
  <si>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</si>
  <si>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</si>
  <si>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</si>
  <si>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</si>
  <si>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</si>
  <si>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</si>
  <si>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</si>
  <si>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</si>
  <si>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</si>
  <si>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</si>
  <si>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</si>
  <si>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</si>
  <si>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</si>
  <si>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</si>
  <si>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</si>
  <si>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</si>
  <si>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</si>
  <si>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</si>
  <si>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</si>
  <si>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</si>
  <si>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</si>
  <si>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</si>
  <si>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</si>
  <si>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</si>
  <si>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</si>
  <si>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</si>
  <si>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</si>
  <si>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</si>
  <si>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</si>
  <si>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</si>
  <si>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</si>
  <si>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</si>
  <si>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</si>
  <si>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</si>
  <si>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</si>
  <si>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</si>
  <si>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</si>
  <si>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</si>
  <si>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</si>
  <si>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</si>
  <si>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</si>
  <si>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</si>
  <si>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</si>
  <si>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</si>
  <si>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</si>
  <si>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</si>
  <si>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</si>
  <si>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</si>
  <si>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</si>
  <si>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</si>
  <si>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</si>
  <si>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</si>
  <si>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</si>
  <si>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</si>
  <si>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</si>
  <si>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</si>
  <si>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</si>
  <si>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</si>
  <si>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</si>
  <si>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</si>
  <si>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</si>
  <si>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</si>
  <si>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</si>
  <si>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</si>
  <si>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</si>
  <si>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</si>
  <si>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</si>
  <si>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</si>
  <si>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</si>
  <si>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</si>
  <si>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</si>
  <si>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</si>
  <si>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</si>
  <si>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</si>
  <si>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</si>
  <si>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</si>
  <si>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</si>
  <si>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</si>
  <si>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</si>
  <si>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</si>
  <si>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</si>
  <si>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</si>
  <si>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</si>
  <si>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</si>
  <si>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</si>
  <si>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</si>
  <si>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</si>
  <si>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</si>
  <si>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</si>
  <si>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</si>
  <si>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</si>
  <si>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</si>
  <si>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</si>
  <si>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</si>
  <si>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</si>
  <si>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</si>
  <si>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</si>
  <si>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</si>
  <si>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</si>
  <si>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</si>
  <si>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</si>
  <si>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</si>
  <si>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</si>
  <si>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</si>
  <si>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</si>
  <si>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</si>
  <si>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</si>
  <si>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</si>
  <si>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</si>
  <si>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</si>
  <si>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</si>
  <si>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</si>
  <si>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</si>
  <si>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</si>
  <si>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</si>
  <si>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</si>
  <si>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</si>
  <si>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</si>
  <si>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</si>
  <si>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</si>
  <si>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</si>
  <si>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</si>
  <si>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</si>
  <si>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</si>
  <si>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</si>
  <si>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</si>
  <si>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</si>
  <si>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</si>
  <si>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</si>
  <si>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</si>
  <si>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</si>
  <si>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</si>
  <si>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</si>
  <si>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</si>
  <si>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</si>
  <si>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</si>
  <si>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</si>
  <si>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</si>
  <si>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</si>
  <si>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</si>
  <si>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</si>
  <si>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</si>
  <si>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</si>
  <si>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</si>
  <si>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</si>
  <si>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</si>
  <si>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</si>
  <si>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</si>
  <si>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</si>
  <si>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</si>
  <si>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</si>
  <si>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</si>
  <si>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</si>
  <si>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</si>
  <si>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</si>
  <si>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</si>
  <si>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</si>
  <si>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</si>
  <si>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</si>
  <si>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</si>
  <si>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</si>
  <si>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</si>
  <si>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</si>
  <si>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</si>
  <si>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</si>
  <si>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</si>
  <si>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</si>
  <si>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</si>
  <si>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</si>
  <si>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</si>
  <si>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</si>
  <si>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</si>
  <si>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</si>
  <si>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</si>
  <si>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</si>
  <si>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</si>
  <si>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</si>
  <si>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</si>
  <si>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</si>
  <si>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</si>
  <si>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</si>
  <si>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</si>
  <si>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</si>
  <si>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</si>
  <si>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</si>
  <si>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</si>
  <si>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</si>
  <si>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</si>
  <si>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</si>
  <si>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</si>
  <si>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</si>
  <si>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</si>
  <si>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</si>
  <si>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</si>
  <si>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</si>
  <si>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</si>
  <si>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</si>
  <si>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</si>
  <si>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</si>
  <si>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</si>
  <si>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</si>
  <si>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</si>
  <si>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</si>
  <si>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</si>
  <si>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</si>
  <si>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</si>
  <si>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</si>
  <si>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</si>
  <si>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</si>
  <si>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</si>
  <si>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</si>
  <si>
    <t xml:space="preserve"> baystd1-epp-11092020-1-4</t>
  </si>
  <si>
    <t xml:space="preserve"> baystd1-epp-11092020-2-2</t>
  </si>
  <si>
    <t xml:space="preserve"> baystd1-stck-11092020-3-G</t>
  </si>
  <si>
    <t xml:space="preserve"> baystd1-stck-11092020-4-D</t>
  </si>
  <si>
    <t xml:space="preserve"> B-0043-C1-P3-4</t>
  </si>
  <si>
    <t xml:space="preserve"> B-0043-C1-P4-2</t>
  </si>
  <si>
    <t xml:space="preserve"> P-0028-C2-P3-G</t>
  </si>
  <si>
    <t xml:space="preserve"> P-0028-C2-P4-D</t>
  </si>
  <si>
    <t xml:space="preserve"> M-0049-C1-P3-1</t>
  </si>
  <si>
    <t xml:space="preserve"> M-0049-C1-P4-3</t>
  </si>
  <si>
    <t xml:space="preserve"> P-0044-C1-P3-C</t>
  </si>
  <si>
    <t xml:space="preserve"> P-0044-C1-P4-E</t>
  </si>
  <si>
    <t xml:space="preserve"> DIC-11-10-2020</t>
  </si>
  <si>
    <t xml:space="preserve"> P-0078-1</t>
  </si>
  <si>
    <t xml:space="preserve"> P-0078-2</t>
  </si>
  <si>
    <t xml:space="preserve"> P-0078-3</t>
  </si>
  <si>
    <t xml:space="preserve"> P-0078-4</t>
  </si>
  <si>
    <t xml:space="preserve"> P-0078-5</t>
  </si>
  <si>
    <t xml:space="preserve"> P-0078-6</t>
  </si>
  <si>
    <t xml:space="preserve"> P-0078-7</t>
  </si>
  <si>
    <t xml:space="preserve"> B-0041-C1-P1-2</t>
  </si>
  <si>
    <t xml:space="preserve"> B-0041-C1-P2-4</t>
  </si>
  <si>
    <t xml:space="preserve"> B-0041-C1-P3-G</t>
  </si>
  <si>
    <t xml:space="preserve"> P-0023-C1-P1-D</t>
  </si>
  <si>
    <t xml:space="preserve"> P-0023-C1-P2-1</t>
  </si>
  <si>
    <t xml:space="preserve"> P-0023-C1-P3-3</t>
  </si>
  <si>
    <t xml:space="preserve"> P-0034-C1-P1-B</t>
  </si>
  <si>
    <t xml:space="preserve"> P-0034-C1-P2-C</t>
  </si>
  <si>
    <t xml:space="preserve"> P-0034-C1-P3-E</t>
  </si>
  <si>
    <t xml:space="preserve"> BAYSTD1-07APR2021-D</t>
  </si>
  <si>
    <t xml:space="preserve"> P-0084-C1-R1-1</t>
  </si>
  <si>
    <t xml:space="preserve"> P-0084-C1-R2-2</t>
  </si>
  <si>
    <t xml:space="preserve"> P-0084-C1-R5-3</t>
  </si>
  <si>
    <t xml:space="preserve"> P-0084-C1-R6-B</t>
  </si>
  <si>
    <t>scattered test day for Byron and Chelsey</t>
  </si>
  <si>
    <t xml:space="preserve"> DIC-CRM186-1-1</t>
  </si>
  <si>
    <t xml:space="preserve"> DIC-CRM186-2-2</t>
  </si>
  <si>
    <t xml:space="preserve"> DIC-CRM186-3-3</t>
  </si>
  <si>
    <t xml:space="preserve"> BAYSTD1-1-B</t>
  </si>
  <si>
    <t xml:space="preserve"> BAYSTD1-2-D</t>
  </si>
  <si>
    <t xml:space="preserve"> BAYSTD1-3-E</t>
  </si>
  <si>
    <t xml:space="preserve"> BAYSTD2-1-C</t>
  </si>
  <si>
    <t xml:space="preserve"> BAYSTD2-2-G</t>
  </si>
  <si>
    <t xml:space="preserve"> BAYSTD2-3-4</t>
  </si>
  <si>
    <t>Sample was murky with sediment</t>
  </si>
  <si>
    <t xml:space="preserve"> BAYSTD1-04272021</t>
  </si>
  <si>
    <t>DIC-04-27-2021</t>
  </si>
  <si>
    <t>Bay Std Batch 1</t>
  </si>
  <si>
    <t>Batch 1</t>
  </si>
  <si>
    <t>Batch 2</t>
  </si>
  <si>
    <t xml:space="preserve"> BAYSTD1</t>
  </si>
  <si>
    <t xml:space="preserve"> H2-702-1</t>
  </si>
  <si>
    <t xml:space="preserve"> H2-702-2</t>
  </si>
  <si>
    <t xml:space="preserve"> H2-702-3</t>
  </si>
  <si>
    <t xml:space="preserve"> H3-702-1</t>
  </si>
  <si>
    <t xml:space="preserve"> H3-702-2</t>
  </si>
  <si>
    <t xml:space="preserve"> H3-702-3</t>
  </si>
  <si>
    <t xml:space="preserve"> H2-719-1</t>
  </si>
  <si>
    <t xml:space="preserve"> H2-719-2</t>
  </si>
  <si>
    <t>Christian's Samples</t>
  </si>
  <si>
    <t xml:space="preserve"> BaySTD2</t>
  </si>
  <si>
    <t xml:space="preserve"> H3-719-1</t>
  </si>
  <si>
    <t xml:space="preserve"> H3-719-2</t>
  </si>
  <si>
    <t xml:space="preserve"> T44-702-1</t>
  </si>
  <si>
    <t xml:space="preserve"> T44-702-2</t>
  </si>
  <si>
    <t xml:space="preserve"> T4-702-1</t>
  </si>
  <si>
    <t xml:space="preserve"> T4-702-2</t>
  </si>
  <si>
    <t xml:space="preserve"> T3-702-1</t>
  </si>
  <si>
    <t xml:space="preserve"> T3-702-2</t>
  </si>
  <si>
    <t>Bay Standard Batch 2 ran from here on out</t>
  </si>
  <si>
    <t xml:space="preserve">Mislabeled CRM 186, when it is TRIS Buffer </t>
  </si>
  <si>
    <t xml:space="preserve"> T6-702-1</t>
  </si>
  <si>
    <t xml:space="preserve"> T6-702-2</t>
  </si>
  <si>
    <t xml:space="preserve"> T27-719-1</t>
  </si>
  <si>
    <t xml:space="preserve"> T27-719-2</t>
  </si>
  <si>
    <t xml:space="preserve"> T10-719-1</t>
  </si>
  <si>
    <t xml:space="preserve"> T10-719-2</t>
  </si>
  <si>
    <t xml:space="preserve"> T36-719-1</t>
  </si>
  <si>
    <t xml:space="preserve"> T36-719-2</t>
  </si>
  <si>
    <t xml:space="preserve"> T16-719-1</t>
  </si>
  <si>
    <t xml:space="preserve"> T16-719-2</t>
  </si>
  <si>
    <t xml:space="preserve"> T12-708-1</t>
  </si>
  <si>
    <t xml:space="preserve"> T12-708-2</t>
  </si>
  <si>
    <t xml:space="preserve"> T6-708-1</t>
  </si>
  <si>
    <t xml:space="preserve"> T6-708-2</t>
  </si>
  <si>
    <t xml:space="preserve"> T20-708-1</t>
  </si>
  <si>
    <t xml:space="preserve"> T20-708-2</t>
  </si>
  <si>
    <t xml:space="preserve"> T8-714-1</t>
  </si>
  <si>
    <t xml:space="preserve"> T8-714-2</t>
  </si>
  <si>
    <t xml:space="preserve"> T14-714-1</t>
  </si>
  <si>
    <t xml:space="preserve"> T14-714-2</t>
  </si>
  <si>
    <t xml:space="preserve"> T38-714-1</t>
  </si>
  <si>
    <t xml:space="preserve"> T38-714-2</t>
  </si>
  <si>
    <t xml:space="preserve"> T21-708-1</t>
  </si>
  <si>
    <t xml:space="preserve"> T21-708-2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</si>
</sst>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6"/>
  <sheetViews>
    <sheetView tabSelected="1" zoomScale="70" zoomScaleNormal="70" workbookViewId="0">
      <pane ySplit="1" topLeftCell="A292" activePane="bottomLeft" state="frozen"/>
      <selection pane="bottomLeft" activeCell="O304" sqref="O304"/>
    </sheetView>
  </sheetViews>
  <sheetFormatPr defaultColWidth="9.140625"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MIN(D6:D11)</f>
        <v>7.9724865879999998</v>
      </c>
      <c r="M6" s="15">
        <f>MAX(D6:D11)</f>
        <v>7.9888786669999998</v>
      </c>
      <c r="N6" s="14">
        <f>M6-L6</f>
        <v>1.6392079000000059E-2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MIN(D13:D15)</f>
        <v>7.9771397199617002</v>
      </c>
      <c r="M13" s="15">
        <f>MAX(D13:D15)</f>
        <v>7.9910059490455501</v>
      </c>
      <c r="N13" s="14">
        <f>M13-L13</f>
        <v>1.3866229083849824E-2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MIN(D22:D24)</f>
        <v>7.9553757482688896</v>
      </c>
      <c r="M22" s="15">
        <f>MAX(D22:D24)</f>
        <v>7.9611944311944303</v>
      </c>
      <c r="N22" s="14">
        <f>M22-L22</f>
        <v>5.8186829255406636E-3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MIN(D25:D27)</f>
        <v>7.9812642389606001</v>
      </c>
      <c r="M25" s="15">
        <f>MAX(D25:D27)</f>
        <v>7.98972236087869</v>
      </c>
      <c r="N25" s="14">
        <f>M25-L25</f>
        <v>8.4581219180899225E-3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MIN(D29:D31)</f>
        <v>8.1607421721078293</v>
      </c>
      <c r="M29" s="15">
        <f>MAX(D29:D31)</f>
        <v>8.1745606813405001</v>
      </c>
      <c r="N29" s="14">
        <f>M29-L29</f>
        <v>1.3818509232670806E-2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MIN(D32:D34)</f>
        <v>7.9494502463219598</v>
      </c>
      <c r="M32" s="15">
        <f>MAX(D32:D34)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MIN(D35:D37)</f>
        <v>7.7022063860000003</v>
      </c>
      <c r="M35" s="15">
        <f>MAX(D35:D37)</f>
        <v>7.7520427249999999</v>
      </c>
      <c r="N35" s="14">
        <f>M35-L35</f>
        <v>4.9836338999999619E-2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MIN(D38:D40)</f>
        <v>7.83028325429615</v>
      </c>
      <c r="M38" s="15">
        <f>MAX(D38:D40)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MIN(D41:D43)</f>
        <v>7.7024167596355504</v>
      </c>
      <c r="M41" s="15">
        <f>MAX(D41:D43)</f>
        <v>7.7520988197778298</v>
      </c>
      <c r="N41" s="14">
        <f>M41-L41</f>
        <v>4.9682060142279383E-2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MIN(D44:D46)</f>
        <v>7.8400472210670502</v>
      </c>
      <c r="M44" s="15">
        <f>MAX(D44:D46)</f>
        <v>7.8464934009292699</v>
      </c>
      <c r="N44" s="14">
        <f>M44-L44</f>
        <v>6.4461798622197364E-3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MIN(D47:D49)</f>
        <v>7.9943636123524699</v>
      </c>
      <c r="M47" s="15">
        <f>MAX(D47:D49)</f>
        <v>7.9963495037024304</v>
      </c>
      <c r="N47" s="14">
        <f>M47-L47</f>
        <v>1.9858913499604114E-3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MIN(D56:D58)</f>
        <v>8.0015489896471905</v>
      </c>
      <c r="M56" s="15">
        <f>MAX(D56:D58)</f>
        <v>8.0035165638346193</v>
      </c>
      <c r="N56" s="14">
        <f>M56-L56</f>
        <v>1.9675741874287667E-3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F60" s="16" t="s">
        <v>318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  <c r="F61" s="16" t="s">
        <v>318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  <c r="F62" s="16" t="s">
        <v>318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  <c r="F63" s="16" t="s">
        <v>318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  <c r="F64" s="16" t="s">
        <v>318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  <c r="F65" s="16" t="s">
        <v>318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  <c r="F66" s="16" t="s">
        <v>318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  <c r="F67" s="16" t="s">
        <v>318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  <c r="F68" s="16" t="s">
        <v>318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MIN(D69:D72)</f>
        <v>7.8849200000000002</v>
      </c>
      <c r="M69" s="15">
        <f>MAX(D69:D72)</f>
        <v>7.8888438010000002</v>
      </c>
      <c r="N69" s="14">
        <f>M69-L69</f>
        <v>3.9238010000000045E-3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MIN(D73:D75)</f>
        <v>7.2005980059999999</v>
      </c>
      <c r="M73" s="15">
        <f>MAX(D73:D75)</f>
        <v>7.3645139970000004</v>
      </c>
      <c r="N73" s="14">
        <f>M73-L73</f>
        <v>0.16391599100000054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MIN(D77:D79)</f>
        <v>7.3784985409999999</v>
      </c>
      <c r="M77" s="15">
        <f>MAX(D77:D79)</f>
        <v>7.3983073910000003</v>
      </c>
      <c r="N77" s="14">
        <f>M77-L77</f>
        <v>1.9808850000000433E-2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MIN(D80:D82)</f>
        <v>7.9153278919999996</v>
      </c>
      <c r="M80" s="15">
        <f>MAX(D80:D82)</f>
        <v>7.9205993650000002</v>
      </c>
      <c r="N80" s="14">
        <f>M80-L80</f>
        <v>5.2714730000005261E-3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MIN(D91:D93)</f>
        <v>7.9465864860000002</v>
      </c>
      <c r="M91" s="15">
        <f>MAX(D91:D93)</f>
        <v>7.9571655200000002</v>
      </c>
      <c r="N91" s="14">
        <f>M91-L91</f>
        <v>1.0579034000000043E-2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MIN(D94:D96)</f>
        <v>7.9512931179999997</v>
      </c>
      <c r="M94" s="15">
        <f>MAX(D94:D96)</f>
        <v>7.9613591960000001</v>
      </c>
      <c r="N94" s="14">
        <f>M94-L94</f>
        <v>1.0066078000000367E-2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MIN(D97:D99)</f>
        <v>7.9205601489999999</v>
      </c>
      <c r="M97" s="15">
        <f>MAX(D97:D99)</f>
        <v>7.9363579959999999</v>
      </c>
      <c r="N97" s="14">
        <f>M97-L97</f>
        <v>1.5797846999999976E-2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MIN(D100:D102)</f>
        <v>7.9366448979999999</v>
      </c>
      <c r="M100" s="15">
        <f>MAX(D100:D102)</f>
        <v>7.9444947749999999</v>
      </c>
      <c r="N100" s="14">
        <f>M100-L100</f>
        <v>7.8498769999999496E-3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MIN(D104:D106)</f>
        <v>7.8241510209999996</v>
      </c>
      <c r="M104" s="15">
        <f>MAX(D104:D106)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MIN(D107:D109)</f>
        <v>7.8018158099999999</v>
      </c>
      <c r="M107" s="15">
        <f>MAX(D107:D109)</f>
        <v>7.8042109430000002</v>
      </c>
      <c r="N107" s="14">
        <f>M107-L107</f>
        <v>2.3951330000002713E-3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MIN(D111:D113)</f>
        <v>7.3095219609999997</v>
      </c>
      <c r="M111" s="15">
        <f>MAX(D111:D113)</f>
        <v>7.3156611419999997</v>
      </c>
      <c r="N111" s="14">
        <f>M111-L111</f>
        <v>6.1391809999999936E-3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MIN(D114:D116)</f>
        <v>7.633827814</v>
      </c>
      <c r="M114" s="15">
        <f>MAX(D114:D116)</f>
        <v>7.6380884240000002</v>
      </c>
      <c r="N114" s="14">
        <f>M114-L114</f>
        <v>4.2606100000002201E-3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MIN(D118:D120)</f>
        <v>7.8373963010000001</v>
      </c>
      <c r="M118" s="15">
        <f>MAX(D118:D120)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MIN(D121:D123)</f>
        <v>7.8028915110000003</v>
      </c>
      <c r="M121" s="15">
        <f>MAX(D121:D123)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MIN(D124:D126)</f>
        <v>6.5294750800000001</v>
      </c>
      <c r="M124" s="15">
        <f>MAX(D124:D126)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MIN(D129:D131)</f>
        <v>7.8218839109999996</v>
      </c>
      <c r="M129" s="15">
        <f>MAX(D129:D131)</f>
        <v>7.823726701</v>
      </c>
      <c r="N129" s="14">
        <f>M129-L129</f>
        <v>1.8427900000004271E-3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MIN(D135:D137)</f>
        <v>7.8314022960000003</v>
      </c>
      <c r="M135" s="15">
        <f>MAX(D135:D137)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MIN(D138:D140)</f>
        <v>7.8498468499999996</v>
      </c>
      <c r="M138" s="15">
        <f>MAX(D138:D140)</f>
        <v>7.8581339579999998</v>
      </c>
      <c r="N138" s="14">
        <f>M138-L138</f>
        <v>8.2871080000002095E-3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MIN(D141:D143)</f>
        <v>7.8466364610000001</v>
      </c>
      <c r="M141" s="15">
        <f>MAX(D141:D143)</f>
        <v>7.8592902770000004</v>
      </c>
      <c r="N141" s="14">
        <f>M141-L141</f>
        <v>1.2653816000000262E-2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MIN(D145:D147)</f>
        <v>8.0621109035941299</v>
      </c>
      <c r="M145" s="15">
        <f>MAX(D145:D147)</f>
        <v>8.0655762503862594</v>
      </c>
      <c r="N145" s="14">
        <f>M145-L145</f>
        <v>3.4653467921295089E-3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MIN(D148:D150)</f>
        <v>8.0629114271487694</v>
      </c>
      <c r="M148" s="15">
        <f>MAX(D148:D150)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MIN(D151:D153)</f>
        <v>8.1111947586784705</v>
      </c>
      <c r="M151" s="15">
        <f>MAX(D151:D153)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MIN(D156:D158)</f>
        <v>7.7590701304939298</v>
      </c>
      <c r="M156" s="15">
        <f>MAX(D156:D158)</f>
        <v>7.7635303098703998</v>
      </c>
      <c r="N156" s="14">
        <f>M156-L156</f>
        <v>4.4601793764700304E-3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MIN(D160:D162)</f>
        <v>7.7695701272574302</v>
      </c>
      <c r="M160" s="15">
        <f>MAX(D160:D162)</f>
        <v>7.7721938046073298</v>
      </c>
      <c r="N160" s="14">
        <f>M160-L160</f>
        <v>2.6236773498995447E-3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246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MIN(D180:D182)</f>
        <v>7.9253754091890798</v>
      </c>
      <c r="M180" s="15">
        <f>MAX(D180:D182)</f>
        <v>8.0635979587047792</v>
      </c>
      <c r="N180" s="14">
        <f>M180-L180</f>
        <v>0.13822254951569946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246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245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25">
      <c r="A193" s="14" t="s">
        <v>247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25">
      <c r="A194" s="14" t="s">
        <v>248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25">
      <c r="A195" s="14" t="s">
        <v>249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25">
      <c r="A196" s="14" t="s">
        <v>250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25">
      <c r="A197" s="14" t="s">
        <v>251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25">
      <c r="A198" s="14" t="s">
        <v>252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25">
      <c r="A199" s="14" t="s">
        <v>253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25">
      <c r="A200" s="14" t="s">
        <v>254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25">
      <c r="A201" s="14" t="s">
        <v>264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25">
      <c r="A202" s="14" t="s">
        <v>255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25">
      <c r="A203" s="14" t="s">
        <v>256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25">
      <c r="A204" s="14" t="s">
        <v>257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25">
      <c r="A205" s="14" t="s">
        <v>258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25">
      <c r="A206" s="14" t="s">
        <v>259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25">
      <c r="A207" s="14" t="s">
        <v>260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25">
      <c r="A208" s="14" t="s">
        <v>261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25">
      <c r="A209" s="14" t="s">
        <v>262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25">
      <c r="A210" s="14" t="s">
        <v>263</v>
      </c>
      <c r="B210" s="18">
        <v>44131</v>
      </c>
      <c r="D210" s="15">
        <v>7.9127462773173498</v>
      </c>
      <c r="E210" s="15">
        <v>7.7210421811258003</v>
      </c>
    </row>
    <row r="211" spans="1:14" ht="30" x14ac:dyDescent="0.25">
      <c r="A211" s="14" t="s">
        <v>265</v>
      </c>
      <c r="B211" s="18">
        <v>44138</v>
      </c>
      <c r="D211" s="15">
        <v>5.86528171803538</v>
      </c>
      <c r="E211" s="15">
        <v>5.7511243200634601</v>
      </c>
      <c r="F211" s="16" t="s">
        <v>274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30" x14ac:dyDescent="0.25">
      <c r="A212" s="14" t="s">
        <v>266</v>
      </c>
      <c r="B212" s="18">
        <v>44138</v>
      </c>
      <c r="D212" s="15">
        <v>6.0507161950114101</v>
      </c>
      <c r="E212" s="15">
        <v>5.9365587970394902</v>
      </c>
      <c r="F212" s="16" t="s">
        <v>274</v>
      </c>
    </row>
    <row r="213" spans="1:14" ht="30" x14ac:dyDescent="0.25">
      <c r="A213" s="14" t="s">
        <v>267</v>
      </c>
      <c r="B213" s="18">
        <v>44138</v>
      </c>
      <c r="D213" s="15">
        <v>5.9520855599466103</v>
      </c>
      <c r="E213" s="15">
        <v>5.8095869664731401</v>
      </c>
      <c r="F213" s="16" t="s">
        <v>274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30" x14ac:dyDescent="0.25">
      <c r="A214" s="14" t="s">
        <v>268</v>
      </c>
      <c r="B214" s="18">
        <v>44138</v>
      </c>
      <c r="D214" s="15">
        <v>5.7563985856955098</v>
      </c>
      <c r="E214" s="15">
        <v>5.6138999922220298</v>
      </c>
      <c r="F214" s="16" t="s">
        <v>274</v>
      </c>
    </row>
    <row r="215" spans="1:14" ht="30" x14ac:dyDescent="0.25">
      <c r="A215" s="14" t="s">
        <v>269</v>
      </c>
      <c r="B215" s="18">
        <v>44138</v>
      </c>
      <c r="D215" s="15">
        <v>5.9007816269326003</v>
      </c>
      <c r="E215" s="15">
        <v>5.7977627439042001</v>
      </c>
      <c r="F215" s="16" t="s">
        <v>274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30" x14ac:dyDescent="0.25">
      <c r="A216" s="14" t="s">
        <v>270</v>
      </c>
      <c r="B216" s="18">
        <v>44138</v>
      </c>
      <c r="D216" s="15">
        <v>5.9374716635441001</v>
      </c>
      <c r="E216" s="15">
        <v>5.8344527805157096</v>
      </c>
      <c r="F216" s="16" t="s">
        <v>274</v>
      </c>
    </row>
    <row r="217" spans="1:14" ht="30" x14ac:dyDescent="0.25">
      <c r="A217" s="14" t="s">
        <v>271</v>
      </c>
      <c r="B217" s="18">
        <v>44138</v>
      </c>
      <c r="D217" s="15">
        <v>5.9263948929532901</v>
      </c>
      <c r="E217" s="15">
        <v>5.8359057516639998</v>
      </c>
      <c r="F217" s="16" t="s">
        <v>274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30" x14ac:dyDescent="0.25">
      <c r="A218" s="14" t="s">
        <v>272</v>
      </c>
      <c r="B218" s="18">
        <v>44138</v>
      </c>
      <c r="D218" s="15">
        <v>5.8972219444146301</v>
      </c>
      <c r="E218" s="15">
        <v>5.8067328031253398</v>
      </c>
      <c r="F218" s="16" t="s">
        <v>274</v>
      </c>
    </row>
    <row r="219" spans="1:14" ht="30" x14ac:dyDescent="0.25">
      <c r="A219" s="14" t="s">
        <v>273</v>
      </c>
      <c r="B219" s="18">
        <v>44138</v>
      </c>
      <c r="D219" s="15">
        <v>5.9746032221841796</v>
      </c>
      <c r="E219" s="15">
        <v>5.7828991259926301</v>
      </c>
      <c r="F219" s="16" t="s">
        <v>274</v>
      </c>
    </row>
    <row r="220" spans="1:14" ht="30" x14ac:dyDescent="0.25">
      <c r="A220" s="14" t="s">
        <v>275</v>
      </c>
      <c r="B220" s="18">
        <v>44138</v>
      </c>
      <c r="D220" s="15">
        <v>5.8944447626812497</v>
      </c>
      <c r="E220" s="15">
        <v>5.7875348110248703</v>
      </c>
      <c r="F220" s="16" t="s">
        <v>274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30" x14ac:dyDescent="0.25">
      <c r="A221" s="14" t="s">
        <v>276</v>
      </c>
      <c r="B221" s="18">
        <v>44138</v>
      </c>
      <c r="D221" s="15">
        <v>5.9663023485626203</v>
      </c>
      <c r="E221" s="15">
        <v>5.8593923969062498</v>
      </c>
      <c r="F221" s="16" t="s">
        <v>274</v>
      </c>
    </row>
    <row r="222" spans="1:14" ht="30" x14ac:dyDescent="0.25">
      <c r="A222" s="14" t="s">
        <v>277</v>
      </c>
      <c r="B222" s="18">
        <v>44138</v>
      </c>
      <c r="D222" s="15">
        <v>5.9504969680725104</v>
      </c>
      <c r="E222" s="15">
        <v>5.8637971331942902</v>
      </c>
      <c r="F222" s="16" t="s">
        <v>274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30" x14ac:dyDescent="0.25">
      <c r="A223" s="14" t="s">
        <v>278</v>
      </c>
      <c r="B223" s="18">
        <v>44138</v>
      </c>
      <c r="D223" s="15">
        <v>6.0083445654033198</v>
      </c>
      <c r="E223" s="15">
        <v>5.9216447305250997</v>
      </c>
      <c r="F223" s="16" t="s">
        <v>274</v>
      </c>
    </row>
    <row r="224" spans="1:14" ht="30" x14ac:dyDescent="0.25">
      <c r="A224" s="14" t="s">
        <v>279</v>
      </c>
      <c r="B224" s="18">
        <v>44138</v>
      </c>
      <c r="D224" s="15">
        <v>5.9323787708119102</v>
      </c>
      <c r="E224" s="15">
        <v>5.8308935413871303</v>
      </c>
      <c r="F224" s="16" t="s">
        <v>274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30" x14ac:dyDescent="0.25">
      <c r="A225" s="14" t="s">
        <v>280</v>
      </c>
      <c r="B225" s="18">
        <v>44138</v>
      </c>
      <c r="D225" s="15">
        <v>5.7161998680970498</v>
      </c>
      <c r="E225" s="15">
        <v>5.6147146386722699</v>
      </c>
      <c r="F225" s="16" t="s">
        <v>274</v>
      </c>
    </row>
    <row r="226" spans="1:14" ht="30" x14ac:dyDescent="0.25">
      <c r="A226" s="14" t="s">
        <v>281</v>
      </c>
      <c r="B226" s="18">
        <v>44138</v>
      </c>
      <c r="D226" s="15">
        <v>5.9199354581848302</v>
      </c>
      <c r="E226" s="15">
        <v>5.8198791673243004</v>
      </c>
      <c r="F226" s="16" t="s">
        <v>274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30" x14ac:dyDescent="0.25">
      <c r="A227" s="14" t="s">
        <v>282</v>
      </c>
      <c r="B227" s="18">
        <v>44138</v>
      </c>
      <c r="D227" s="15">
        <v>5.8814576086125996</v>
      </c>
      <c r="E227" s="15">
        <v>5.78140131775206</v>
      </c>
      <c r="F227" s="16" t="s">
        <v>274</v>
      </c>
    </row>
    <row r="228" spans="1:14" ht="30" x14ac:dyDescent="0.25">
      <c r="A228" s="14" t="s">
        <v>283</v>
      </c>
      <c r="B228" s="18">
        <v>44138</v>
      </c>
      <c r="D228" s="15">
        <v>6.0318582860140602</v>
      </c>
      <c r="E228" s="15">
        <v>5.8401541898225098</v>
      </c>
      <c r="F228" s="16" t="s">
        <v>274</v>
      </c>
    </row>
    <row r="229" spans="1:14" ht="21" customHeight="1" x14ac:dyDescent="0.25">
      <c r="A229" s="14" t="s">
        <v>284</v>
      </c>
      <c r="B229" s="18">
        <v>44144</v>
      </c>
      <c r="D229" s="15">
        <v>7.9630303411878298</v>
      </c>
      <c r="E229" s="15">
        <v>7.7713262449962803</v>
      </c>
      <c r="G229" s="15">
        <f>AVERAGE(D229:D230)</f>
        <v>7.9169510651725901</v>
      </c>
      <c r="H229" s="14">
        <f>_xlfn.STDEV.S(D229:D230)</f>
        <v>6.5165937085085335E-2</v>
      </c>
      <c r="I229" s="14">
        <f>2*H229</f>
        <v>0.13033187417017067</v>
      </c>
      <c r="J229" s="14">
        <f>H229/G229</f>
        <v>8.2311910922067463E-3</v>
      </c>
      <c r="K229" s="19">
        <f>J229</f>
        <v>8.2311910922067463E-3</v>
      </c>
      <c r="L229" s="15">
        <f>MIN(D229:D230)</f>
        <v>7.8708717891573503</v>
      </c>
      <c r="M229" s="15">
        <f>MAX(D229:D230)</f>
        <v>7.9630303411878298</v>
      </c>
      <c r="N229" s="14">
        <f>M229-L229</f>
        <v>9.2158552030479512E-2</v>
      </c>
    </row>
    <row r="230" spans="1:14" ht="21" customHeight="1" x14ac:dyDescent="0.25">
      <c r="A230" s="14" t="s">
        <v>285</v>
      </c>
      <c r="B230" s="18">
        <v>44144</v>
      </c>
      <c r="D230" s="15">
        <v>7.8708717891573503</v>
      </c>
      <c r="E230" s="15">
        <v>7.6791676929657999</v>
      </c>
    </row>
    <row r="231" spans="1:14" ht="21" customHeight="1" x14ac:dyDescent="0.25">
      <c r="A231" s="14" t="s">
        <v>286</v>
      </c>
      <c r="B231" s="18">
        <v>44144</v>
      </c>
      <c r="D231" s="15">
        <v>7.8791164786535397</v>
      </c>
      <c r="E231" s="15">
        <v>7.6874123824619902</v>
      </c>
      <c r="G231" s="15">
        <f>AVERAGE(D231:D232)</f>
        <v>7.8708697321498295</v>
      </c>
      <c r="H231" s="14">
        <f>_xlfn.STDEV.S(D231:D232)</f>
        <v>1.1662660750999178E-2</v>
      </c>
      <c r="I231" s="14">
        <f>2*H231</f>
        <v>2.3325321501998356E-2</v>
      </c>
      <c r="J231" s="14">
        <f>H231/G231</f>
        <v>1.4817499396999508E-3</v>
      </c>
      <c r="K231" s="19">
        <f>J231</f>
        <v>1.4817499396999508E-3</v>
      </c>
      <c r="L231" s="15">
        <f>MIN(D231:D232)</f>
        <v>7.8626229856461203</v>
      </c>
      <c r="M231" s="15">
        <f>MAX(D231:D232)</f>
        <v>7.8791164786535397</v>
      </c>
      <c r="N231" s="14">
        <f>M231-L231</f>
        <v>1.6493493007419424E-2</v>
      </c>
    </row>
    <row r="232" spans="1:14" ht="21" customHeight="1" x14ac:dyDescent="0.25">
      <c r="A232" s="14" t="s">
        <v>287</v>
      </c>
      <c r="B232" s="18">
        <v>44144</v>
      </c>
      <c r="D232" s="15">
        <v>7.8626229856461203</v>
      </c>
      <c r="E232" s="15">
        <v>7.6709188894545699</v>
      </c>
    </row>
    <row r="233" spans="1:14" ht="21" customHeight="1" x14ac:dyDescent="0.25">
      <c r="A233" s="14" t="s">
        <v>288</v>
      </c>
      <c r="B233" s="18">
        <v>44144</v>
      </c>
      <c r="D233" s="15">
        <v>7.9715277814184304</v>
      </c>
      <c r="E233" s="15">
        <v>7.8573703834465096</v>
      </c>
      <c r="G233" s="15">
        <f>AVERAGE(D233:D234)</f>
        <v>7.9727850025090801</v>
      </c>
      <c r="H233" s="14">
        <f>_xlfn.STDEV.S(D233:D234)</f>
        <v>1.7779791172982003E-3</v>
      </c>
      <c r="I233" s="14">
        <f>2*H233</f>
        <v>3.5559582345964006E-3</v>
      </c>
      <c r="J233" s="14">
        <f>H233/G233</f>
        <v>2.230060282245991E-4</v>
      </c>
      <c r="K233" s="19">
        <f>J233</f>
        <v>2.230060282245991E-4</v>
      </c>
      <c r="L233" s="15">
        <f>MIN(D233:D234)</f>
        <v>7.9715277814184304</v>
      </c>
      <c r="M233" s="15">
        <f>MAX(D233:D234)</f>
        <v>7.9740422235997297</v>
      </c>
      <c r="N233" s="14">
        <f>M233-L233</f>
        <v>2.514442181299259E-3</v>
      </c>
    </row>
    <row r="234" spans="1:14" ht="21" customHeight="1" x14ac:dyDescent="0.25">
      <c r="A234" s="14" t="s">
        <v>289</v>
      </c>
      <c r="B234" s="18">
        <v>44144</v>
      </c>
      <c r="D234" s="15">
        <v>7.9740422235997297</v>
      </c>
      <c r="E234" s="15">
        <v>7.8598848256278</v>
      </c>
    </row>
    <row r="235" spans="1:14" ht="21" customHeight="1" x14ac:dyDescent="0.25">
      <c r="A235" s="14" t="s">
        <v>290</v>
      </c>
      <c r="B235" s="18">
        <v>44144</v>
      </c>
      <c r="D235" s="15">
        <v>7.9776760457288001</v>
      </c>
      <c r="E235" s="15">
        <v>7.8351774522553201</v>
      </c>
      <c r="G235" s="15">
        <f>AVERAGE(D235:D236)</f>
        <v>7.9790685368239753</v>
      </c>
      <c r="H235" s="14">
        <f>_xlfn.STDEV.S(D235:D236)</f>
        <v>1.9692797922799782E-3</v>
      </c>
      <c r="I235" s="14">
        <f>2*H235</f>
        <v>3.9385595845599563E-3</v>
      </c>
      <c r="J235" s="14">
        <f>H235/G235</f>
        <v>2.468057246521458E-4</v>
      </c>
      <c r="K235" s="19">
        <f>J235</f>
        <v>2.468057246521458E-4</v>
      </c>
      <c r="L235" s="15">
        <f>MIN(D235:D236)</f>
        <v>7.9776760457288001</v>
      </c>
      <c r="M235" s="15">
        <f>MAX(D235:D236)</f>
        <v>7.9804610279191497</v>
      </c>
      <c r="N235" s="14">
        <f>M235-L235</f>
        <v>2.7849821903496164E-3</v>
      </c>
    </row>
    <row r="236" spans="1:14" ht="21" customHeight="1" x14ac:dyDescent="0.25">
      <c r="A236" s="14" t="s">
        <v>291</v>
      </c>
      <c r="B236" s="18">
        <v>44144</v>
      </c>
      <c r="D236" s="15">
        <v>7.9804610279191497</v>
      </c>
      <c r="E236" s="15">
        <v>7.8379624344456804</v>
      </c>
    </row>
    <row r="237" spans="1:14" ht="21" customHeight="1" x14ac:dyDescent="0.25">
      <c r="A237" s="14" t="s">
        <v>292</v>
      </c>
      <c r="B237" s="18">
        <v>44144</v>
      </c>
      <c r="D237" s="15">
        <v>7.97955183325492</v>
      </c>
      <c r="E237" s="15">
        <v>7.8765329502265304</v>
      </c>
      <c r="G237" s="15">
        <f>AVERAGE(D237:D238)</f>
        <v>7.9767527392051898</v>
      </c>
      <c r="H237" s="14">
        <f>_xlfn.STDEV.S(D237:D238)</f>
        <v>3.9585167674863102E-3</v>
      </c>
      <c r="I237" s="14">
        <f>2*H237</f>
        <v>7.9170335349726204E-3</v>
      </c>
      <c r="J237" s="14">
        <f>H237/G237</f>
        <v>4.9625667197009549E-4</v>
      </c>
      <c r="K237" s="19">
        <f>J237</f>
        <v>4.9625667197009549E-4</v>
      </c>
      <c r="L237" s="15">
        <f>MIN(D237:D238)</f>
        <v>7.9739536451554596</v>
      </c>
      <c r="M237" s="15">
        <f>MAX(D237:D238)</f>
        <v>7.97955183325492</v>
      </c>
      <c r="N237" s="14">
        <f>M237-L237</f>
        <v>5.5981880994604438E-3</v>
      </c>
    </row>
    <row r="238" spans="1:14" ht="21" customHeight="1" x14ac:dyDescent="0.25">
      <c r="A238" s="14" t="s">
        <v>293</v>
      </c>
      <c r="B238" s="18">
        <v>44144</v>
      </c>
      <c r="D238" s="15">
        <v>7.9739536451554596</v>
      </c>
      <c r="E238" s="15">
        <v>7.87093476212707</v>
      </c>
    </row>
    <row r="239" spans="1:14" ht="21" customHeight="1" x14ac:dyDescent="0.25">
      <c r="A239" s="14" t="s">
        <v>294</v>
      </c>
      <c r="B239" s="18">
        <v>44144</v>
      </c>
      <c r="D239" s="15">
        <v>7.97377413348151</v>
      </c>
      <c r="E239" s="15">
        <v>7.8832849921922197</v>
      </c>
      <c r="G239" s="15">
        <f>AVERAGE(D239:D240)</f>
        <v>7.9740437379359701</v>
      </c>
      <c r="H239" s="14">
        <f>_xlfn.STDEV.S(D239:D240)</f>
        <v>3.8127827597369418E-4</v>
      </c>
      <c r="I239" s="14">
        <f>2*H239</f>
        <v>7.6255655194738836E-4</v>
      </c>
      <c r="J239" s="14">
        <f>H239/G239</f>
        <v>4.7814921576086765E-5</v>
      </c>
      <c r="K239" s="19">
        <f>J239</f>
        <v>4.7814921576086765E-5</v>
      </c>
      <c r="L239" s="15">
        <f>MIN(D239:D240)</f>
        <v>7.97377413348151</v>
      </c>
      <c r="M239" s="15">
        <f>MAX(D239:D240)</f>
        <v>7.9743133423904302</v>
      </c>
      <c r="N239" s="14">
        <f>M239-L239</f>
        <v>5.392089089202301E-4</v>
      </c>
    </row>
    <row r="240" spans="1:14" ht="21" customHeight="1" x14ac:dyDescent="0.25">
      <c r="A240" s="14" t="s">
        <v>295</v>
      </c>
      <c r="B240" s="18">
        <v>44144</v>
      </c>
      <c r="D240" s="15">
        <v>7.9743133423904302</v>
      </c>
      <c r="E240" s="15">
        <v>7.8838242011011399</v>
      </c>
    </row>
    <row r="241" spans="1:14" ht="21" customHeight="1" x14ac:dyDescent="0.25">
      <c r="A241" s="14" t="s">
        <v>296</v>
      </c>
      <c r="B241" s="18">
        <v>44145</v>
      </c>
      <c r="D241" s="15">
        <v>8.1335197047369494</v>
      </c>
      <c r="E241" s="15">
        <v>8.1335197047369494</v>
      </c>
    </row>
    <row r="242" spans="1:14" ht="21" customHeight="1" x14ac:dyDescent="0.25">
      <c r="A242" s="14" t="s">
        <v>297</v>
      </c>
      <c r="B242" s="18">
        <v>44145</v>
      </c>
      <c r="D242" s="15">
        <v>7.87820718412478</v>
      </c>
      <c r="E242" s="15">
        <v>7.7181559493774703</v>
      </c>
      <c r="G242" s="15">
        <f>AVERAGE(D242:D248)</f>
        <v>7.8773527118531925</v>
      </c>
      <c r="H242" s="14">
        <f>_xlfn.STDEV.S(D242:D248)</f>
        <v>1.1293541813510387E-3</v>
      </c>
      <c r="I242" s="14">
        <f>2*H242</f>
        <v>2.2587083627020775E-3</v>
      </c>
      <c r="J242" s="14">
        <f>H242/G242</f>
        <v>1.4336722280464597E-4</v>
      </c>
      <c r="K242" s="19">
        <f>J242</f>
        <v>1.4336722280464597E-4</v>
      </c>
      <c r="L242" s="15">
        <f>MIN(D242:D248)</f>
        <v>7.8751451622983097</v>
      </c>
      <c r="M242" s="15">
        <f>MAX(D242:D248)</f>
        <v>7.8782839673411598</v>
      </c>
      <c r="N242" s="14">
        <f>M242-L242</f>
        <v>3.1388050428500236E-3</v>
      </c>
    </row>
    <row r="243" spans="1:14" ht="21" customHeight="1" x14ac:dyDescent="0.25">
      <c r="A243" s="14" t="s">
        <v>298</v>
      </c>
      <c r="B243" s="18">
        <v>44145</v>
      </c>
      <c r="D243" s="15">
        <v>7.8751451622983097</v>
      </c>
      <c r="E243" s="15">
        <v>7.715093927551</v>
      </c>
    </row>
    <row r="244" spans="1:14" ht="21" customHeight="1" x14ac:dyDescent="0.25">
      <c r="A244" s="14" t="s">
        <v>299</v>
      </c>
      <c r="B244" s="18">
        <v>44145</v>
      </c>
      <c r="D244" s="15">
        <v>7.8782839673411598</v>
      </c>
      <c r="E244" s="15">
        <v>7.71823273259385</v>
      </c>
    </row>
    <row r="245" spans="1:14" ht="21" customHeight="1" x14ac:dyDescent="0.25">
      <c r="A245" s="14" t="s">
        <v>300</v>
      </c>
      <c r="B245" s="18">
        <v>44145</v>
      </c>
      <c r="D245" s="15">
        <v>7.8765364051709197</v>
      </c>
      <c r="E245" s="15">
        <v>7.7164851704236099</v>
      </c>
    </row>
    <row r="246" spans="1:14" ht="21" customHeight="1" x14ac:dyDescent="0.25">
      <c r="A246" s="14" t="s">
        <v>301</v>
      </c>
      <c r="B246" s="18">
        <v>44145</v>
      </c>
      <c r="D246" s="15">
        <v>7.8777392762071701</v>
      </c>
      <c r="E246" s="15">
        <v>7.7176880414598603</v>
      </c>
    </row>
    <row r="247" spans="1:14" ht="21" customHeight="1" x14ac:dyDescent="0.25">
      <c r="A247" s="14" t="s">
        <v>302</v>
      </c>
      <c r="B247" s="18">
        <v>44145</v>
      </c>
      <c r="D247" s="15">
        <v>7.8777358254843204</v>
      </c>
      <c r="E247" s="15">
        <v>7.7176845907370097</v>
      </c>
    </row>
    <row r="248" spans="1:14" ht="21" customHeight="1" x14ac:dyDescent="0.25">
      <c r="A248" s="14" t="s">
        <v>303</v>
      </c>
      <c r="B248" s="18">
        <v>44145</v>
      </c>
      <c r="D248" s="15">
        <v>7.8778211623456897</v>
      </c>
      <c r="E248" s="15">
        <v>7.7177699275983898</v>
      </c>
    </row>
    <row r="249" spans="1:14" ht="21" customHeight="1" x14ac:dyDescent="0.25">
      <c r="A249" s="14" t="s">
        <v>304</v>
      </c>
      <c r="B249" s="18">
        <v>44152</v>
      </c>
      <c r="D249" s="15">
        <v>7.9654340167591497</v>
      </c>
      <c r="E249" s="15">
        <v>7.8915308513717601</v>
      </c>
      <c r="G249" s="15">
        <f>AVERAGE(D249:D251)</f>
        <v>7.9643186141655136</v>
      </c>
      <c r="H249" s="14">
        <f>_xlfn.STDEV.S(D249:D251)</f>
        <v>1.5369718495734379E-3</v>
      </c>
      <c r="I249" s="14">
        <f>2*H249</f>
        <v>3.0739436991468758E-3</v>
      </c>
      <c r="J249" s="14">
        <f>H249/G249</f>
        <v>1.9298221530712566E-4</v>
      </c>
      <c r="K249" s="19">
        <f>J249</f>
        <v>1.9298221530712566E-4</v>
      </c>
      <c r="L249" s="15">
        <f>MIN(D249:D251)</f>
        <v>7.9625654254129001</v>
      </c>
      <c r="M249" s="15">
        <f>MAX(D249:D251)</f>
        <v>7.9654340167591497</v>
      </c>
      <c r="N249" s="14">
        <f>M249-L249</f>
        <v>2.868591346249616E-3</v>
      </c>
    </row>
    <row r="250" spans="1:14" ht="21" customHeight="1" x14ac:dyDescent="0.25">
      <c r="A250" s="14" t="s">
        <v>305</v>
      </c>
      <c r="B250" s="18">
        <v>44152</v>
      </c>
      <c r="D250" s="15">
        <v>7.9649564003244899</v>
      </c>
      <c r="E250" s="15">
        <v>7.8910532349370897</v>
      </c>
    </row>
    <row r="251" spans="1:14" ht="21" customHeight="1" x14ac:dyDescent="0.25">
      <c r="A251" s="14" t="s">
        <v>306</v>
      </c>
      <c r="B251" s="18">
        <v>44152</v>
      </c>
      <c r="D251" s="15">
        <v>7.9625654254129001</v>
      </c>
      <c r="E251" s="15">
        <v>7.8886622600254999</v>
      </c>
    </row>
    <row r="252" spans="1:14" ht="21" customHeight="1" x14ac:dyDescent="0.25">
      <c r="A252" s="14" t="s">
        <v>307</v>
      </c>
      <c r="B252" s="18">
        <v>44152</v>
      </c>
      <c r="D252" s="15">
        <v>7.9505942341792704</v>
      </c>
      <c r="E252" s="15">
        <v>7.8265004448522104</v>
      </c>
      <c r="G252" s="15">
        <f>AVERAGE(D252:D254)</f>
        <v>7.9492016477328109</v>
      </c>
      <c r="H252" s="14">
        <f>_xlfn.STDEV.S(D252:D254)</f>
        <v>1.2154186460813729E-3</v>
      </c>
      <c r="I252" s="14">
        <f>2*H252</f>
        <v>2.4308372921627457E-3</v>
      </c>
      <c r="J252" s="14">
        <f>H252/G252</f>
        <v>1.5289820285638647E-4</v>
      </c>
      <c r="K252" s="19">
        <f>J252</f>
        <v>1.5289820285638647E-4</v>
      </c>
      <c r="L252" s="15">
        <f>MIN(D252:D254)</f>
        <v>7.9483544580977803</v>
      </c>
      <c r="M252" s="15">
        <f>MAX(D252:D254)</f>
        <v>7.9505942341792704</v>
      </c>
      <c r="N252" s="14">
        <f>M252-L252</f>
        <v>2.2397760814900636E-3</v>
      </c>
    </row>
    <row r="253" spans="1:14" ht="21" customHeight="1" x14ac:dyDescent="0.25">
      <c r="A253" s="14" t="s">
        <v>308</v>
      </c>
      <c r="B253" s="18">
        <v>44152</v>
      </c>
      <c r="D253" s="15">
        <v>7.9486562509213803</v>
      </c>
      <c r="E253" s="15">
        <v>7.8245624615943301</v>
      </c>
    </row>
    <row r="254" spans="1:14" ht="21" customHeight="1" x14ac:dyDescent="0.25">
      <c r="A254" s="14" t="s">
        <v>309</v>
      </c>
      <c r="B254" s="18">
        <v>44152</v>
      </c>
      <c r="D254" s="15">
        <v>7.9483544580977803</v>
      </c>
      <c r="E254" s="15">
        <v>7.8242606687707301</v>
      </c>
    </row>
    <row r="255" spans="1:14" ht="21" customHeight="1" x14ac:dyDescent="0.25">
      <c r="A255" s="14" t="s">
        <v>310</v>
      </c>
      <c r="B255" s="18">
        <v>44152</v>
      </c>
      <c r="D255" s="15">
        <v>7.9277412135033698</v>
      </c>
      <c r="E255" s="15">
        <v>7.7878980637266499</v>
      </c>
      <c r="G255" s="15">
        <f>AVERAGE(D255:D257)</f>
        <v>7.9256810439087433</v>
      </c>
      <c r="H255" s="14">
        <f>_xlfn.STDEV.S(D255:D257)</f>
        <v>2.3538610479866633E-3</v>
      </c>
      <c r="I255" s="14">
        <f>2*H255</f>
        <v>4.7077220959733266E-3</v>
      </c>
      <c r="J255" s="14">
        <f>H255/G255</f>
        <v>2.9699164462285746E-4</v>
      </c>
      <c r="K255" s="19">
        <f>J255</f>
        <v>2.9699164462285746E-4</v>
      </c>
      <c r="L255" s="15">
        <f>MIN(D255:D257)</f>
        <v>7.9231155641250304</v>
      </c>
      <c r="M255" s="15">
        <f>MAX(D255:D257)</f>
        <v>7.9277412135033698</v>
      </c>
      <c r="N255" s="14">
        <f>M255-L255</f>
        <v>4.6256493783394248E-3</v>
      </c>
    </row>
    <row r="256" spans="1:14" ht="21" customHeight="1" x14ac:dyDescent="0.25">
      <c r="A256" s="14" t="s">
        <v>311</v>
      </c>
      <c r="B256" s="18">
        <v>44152</v>
      </c>
      <c r="D256" s="15">
        <v>7.9261863540978297</v>
      </c>
      <c r="E256" s="15">
        <v>7.7863432043211098</v>
      </c>
    </row>
    <row r="257" spans="1:14" ht="21" customHeight="1" x14ac:dyDescent="0.25">
      <c r="A257" s="14" t="s">
        <v>312</v>
      </c>
      <c r="B257" s="18">
        <v>44152</v>
      </c>
      <c r="D257" s="15">
        <v>7.9231155641250304</v>
      </c>
      <c r="E257" s="15">
        <v>7.7832724143483096</v>
      </c>
    </row>
    <row r="258" spans="1:14" ht="21" customHeight="1" x14ac:dyDescent="0.25">
      <c r="A258" s="14" t="s">
        <v>313</v>
      </c>
      <c r="B258" s="18">
        <v>44293</v>
      </c>
      <c r="D258" s="15">
        <v>7.91769106736231</v>
      </c>
      <c r="E258" s="15">
        <v>7.7259869711707596</v>
      </c>
    </row>
    <row r="259" spans="1:14" ht="21" customHeight="1" x14ac:dyDescent="0.25">
      <c r="A259" s="14" t="s">
        <v>315</v>
      </c>
      <c r="B259" s="18">
        <v>44293</v>
      </c>
      <c r="D259" s="15">
        <v>7.8873780044373101</v>
      </c>
      <c r="E259" s="15">
        <v>7.69689986478196</v>
      </c>
      <c r="G259" s="15">
        <f>AVERAGE(D259:D262)</f>
        <v>7.8900805027259455</v>
      </c>
      <c r="H259" s="14">
        <f>_xlfn.STDEV.S(D259:D262)</f>
        <v>4.3293822891628747E-3</v>
      </c>
      <c r="I259" s="14">
        <f>2*H259</f>
        <v>8.6587645783257495E-3</v>
      </c>
      <c r="J259" s="14">
        <f>H259/G259</f>
        <v>5.4871205530375965E-4</v>
      </c>
      <c r="K259" s="19">
        <f>J259</f>
        <v>5.4871205530375965E-4</v>
      </c>
      <c r="L259" s="15">
        <f>MIN(D259:D262)</f>
        <v>7.8854160141673102</v>
      </c>
      <c r="M259" s="15">
        <f>MAX(D259:D262)</f>
        <v>7.8938933307921104</v>
      </c>
      <c r="N259" s="14">
        <f>M259-L259</f>
        <v>8.4773166248002241E-3</v>
      </c>
    </row>
    <row r="260" spans="1:14" ht="21" customHeight="1" x14ac:dyDescent="0.25">
      <c r="A260" s="14" t="s">
        <v>317</v>
      </c>
      <c r="B260" s="18">
        <v>44293</v>
      </c>
      <c r="D260" s="15">
        <v>7.8936346615070496</v>
      </c>
      <c r="E260" s="15">
        <v>7.7031565218517004</v>
      </c>
    </row>
    <row r="261" spans="1:14" ht="21" customHeight="1" x14ac:dyDescent="0.25">
      <c r="A261" s="14" t="s">
        <v>314</v>
      </c>
      <c r="B261" s="18">
        <v>44293</v>
      </c>
      <c r="D261" s="15">
        <v>7.8854160141673102</v>
      </c>
      <c r="E261" s="15">
        <v>7.6949378745119601</v>
      </c>
    </row>
    <row r="262" spans="1:14" ht="21" customHeight="1" x14ac:dyDescent="0.25">
      <c r="A262" s="14" t="s">
        <v>316</v>
      </c>
      <c r="B262" s="18">
        <v>44293</v>
      </c>
      <c r="D262" s="15">
        <v>7.8938933307921104</v>
      </c>
      <c r="E262" s="15">
        <v>7.7034151911367603</v>
      </c>
    </row>
    <row r="263" spans="1:14" ht="21" customHeight="1" x14ac:dyDescent="0.25">
      <c r="A263" s="14" t="s">
        <v>334</v>
      </c>
      <c r="B263" s="18">
        <v>44306</v>
      </c>
      <c r="D263" s="15">
        <v>7.9494492721433501</v>
      </c>
      <c r="E263" s="15">
        <v>7.7577451759517997</v>
      </c>
    </row>
    <row r="264" spans="1:14" ht="21" customHeight="1" x14ac:dyDescent="0.25">
      <c r="A264" s="14" t="s">
        <v>335</v>
      </c>
      <c r="B264" s="18">
        <v>44306</v>
      </c>
      <c r="D264" s="15">
        <v>7.5152311248429502</v>
      </c>
      <c r="E264" s="15">
        <v>7.41933030462563</v>
      </c>
      <c r="F264" s="16" t="s">
        <v>343</v>
      </c>
      <c r="G264" s="15">
        <f>AVERAGE(D264:D266)</f>
        <v>7.4845624190066138</v>
      </c>
      <c r="H264" s="14">
        <f>_xlfn.STDEV.S(D264:D266)</f>
        <v>4.8362899545540926E-2</v>
      </c>
      <c r="I264" s="14">
        <f>2*H264</f>
        <v>9.6725799091081852E-2</v>
      </c>
      <c r="J264" s="14">
        <f>H264/G264</f>
        <v>6.4616869815563478E-3</v>
      </c>
      <c r="K264" s="19">
        <f>J264</f>
        <v>6.4616869815563478E-3</v>
      </c>
      <c r="L264" s="15">
        <f>MIN(D264:D266)</f>
        <v>7.42881095443762</v>
      </c>
      <c r="M264" s="15">
        <f>MAX(D264:D266)</f>
        <v>7.5152311248429502</v>
      </c>
      <c r="N264" s="14">
        <f>M264-L264</f>
        <v>8.6420170405330232E-2</v>
      </c>
    </row>
    <row r="265" spans="1:14" ht="21" customHeight="1" x14ac:dyDescent="0.25">
      <c r="A265" s="14" t="s">
        <v>336</v>
      </c>
      <c r="B265" s="18">
        <v>44306</v>
      </c>
      <c r="D265" s="15">
        <v>7.5096451777392703</v>
      </c>
      <c r="E265" s="15">
        <v>7.4137443575219502</v>
      </c>
      <c r="F265" s="16" t="s">
        <v>343</v>
      </c>
    </row>
    <row r="266" spans="1:14" ht="21" customHeight="1" x14ac:dyDescent="0.25">
      <c r="A266" s="14" t="s">
        <v>337</v>
      </c>
      <c r="B266" s="18">
        <v>44306</v>
      </c>
      <c r="D266" s="15">
        <v>7.42881095443762</v>
      </c>
      <c r="E266" s="15">
        <v>7.3329101342202998</v>
      </c>
      <c r="F266" s="16" t="s">
        <v>343</v>
      </c>
    </row>
    <row r="267" spans="1:14" ht="21" customHeight="1" x14ac:dyDescent="0.25">
      <c r="A267" s="14" t="s">
        <v>338</v>
      </c>
      <c r="B267" s="18">
        <v>44306</v>
      </c>
      <c r="D267" s="15">
        <v>7.7909449508084103</v>
      </c>
      <c r="E267" s="15">
        <v>7.6822482668969503</v>
      </c>
      <c r="F267" s="16" t="s">
        <v>343</v>
      </c>
      <c r="G267" s="15">
        <f>AVERAGE(D267:D269)</f>
        <v>7.7919848702495003</v>
      </c>
      <c r="H267" s="14">
        <f>_xlfn.STDEV.S(D267:D269)</f>
        <v>9.0144820968213494E-4</v>
      </c>
      <c r="I267" s="14">
        <f>2*H267</f>
        <v>1.8028964193642699E-3</v>
      </c>
      <c r="J267" s="14">
        <f>H267/G267</f>
        <v>1.1568916324824313E-4</v>
      </c>
      <c r="K267" s="19">
        <f>J267</f>
        <v>1.1568916324824313E-4</v>
      </c>
      <c r="L267" s="15">
        <f>MIN(D267:D269)</f>
        <v>7.7909449508084103</v>
      </c>
      <c r="M267" s="15">
        <f>MAX(D267:D269)</f>
        <v>7.7925440031977899</v>
      </c>
      <c r="N267" s="14">
        <f>M267-L267</f>
        <v>1.5990523893796293E-3</v>
      </c>
    </row>
    <row r="268" spans="1:14" ht="21" customHeight="1" x14ac:dyDescent="0.25">
      <c r="A268" s="14" t="s">
        <v>339</v>
      </c>
      <c r="B268" s="18">
        <v>44306</v>
      </c>
      <c r="D268" s="15">
        <v>7.7925440031977899</v>
      </c>
      <c r="E268" s="15">
        <v>7.6845847885638596</v>
      </c>
      <c r="F268" s="16" t="s">
        <v>343</v>
      </c>
    </row>
    <row r="269" spans="1:14" ht="21" customHeight="1" x14ac:dyDescent="0.25">
      <c r="A269" s="14" t="s">
        <v>340</v>
      </c>
      <c r="B269" s="18">
        <v>44306</v>
      </c>
      <c r="D269" s="15">
        <v>7.7924656567422996</v>
      </c>
      <c r="E269" s="15">
        <v>7.6846539055161598</v>
      </c>
      <c r="F269" s="16" t="s">
        <v>343</v>
      </c>
    </row>
    <row r="270" spans="1:14" ht="21" customHeight="1" x14ac:dyDescent="0.25">
      <c r="A270" s="14" t="s">
        <v>341</v>
      </c>
      <c r="B270" s="18">
        <v>44306</v>
      </c>
      <c r="D270" s="15">
        <v>7.7692146741796799</v>
      </c>
      <c r="E270" s="15">
        <v>7.6382752903317197</v>
      </c>
      <c r="F270" s="16" t="s">
        <v>343</v>
      </c>
      <c r="G270" s="15">
        <f>AVERAGE(D270:D271)</f>
        <v>7.7517480588763394</v>
      </c>
      <c r="H270" s="14">
        <f>_xlfn.STDEV.S(D270:D271)</f>
        <v>2.4701524250736934E-2</v>
      </c>
      <c r="I270" s="14">
        <f>2*H270</f>
        <v>4.9403048501473867E-2</v>
      </c>
      <c r="J270" s="14">
        <f>H270/G270</f>
        <v>3.1865747007156424E-3</v>
      </c>
      <c r="K270" s="19">
        <f>J270</f>
        <v>3.1865747007156424E-3</v>
      </c>
      <c r="L270" s="15">
        <f>MIN(D270:D271)</f>
        <v>7.7342814435729998</v>
      </c>
      <c r="M270" s="15">
        <f>MAX(D270:D271)</f>
        <v>7.7692146741796799</v>
      </c>
      <c r="N270" s="14">
        <f>M270-L270</f>
        <v>3.4933230606680077E-2</v>
      </c>
    </row>
    <row r="271" spans="1:14" ht="21" customHeight="1" x14ac:dyDescent="0.25">
      <c r="A271" s="14" t="s">
        <v>342</v>
      </c>
      <c r="B271" s="18">
        <v>44306</v>
      </c>
      <c r="D271" s="15">
        <v>7.7342814435729998</v>
      </c>
      <c r="E271" s="15">
        <v>7.6033420597250396</v>
      </c>
      <c r="F271" s="16" t="s">
        <v>343</v>
      </c>
    </row>
    <row r="272" spans="1:14" ht="21" customHeight="1" x14ac:dyDescent="0.25">
      <c r="A272" s="14" t="s">
        <v>319</v>
      </c>
      <c r="B272" s="18">
        <v>44313</v>
      </c>
      <c r="D272" s="15">
        <v>8.0949290355521804</v>
      </c>
      <c r="E272" s="15">
        <v>8.0949290355521804</v>
      </c>
      <c r="F272" s="16" t="s">
        <v>354</v>
      </c>
      <c r="G272" s="15">
        <f>AVERAGE(D272:D274)</f>
        <v>8.0927970086849808</v>
      </c>
      <c r="H272" s="14">
        <f>_xlfn.STDEV.S(D272:D274)</f>
        <v>1.8740549084276918E-3</v>
      </c>
      <c r="I272" s="14">
        <f>2*H272</f>
        <v>3.7481098168553836E-3</v>
      </c>
      <c r="J272" s="14">
        <f>H272/G272</f>
        <v>2.315707296768354E-4</v>
      </c>
      <c r="K272" s="19">
        <f>J272</f>
        <v>2.315707296768354E-4</v>
      </c>
      <c r="L272" s="15">
        <f>MIN(D272:D274)</f>
        <v>8.0914101715023303</v>
      </c>
      <c r="M272" s="15">
        <f>MAX(D272:D274)</f>
        <v>8.0949290355521804</v>
      </c>
      <c r="N272" s="14">
        <f>M272-L272</f>
        <v>3.5188640498500234E-3</v>
      </c>
    </row>
    <row r="273" spans="1:14" ht="21" customHeight="1" x14ac:dyDescent="0.25">
      <c r="A273" s="14" t="s">
        <v>320</v>
      </c>
      <c r="B273" s="18">
        <v>44313</v>
      </c>
      <c r="D273" s="15">
        <v>8.0920518190004298</v>
      </c>
      <c r="E273" s="15">
        <v>8.0920518190004298</v>
      </c>
    </row>
    <row r="274" spans="1:14" ht="21" customHeight="1" x14ac:dyDescent="0.25">
      <c r="A274" s="14" t="s">
        <v>321</v>
      </c>
      <c r="B274" s="18">
        <v>44313</v>
      </c>
      <c r="D274" s="15">
        <v>8.0914101715023303</v>
      </c>
      <c r="E274" s="15">
        <v>8.0914101715023303</v>
      </c>
    </row>
    <row r="275" spans="1:14" ht="21" customHeight="1" x14ac:dyDescent="0.25">
      <c r="A275" s="14" t="s">
        <v>322</v>
      </c>
      <c r="B275" s="18">
        <v>44313</v>
      </c>
      <c r="D275" s="15">
        <v>7.9785190741932297</v>
      </c>
      <c r="E275" s="15">
        <v>7.7757503268440598</v>
      </c>
      <c r="G275" s="15">
        <f>AVERAGE(D275:D277)</f>
        <v>7.9736270291428371</v>
      </c>
      <c r="H275" s="14">
        <f>_xlfn.STDEV.S(D275:D277)</f>
        <v>4.2432062167148277E-3</v>
      </c>
      <c r="I275" s="14">
        <f>2*H275</f>
        <v>8.4864124334296555E-3</v>
      </c>
      <c r="J275" s="14">
        <f>H275/G275</f>
        <v>5.3215509092741846E-4</v>
      </c>
      <c r="K275" s="19">
        <f>J275</f>
        <v>5.3215509092741846E-4</v>
      </c>
      <c r="L275" s="15">
        <f>MIN(D275:D277)</f>
        <v>7.9709449548939402</v>
      </c>
      <c r="M275" s="15">
        <f>MAX(D275:D277)</f>
        <v>7.9785190741932297</v>
      </c>
      <c r="N275" s="14">
        <f>M275-L275</f>
        <v>7.5741192992895279E-3</v>
      </c>
    </row>
    <row r="276" spans="1:14" ht="21" customHeight="1" x14ac:dyDescent="0.25">
      <c r="A276" s="14" t="s">
        <v>323</v>
      </c>
      <c r="B276" s="18">
        <v>44313</v>
      </c>
      <c r="D276" s="15">
        <v>7.9709449548939402</v>
      </c>
      <c r="E276" s="15">
        <v>7.7681762075447596</v>
      </c>
      <c r="F276" s="16" t="s">
        <v>328</v>
      </c>
    </row>
    <row r="277" spans="1:14" ht="21" customHeight="1" x14ac:dyDescent="0.25">
      <c r="A277" s="14" t="s">
        <v>324</v>
      </c>
      <c r="B277" s="18">
        <v>44313</v>
      </c>
      <c r="D277" s="15">
        <v>7.9714170583413404</v>
      </c>
      <c r="E277" s="15">
        <v>7.7686483109921696</v>
      </c>
      <c r="F277" s="16" t="s">
        <v>328</v>
      </c>
    </row>
    <row r="278" spans="1:14" ht="21" customHeight="1" x14ac:dyDescent="0.25">
      <c r="A278" s="14" t="s">
        <v>325</v>
      </c>
      <c r="B278" s="18">
        <v>44313</v>
      </c>
      <c r="D278" s="15">
        <v>7.9951733551669699</v>
      </c>
      <c r="E278" s="15">
        <v>7.8367833080420297</v>
      </c>
      <c r="G278" s="15">
        <f>AVERAGE(D278:D280)</f>
        <v>7.9959326977794474</v>
      </c>
      <c r="H278" s="14">
        <f>_xlfn.STDEV.S(D278:D280)</f>
        <v>7.5360260786461783E-4</v>
      </c>
      <c r="I278" s="14">
        <f>2*H278</f>
        <v>1.5072052157292357E-3</v>
      </c>
      <c r="J278" s="14">
        <f>H278/G278</f>
        <v>9.4248242994078848E-5</v>
      </c>
      <c r="K278" s="19">
        <f>J278</f>
        <v>9.4248242994078848E-5</v>
      </c>
      <c r="L278" s="15">
        <f>MIN(D278:D280)</f>
        <v>7.9951733551669699</v>
      </c>
      <c r="M278" s="15">
        <f>MAX(D278:D280)</f>
        <v>7.9966804261305002</v>
      </c>
      <c r="N278" s="14">
        <f>M278-L278</f>
        <v>1.5070709635303103E-3</v>
      </c>
    </row>
    <row r="279" spans="1:14" ht="21" customHeight="1" x14ac:dyDescent="0.25">
      <c r="A279" s="14" t="s">
        <v>326</v>
      </c>
      <c r="B279" s="18">
        <v>44313</v>
      </c>
      <c r="D279" s="15">
        <v>7.9966804261305002</v>
      </c>
      <c r="E279" s="15">
        <v>7.8382903790055503</v>
      </c>
    </row>
    <row r="280" spans="1:14" ht="21" customHeight="1" x14ac:dyDescent="0.25">
      <c r="A280" s="14" t="s">
        <v>327</v>
      </c>
      <c r="B280" s="18">
        <v>44313</v>
      </c>
      <c r="D280" s="15">
        <v>7.9959443120408702</v>
      </c>
      <c r="E280" s="15">
        <v>7.8375542649159202</v>
      </c>
    </row>
    <row r="281" spans="1:14" ht="21" customHeight="1" x14ac:dyDescent="0.25">
      <c r="A281" s="14" t="s">
        <v>344</v>
      </c>
      <c r="B281" s="18">
        <v>44314</v>
      </c>
      <c r="D281" s="15">
        <v>7.9990152489302302</v>
      </c>
      <c r="E281" s="15">
        <v>7.84062520180529</v>
      </c>
      <c r="F281" s="16" t="s">
        <v>353</v>
      </c>
    </row>
    <row r="282" spans="1:14" ht="21" customHeight="1" x14ac:dyDescent="0.25">
      <c r="A282" s="14" t="s">
        <v>345</v>
      </c>
      <c r="B282" s="18">
        <v>44314</v>
      </c>
      <c r="D282" s="15">
        <v>7.8524167257787196</v>
      </c>
      <c r="E282" s="15">
        <v>7.7214773419307603</v>
      </c>
      <c r="F282" s="16" t="s">
        <v>343</v>
      </c>
      <c r="G282" s="15">
        <f>AVERAGE(D282:D283)</f>
        <v>7.8642746748035552</v>
      </c>
      <c r="H282" s="14">
        <f>_xlfn.STDEV.S(D282:D283)</f>
        <v>1.6769672332850712E-2</v>
      </c>
      <c r="I282" s="14">
        <f>2*H282</f>
        <v>3.3539344665701423E-2</v>
      </c>
      <c r="J282" s="14">
        <f>H282/G282</f>
        <v>2.132386396240618E-3</v>
      </c>
      <c r="K282" s="19">
        <f>J282</f>
        <v>2.132386396240618E-3</v>
      </c>
      <c r="L282" s="15">
        <f>MIN(D282:D283)</f>
        <v>7.8524167257787196</v>
      </c>
      <c r="M282" s="15">
        <f>MAX(D282:D283)</f>
        <v>7.87613262382839</v>
      </c>
      <c r="N282" s="14">
        <f>M282-L282</f>
        <v>2.3715898049670336E-2</v>
      </c>
    </row>
    <row r="283" spans="1:14" ht="21" customHeight="1" x14ac:dyDescent="0.25">
      <c r="A283" s="14" t="s">
        <v>346</v>
      </c>
      <c r="B283" s="18">
        <v>44314</v>
      </c>
      <c r="D283" s="15">
        <v>7.87613262382839</v>
      </c>
      <c r="E283" s="15">
        <v>7.7451932399804297</v>
      </c>
      <c r="F283" s="16" t="s">
        <v>343</v>
      </c>
    </row>
    <row r="284" spans="1:14" ht="21" customHeight="1" x14ac:dyDescent="0.25">
      <c r="A284" s="14" t="s">
        <v>347</v>
      </c>
      <c r="B284" s="18">
        <v>44314</v>
      </c>
      <c r="D284" s="15">
        <v>8.0270017826068294</v>
      </c>
      <c r="E284" s="15">
        <v>7.9163864903357499</v>
      </c>
      <c r="F284" s="16" t="s">
        <v>343</v>
      </c>
      <c r="G284" s="15">
        <f>AVERAGE(D284:D285)</f>
        <v>8.0343987753136794</v>
      </c>
      <c r="H284" s="14">
        <f>_xlfn.STDEV.S(D284:D285)</f>
        <v>1.0460927406802161E-2</v>
      </c>
      <c r="I284" s="14">
        <f>2*H284</f>
        <v>2.0921854813604323E-2</v>
      </c>
      <c r="J284" s="14">
        <f>H284/G284</f>
        <v>1.3020174501350594E-3</v>
      </c>
      <c r="K284" s="19">
        <f>J284</f>
        <v>1.3020174501350594E-3</v>
      </c>
      <c r="L284" s="15">
        <f>MIN(D284:D285)</f>
        <v>8.0270017826068294</v>
      </c>
      <c r="M284" s="15">
        <f>MAX(D284:D285)</f>
        <v>8.0417957680205294</v>
      </c>
      <c r="N284" s="14">
        <f>M284-L284</f>
        <v>1.4793985413700028E-2</v>
      </c>
    </row>
    <row r="285" spans="1:14" ht="21" customHeight="1" x14ac:dyDescent="0.25">
      <c r="A285" s="14" t="s">
        <v>348</v>
      </c>
      <c r="B285" s="18">
        <v>44314</v>
      </c>
      <c r="D285" s="15">
        <v>8.0417957680205294</v>
      </c>
      <c r="E285" s="15">
        <v>7.93118047574945</v>
      </c>
      <c r="F285" s="16" t="s">
        <v>343</v>
      </c>
    </row>
    <row r="286" spans="1:14" ht="21" customHeight="1" x14ac:dyDescent="0.25">
      <c r="A286" s="14" t="s">
        <v>349</v>
      </c>
      <c r="B286" s="18">
        <v>44314</v>
      </c>
      <c r="D286" s="15">
        <v>8.1516851934779702</v>
      </c>
      <c r="E286" s="15">
        <v>8.0308577011271591</v>
      </c>
      <c r="F286" s="16" t="s">
        <v>343</v>
      </c>
      <c r="G286" s="15">
        <f>AVERAGE(D286:D287)</f>
        <v>8.1440876812748453</v>
      </c>
      <c r="H286" s="14">
        <f>_xlfn.STDEV.S(D286:D287)</f>
        <v>1.0744504797954297E-2</v>
      </c>
      <c r="I286" s="14">
        <f>2*H286</f>
        <v>2.1489009595908593E-2</v>
      </c>
      <c r="J286" s="14">
        <f>H286/G286</f>
        <v>1.3193012180674841E-3</v>
      </c>
      <c r="K286" s="19">
        <f>J286</f>
        <v>1.3193012180674841E-3</v>
      </c>
      <c r="L286" s="15">
        <f>MIN(D286:D287)</f>
        <v>8.1364901690717204</v>
      </c>
      <c r="M286" s="15">
        <f>MAX(D286:D287)</f>
        <v>8.1516851934779702</v>
      </c>
      <c r="N286" s="14">
        <f>M286-L286</f>
        <v>1.5195024406249757E-2</v>
      </c>
    </row>
    <row r="287" spans="1:14" ht="21" customHeight="1" x14ac:dyDescent="0.25">
      <c r="A287" s="14" t="s">
        <v>350</v>
      </c>
      <c r="B287" s="18">
        <v>44314</v>
      </c>
      <c r="D287" s="15">
        <v>8.1364901690717204</v>
      </c>
      <c r="E287" s="15">
        <v>8.0156626767209094</v>
      </c>
      <c r="F287" s="16" t="s">
        <v>343</v>
      </c>
    </row>
    <row r="288" spans="1:14" ht="21" customHeight="1" x14ac:dyDescent="0.25">
      <c r="A288" s="14" t="s">
        <v>351</v>
      </c>
      <c r="B288" s="18">
        <v>44314</v>
      </c>
      <c r="D288" s="15">
        <v>7.9415588714037204</v>
      </c>
      <c r="E288" s="15">
        <v>7.8149377237633297</v>
      </c>
      <c r="F288" s="16" t="s">
        <v>343</v>
      </c>
      <c r="G288" s="15">
        <f>AVERAGE(D288:D289)</f>
        <v>7.9473683666312755</v>
      </c>
      <c r="H288" s="14">
        <f>_xlfn.STDEV.S(D288:D289)</f>
        <v>8.2158669413496203E-3</v>
      </c>
      <c r="I288" s="14">
        <f>2*H288</f>
        <v>1.6431733882699241E-2</v>
      </c>
      <c r="J288" s="14">
        <f>H288/G288</f>
        <v>1.0337845891031921E-3</v>
      </c>
      <c r="K288" s="19">
        <f>J288</f>
        <v>1.0337845891031921E-3</v>
      </c>
      <c r="L288" s="15">
        <f>MIN(D288:D289)</f>
        <v>7.9415588714037204</v>
      </c>
      <c r="M288" s="15">
        <f>MAX(D288:D289)</f>
        <v>7.9531778618588298</v>
      </c>
      <c r="N288" s="14">
        <f>M288-L288</f>
        <v>1.161899045510939E-2</v>
      </c>
    </row>
    <row r="289" spans="1:14" ht="21" customHeight="1" x14ac:dyDescent="0.25">
      <c r="A289" s="14" t="s">
        <v>352</v>
      </c>
      <c r="B289" s="18">
        <v>44314</v>
      </c>
      <c r="D289" s="15">
        <v>7.9531778618588298</v>
      </c>
      <c r="E289" s="15">
        <v>7.8268542046040803</v>
      </c>
      <c r="F289" s="16" t="s">
        <v>343</v>
      </c>
    </row>
    <row r="290" spans="1:14" ht="21" customHeight="1" x14ac:dyDescent="0.25">
      <c r="A290" s="14" t="s">
        <v>344</v>
      </c>
      <c r="B290" s="18">
        <v>44321</v>
      </c>
      <c r="D290" s="15">
        <v>8.0121510421289202</v>
      </c>
      <c r="E290" s="15">
        <v>7.8537609950039702</v>
      </c>
    </row>
    <row r="291" spans="1:14" ht="21" customHeight="1" x14ac:dyDescent="0.25">
      <c r="A291" s="14" t="s">
        <v>355</v>
      </c>
      <c r="B291" s="18">
        <v>44321</v>
      </c>
      <c r="D291" s="15">
        <v>8.1192616644881497</v>
      </c>
      <c r="E291" s="15">
        <v>8.0006583506477202</v>
      </c>
      <c r="F291" s="16" t="s">
        <v>343</v>
      </c>
      <c r="G291" s="15">
        <f>AVERAGE(D291:D292)</f>
        <v>8.1205856668101539</v>
      </c>
      <c r="H291" s="14">
        <f>_xlfn.STDEV.S(D291:D292)</f>
        <v>1.8724220403931325E-3</v>
      </c>
      <c r="I291" s="14">
        <f>2*H291</f>
        <v>3.744844080786265E-3</v>
      </c>
      <c r="J291" s="14">
        <f>H291/G291</f>
        <v>2.3057721662194327E-4</v>
      </c>
      <c r="K291" s="19">
        <f>J291</f>
        <v>2.3057721662194327E-4</v>
      </c>
      <c r="L291" s="15">
        <f>MIN(D291:D292)</f>
        <v>8.1192616644881497</v>
      </c>
      <c r="M291" s="15">
        <f>MAX(D291:D292)</f>
        <v>8.1219096691321599</v>
      </c>
      <c r="N291" s="14">
        <f>M291-L291</f>
        <v>2.6480046440102711E-3</v>
      </c>
    </row>
    <row r="292" spans="1:14" ht="21" customHeight="1" x14ac:dyDescent="0.25">
      <c r="A292" s="14" t="s">
        <v>356</v>
      </c>
      <c r="B292" s="18">
        <v>44321</v>
      </c>
      <c r="D292" s="15">
        <v>8.1219096691321599</v>
      </c>
      <c r="E292" s="15">
        <v>8.0038990809154598</v>
      </c>
      <c r="F292" s="16" t="s">
        <v>343</v>
      </c>
    </row>
    <row r="293" spans="1:14" ht="21" customHeight="1" x14ac:dyDescent="0.25">
      <c r="A293" s="14" t="s">
        <v>357</v>
      </c>
      <c r="B293" s="18">
        <v>44321</v>
      </c>
      <c r="D293" s="15">
        <v>7.9968868002810796</v>
      </c>
      <c r="E293" s="15">
        <v>7.8677353231236404</v>
      </c>
      <c r="F293" s="16" t="s">
        <v>343</v>
      </c>
      <c r="G293" s="15">
        <f>AVERAGE(D293:D294)</f>
        <v>7.9964727794401504</v>
      </c>
      <c r="H293" s="14">
        <f>_xlfn.STDEV.S(D293:D294)</f>
        <v>5.85513888347702E-4</v>
      </c>
      <c r="I293" s="14">
        <f>2*H293</f>
        <v>1.171027776695404E-3</v>
      </c>
      <c r="J293" s="14">
        <f>H293/G293</f>
        <v>7.3221519599632156E-5</v>
      </c>
      <c r="K293" s="19">
        <f>J293</f>
        <v>7.3221519599632156E-5</v>
      </c>
      <c r="L293" s="15">
        <f>MIN(D293:D294)</f>
        <v>7.9960587585992204</v>
      </c>
      <c r="M293" s="15">
        <f>MAX(D293:D294)</f>
        <v>7.9968868002810796</v>
      </c>
      <c r="N293" s="14">
        <f>M293-L293</f>
        <v>8.280416818591263E-4</v>
      </c>
    </row>
    <row r="294" spans="1:14" ht="21" customHeight="1" x14ac:dyDescent="0.25">
      <c r="A294" s="14" t="s">
        <v>358</v>
      </c>
      <c r="B294" s="18">
        <v>44321</v>
      </c>
      <c r="D294" s="15">
        <v>7.9960587585992204</v>
      </c>
      <c r="E294" s="15">
        <v>7.8669072814417804</v>
      </c>
      <c r="F294" s="16" t="s">
        <v>343</v>
      </c>
    </row>
    <row r="295" spans="1:14" ht="21" customHeight="1" x14ac:dyDescent="0.25">
      <c r="A295" s="14" t="s">
        <v>359</v>
      </c>
      <c r="B295" s="18">
        <v>44321</v>
      </c>
      <c r="D295" s="15">
        <v>8.0003142176561095</v>
      </c>
      <c r="E295" s="15">
        <v>7.8711627404986597</v>
      </c>
      <c r="F295" s="16" t="s">
        <v>343</v>
      </c>
      <c r="G295" s="15">
        <f>AVERAGE(D295:D296)</f>
        <v>8.0003832741505452</v>
      </c>
      <c r="H295" s="14">
        <f>_xlfn.STDEV.S(D295:D296)</f>
        <v>9.76606310008679E-5</v>
      </c>
      <c r="I295" s="14">
        <f>2*H295</f>
        <v>1.953212620017358E-4</v>
      </c>
      <c r="J295" s="14">
        <f>H295/G295</f>
        <v>1.2206994046949231E-5</v>
      </c>
      <c r="K295" s="19">
        <f>J295</f>
        <v>1.2206994046949231E-5</v>
      </c>
      <c r="L295" s="15">
        <f>MIN(D295:D296)</f>
        <v>8.0003142176561095</v>
      </c>
      <c r="M295" s="15">
        <f>MAX(D295:D296)</f>
        <v>8.0004523306449808</v>
      </c>
      <c r="N295" s="14">
        <f>M295-L295</f>
        <v>1.3811298887134171E-4</v>
      </c>
    </row>
    <row r="296" spans="1:14" ht="21" customHeight="1" x14ac:dyDescent="0.25">
      <c r="A296" s="14" t="s">
        <v>360</v>
      </c>
      <c r="B296" s="18">
        <v>44321</v>
      </c>
      <c r="D296" s="15">
        <v>8.0004523306449808</v>
      </c>
      <c r="E296" s="15">
        <v>7.8713008534875399</v>
      </c>
      <c r="F296" s="16" t="s">
        <v>343</v>
      </c>
    </row>
    <row r="297" spans="1:14" ht="21" customHeight="1" x14ac:dyDescent="0.25">
      <c r="A297" s="14" t="s">
        <v>361</v>
      </c>
      <c r="B297" s="18">
        <v>44321</v>
      </c>
      <c r="D297" s="15">
        <v>7.7430536654415096</v>
      </c>
      <c r="E297" s="15">
        <v>7.6130084204383799</v>
      </c>
      <c r="F297" s="16" t="s">
        <v>343</v>
      </c>
      <c r="G297" s="15">
        <f>AVERAGE(D297:D298)</f>
        <v>7.7399035682712292</v>
      </c>
      <c r="H297" s="14">
        <f>_xlfn.STDEV.S(D297:D298)</f>
        <v>4.4549101410031279E-3</v>
      </c>
      <c r="I297" s="14">
        <f>2*H297</f>
        <v>8.9098202820062557E-3</v>
      </c>
      <c r="J297" s="14">
        <f>H297/G297</f>
        <v>5.7557695670337251E-4</v>
      </c>
      <c r="K297" s="19">
        <f>J297</f>
        <v>5.7557695670337251E-4</v>
      </c>
      <c r="L297" s="15">
        <f>MIN(D297:D298)</f>
        <v>7.7367534711009496</v>
      </c>
      <c r="M297" s="15">
        <f>MAX(D297:D298)</f>
        <v>7.7430536654415096</v>
      </c>
      <c r="N297" s="14">
        <f>M297-L297</f>
        <v>6.3001943405600613E-3</v>
      </c>
    </row>
    <row r="298" spans="1:14" ht="21" customHeight="1" x14ac:dyDescent="0.25">
      <c r="A298" s="14" t="s">
        <v>362</v>
      </c>
      <c r="B298" s="18">
        <v>44321</v>
      </c>
      <c r="D298" s="15">
        <v>7.7367534711009496</v>
      </c>
      <c r="E298" s="15">
        <v>7.6067082260978198</v>
      </c>
      <c r="F298" s="16" t="s">
        <v>343</v>
      </c>
    </row>
    <row r="299" spans="1:14" ht="21" customHeight="1" x14ac:dyDescent="0.25">
      <c r="A299" s="14" t="s">
        <v>344</v>
      </c>
      <c r="B299" s="18">
        <v>44328</v>
      </c>
      <c r="D299" s="15">
        <v>7.9896302680363904</v>
      </c>
      <c r="E299" s="15">
        <v>7.8312402209114502</v>
      </c>
    </row>
    <row r="300" spans="1:14" ht="21" customHeight="1" x14ac:dyDescent="0.25">
      <c r="A300" s="14" t="s">
        <v>363</v>
      </c>
      <c r="B300" s="18">
        <v>44328</v>
      </c>
      <c r="D300" s="15">
        <v>7.88213110895299</v>
      </c>
      <c r="E300" s="15">
        <v>7.7520858639498602</v>
      </c>
      <c r="F300" s="16" t="s">
        <v>343</v>
      </c>
      <c r="G300" s="15">
        <f>AVERAGE(D300:D301)</f>
        <v>7.8813492661007896</v>
      </c>
      <c r="H300" s="14">
        <f>_xlfn.STDEV.S(D300:D301)</f>
        <v>1.1056927652256386E-3</v>
      </c>
      <c r="I300" s="14">
        <f>2*H300</f>
        <v>2.2113855304512773E-3</v>
      </c>
      <c r="J300" s="14">
        <f>H300/G300</f>
        <v>1.4029231897911662E-4</v>
      </c>
      <c r="K300" s="19">
        <f>J300</f>
        <v>1.4029231897911662E-4</v>
      </c>
      <c r="L300" s="15">
        <f>MIN(D300:D301)</f>
        <v>7.8805674232485901</v>
      </c>
      <c r="M300" s="15">
        <f>MAX(D300:D301)</f>
        <v>7.88213110895299</v>
      </c>
      <c r="N300" s="14">
        <f>M300-L300</f>
        <v>1.5636857043999086E-3</v>
      </c>
    </row>
    <row r="301" spans="1:14" ht="21" customHeight="1" x14ac:dyDescent="0.25">
      <c r="A301" s="14" t="s">
        <v>364</v>
      </c>
      <c r="B301" s="18">
        <v>44328</v>
      </c>
      <c r="D301" s="15">
        <v>7.8805674232485901</v>
      </c>
      <c r="E301" s="15">
        <v>7.7505221782454603</v>
      </c>
      <c r="F301" s="16" t="s">
        <v>343</v>
      </c>
    </row>
    <row r="302" spans="1:14" ht="21" customHeight="1" x14ac:dyDescent="0.25">
      <c r="A302" s="14" t="s">
        <v>365</v>
      </c>
      <c r="B302" s="18">
        <v>44328</v>
      </c>
      <c r="D302" s="15">
        <v>8.2615768527577291</v>
      </c>
      <c r="E302" s="15">
        <v>8.1435662645410201</v>
      </c>
      <c r="F302" s="16" t="s">
        <v>343</v>
      </c>
      <c r="G302" s="15">
        <f>AVERAGE(D302:D303)</f>
        <v>8.2624708831349203</v>
      </c>
      <c r="H302" s="14">
        <f>_xlfn.STDEV.S(D302:D303)</f>
        <v>1.2643498845960124E-3</v>
      </c>
      <c r="I302" s="14">
        <f>2*H302</f>
        <v>2.5286997691920249E-3</v>
      </c>
      <c r="J302" s="14">
        <f>H302/G302</f>
        <v>1.5302321817275765E-4</v>
      </c>
      <c r="K302" s="19">
        <f>J302</f>
        <v>1.5302321817275765E-4</v>
      </c>
      <c r="L302" s="15">
        <f>MIN(D302:D303)</f>
        <v>8.2615768527577291</v>
      </c>
      <c r="M302" s="15">
        <f>MAX(D302:D303)</f>
        <v>8.2633649135121097</v>
      </c>
      <c r="N302" s="14">
        <f>M302-L302</f>
        <v>1.7880607543805382E-3</v>
      </c>
    </row>
    <row r="303" spans="1:14" ht="21" customHeight="1" x14ac:dyDescent="0.25">
      <c r="A303" s="14" t="s">
        <v>366</v>
      </c>
      <c r="B303" s="18">
        <v>44328</v>
      </c>
      <c r="D303" s="15">
        <v>8.2633649135121097</v>
      </c>
      <c r="E303" s="15">
        <v>8.1453543252954006</v>
      </c>
      <c r="F303" s="16" t="s">
        <v>343</v>
      </c>
    </row>
    <row r="304" spans="1:14" ht="21" customHeight="1" x14ac:dyDescent="0.25">
      <c r="A304" s="14" t="s">
        <v>367</v>
      </c>
      <c r="B304" s="18">
        <v>44328</v>
      </c>
      <c r="D304" s="15">
        <v>8.1205899603182896</v>
      </c>
      <c r="E304" s="15">
        <v>8.0274734824806</v>
      </c>
      <c r="F304" s="16" t="s">
        <v>343</v>
      </c>
      <c r="G304" s="15">
        <f>AVERAGE(D304:D305)</f>
        <v>8.1166018939598299</v>
      </c>
      <c r="H304" s="14">
        <f>_xlfn.STDEV.S(D304:D305)</f>
        <v>5.6399775317776159E-3</v>
      </c>
      <c r="I304" s="14">
        <f>2*H304</f>
        <v>1.1279955063555232E-2</v>
      </c>
      <c r="J304" s="14">
        <f>H304/G304</f>
        <v>6.9486930681850298E-4</v>
      </c>
      <c r="K304" s="19">
        <f>J304</f>
        <v>6.9486930681850298E-4</v>
      </c>
      <c r="L304" s="15">
        <f>MIN(D304:D305)</f>
        <v>8.1126138276013702</v>
      </c>
      <c r="M304" s="15">
        <f>MAX(D304:D305)</f>
        <v>8.1205899603182896</v>
      </c>
      <c r="N304" s="14">
        <f>M304-L304</f>
        <v>7.9761327169194374E-3</v>
      </c>
    </row>
    <row r="305" spans="1:14" ht="21" customHeight="1" x14ac:dyDescent="0.25">
      <c r="A305" s="14" t="s">
        <v>368</v>
      </c>
      <c r="B305" s="18">
        <v>44328</v>
      </c>
      <c r="D305" s="15">
        <v>8.1126138276013702</v>
      </c>
      <c r="E305" s="15">
        <v>8.0194973497636806</v>
      </c>
      <c r="F305" s="16" t="s">
        <v>343</v>
      </c>
    </row>
    <row r="306" spans="1:14" ht="21" customHeight="1" x14ac:dyDescent="0.25">
      <c r="A306" s="14" t="s">
        <v>369</v>
      </c>
      <c r="B306" s="18">
        <v>44328</v>
      </c>
      <c r="D306" s="15">
        <v>7.9362787138669502</v>
      </c>
      <c r="E306" s="15">
        <v>7.8440407484992596</v>
      </c>
      <c r="F306" s="16" t="s">
        <v>343</v>
      </c>
      <c r="G306" s="15">
        <f>AVERAGE(D306:D307)</f>
        <v>7.9379263397158795</v>
      </c>
      <c r="H306" s="14">
        <f>_xlfn.STDEV.S(D306:D307)</f>
        <v>2.3300948212729307E-3</v>
      </c>
      <c r="I306" s="14">
        <f>2*H306</f>
        <v>4.6601896425458615E-3</v>
      </c>
      <c r="J306" s="14">
        <f>H306/G306</f>
        <v>2.9353948645438442E-4</v>
      </c>
      <c r="K306" s="19">
        <f>J306</f>
        <v>2.9353948645438442E-4</v>
      </c>
      <c r="L306" s="15">
        <f>MIN(D306:D307)</f>
        <v>7.9362787138669502</v>
      </c>
      <c r="M306" s="15">
        <f>MAX(D306:D307)</f>
        <v>7.9395739655648097</v>
      </c>
      <c r="N306" s="14">
        <f>M306-L306</f>
        <v>3.2952516978594915E-3</v>
      </c>
    </row>
    <row r="307" spans="1:14" ht="21" customHeight="1" x14ac:dyDescent="0.25">
      <c r="A307" s="14" t="s">
        <v>370</v>
      </c>
      <c r="B307" s="18">
        <v>44328</v>
      </c>
      <c r="D307" s="15">
        <v>7.9395739655648097</v>
      </c>
      <c r="E307" s="15">
        <v>7.8473360001971102</v>
      </c>
      <c r="F307" s="16" t="s">
        <v>343</v>
      </c>
    </row>
    <row r="308" spans="1:14" ht="21" customHeight="1" x14ac:dyDescent="0.25">
      <c r="A308" s="14" t="s">
        <v>344</v>
      </c>
      <c r="B308" s="18">
        <v>44335</v>
      </c>
      <c r="D308" s="15">
        <v>7.9975723607825104</v>
      </c>
      <c r="E308" s="15">
        <v>7.8391823136575702</v>
      </c>
    </row>
    <row r="309" spans="1:14" ht="21" customHeight="1" x14ac:dyDescent="0.25">
      <c r="A309" s="14" t="s">
        <v>371</v>
      </c>
      <c r="B309" s="18">
        <v>44335</v>
      </c>
      <c r="D309" s="15">
        <v>8.0569542779642394</v>
      </c>
      <c r="E309" s="15">
        <v>7.9152562057514002</v>
      </c>
      <c r="F309" s="16" t="s">
        <v>343</v>
      </c>
      <c r="G309" s="15">
        <f>AVERAGE(D309:D310)</f>
        <v>8.0531794343566894</v>
      </c>
      <c r="H309" s="14">
        <f>_xlfn.STDEV.S(D309:D310)</f>
        <v>5.3384350256345664E-3</v>
      </c>
      <c r="I309" s="14">
        <f>2*H309</f>
        <v>1.0676870051269133E-2</v>
      </c>
      <c r="J309" s="14">
        <f>H309/G309</f>
        <v>6.6289781187037656E-4</v>
      </c>
      <c r="K309" s="19">
        <f>J309</f>
        <v>6.6289781187037656E-4</v>
      </c>
      <c r="L309" s="15">
        <f>MIN(D309:D310)</f>
        <v>8.0494045907491394</v>
      </c>
      <c r="M309" s="15">
        <f>MAX(D309:D310)</f>
        <v>8.0569542779642394</v>
      </c>
      <c r="N309" s="14">
        <f>M309-L309</f>
        <v>7.549687215099965E-3</v>
      </c>
    </row>
    <row r="310" spans="1:14" ht="21" customHeight="1" x14ac:dyDescent="0.25">
      <c r="A310" s="14" t="s">
        <v>372</v>
      </c>
      <c r="B310" s="18">
        <v>44335</v>
      </c>
      <c r="D310" s="15">
        <v>8.0494045907491394</v>
      </c>
      <c r="E310" s="15">
        <v>7.90815586972957</v>
      </c>
      <c r="F310" s="16" t="s">
        <v>343</v>
      </c>
    </row>
    <row r="311" spans="1:14" ht="21" customHeight="1" x14ac:dyDescent="0.25">
      <c r="A311" s="14" t="s">
        <v>373</v>
      </c>
      <c r="B311" s="18">
        <v>44335</v>
      </c>
      <c r="D311" s="15">
        <v>7.9120235208493197</v>
      </c>
      <c r="E311" s="15">
        <v>7.7776531637036896</v>
      </c>
      <c r="F311" s="16" t="s">
        <v>343</v>
      </c>
      <c r="G311" s="15">
        <f>AVERAGE(D311:D312)</f>
        <v>7.9096357864778852</v>
      </c>
      <c r="H311" s="14">
        <f>_xlfn.STDEV.S(D311:D312)</f>
        <v>3.3767663314276512E-3</v>
      </c>
      <c r="I311" s="14">
        <f>2*H311</f>
        <v>6.7535326628553024E-3</v>
      </c>
      <c r="J311" s="14">
        <f>H311/G311</f>
        <v>4.2691805572141336E-4</v>
      </c>
      <c r="K311" s="19">
        <f>J311</f>
        <v>4.2691805572141336E-4</v>
      </c>
      <c r="L311" s="15">
        <f>MIN(D311:D312)</f>
        <v>7.9072480521064499</v>
      </c>
      <c r="M311" s="15">
        <f>MAX(D311:D312)</f>
        <v>7.9120235208493197</v>
      </c>
      <c r="N311" s="14">
        <f>M311-L311</f>
        <v>4.7754687428698261E-3</v>
      </c>
    </row>
    <row r="312" spans="1:14" ht="21" customHeight="1" x14ac:dyDescent="0.25">
      <c r="A312" s="14" t="s">
        <v>374</v>
      </c>
      <c r="B312" s="18">
        <v>44335</v>
      </c>
      <c r="D312" s="15">
        <v>7.9072480521064499</v>
      </c>
      <c r="E312" s="15">
        <v>7.7730269813211104</v>
      </c>
      <c r="F312" s="16" t="s">
        <v>343</v>
      </c>
    </row>
    <row r="313" spans="1:14" ht="21" customHeight="1" x14ac:dyDescent="0.25">
      <c r="A313" s="14" t="s">
        <v>375</v>
      </c>
      <c r="B313" s="18">
        <v>44335</v>
      </c>
      <c r="D313" s="15">
        <v>8.1040814680389701</v>
      </c>
      <c r="E313" s="15">
        <v>7.9629825099767801</v>
      </c>
      <c r="F313" s="16" t="s">
        <v>343</v>
      </c>
      <c r="G313" s="15">
        <f>AVERAGE(D313:D314)</f>
        <v>8.1049547225277863</v>
      </c>
      <c r="H313" s="14">
        <f>_xlfn.STDEV.S(D313:D314)</f>
        <v>1.2349683414857194E-3</v>
      </c>
      <c r="I313" s="14">
        <f>2*H313</f>
        <v>2.4699366829714388E-3</v>
      </c>
      <c r="J313" s="14">
        <f>H313/G313</f>
        <v>1.5237202227090979E-4</v>
      </c>
      <c r="K313" s="19">
        <f>J313</f>
        <v>1.5237202227090979E-4</v>
      </c>
      <c r="L313" s="15">
        <f>MIN(D313:D314)</f>
        <v>8.1040814680389701</v>
      </c>
      <c r="M313" s="15">
        <f>MAX(D313:D314)</f>
        <v>8.1058279770166006</v>
      </c>
      <c r="N313" s="14">
        <f>M313-L313</f>
        <v>1.746508977630512E-3</v>
      </c>
    </row>
    <row r="314" spans="1:14" ht="21" customHeight="1" x14ac:dyDescent="0.25">
      <c r="A314" s="14" t="s">
        <v>376</v>
      </c>
      <c r="B314" s="18">
        <v>44335</v>
      </c>
      <c r="D314" s="15">
        <v>8.1058279770166006</v>
      </c>
      <c r="E314" s="15">
        <v>7.9650285137150503</v>
      </c>
      <c r="F314" s="16" t="s">
        <v>343</v>
      </c>
    </row>
    <row r="315" spans="1:14" ht="21" customHeight="1" x14ac:dyDescent="0.25">
      <c r="A315" s="14" t="s">
        <v>377</v>
      </c>
      <c r="B315" s="18">
        <v>44335</v>
      </c>
      <c r="D315" s="15">
        <v>7.8624295802646396</v>
      </c>
      <c r="E315" s="15">
        <v>7.76726183362159</v>
      </c>
      <c r="F315" s="16" t="s">
        <v>343</v>
      </c>
      <c r="G315" s="15">
        <f>AVERAGE(D315:D316)</f>
        <v>7.8554343182364352</v>
      </c>
      <c r="H315" s="14">
        <f>_xlfn.STDEV.S(D315:D316)</f>
        <v>9.8927944326407148E-3</v>
      </c>
      <c r="I315" s="14">
        <f>2*H315</f>
        <v>1.978558886528143E-2</v>
      </c>
      <c r="J315" s="14">
        <f>H315/G315</f>
        <v>1.2593567754330957E-3</v>
      </c>
      <c r="K315" s="19">
        <f>J315</f>
        <v>1.2593567754330957E-3</v>
      </c>
      <c r="L315" s="15">
        <f>MIN(D315:D316)</f>
        <v>7.84843905620823</v>
      </c>
      <c r="M315" s="15">
        <f>MAX(D315:D316)</f>
        <v>7.8624295802646396</v>
      </c>
      <c r="N315" s="14">
        <f>M315-L315</f>
        <v>1.3990524056409548E-2</v>
      </c>
    </row>
    <row r="316" spans="1:14" ht="21" customHeight="1" x14ac:dyDescent="0.25">
      <c r="A316" s="14" t="s">
        <v>378</v>
      </c>
      <c r="B316" s="18">
        <v>44335</v>
      </c>
      <c r="D316" s="15">
        <v>7.84843905620823</v>
      </c>
      <c r="E316" s="15">
        <v>7.7525382359909099</v>
      </c>
      <c r="F316" s="16" t="s">
        <v>343</v>
      </c>
    </row>
  </sheetData>
  <autoFilter ref="A1:O191" xr:uid="{00000000-0009-0000-0000-000001000000}"/>
  <sortState xmlns:xlrd2="http://schemas.microsoft.com/office/spreadsheetml/2017/richdata2"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zoomScale="60" zoomScaleNormal="6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2" si="0">$L$2</f>
        <v>8.0935490943465993</v>
      </c>
      <c r="D3" s="12">
        <f t="shared" ref="D3:D11" si="1">B3-C3</f>
        <v>1.1359820653400021E-2</v>
      </c>
      <c r="E3" s="13">
        <f>D3^2</f>
        <v>1.2904552527741368E-4</v>
      </c>
      <c r="G3">
        <f>SQRT(SUM(E2:E46)/ROWS(E2:E46))</f>
        <v>1.0605595320379663E-2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1.1021735439560278E-2</v>
      </c>
      <c r="H5" t="s">
        <v>32</v>
      </c>
      <c r="I5" t="s">
        <v>28</v>
      </c>
      <c r="K5" t="s">
        <v>242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1.3617926216397498E-3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1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 t="s">
        <v>296</v>
      </c>
      <c r="B11" s="27">
        <v>8.1335197047369494</v>
      </c>
      <c r="C11" s="12">
        <f t="shared" si="0"/>
        <v>8.0935490943465993</v>
      </c>
      <c r="D11" s="12">
        <f t="shared" si="1"/>
        <v>3.9970610390350103E-2</v>
      </c>
      <c r="E11" s="13">
        <f t="shared" si="2"/>
        <v>1.5976496949771635E-3</v>
      </c>
    </row>
    <row r="12" spans="1:15" x14ac:dyDescent="0.25">
      <c r="A12" s="24" t="s">
        <v>330</v>
      </c>
      <c r="B12" s="27">
        <v>8.0927970086849808</v>
      </c>
      <c r="C12" s="12">
        <f t="shared" si="0"/>
        <v>8.0935490943465993</v>
      </c>
      <c r="D12" s="12">
        <f t="shared" ref="D12" si="3">B12-C12</f>
        <v>-7.5208566161855117E-4</v>
      </c>
      <c r="E12" s="13">
        <f t="shared" ref="E12" si="4">D12^2</f>
        <v>5.6563284241221383E-7</v>
      </c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zoomScale="60" zoomScaleNormal="60" workbookViewId="0">
      <selection activeCell="L3" sqref="L3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7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7.28515625" bestFit="1" customWidth="1"/>
    <col min="12" max="12" width="12.85546875" style="9" customWidth="1"/>
    <col min="13" max="13" width="12.7109375" style="10" customWidth="1"/>
    <col min="14" max="14" width="14.140625" bestFit="1" customWidth="1"/>
  </cols>
  <sheetData>
    <row r="1" spans="1:14" x14ac:dyDescent="0.25">
      <c r="A1" s="1" t="s">
        <v>40</v>
      </c>
      <c r="B1" s="11" t="s">
        <v>244</v>
      </c>
      <c r="C1" t="s">
        <v>34</v>
      </c>
      <c r="D1" s="12" t="s">
        <v>36</v>
      </c>
      <c r="E1" s="13" t="s">
        <v>35</v>
      </c>
      <c r="F1" s="5"/>
      <c r="G1" t="s">
        <v>331</v>
      </c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SQRT(SUM(E2:E14)/ROWS(E2:E14))</f>
        <v>8.1497754965428576E-2</v>
      </c>
      <c r="H2" t="s">
        <v>30</v>
      </c>
      <c r="J2" s="8"/>
      <c r="K2" t="s">
        <v>332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4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243</v>
      </c>
      <c r="K3" t="s">
        <v>333</v>
      </c>
      <c r="L3" s="10">
        <v>7.9959326977794474</v>
      </c>
      <c r="M3" s="10">
        <v>30.34</v>
      </c>
      <c r="N3" s="10">
        <v>14.11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8.1552952518011507E-2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1.0357501972601707E-2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 t="s">
        <v>313</v>
      </c>
      <c r="B13" s="12">
        <v>7.91769106736231</v>
      </c>
      <c r="C13" s="12">
        <f t="shared" si="2"/>
        <v>7.8738051640000002</v>
      </c>
      <c r="D13" s="12">
        <f t="shared" ref="D13:D14" si="3">B13-C13</f>
        <v>4.3885903362309797E-2</v>
      </c>
      <c r="E13" s="13">
        <f t="shared" ref="E13:E14" si="4">D13^2</f>
        <v>1.9259725139259944E-3</v>
      </c>
    </row>
    <row r="14" spans="1:14" x14ac:dyDescent="0.25">
      <c r="A14" s="13" t="s">
        <v>329</v>
      </c>
      <c r="B14" s="12">
        <v>7.9736270291428371</v>
      </c>
      <c r="C14" s="12">
        <f t="shared" si="2"/>
        <v>7.8738051640000002</v>
      </c>
      <c r="D14" s="12">
        <f t="shared" si="3"/>
        <v>9.9821865142836863E-2</v>
      </c>
      <c r="E14" s="13">
        <f t="shared" si="4"/>
        <v>9.9644047605947084E-3</v>
      </c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nov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Rye-Tech</cp:lastModifiedBy>
  <dcterms:created xsi:type="dcterms:W3CDTF">2020-01-23T04:19:33Z</dcterms:created>
  <dcterms:modified xsi:type="dcterms:W3CDTF">2021-06-02T07:59:09Z</dcterms:modified>
</cp:coreProperties>
</file>