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ians samples 2021\pH\"/>
    </mc:Choice>
  </mc:AlternateContent>
  <xr:revisionPtr revIDLastSave="0" documentId="13_ncr:1_{C7EFB5E5-CCC0-4095-9457-3578789039B5}" xr6:coauthVersionLast="47" xr6:coauthVersionMax="47" xr10:uidLastSave="{00000000-0000-0000-0000-000000000000}"/>
  <bookViews>
    <workbookView xWindow="-108" yWindow="-108" windowWidth="19416" windowHeight="1041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7" i="1" l="1"/>
  <c r="M47" i="1"/>
  <c r="L47" i="1"/>
  <c r="I47" i="1"/>
  <c r="H47" i="1"/>
  <c r="G47" i="1"/>
  <c r="J47" i="1" s="1"/>
  <c r="K47" i="1" s="1"/>
  <c r="M45" i="1"/>
  <c r="N45" i="1" s="1"/>
  <c r="L45" i="1"/>
  <c r="H45" i="1"/>
  <c r="J45" i="1" s="1"/>
  <c r="K45" i="1" s="1"/>
  <c r="G45" i="1"/>
  <c r="M43" i="1"/>
  <c r="N43" i="1" s="1"/>
  <c r="L43" i="1"/>
  <c r="H43" i="1"/>
  <c r="J43" i="1" s="1"/>
  <c r="K43" i="1" s="1"/>
  <c r="G43" i="1"/>
  <c r="M41" i="1"/>
  <c r="N41" i="1" s="1"/>
  <c r="L41" i="1"/>
  <c r="H41" i="1"/>
  <c r="J41" i="1" s="1"/>
  <c r="K41" i="1" s="1"/>
  <c r="G41" i="1"/>
  <c r="M39" i="1"/>
  <c r="N39" i="1" s="1"/>
  <c r="L39" i="1"/>
  <c r="H39" i="1"/>
  <c r="J39" i="1" s="1"/>
  <c r="K39" i="1" s="1"/>
  <c r="G39" i="1"/>
  <c r="M36" i="1"/>
  <c r="N36" i="1" s="1"/>
  <c r="L36" i="1"/>
  <c r="H36" i="1"/>
  <c r="J36" i="1" s="1"/>
  <c r="K36" i="1" s="1"/>
  <c r="G36" i="1"/>
  <c r="M34" i="1"/>
  <c r="N34" i="1" s="1"/>
  <c r="L34" i="1"/>
  <c r="H34" i="1"/>
  <c r="J34" i="1" s="1"/>
  <c r="K34" i="1" s="1"/>
  <c r="G34" i="1"/>
  <c r="M32" i="1"/>
  <c r="N32" i="1" s="1"/>
  <c r="L32" i="1"/>
  <c r="H32" i="1"/>
  <c r="J32" i="1" s="1"/>
  <c r="K32" i="1" s="1"/>
  <c r="G32" i="1"/>
  <c r="M30" i="1"/>
  <c r="N30" i="1" s="1"/>
  <c r="L30" i="1"/>
  <c r="H30" i="1"/>
  <c r="J30" i="1" s="1"/>
  <c r="K30" i="1" s="1"/>
  <c r="G30" i="1"/>
  <c r="M27" i="1"/>
  <c r="N27" i="1" s="1"/>
  <c r="L27" i="1"/>
  <c r="H27" i="1"/>
  <c r="J27" i="1" s="1"/>
  <c r="K27" i="1" s="1"/>
  <c r="G27" i="1"/>
  <c r="M25" i="1"/>
  <c r="N25" i="1" s="1"/>
  <c r="L25" i="1"/>
  <c r="H25" i="1"/>
  <c r="J25" i="1" s="1"/>
  <c r="K25" i="1" s="1"/>
  <c r="G25" i="1"/>
  <c r="M23" i="1"/>
  <c r="N23" i="1" s="1"/>
  <c r="L23" i="1"/>
  <c r="H23" i="1"/>
  <c r="J23" i="1" s="1"/>
  <c r="K23" i="1" s="1"/>
  <c r="G23" i="1"/>
  <c r="M21" i="1"/>
  <c r="N21" i="1" s="1"/>
  <c r="L21" i="1"/>
  <c r="H21" i="1"/>
  <c r="J21" i="1" s="1"/>
  <c r="K21" i="1" s="1"/>
  <c r="G21" i="1"/>
  <c r="M18" i="1"/>
  <c r="N18" i="1" s="1"/>
  <c r="L18" i="1"/>
  <c r="H18" i="1"/>
  <c r="J18" i="1" s="1"/>
  <c r="K18" i="1" s="1"/>
  <c r="G18" i="1"/>
  <c r="M16" i="1"/>
  <c r="N16" i="1" s="1"/>
  <c r="L16" i="1"/>
  <c r="H16" i="1"/>
  <c r="J16" i="1" s="1"/>
  <c r="K16" i="1" s="1"/>
  <c r="G16" i="1"/>
  <c r="M14" i="1"/>
  <c r="N14" i="1" s="1"/>
  <c r="L14" i="1"/>
  <c r="H14" i="1"/>
  <c r="J14" i="1" s="1"/>
  <c r="K14" i="1" s="1"/>
  <c r="G14" i="1"/>
  <c r="M12" i="1"/>
  <c r="N12" i="1" s="1"/>
  <c r="L12" i="1"/>
  <c r="H12" i="1"/>
  <c r="J12" i="1" s="1"/>
  <c r="K12" i="1" s="1"/>
  <c r="G12" i="1"/>
  <c r="M9" i="1"/>
  <c r="N9" i="1" s="1"/>
  <c r="L9" i="1"/>
  <c r="H9" i="1"/>
  <c r="J9" i="1" s="1"/>
  <c r="K9" i="1" s="1"/>
  <c r="G9" i="1"/>
  <c r="M6" i="1"/>
  <c r="N6" i="1" s="1"/>
  <c r="L6" i="1"/>
  <c r="H6" i="1"/>
  <c r="J6" i="1" s="1"/>
  <c r="K6" i="1" s="1"/>
  <c r="G6" i="1"/>
  <c r="M3" i="1"/>
  <c r="N3" i="1" s="1"/>
  <c r="L3" i="1"/>
  <c r="H3" i="1"/>
  <c r="J3" i="1" s="1"/>
  <c r="K3" i="1" s="1"/>
  <c r="G3" i="1"/>
  <c r="I3" i="1" l="1"/>
  <c r="I6" i="1"/>
  <c r="I9" i="1"/>
  <c r="I12" i="1"/>
  <c r="I14" i="1"/>
  <c r="I16" i="1"/>
  <c r="I18" i="1"/>
  <c r="I21" i="1"/>
  <c r="I23" i="1"/>
  <c r="I25" i="1"/>
  <c r="I27" i="1"/>
  <c r="I30" i="1"/>
  <c r="I32" i="1"/>
  <c r="I34" i="1"/>
  <c r="I36" i="1"/>
  <c r="I39" i="1"/>
  <c r="I41" i="1"/>
  <c r="I43" i="1"/>
  <c r="I45" i="1"/>
</calcChain>
</file>

<file path=xl/sharedStrings.xml><?xml version="1.0" encoding="utf-8"?>
<sst xmlns="http://schemas.openxmlformats.org/spreadsheetml/2006/main" count="104" uniqueCount="60">
  <si>
    <t>sample</t>
  </si>
  <si>
    <t>Processing Date</t>
  </si>
  <si>
    <t>Sample Date</t>
  </si>
  <si>
    <t>pH at in situ temperature</t>
  </si>
  <si>
    <t>pH at 25 degC</t>
  </si>
  <si>
    <t>notes</t>
  </si>
  <si>
    <t>mean</t>
  </si>
  <si>
    <t>sd</t>
  </si>
  <si>
    <t>sd*2</t>
  </si>
  <si>
    <t>cv</t>
  </si>
  <si>
    <t>percent</t>
  </si>
  <si>
    <t>min</t>
  </si>
  <si>
    <t>max</t>
  </si>
  <si>
    <t>range</t>
  </si>
  <si>
    <t xml:space="preserve"> BAYSTD1</t>
  </si>
  <si>
    <t xml:space="preserve"> H2-702-1</t>
  </si>
  <si>
    <t>Christian's Samples</t>
  </si>
  <si>
    <t xml:space="preserve"> H2-702-2</t>
  </si>
  <si>
    <t xml:space="preserve"> H2-702-3</t>
  </si>
  <si>
    <t xml:space="preserve"> H3-702-1</t>
  </si>
  <si>
    <t xml:space="preserve"> H3-702-2</t>
  </si>
  <si>
    <t xml:space="preserve"> H3-702-3</t>
  </si>
  <si>
    <t xml:space="preserve"> H2-719-1</t>
  </si>
  <si>
    <t xml:space="preserve"> H2-719-2</t>
  </si>
  <si>
    <t xml:space="preserve"> BaySTD2</t>
  </si>
  <si>
    <t>Bay Standard Batch 2 ran from here on out</t>
  </si>
  <si>
    <t xml:space="preserve"> H3-719-1</t>
  </si>
  <si>
    <t xml:space="preserve"> H3-719-2</t>
  </si>
  <si>
    <t xml:space="preserve"> T44-702-1</t>
  </si>
  <si>
    <t xml:space="preserve"> T44-702-2</t>
  </si>
  <si>
    <t xml:space="preserve"> T4-702-1</t>
  </si>
  <si>
    <t xml:space="preserve"> T4-702-2</t>
  </si>
  <si>
    <t xml:space="preserve"> T3-702-1</t>
  </si>
  <si>
    <t xml:space="preserve"> T3-702-2</t>
  </si>
  <si>
    <t xml:space="preserve"> T6-702-1</t>
  </si>
  <si>
    <t xml:space="preserve"> T6-702-2</t>
  </si>
  <si>
    <t xml:space="preserve"> T27-719-1</t>
  </si>
  <si>
    <t xml:space="preserve"> T27-719-2</t>
  </si>
  <si>
    <t xml:space="preserve"> T10-719-1</t>
  </si>
  <si>
    <t xml:space="preserve"> T10-719-2</t>
  </si>
  <si>
    <t xml:space="preserve"> T36-719-1</t>
  </si>
  <si>
    <t xml:space="preserve"> T36-719-2</t>
  </si>
  <si>
    <t xml:space="preserve"> T16-719-1</t>
  </si>
  <si>
    <t xml:space="preserve"> T16-719-2</t>
  </si>
  <si>
    <t xml:space="preserve"> T12-708-1</t>
  </si>
  <si>
    <t xml:space="preserve"> T12-708-2</t>
  </si>
  <si>
    <t xml:space="preserve"> T6-708-1</t>
  </si>
  <si>
    <t xml:space="preserve"> T6-708-2</t>
  </si>
  <si>
    <t xml:space="preserve"> T20-708-1</t>
  </si>
  <si>
    <t xml:space="preserve"> T20-708-2</t>
  </si>
  <si>
    <t xml:space="preserve"> T8-714-1</t>
  </si>
  <si>
    <t xml:space="preserve"> T8-714-2</t>
  </si>
  <si>
    <t xml:space="preserve"> T14-714-1</t>
  </si>
  <si>
    <t xml:space="preserve"> T14-714-2</t>
  </si>
  <si>
    <t xml:space="preserve"> T38-714-1</t>
  </si>
  <si>
    <t xml:space="preserve"> T38-714-2</t>
  </si>
  <si>
    <t xml:space="preserve"> T21-708-1</t>
  </si>
  <si>
    <t xml:space="preserve"> T21-708-2</t>
  </si>
  <si>
    <t xml:space="preserve"> T21-714-1</t>
  </si>
  <si>
    <t xml:space="preserve"> T21-714-2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</si>
</sst>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Normal="100" workbookViewId="0">
      <pane ySplit="1" topLeftCell="A32" activePane="bottomLeft" state="frozen"/>
      <selection pane="bottomLeft" activeCell="D51" sqref="D51"/>
    </sheetView>
  </sheetViews>
  <sheetFormatPr defaultColWidth="19" defaultRowHeight="14.4" x14ac:dyDescent="0.3"/>
  <cols>
    <col min="1" max="1" width="9.88671875" customWidth="1"/>
    <col min="2" max="2" width="15.109375" customWidth="1"/>
    <col min="3" max="3" width="12.109375" customWidth="1"/>
    <col min="4" max="4" width="23.5546875" customWidth="1"/>
    <col min="5" max="5" width="12.88671875" customWidth="1"/>
    <col min="6" max="6" width="19.5546875" customWidth="1"/>
    <col min="7" max="7" width="6.5546875" customWidth="1"/>
    <col min="8" max="10" width="12" customWidth="1"/>
    <col min="11" max="11" width="7.88671875" customWidth="1"/>
    <col min="12" max="13" width="6.5546875" customWidth="1"/>
    <col min="14" max="14" width="12" customWidth="1"/>
  </cols>
  <sheetData>
    <row r="1" spans="1:14" s="4" customFormat="1" ht="2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9" customFormat="1" ht="21" customHeight="1" x14ac:dyDescent="0.3">
      <c r="A2" s="5" t="s">
        <v>14</v>
      </c>
      <c r="B2" s="6">
        <v>44306</v>
      </c>
      <c r="C2" s="5"/>
      <c r="D2" s="7">
        <v>7.9494492721433501</v>
      </c>
      <c r="E2" s="7">
        <v>7.7577451759517997</v>
      </c>
      <c r="F2" s="8"/>
      <c r="G2" s="5"/>
      <c r="H2" s="5"/>
      <c r="I2" s="5"/>
      <c r="J2" s="5"/>
      <c r="K2" s="5"/>
      <c r="L2" s="5"/>
      <c r="M2" s="5"/>
      <c r="N2" s="5"/>
    </row>
    <row r="3" spans="1:14" s="9" customFormat="1" ht="21" customHeight="1" x14ac:dyDescent="0.3">
      <c r="A3" s="5" t="s">
        <v>15</v>
      </c>
      <c r="B3" s="6">
        <v>44306</v>
      </c>
      <c r="C3" s="5"/>
      <c r="D3" s="7">
        <v>7.5152311248429502</v>
      </c>
      <c r="E3" s="7">
        <v>7.41933030462563</v>
      </c>
      <c r="F3" s="8" t="s">
        <v>16</v>
      </c>
      <c r="G3" s="7">
        <f>AVERAGE(D3:D5)</f>
        <v>7.4845624190066138</v>
      </c>
      <c r="H3" s="5">
        <f>_xlfn.STDEV.S(D3:D5)</f>
        <v>4.8362899545540926E-2</v>
      </c>
      <c r="I3" s="5">
        <f>2*H3</f>
        <v>9.6725799091081852E-2</v>
      </c>
      <c r="J3" s="5">
        <f>H3/G3</f>
        <v>6.4616869815563478E-3</v>
      </c>
      <c r="K3" s="10">
        <f>J3</f>
        <v>6.4616869815563478E-3</v>
      </c>
      <c r="L3" s="7">
        <f>MIN(D3:D5)</f>
        <v>7.42881095443762</v>
      </c>
      <c r="M3" s="7">
        <f>MAX(D3:D5)</f>
        <v>7.5152311248429502</v>
      </c>
      <c r="N3" s="5">
        <f>M3-L3</f>
        <v>8.6420170405330232E-2</v>
      </c>
    </row>
    <row r="4" spans="1:14" s="9" customFormat="1" ht="21" customHeight="1" x14ac:dyDescent="0.3">
      <c r="A4" s="5" t="s">
        <v>17</v>
      </c>
      <c r="B4" s="6">
        <v>44306</v>
      </c>
      <c r="C4" s="5"/>
      <c r="D4" s="7">
        <v>7.5096451777392703</v>
      </c>
      <c r="E4" s="7">
        <v>7.4137443575219502</v>
      </c>
      <c r="F4" s="8" t="s">
        <v>16</v>
      </c>
      <c r="G4" s="5"/>
      <c r="H4" s="5"/>
      <c r="I4" s="5"/>
      <c r="J4" s="5"/>
      <c r="K4" s="5"/>
      <c r="L4" s="5"/>
      <c r="M4" s="5"/>
      <c r="N4" s="5"/>
    </row>
    <row r="5" spans="1:14" s="9" customFormat="1" ht="21" customHeight="1" x14ac:dyDescent="0.3">
      <c r="A5" s="5" t="s">
        <v>18</v>
      </c>
      <c r="B5" s="6">
        <v>44306</v>
      </c>
      <c r="C5" s="5"/>
      <c r="D5" s="7">
        <v>7.42881095443762</v>
      </c>
      <c r="E5" s="7">
        <v>7.3329101342202998</v>
      </c>
      <c r="F5" s="8" t="s">
        <v>16</v>
      </c>
      <c r="G5" s="5"/>
      <c r="H5" s="5"/>
      <c r="I5" s="5"/>
      <c r="J5" s="5"/>
      <c r="K5" s="5"/>
      <c r="L5" s="5"/>
      <c r="M5" s="5"/>
      <c r="N5" s="5"/>
    </row>
    <row r="6" spans="1:14" s="9" customFormat="1" ht="21" customHeight="1" x14ac:dyDescent="0.3">
      <c r="A6" s="5" t="s">
        <v>19</v>
      </c>
      <c r="B6" s="6">
        <v>44306</v>
      </c>
      <c r="C6" s="5"/>
      <c r="D6" s="7">
        <v>7.7909449508084103</v>
      </c>
      <c r="E6" s="7">
        <v>7.6822482668969503</v>
      </c>
      <c r="F6" s="8" t="s">
        <v>16</v>
      </c>
      <c r="G6" s="7">
        <f>AVERAGE(D6:D8)</f>
        <v>7.7919848702495003</v>
      </c>
      <c r="H6" s="5">
        <f>_xlfn.STDEV.S(D6:D8)</f>
        <v>9.0144820968213494E-4</v>
      </c>
      <c r="I6" s="5">
        <f>2*H6</f>
        <v>1.8028964193642699E-3</v>
      </c>
      <c r="J6" s="5">
        <f>H6/G6</f>
        <v>1.1568916324824313E-4</v>
      </c>
      <c r="K6" s="10">
        <f>J6</f>
        <v>1.1568916324824313E-4</v>
      </c>
      <c r="L6" s="7">
        <f>MIN(D6:D8)</f>
        <v>7.7909449508084103</v>
      </c>
      <c r="M6" s="7">
        <f>MAX(D6:D8)</f>
        <v>7.7925440031977899</v>
      </c>
      <c r="N6" s="5">
        <f>M6-L6</f>
        <v>1.5990523893796293E-3</v>
      </c>
    </row>
    <row r="7" spans="1:14" s="9" customFormat="1" ht="21" customHeight="1" x14ac:dyDescent="0.3">
      <c r="A7" s="5" t="s">
        <v>20</v>
      </c>
      <c r="B7" s="6">
        <v>44306</v>
      </c>
      <c r="C7" s="5"/>
      <c r="D7" s="7">
        <v>7.7925440031977899</v>
      </c>
      <c r="E7" s="7">
        <v>7.6845847885638596</v>
      </c>
      <c r="F7" s="8" t="s">
        <v>16</v>
      </c>
      <c r="G7" s="5"/>
      <c r="H7" s="5"/>
      <c r="I7" s="5"/>
      <c r="J7" s="5"/>
      <c r="K7" s="5"/>
      <c r="L7" s="5"/>
      <c r="M7" s="5"/>
      <c r="N7" s="5"/>
    </row>
    <row r="8" spans="1:14" s="9" customFormat="1" ht="21" customHeight="1" x14ac:dyDescent="0.3">
      <c r="A8" s="5" t="s">
        <v>21</v>
      </c>
      <c r="B8" s="6">
        <v>44306</v>
      </c>
      <c r="C8" s="5"/>
      <c r="D8" s="7">
        <v>7.7924656567422996</v>
      </c>
      <c r="E8" s="7">
        <v>7.6846539055161598</v>
      </c>
      <c r="F8" s="8" t="s">
        <v>16</v>
      </c>
      <c r="G8" s="5"/>
      <c r="H8" s="5"/>
      <c r="I8" s="5"/>
      <c r="J8" s="5"/>
      <c r="K8" s="5"/>
      <c r="L8" s="5"/>
      <c r="M8" s="5"/>
      <c r="N8" s="5"/>
    </row>
    <row r="9" spans="1:14" s="9" customFormat="1" ht="21" customHeight="1" x14ac:dyDescent="0.3">
      <c r="A9" s="5" t="s">
        <v>22</v>
      </c>
      <c r="B9" s="6">
        <v>44306</v>
      </c>
      <c r="C9" s="5"/>
      <c r="D9" s="7">
        <v>7.7692146741796799</v>
      </c>
      <c r="E9" s="7">
        <v>7.6382752903317197</v>
      </c>
      <c r="F9" s="8" t="s">
        <v>16</v>
      </c>
      <c r="G9" s="7">
        <f>AVERAGE(D9:D10)</f>
        <v>7.7517480588763394</v>
      </c>
      <c r="H9" s="5">
        <f>_xlfn.STDEV.S(D9:D10)</f>
        <v>2.4701524250736934E-2</v>
      </c>
      <c r="I9" s="5">
        <f>2*H9</f>
        <v>4.9403048501473867E-2</v>
      </c>
      <c r="J9" s="5">
        <f>H9/G9</f>
        <v>3.1865747007156424E-3</v>
      </c>
      <c r="K9" s="10">
        <f>J9</f>
        <v>3.1865747007156424E-3</v>
      </c>
      <c r="L9" s="7">
        <f>MIN(D9:D10)</f>
        <v>7.7342814435729998</v>
      </c>
      <c r="M9" s="7">
        <f>MAX(D9:D10)</f>
        <v>7.7692146741796799</v>
      </c>
      <c r="N9" s="5">
        <f>M9-L9</f>
        <v>3.4933230606680077E-2</v>
      </c>
    </row>
    <row r="10" spans="1:14" s="9" customFormat="1" ht="21" customHeight="1" x14ac:dyDescent="0.3">
      <c r="A10" s="5" t="s">
        <v>23</v>
      </c>
      <c r="B10" s="6">
        <v>44306</v>
      </c>
      <c r="C10" s="5"/>
      <c r="D10" s="7">
        <v>7.7342814435729998</v>
      </c>
      <c r="E10" s="7">
        <v>7.6033420597250396</v>
      </c>
      <c r="F10" s="8" t="s">
        <v>16</v>
      </c>
      <c r="G10" s="5"/>
      <c r="H10" s="5"/>
      <c r="I10" s="5"/>
      <c r="J10" s="5"/>
      <c r="K10" s="5"/>
      <c r="L10" s="5"/>
      <c r="M10" s="5"/>
      <c r="N10" s="5"/>
    </row>
    <row r="11" spans="1:14" ht="45" customHeight="1" x14ac:dyDescent="0.3">
      <c r="A11" s="1" t="s">
        <v>24</v>
      </c>
      <c r="B11" s="11">
        <v>44314</v>
      </c>
      <c r="C11" s="1"/>
      <c r="D11" s="2">
        <v>7.9990152489302302</v>
      </c>
      <c r="E11" s="2">
        <v>7.84062520180529</v>
      </c>
      <c r="F11" s="3" t="s">
        <v>25</v>
      </c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3">
      <c r="A12" s="1" t="s">
        <v>26</v>
      </c>
      <c r="B12" s="11">
        <v>44314</v>
      </c>
      <c r="C12" s="1"/>
      <c r="D12" s="2">
        <v>7.8524167257787196</v>
      </c>
      <c r="E12" s="2">
        <v>7.7214773419307603</v>
      </c>
      <c r="F12" s="3" t="s">
        <v>16</v>
      </c>
      <c r="G12" s="2">
        <f>AVERAGE(D12:D13)</f>
        <v>7.8642746748035552</v>
      </c>
      <c r="H12" s="1">
        <f>_xlfn.STDEV.S(D12:D13)</f>
        <v>1.6769672332850712E-2</v>
      </c>
      <c r="I12" s="1">
        <f>2*H12</f>
        <v>3.3539344665701423E-2</v>
      </c>
      <c r="J12" s="1">
        <f>H12/G12</f>
        <v>2.132386396240618E-3</v>
      </c>
      <c r="K12" s="10">
        <f>J12</f>
        <v>2.132386396240618E-3</v>
      </c>
      <c r="L12" s="2">
        <f>MIN(D12:D13)</f>
        <v>7.8524167257787196</v>
      </c>
      <c r="M12" s="2">
        <f>MAX(D12:D13)</f>
        <v>7.87613262382839</v>
      </c>
      <c r="N12" s="1">
        <f>M12-L12</f>
        <v>2.3715898049670336E-2</v>
      </c>
    </row>
    <row r="13" spans="1:14" ht="15" customHeight="1" x14ac:dyDescent="0.3">
      <c r="A13" s="1" t="s">
        <v>27</v>
      </c>
      <c r="B13" s="11">
        <v>44314</v>
      </c>
      <c r="C13" s="1"/>
      <c r="D13" s="2">
        <v>7.87613262382839</v>
      </c>
      <c r="E13" s="2">
        <v>7.7451932399804297</v>
      </c>
      <c r="F13" s="3" t="s">
        <v>16</v>
      </c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3">
      <c r="A14" s="1" t="s">
        <v>28</v>
      </c>
      <c r="B14" s="11">
        <v>44314</v>
      </c>
      <c r="C14" s="1"/>
      <c r="D14" s="2">
        <v>8.0270017826068294</v>
      </c>
      <c r="E14" s="2">
        <v>7.9163864903357499</v>
      </c>
      <c r="F14" s="3" t="s">
        <v>16</v>
      </c>
      <c r="G14" s="2">
        <f>AVERAGE(D14:D15)</f>
        <v>8.0343987753136794</v>
      </c>
      <c r="H14" s="1">
        <f>_xlfn.STDEV.S(D14:D15)</f>
        <v>1.0460927406802161E-2</v>
      </c>
      <c r="I14" s="1">
        <f>2*H14</f>
        <v>2.0921854813604323E-2</v>
      </c>
      <c r="J14" s="1">
        <f>H14/G14</f>
        <v>1.3020174501350594E-3</v>
      </c>
      <c r="K14" s="10">
        <f>J14</f>
        <v>1.3020174501350594E-3</v>
      </c>
      <c r="L14" s="2">
        <f>MIN(D14:D15)</f>
        <v>8.0270017826068294</v>
      </c>
      <c r="M14" s="2">
        <f>MAX(D14:D15)</f>
        <v>8.0417957680205294</v>
      </c>
      <c r="N14" s="1">
        <f>M14-L14</f>
        <v>1.4793985413700028E-2</v>
      </c>
    </row>
    <row r="15" spans="1:14" ht="15" customHeight="1" x14ac:dyDescent="0.3">
      <c r="A15" s="1" t="s">
        <v>29</v>
      </c>
      <c r="B15" s="11">
        <v>44314</v>
      </c>
      <c r="C15" s="1"/>
      <c r="D15" s="2">
        <v>8.0417957680205294</v>
      </c>
      <c r="E15" s="2">
        <v>7.93118047574945</v>
      </c>
      <c r="F15" s="3" t="s">
        <v>16</v>
      </c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3">
      <c r="A16" s="1" t="s">
        <v>30</v>
      </c>
      <c r="B16" s="11">
        <v>44314</v>
      </c>
      <c r="C16" s="1"/>
      <c r="D16" s="2">
        <v>8.1516851934779702</v>
      </c>
      <c r="E16" s="2">
        <v>8.0308577011271591</v>
      </c>
      <c r="F16" s="3" t="s">
        <v>16</v>
      </c>
      <c r="G16" s="2">
        <f>AVERAGE(D16:D17)</f>
        <v>8.1440876812748453</v>
      </c>
      <c r="H16" s="1">
        <f>_xlfn.STDEV.S(D16:D17)</f>
        <v>1.0744504797954297E-2</v>
      </c>
      <c r="I16" s="1">
        <f>2*H16</f>
        <v>2.1489009595908593E-2</v>
      </c>
      <c r="J16" s="1">
        <f>H16/G16</f>
        <v>1.3193012180674841E-3</v>
      </c>
      <c r="K16" s="10">
        <f>J16</f>
        <v>1.3193012180674841E-3</v>
      </c>
      <c r="L16" s="2">
        <f>MIN(D16:D17)</f>
        <v>8.1364901690717204</v>
      </c>
      <c r="M16" s="2">
        <f>MAX(D16:D17)</f>
        <v>8.1516851934779702</v>
      </c>
      <c r="N16" s="1">
        <f>M16-L16</f>
        <v>1.5195024406249757E-2</v>
      </c>
    </row>
    <row r="17" spans="1:14" ht="15" customHeight="1" x14ac:dyDescent="0.3">
      <c r="A17" s="1" t="s">
        <v>31</v>
      </c>
      <c r="B17" s="11">
        <v>44314</v>
      </c>
      <c r="C17" s="1"/>
      <c r="D17" s="2">
        <v>8.1364901690717204</v>
      </c>
      <c r="E17" s="2">
        <v>8.0156626767209094</v>
      </c>
      <c r="F17" s="3" t="s">
        <v>16</v>
      </c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3">
      <c r="A18" s="1" t="s">
        <v>32</v>
      </c>
      <c r="B18" s="11">
        <v>44314</v>
      </c>
      <c r="C18" s="1"/>
      <c r="D18" s="2">
        <v>7.9415588714037204</v>
      </c>
      <c r="E18" s="2">
        <v>7.8149377237633297</v>
      </c>
      <c r="F18" s="3" t="s">
        <v>16</v>
      </c>
      <c r="G18" s="2">
        <f>AVERAGE(D18:D19)</f>
        <v>7.9473683666312755</v>
      </c>
      <c r="H18" s="1">
        <f>_xlfn.STDEV.S(D18:D19)</f>
        <v>8.2158669413496203E-3</v>
      </c>
      <c r="I18" s="1">
        <f>2*H18</f>
        <v>1.6431733882699241E-2</v>
      </c>
      <c r="J18" s="1">
        <f>H18/G18</f>
        <v>1.0337845891031921E-3</v>
      </c>
      <c r="K18" s="10">
        <f>J18</f>
        <v>1.0337845891031921E-3</v>
      </c>
      <c r="L18" s="2">
        <f>MIN(D18:D19)</f>
        <v>7.9415588714037204</v>
      </c>
      <c r="M18" s="2">
        <f>MAX(D18:D19)</f>
        <v>7.9531778618588298</v>
      </c>
      <c r="N18" s="1">
        <f>M18-L18</f>
        <v>1.161899045510939E-2</v>
      </c>
    </row>
    <row r="19" spans="1:14" x14ac:dyDescent="0.3">
      <c r="A19" s="1" t="s">
        <v>33</v>
      </c>
      <c r="B19" s="11">
        <v>44314</v>
      </c>
      <c r="C19" s="1"/>
      <c r="D19" s="2">
        <v>7.9531778618588298</v>
      </c>
      <c r="E19" s="2">
        <v>7.8268542046040803</v>
      </c>
      <c r="F19" s="3" t="s">
        <v>16</v>
      </c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24</v>
      </c>
      <c r="B20" s="11">
        <v>44321</v>
      </c>
      <c r="C20" s="1"/>
      <c r="D20" s="2">
        <v>8.0121510421289202</v>
      </c>
      <c r="E20" s="2">
        <v>7.8537609950039702</v>
      </c>
      <c r="F20" s="3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 t="s">
        <v>34</v>
      </c>
      <c r="B21" s="11">
        <v>44321</v>
      </c>
      <c r="C21" s="1"/>
      <c r="D21" s="2">
        <v>8.1192616644881497</v>
      </c>
      <c r="E21" s="2">
        <v>8.0006583506477202</v>
      </c>
      <c r="F21" s="3" t="s">
        <v>16</v>
      </c>
      <c r="G21" s="2">
        <f>AVERAGE(D21:D22)</f>
        <v>8.1205856668101539</v>
      </c>
      <c r="H21" s="1">
        <f>_xlfn.STDEV.S(D21:D22)</f>
        <v>1.8724220403931325E-3</v>
      </c>
      <c r="I21" s="1">
        <f>2*H21</f>
        <v>3.744844080786265E-3</v>
      </c>
      <c r="J21" s="1">
        <f>H21/G21</f>
        <v>2.3057721662194327E-4</v>
      </c>
      <c r="K21" s="10">
        <f>J21</f>
        <v>2.3057721662194327E-4</v>
      </c>
      <c r="L21" s="2">
        <f>MIN(D21:D22)</f>
        <v>8.1192616644881497</v>
      </c>
      <c r="M21" s="2">
        <f>MAX(D21:D22)</f>
        <v>8.1219096691321599</v>
      </c>
      <c r="N21" s="1">
        <f>M21-L21</f>
        <v>2.6480046440102711E-3</v>
      </c>
    </row>
    <row r="22" spans="1:14" x14ac:dyDescent="0.3">
      <c r="A22" s="1" t="s">
        <v>35</v>
      </c>
      <c r="B22" s="11">
        <v>44321</v>
      </c>
      <c r="C22" s="1"/>
      <c r="D22" s="2">
        <v>8.1219096691321599</v>
      </c>
      <c r="E22" s="2">
        <v>8.0038990809154598</v>
      </c>
      <c r="F22" s="3" t="s">
        <v>16</v>
      </c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36</v>
      </c>
      <c r="B23" s="11">
        <v>44321</v>
      </c>
      <c r="C23" s="1"/>
      <c r="D23" s="2">
        <v>7.9968868002810796</v>
      </c>
      <c r="E23" s="2">
        <v>7.8677353231236404</v>
      </c>
      <c r="F23" s="3" t="s">
        <v>16</v>
      </c>
      <c r="G23" s="2">
        <f>AVERAGE(D23:D24)</f>
        <v>7.9964727794401504</v>
      </c>
      <c r="H23" s="1">
        <f>_xlfn.STDEV.S(D23:D24)</f>
        <v>5.85513888347702E-4</v>
      </c>
      <c r="I23" s="1">
        <f>2*H23</f>
        <v>1.171027776695404E-3</v>
      </c>
      <c r="J23" s="1">
        <f>H23/G23</f>
        <v>7.3221519599632156E-5</v>
      </c>
      <c r="K23" s="10">
        <f>J23</f>
        <v>7.3221519599632156E-5</v>
      </c>
      <c r="L23" s="2">
        <f>MIN(D23:D24)</f>
        <v>7.9960587585992204</v>
      </c>
      <c r="M23" s="2">
        <f>MAX(D23:D24)</f>
        <v>7.9968868002810796</v>
      </c>
      <c r="N23" s="1">
        <f>M23-L23</f>
        <v>8.280416818591263E-4</v>
      </c>
    </row>
    <row r="24" spans="1:14" x14ac:dyDescent="0.3">
      <c r="A24" s="1" t="s">
        <v>37</v>
      </c>
      <c r="B24" s="11">
        <v>44321</v>
      </c>
      <c r="C24" s="1"/>
      <c r="D24" s="2">
        <v>7.9960587585992204</v>
      </c>
      <c r="E24" s="2">
        <v>7.8669072814417804</v>
      </c>
      <c r="F24" s="3" t="s">
        <v>16</v>
      </c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 t="s">
        <v>38</v>
      </c>
      <c r="B25" s="11">
        <v>44321</v>
      </c>
      <c r="C25" s="1"/>
      <c r="D25" s="2">
        <v>8.0003142176561095</v>
      </c>
      <c r="E25" s="2">
        <v>7.8711627404986597</v>
      </c>
      <c r="F25" s="3" t="s">
        <v>16</v>
      </c>
      <c r="G25" s="2">
        <f>AVERAGE(D25:D26)</f>
        <v>8.0003832741505452</v>
      </c>
      <c r="H25" s="1">
        <f>_xlfn.STDEV.S(D25:D26)</f>
        <v>9.76606310008679E-5</v>
      </c>
      <c r="I25" s="1">
        <f>2*H25</f>
        <v>1.953212620017358E-4</v>
      </c>
      <c r="J25" s="1">
        <f>H25/G25</f>
        <v>1.2206994046949231E-5</v>
      </c>
      <c r="K25" s="10">
        <f>J25</f>
        <v>1.2206994046949231E-5</v>
      </c>
      <c r="L25" s="2">
        <f>MIN(D25:D26)</f>
        <v>8.0003142176561095</v>
      </c>
      <c r="M25" s="2">
        <f>MAX(D25:D26)</f>
        <v>8.0004523306449808</v>
      </c>
      <c r="N25" s="1">
        <f>M25-L25</f>
        <v>1.3811298887134171E-4</v>
      </c>
    </row>
    <row r="26" spans="1:14" x14ac:dyDescent="0.3">
      <c r="A26" s="1" t="s">
        <v>39</v>
      </c>
      <c r="B26" s="11">
        <v>44321</v>
      </c>
      <c r="C26" s="1"/>
      <c r="D26" s="2">
        <v>8.0004523306449808</v>
      </c>
      <c r="E26" s="2">
        <v>7.8713008534875399</v>
      </c>
      <c r="F26" s="3" t="s">
        <v>16</v>
      </c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40</v>
      </c>
      <c r="B27" s="11">
        <v>44321</v>
      </c>
      <c r="C27" s="1"/>
      <c r="D27" s="2">
        <v>7.7430536654415096</v>
      </c>
      <c r="E27" s="2">
        <v>7.6130084204383799</v>
      </c>
      <c r="F27" s="3" t="s">
        <v>16</v>
      </c>
      <c r="G27" s="2">
        <f>AVERAGE(D27:D28)</f>
        <v>7.7399035682712292</v>
      </c>
      <c r="H27" s="1">
        <f>_xlfn.STDEV.S(D27:D28)</f>
        <v>4.4549101410031279E-3</v>
      </c>
      <c r="I27" s="1">
        <f>2*H27</f>
        <v>8.9098202820062557E-3</v>
      </c>
      <c r="J27" s="1">
        <f>H27/G27</f>
        <v>5.7557695670337251E-4</v>
      </c>
      <c r="K27" s="10">
        <f>J27</f>
        <v>5.7557695670337251E-4</v>
      </c>
      <c r="L27" s="2">
        <f>MIN(D27:D28)</f>
        <v>7.7367534711009496</v>
      </c>
      <c r="M27" s="2">
        <f>MAX(D27:D28)</f>
        <v>7.7430536654415096</v>
      </c>
      <c r="N27" s="1">
        <f>M27-L27</f>
        <v>6.3001943405600613E-3</v>
      </c>
    </row>
    <row r="28" spans="1:14" x14ac:dyDescent="0.3">
      <c r="A28" s="1" t="s">
        <v>41</v>
      </c>
      <c r="B28" s="11">
        <v>44321</v>
      </c>
      <c r="C28" s="1"/>
      <c r="D28" s="2">
        <v>7.7367534711009496</v>
      </c>
      <c r="E28" s="2">
        <v>7.6067082260978198</v>
      </c>
      <c r="F28" s="3" t="s">
        <v>16</v>
      </c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 t="s">
        <v>24</v>
      </c>
      <c r="B29" s="11">
        <v>44328</v>
      </c>
      <c r="C29" s="1"/>
      <c r="D29" s="2">
        <v>7.9896302680363904</v>
      </c>
      <c r="E29" s="2">
        <v>7.8312402209114502</v>
      </c>
      <c r="F29" s="3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 t="s">
        <v>42</v>
      </c>
      <c r="B30" s="11">
        <v>44328</v>
      </c>
      <c r="C30" s="1"/>
      <c r="D30" s="2">
        <v>7.88213110895299</v>
      </c>
      <c r="E30" s="2">
        <v>7.7520858639498602</v>
      </c>
      <c r="F30" s="3" t="s">
        <v>16</v>
      </c>
      <c r="G30" s="2">
        <f>AVERAGE(D30:D31)</f>
        <v>7.8813492661007896</v>
      </c>
      <c r="H30" s="1">
        <f>_xlfn.STDEV.S(D30:D31)</f>
        <v>1.1056927652256386E-3</v>
      </c>
      <c r="I30" s="1">
        <f>2*H30</f>
        <v>2.2113855304512773E-3</v>
      </c>
      <c r="J30" s="1">
        <f>H30/G30</f>
        <v>1.4029231897911662E-4</v>
      </c>
      <c r="K30" s="10">
        <f>J30</f>
        <v>1.4029231897911662E-4</v>
      </c>
      <c r="L30" s="2">
        <f>MIN(D30:D31)</f>
        <v>7.8805674232485901</v>
      </c>
      <c r="M30" s="2">
        <f>MAX(D30:D31)</f>
        <v>7.88213110895299</v>
      </c>
      <c r="N30" s="1">
        <f>M30-L30</f>
        <v>1.5636857043999086E-3</v>
      </c>
    </row>
    <row r="31" spans="1:14" x14ac:dyDescent="0.3">
      <c r="A31" s="1" t="s">
        <v>43</v>
      </c>
      <c r="B31" s="11">
        <v>44328</v>
      </c>
      <c r="C31" s="1"/>
      <c r="D31" s="2">
        <v>7.8805674232485901</v>
      </c>
      <c r="E31" s="2">
        <v>7.7505221782454603</v>
      </c>
      <c r="F31" s="3" t="s">
        <v>16</v>
      </c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44</v>
      </c>
      <c r="B32" s="11">
        <v>44328</v>
      </c>
      <c r="C32" s="1"/>
      <c r="D32" s="2">
        <v>8.2615768527577291</v>
      </c>
      <c r="E32" s="2">
        <v>8.1435662645410201</v>
      </c>
      <c r="F32" s="3" t="s">
        <v>16</v>
      </c>
      <c r="G32" s="2">
        <f>AVERAGE(D32:D33)</f>
        <v>8.2624708831349203</v>
      </c>
      <c r="H32" s="1">
        <f>_xlfn.STDEV.S(D32:D33)</f>
        <v>1.2643498845960124E-3</v>
      </c>
      <c r="I32" s="1">
        <f>2*H32</f>
        <v>2.5286997691920249E-3</v>
      </c>
      <c r="J32" s="1">
        <f>H32/G32</f>
        <v>1.5302321817275765E-4</v>
      </c>
      <c r="K32" s="10">
        <f>J32</f>
        <v>1.5302321817275765E-4</v>
      </c>
      <c r="L32" s="2">
        <f>MIN(D32:D33)</f>
        <v>8.2615768527577291</v>
      </c>
      <c r="M32" s="2">
        <f>MAX(D32:D33)</f>
        <v>8.2633649135121097</v>
      </c>
      <c r="N32" s="1">
        <f>M32-L32</f>
        <v>1.7880607543805382E-3</v>
      </c>
    </row>
    <row r="33" spans="1:14" x14ac:dyDescent="0.3">
      <c r="A33" s="1" t="s">
        <v>45</v>
      </c>
      <c r="B33" s="11">
        <v>44328</v>
      </c>
      <c r="C33" s="1"/>
      <c r="D33" s="2">
        <v>8.2633649135121097</v>
      </c>
      <c r="E33" s="2">
        <v>8.1453543252954006</v>
      </c>
      <c r="F33" s="3" t="s">
        <v>16</v>
      </c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 t="s">
        <v>46</v>
      </c>
      <c r="B34" s="11">
        <v>44328</v>
      </c>
      <c r="C34" s="1"/>
      <c r="D34" s="2">
        <v>8.1205899603182896</v>
      </c>
      <c r="E34" s="2">
        <v>8.0274734824806</v>
      </c>
      <c r="F34" s="3" t="s">
        <v>16</v>
      </c>
      <c r="G34" s="2">
        <f>AVERAGE(D34:D35)</f>
        <v>8.1166018939598299</v>
      </c>
      <c r="H34" s="1">
        <f>_xlfn.STDEV.S(D34:D35)</f>
        <v>5.6399775317776159E-3</v>
      </c>
      <c r="I34" s="1">
        <f>2*H34</f>
        <v>1.1279955063555232E-2</v>
      </c>
      <c r="J34" s="1">
        <f>H34/G34</f>
        <v>6.9486930681850298E-4</v>
      </c>
      <c r="K34" s="10">
        <f>J34</f>
        <v>6.9486930681850298E-4</v>
      </c>
      <c r="L34" s="2">
        <f>MIN(D34:D35)</f>
        <v>8.1126138276013702</v>
      </c>
      <c r="M34" s="2">
        <f>MAX(D34:D35)</f>
        <v>8.1205899603182896</v>
      </c>
      <c r="N34" s="1">
        <f>M34-L34</f>
        <v>7.9761327169194374E-3</v>
      </c>
    </row>
    <row r="35" spans="1:14" x14ac:dyDescent="0.3">
      <c r="A35" s="1" t="s">
        <v>47</v>
      </c>
      <c r="B35" s="11">
        <v>44328</v>
      </c>
      <c r="C35" s="1"/>
      <c r="D35" s="2">
        <v>8.1126138276013702</v>
      </c>
      <c r="E35" s="2">
        <v>8.0194973497636806</v>
      </c>
      <c r="F35" s="3" t="s">
        <v>16</v>
      </c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 t="s">
        <v>48</v>
      </c>
      <c r="B36" s="11">
        <v>44328</v>
      </c>
      <c r="C36" s="1"/>
      <c r="D36" s="2">
        <v>7.9362787138669502</v>
      </c>
      <c r="E36" s="2">
        <v>7.8440407484992596</v>
      </c>
      <c r="F36" s="3" t="s">
        <v>16</v>
      </c>
      <c r="G36" s="2">
        <f>AVERAGE(D36:D37)</f>
        <v>7.9379263397158795</v>
      </c>
      <c r="H36" s="1">
        <f>_xlfn.STDEV.S(D36:D37)</f>
        <v>2.3300948212729307E-3</v>
      </c>
      <c r="I36" s="1">
        <f>2*H36</f>
        <v>4.6601896425458615E-3</v>
      </c>
      <c r="J36" s="1">
        <f>H36/G36</f>
        <v>2.9353948645438442E-4</v>
      </c>
      <c r="K36" s="10">
        <f>J36</f>
        <v>2.9353948645438442E-4</v>
      </c>
      <c r="L36" s="2">
        <f>MIN(D36:D37)</f>
        <v>7.9362787138669502</v>
      </c>
      <c r="M36" s="2">
        <f>MAX(D36:D37)</f>
        <v>7.9395739655648097</v>
      </c>
      <c r="N36" s="1">
        <f>M36-L36</f>
        <v>3.2952516978594915E-3</v>
      </c>
    </row>
    <row r="37" spans="1:14" x14ac:dyDescent="0.3">
      <c r="A37" s="1" t="s">
        <v>49</v>
      </c>
      <c r="B37" s="11">
        <v>44328</v>
      </c>
      <c r="C37" s="1"/>
      <c r="D37" s="2">
        <v>7.9395739655648097</v>
      </c>
      <c r="E37" s="2">
        <v>7.8473360001971102</v>
      </c>
      <c r="F37" s="3" t="s">
        <v>16</v>
      </c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 t="s">
        <v>24</v>
      </c>
      <c r="B38" s="11">
        <v>44335</v>
      </c>
      <c r="C38" s="1"/>
      <c r="D38" s="2">
        <v>7.9975723607825104</v>
      </c>
      <c r="E38" s="2">
        <v>7.8391823136575702</v>
      </c>
      <c r="F38" s="3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 t="s">
        <v>50</v>
      </c>
      <c r="B39" s="11">
        <v>44335</v>
      </c>
      <c r="C39" s="1"/>
      <c r="D39" s="2">
        <v>8.0569542779642394</v>
      </c>
      <c r="E39" s="2">
        <v>7.9152562057514002</v>
      </c>
      <c r="F39" s="3" t="s">
        <v>16</v>
      </c>
      <c r="G39" s="2">
        <f>AVERAGE(D39:D40)</f>
        <v>8.0531794343566894</v>
      </c>
      <c r="H39" s="1">
        <f>_xlfn.STDEV.S(D39:D40)</f>
        <v>5.3384350256345664E-3</v>
      </c>
      <c r="I39" s="1">
        <f>2*H39</f>
        <v>1.0676870051269133E-2</v>
      </c>
      <c r="J39" s="1">
        <f>H39/G39</f>
        <v>6.6289781187037656E-4</v>
      </c>
      <c r="K39" s="10">
        <f>J39</f>
        <v>6.6289781187037656E-4</v>
      </c>
      <c r="L39" s="2">
        <f>MIN(D39:D40)</f>
        <v>8.0494045907491394</v>
      </c>
      <c r="M39" s="2">
        <f>MAX(D39:D40)</f>
        <v>8.0569542779642394</v>
      </c>
      <c r="N39" s="1">
        <f>M39-L39</f>
        <v>7.549687215099965E-3</v>
      </c>
    </row>
    <row r="40" spans="1:14" x14ac:dyDescent="0.3">
      <c r="A40" s="1" t="s">
        <v>51</v>
      </c>
      <c r="B40" s="11">
        <v>44335</v>
      </c>
      <c r="C40" s="1"/>
      <c r="D40" s="2">
        <v>8.0494045907491394</v>
      </c>
      <c r="E40" s="2">
        <v>7.90815586972957</v>
      </c>
      <c r="F40" s="3" t="s">
        <v>16</v>
      </c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52</v>
      </c>
      <c r="B41" s="11">
        <v>44335</v>
      </c>
      <c r="C41" s="1"/>
      <c r="D41" s="2">
        <v>7.9120235208493197</v>
      </c>
      <c r="E41" s="2">
        <v>7.7776531637036896</v>
      </c>
      <c r="F41" s="3" t="s">
        <v>16</v>
      </c>
      <c r="G41" s="2">
        <f>AVERAGE(D41:D42)</f>
        <v>7.9096357864778852</v>
      </c>
      <c r="H41" s="1">
        <f>_xlfn.STDEV.S(D41:D42)</f>
        <v>3.3767663314276512E-3</v>
      </c>
      <c r="I41" s="1">
        <f>2*H41</f>
        <v>6.7535326628553024E-3</v>
      </c>
      <c r="J41" s="1">
        <f>H41/G41</f>
        <v>4.2691805572141336E-4</v>
      </c>
      <c r="K41" s="10">
        <f>J41</f>
        <v>4.2691805572141336E-4</v>
      </c>
      <c r="L41" s="2">
        <f>MIN(D41:D42)</f>
        <v>7.9072480521064499</v>
      </c>
      <c r="M41" s="2">
        <f>MAX(D41:D42)</f>
        <v>7.9120235208493197</v>
      </c>
      <c r="N41" s="1">
        <f>M41-L41</f>
        <v>4.7754687428698261E-3</v>
      </c>
    </row>
    <row r="42" spans="1:14" x14ac:dyDescent="0.3">
      <c r="A42" s="1" t="s">
        <v>53</v>
      </c>
      <c r="B42" s="11">
        <v>44335</v>
      </c>
      <c r="C42" s="1"/>
      <c r="D42" s="2">
        <v>7.9072480521064499</v>
      </c>
      <c r="E42" s="2">
        <v>7.7730269813211104</v>
      </c>
      <c r="F42" s="3" t="s">
        <v>16</v>
      </c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 t="s">
        <v>54</v>
      </c>
      <c r="B43" s="11">
        <v>44335</v>
      </c>
      <c r="C43" s="1"/>
      <c r="D43" s="2">
        <v>8.1040814680389701</v>
      </c>
      <c r="E43" s="2">
        <v>7.9629825099767801</v>
      </c>
      <c r="F43" s="3" t="s">
        <v>16</v>
      </c>
      <c r="G43" s="2">
        <f>AVERAGE(D43:D44)</f>
        <v>8.1049547225277863</v>
      </c>
      <c r="H43" s="1">
        <f>_xlfn.STDEV.S(D43:D44)</f>
        <v>1.2349683414857194E-3</v>
      </c>
      <c r="I43" s="1">
        <f>2*H43</f>
        <v>2.4699366829714388E-3</v>
      </c>
      <c r="J43" s="1">
        <f>H43/G43</f>
        <v>1.5237202227090979E-4</v>
      </c>
      <c r="K43" s="10">
        <f>J43</f>
        <v>1.5237202227090979E-4</v>
      </c>
      <c r="L43" s="2">
        <f>MIN(D43:D44)</f>
        <v>8.1040814680389701</v>
      </c>
      <c r="M43" s="2">
        <f>MAX(D43:D44)</f>
        <v>8.1058279770166006</v>
      </c>
      <c r="N43" s="1">
        <f>M43-L43</f>
        <v>1.746508977630512E-3</v>
      </c>
    </row>
    <row r="44" spans="1:14" x14ac:dyDescent="0.3">
      <c r="A44" s="1" t="s">
        <v>55</v>
      </c>
      <c r="B44" s="11">
        <v>44335</v>
      </c>
      <c r="C44" s="1"/>
      <c r="D44" s="2">
        <v>8.1058279770166006</v>
      </c>
      <c r="E44" s="2">
        <v>7.9650285137150503</v>
      </c>
      <c r="F44" s="3" t="s">
        <v>16</v>
      </c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 t="s">
        <v>56</v>
      </c>
      <c r="B45" s="11">
        <v>44335</v>
      </c>
      <c r="C45" s="1"/>
      <c r="D45" s="2">
        <v>7.8624295802646396</v>
      </c>
      <c r="E45" s="2">
        <v>7.76726183362159</v>
      </c>
      <c r="F45" s="3" t="s">
        <v>16</v>
      </c>
      <c r="G45" s="2">
        <f>AVERAGE(D45:D46)</f>
        <v>7.8554343182364352</v>
      </c>
      <c r="H45" s="1">
        <f>_xlfn.STDEV.S(D45:D46)</f>
        <v>9.8927944326407148E-3</v>
      </c>
      <c r="I45" s="1">
        <f>2*H45</f>
        <v>1.978558886528143E-2</v>
      </c>
      <c r="J45" s="1">
        <f>H45/G45</f>
        <v>1.2593567754330957E-3</v>
      </c>
      <c r="K45" s="10">
        <f>J45</f>
        <v>1.2593567754330957E-3</v>
      </c>
      <c r="L45" s="2">
        <f>MIN(D45:D46)</f>
        <v>7.84843905620823</v>
      </c>
      <c r="M45" s="2">
        <f>MAX(D45:D46)</f>
        <v>7.8624295802646396</v>
      </c>
      <c r="N45" s="1">
        <f>M45-L45</f>
        <v>1.3990524056409548E-2</v>
      </c>
    </row>
    <row r="46" spans="1:14" x14ac:dyDescent="0.3">
      <c r="A46" s="1" t="s">
        <v>57</v>
      </c>
      <c r="B46" s="11">
        <v>44335</v>
      </c>
      <c r="C46" s="1"/>
      <c r="D46" s="2">
        <v>7.84843905620823</v>
      </c>
      <c r="E46" s="2">
        <v>7.7525382359909099</v>
      </c>
      <c r="F46" s="3" t="s">
        <v>16</v>
      </c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2" t="s">
        <v>58</v>
      </c>
      <c r="B47" s="11">
        <v>44356</v>
      </c>
      <c r="C47" s="12"/>
      <c r="D47" s="7">
        <v>7.87301497535476</v>
      </c>
      <c r="E47" s="7">
        <v>7.7317662543351897</v>
      </c>
      <c r="F47" s="8" t="s">
        <v>16</v>
      </c>
      <c r="G47" s="7">
        <f>AVERAGE(D47:D48)</f>
        <v>7.8704614600286202</v>
      </c>
      <c r="H47" s="12">
        <f>_xlfn.STDEV.S(D47:D48)</f>
        <v>3.6112160059550737E-3</v>
      </c>
      <c r="I47" s="12">
        <f>2*H47</f>
        <v>7.2224320119101473E-3</v>
      </c>
      <c r="J47" s="12">
        <f>H47/G47</f>
        <v>4.588315468279978E-4</v>
      </c>
      <c r="K47" s="13">
        <f>J47</f>
        <v>4.588315468279978E-4</v>
      </c>
      <c r="L47" s="7">
        <f>MIN(D47:D48)</f>
        <v>7.8679079447024796</v>
      </c>
      <c r="M47" s="7">
        <f>MAX(D47:D48)</f>
        <v>7.87301497535476</v>
      </c>
      <c r="N47" s="12">
        <f>M47-L47</f>
        <v>5.1070306522804643E-3</v>
      </c>
    </row>
    <row r="48" spans="1:14" x14ac:dyDescent="0.3">
      <c r="A48" s="12" t="s">
        <v>59</v>
      </c>
      <c r="B48" s="11">
        <v>44356</v>
      </c>
      <c r="C48" s="12"/>
      <c r="D48" s="7">
        <v>7.8679079447024796</v>
      </c>
      <c r="E48" s="7">
        <v>7.7268089866402896</v>
      </c>
      <c r="F48" s="8" t="s">
        <v>16</v>
      </c>
      <c r="G48" s="12"/>
      <c r="H48" s="12"/>
      <c r="I48" s="12"/>
      <c r="J48" s="12"/>
      <c r="K48" s="12"/>
      <c r="L48" s="12"/>
      <c r="M48" s="12"/>
      <c r="N48" s="1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Rye-Tech</dc:creator>
  <dc:description/>
  <cp:lastModifiedBy>Rye-Tech</cp:lastModifiedBy>
  <cp:revision>1</cp:revision>
  <dcterms:created xsi:type="dcterms:W3CDTF">2015-06-05T18:17:20Z</dcterms:created>
  <dcterms:modified xsi:type="dcterms:W3CDTF">2021-07-07T01:09:00Z</dcterms:modified>
  <dc:language>en-US</dc:language>
</cp:coreProperties>
</file>