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5712257\Documents\R\rye-tech-sfsu\2021-season-summary\check sample work\pH QAQC\"/>
    </mc:Choice>
  </mc:AlternateContent>
  <bookViews>
    <workbookView xWindow="-120" yWindow="-11640" windowWidth="20736" windowHeight="11160" firstSheet="1" activeTab="1"/>
  </bookViews>
  <sheets>
    <sheet name="example to follow" sheetId="1" r:id="rId1"/>
    <sheet name="pH samples jul 2018 nov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nov 2020'!$A$1:$O$191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5" i="2" l="1"/>
  <c r="N255" i="2" s="1"/>
  <c r="L255" i="2"/>
  <c r="H255" i="2"/>
  <c r="J255" i="2" s="1"/>
  <c r="K255" i="2" s="1"/>
  <c r="G255" i="2"/>
  <c r="M252" i="2"/>
  <c r="N252" i="2" s="1"/>
  <c r="L252" i="2"/>
  <c r="H252" i="2"/>
  <c r="J252" i="2" s="1"/>
  <c r="K252" i="2" s="1"/>
  <c r="G252" i="2"/>
  <c r="M249" i="2"/>
  <c r="L249" i="2"/>
  <c r="N249" i="2" s="1"/>
  <c r="H249" i="2"/>
  <c r="I249" i="2" s="1"/>
  <c r="G249" i="2"/>
  <c r="I255" i="2" l="1"/>
  <c r="I252" i="2"/>
  <c r="J249" i="2"/>
  <c r="K249" i="2" s="1"/>
  <c r="C11" i="3"/>
  <c r="D11" i="3"/>
  <c r="E11" i="3" s="1"/>
  <c r="H242" i="2"/>
  <c r="G242" i="2"/>
  <c r="M242" i="2"/>
  <c r="N242" i="2" s="1"/>
  <c r="L242" i="2"/>
  <c r="M231" i="2"/>
  <c r="N231" i="2" s="1"/>
  <c r="L231" i="2"/>
  <c r="I231" i="2"/>
  <c r="H231" i="2"/>
  <c r="G231" i="2"/>
  <c r="J231" i="2" s="1"/>
  <c r="K231" i="2" s="1"/>
  <c r="M229" i="2"/>
  <c r="N229" i="2" s="1"/>
  <c r="L229" i="2"/>
  <c r="H229" i="2"/>
  <c r="J229" i="2" s="1"/>
  <c r="K229" i="2" s="1"/>
  <c r="G229" i="2"/>
  <c r="M239" i="2"/>
  <c r="N239" i="2" s="1"/>
  <c r="L239" i="2"/>
  <c r="H239" i="2"/>
  <c r="J239" i="2" s="1"/>
  <c r="K239" i="2" s="1"/>
  <c r="G239" i="2"/>
  <c r="M237" i="2"/>
  <c r="N237" i="2" s="1"/>
  <c r="L237" i="2"/>
  <c r="I237" i="2"/>
  <c r="H237" i="2"/>
  <c r="G237" i="2"/>
  <c r="J237" i="2" s="1"/>
  <c r="K237" i="2" s="1"/>
  <c r="M235" i="2"/>
  <c r="N235" i="2" s="1"/>
  <c r="L235" i="2"/>
  <c r="H235" i="2"/>
  <c r="J235" i="2" s="1"/>
  <c r="K235" i="2" s="1"/>
  <c r="G235" i="2"/>
  <c r="M233" i="2"/>
  <c r="N233" i="2" s="1"/>
  <c r="L233" i="2"/>
  <c r="J233" i="2"/>
  <c r="K233" i="2" s="1"/>
  <c r="I233" i="2"/>
  <c r="H233" i="2"/>
  <c r="G233" i="2"/>
  <c r="J242" i="2" l="1"/>
  <c r="K242" i="2" s="1"/>
  <c r="I242" i="2"/>
  <c r="I229" i="2"/>
  <c r="I239" i="2"/>
  <c r="I235" i="2"/>
  <c r="M226" i="2"/>
  <c r="N226" i="2" s="1"/>
  <c r="L226" i="2"/>
  <c r="H226" i="2"/>
  <c r="J226" i="2" s="1"/>
  <c r="K226" i="2" s="1"/>
  <c r="G226" i="2"/>
  <c r="M224" i="2"/>
  <c r="N224" i="2" s="1"/>
  <c r="L224" i="2"/>
  <c r="H224" i="2"/>
  <c r="J224" i="2" s="1"/>
  <c r="K224" i="2" s="1"/>
  <c r="G224" i="2"/>
  <c r="M222" i="2"/>
  <c r="N222" i="2" s="1"/>
  <c r="L222" i="2"/>
  <c r="H222" i="2"/>
  <c r="J222" i="2" s="1"/>
  <c r="K222" i="2" s="1"/>
  <c r="G222" i="2"/>
  <c r="M220" i="2"/>
  <c r="N220" i="2" s="1"/>
  <c r="L220" i="2"/>
  <c r="H220" i="2"/>
  <c r="J220" i="2" s="1"/>
  <c r="K220" i="2" s="1"/>
  <c r="G220" i="2"/>
  <c r="M217" i="2"/>
  <c r="N217" i="2" s="1"/>
  <c r="L217" i="2"/>
  <c r="H217" i="2"/>
  <c r="J217" i="2" s="1"/>
  <c r="K217" i="2" s="1"/>
  <c r="G217" i="2"/>
  <c r="M215" i="2"/>
  <c r="N215" i="2" s="1"/>
  <c r="L215" i="2"/>
  <c r="H215" i="2"/>
  <c r="J215" i="2" s="1"/>
  <c r="K215" i="2" s="1"/>
  <c r="G215" i="2"/>
  <c r="M213" i="2"/>
  <c r="N213" i="2" s="1"/>
  <c r="L213" i="2"/>
  <c r="H213" i="2"/>
  <c r="J213" i="2" s="1"/>
  <c r="K213" i="2" s="1"/>
  <c r="G213" i="2"/>
  <c r="M211" i="2"/>
  <c r="N211" i="2" s="1"/>
  <c r="L211" i="2"/>
  <c r="H211" i="2"/>
  <c r="J211" i="2" s="1"/>
  <c r="K211" i="2" s="1"/>
  <c r="G211" i="2"/>
  <c r="M208" i="2"/>
  <c r="N208" i="2" s="1"/>
  <c r="L208" i="2"/>
  <c r="I208" i="2"/>
  <c r="H208" i="2"/>
  <c r="G208" i="2"/>
  <c r="J208" i="2" s="1"/>
  <c r="K208" i="2" s="1"/>
  <c r="M206" i="2"/>
  <c r="N206" i="2" s="1"/>
  <c r="L206" i="2"/>
  <c r="H206" i="2"/>
  <c r="J206" i="2" s="1"/>
  <c r="K206" i="2" s="1"/>
  <c r="G206" i="2"/>
  <c r="M204" i="2"/>
  <c r="N204" i="2" s="1"/>
  <c r="L204" i="2"/>
  <c r="I204" i="2"/>
  <c r="H204" i="2"/>
  <c r="G204" i="2"/>
  <c r="J204" i="2" s="1"/>
  <c r="K204" i="2" s="1"/>
  <c r="M202" i="2"/>
  <c r="N202" i="2" s="1"/>
  <c r="L202" i="2"/>
  <c r="H202" i="2"/>
  <c r="J202" i="2" s="1"/>
  <c r="K202" i="2" s="1"/>
  <c r="G202" i="2"/>
  <c r="M199" i="2"/>
  <c r="N199" i="2" s="1"/>
  <c r="L199" i="2"/>
  <c r="H199" i="2"/>
  <c r="J199" i="2" s="1"/>
  <c r="K199" i="2" s="1"/>
  <c r="G199" i="2"/>
  <c r="M197" i="2"/>
  <c r="N197" i="2" s="1"/>
  <c r="L197" i="2"/>
  <c r="H197" i="2"/>
  <c r="J197" i="2" s="1"/>
  <c r="K197" i="2" s="1"/>
  <c r="G197" i="2"/>
  <c r="M195" i="2"/>
  <c r="N195" i="2" s="1"/>
  <c r="L195" i="2"/>
  <c r="I195" i="2"/>
  <c r="H195" i="2"/>
  <c r="G195" i="2"/>
  <c r="J195" i="2" s="1"/>
  <c r="K195" i="2" s="1"/>
  <c r="M193" i="2"/>
  <c r="N193" i="2" s="1"/>
  <c r="L193" i="2"/>
  <c r="H193" i="2"/>
  <c r="J193" i="2" s="1"/>
  <c r="K193" i="2" s="1"/>
  <c r="G193" i="2"/>
  <c r="I226" i="2" l="1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N191" i="2" s="1"/>
  <c r="L191" i="2"/>
  <c r="H191" i="2"/>
  <c r="J191" i="2" s="1"/>
  <c r="K191" i="2" s="1"/>
  <c r="G191" i="2"/>
  <c r="M189" i="2"/>
  <c r="N189" i="2" s="1"/>
  <c r="L189" i="2"/>
  <c r="H189" i="2"/>
  <c r="J189" i="2" s="1"/>
  <c r="K189" i="2" s="1"/>
  <c r="G189" i="2"/>
  <c r="M187" i="2"/>
  <c r="N187" i="2" s="1"/>
  <c r="L187" i="2"/>
  <c r="H187" i="2"/>
  <c r="J187" i="2" s="1"/>
  <c r="K187" i="2" s="1"/>
  <c r="G187" i="2"/>
  <c r="M185" i="2"/>
  <c r="N185" i="2" s="1"/>
  <c r="L185" i="2"/>
  <c r="H185" i="2"/>
  <c r="J185" i="2" s="1"/>
  <c r="K185" i="2" s="1"/>
  <c r="G185" i="2"/>
  <c r="H180" i="2"/>
  <c r="G180" i="2"/>
  <c r="M180" i="2"/>
  <c r="N180" i="2" s="1"/>
  <c r="L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M160" i="2"/>
  <c r="N160" i="2" s="1"/>
  <c r="L160" i="2"/>
  <c r="H160" i="2"/>
  <c r="G160" i="2"/>
  <c r="M156" i="2"/>
  <c r="N156" i="2" s="1"/>
  <c r="L156" i="2"/>
  <c r="H156" i="2"/>
  <c r="G156" i="2"/>
  <c r="M151" i="2"/>
  <c r="N151" i="2" s="1"/>
  <c r="L151" i="2"/>
  <c r="H151" i="2"/>
  <c r="G151" i="2"/>
  <c r="M148" i="2"/>
  <c r="N148" i="2" s="1"/>
  <c r="L148" i="2"/>
  <c r="H148" i="2"/>
  <c r="G148" i="2"/>
  <c r="M145" i="2"/>
  <c r="L145" i="2"/>
  <c r="H145" i="2"/>
  <c r="G145" i="2"/>
  <c r="M141" i="2"/>
  <c r="L141" i="2"/>
  <c r="H141" i="2"/>
  <c r="G141" i="2"/>
  <c r="M138" i="2"/>
  <c r="L138" i="2"/>
  <c r="H138" i="2"/>
  <c r="G138" i="2"/>
  <c r="M135" i="2"/>
  <c r="L135" i="2"/>
  <c r="H135" i="2"/>
  <c r="G135" i="2"/>
  <c r="M129" i="2"/>
  <c r="L129" i="2"/>
  <c r="J129" i="2"/>
  <c r="K129" i="2" s="1"/>
  <c r="I129" i="2"/>
  <c r="H129" i="2"/>
  <c r="G129" i="2"/>
  <c r="M124" i="2"/>
  <c r="L124" i="2"/>
  <c r="H124" i="2"/>
  <c r="G124" i="2"/>
  <c r="M121" i="2"/>
  <c r="L121" i="2"/>
  <c r="H121" i="2"/>
  <c r="G121" i="2"/>
  <c r="M118" i="2"/>
  <c r="L118" i="2"/>
  <c r="H118" i="2"/>
  <c r="G118" i="2"/>
  <c r="M114" i="2"/>
  <c r="L114" i="2"/>
  <c r="H114" i="2"/>
  <c r="J114" i="2" s="1"/>
  <c r="K114" i="2" s="1"/>
  <c r="G114" i="2"/>
  <c r="M111" i="2"/>
  <c r="N111" i="2" s="1"/>
  <c r="L111" i="2"/>
  <c r="H111" i="2"/>
  <c r="G111" i="2"/>
  <c r="M107" i="2"/>
  <c r="N107" i="2" s="1"/>
  <c r="L107" i="2"/>
  <c r="H107" i="2"/>
  <c r="G107" i="2"/>
  <c r="M104" i="2"/>
  <c r="N104" i="2" s="1"/>
  <c r="L104" i="2"/>
  <c r="H104" i="2"/>
  <c r="G104" i="2"/>
  <c r="M100" i="2"/>
  <c r="N100" i="2" s="1"/>
  <c r="L100" i="2"/>
  <c r="H100" i="2"/>
  <c r="G100" i="2"/>
  <c r="G94" i="2"/>
  <c r="M97" i="2"/>
  <c r="L97" i="2"/>
  <c r="H97" i="2"/>
  <c r="J97" i="2" s="1"/>
  <c r="K97" i="2" s="1"/>
  <c r="G97" i="2"/>
  <c r="M94" i="2"/>
  <c r="L94" i="2"/>
  <c r="H94" i="2"/>
  <c r="J94" i="2" s="1"/>
  <c r="K94" i="2" s="1"/>
  <c r="M91" i="2"/>
  <c r="N91" i="2" s="1"/>
  <c r="L91" i="2"/>
  <c r="H91" i="2"/>
  <c r="G91" i="2"/>
  <c r="M89" i="2"/>
  <c r="N89" i="2" s="1"/>
  <c r="L89" i="2"/>
  <c r="H89" i="2"/>
  <c r="G89" i="2"/>
  <c r="M87" i="2"/>
  <c r="N87" i="2" s="1"/>
  <c r="L87" i="2"/>
  <c r="H87" i="2"/>
  <c r="G87" i="2"/>
  <c r="M85" i="2"/>
  <c r="N85" i="2" s="1"/>
  <c r="L85" i="2"/>
  <c r="H85" i="2"/>
  <c r="G85" i="2"/>
  <c r="M83" i="2"/>
  <c r="N83" i="2" s="1"/>
  <c r="L83" i="2"/>
  <c r="H83" i="2"/>
  <c r="G83" i="2"/>
  <c r="M80" i="2"/>
  <c r="N80" i="2" s="1"/>
  <c r="L80" i="2"/>
  <c r="H80" i="2"/>
  <c r="G80" i="2"/>
  <c r="M77" i="2"/>
  <c r="N77" i="2" s="1"/>
  <c r="L77" i="2"/>
  <c r="H77" i="2"/>
  <c r="G77" i="2"/>
  <c r="M73" i="2"/>
  <c r="N73" i="2" s="1"/>
  <c r="L73" i="2"/>
  <c r="H73" i="2"/>
  <c r="G73" i="2"/>
  <c r="H69" i="2"/>
  <c r="J69" i="2" s="1"/>
  <c r="K69" i="2" s="1"/>
  <c r="G69" i="2"/>
  <c r="M69" i="2"/>
  <c r="L69" i="2"/>
  <c r="M56" i="2"/>
  <c r="N56" i="2" s="1"/>
  <c r="L56" i="2"/>
  <c r="H56" i="2"/>
  <c r="G56" i="2"/>
  <c r="M47" i="2"/>
  <c r="N47" i="2" s="1"/>
  <c r="L47" i="2"/>
  <c r="H47" i="2"/>
  <c r="G47" i="2"/>
  <c r="M44" i="2"/>
  <c r="N44" i="2" s="1"/>
  <c r="L44" i="2"/>
  <c r="H44" i="2"/>
  <c r="G44" i="2"/>
  <c r="M41" i="2"/>
  <c r="N41" i="2" s="1"/>
  <c r="L41" i="2"/>
  <c r="H41" i="2"/>
  <c r="G41" i="2"/>
  <c r="M38" i="2"/>
  <c r="N38" i="2" s="1"/>
  <c r="L38" i="2"/>
  <c r="H38" i="2"/>
  <c r="G38" i="2"/>
  <c r="M35" i="2"/>
  <c r="N35" i="2" s="1"/>
  <c r="L35" i="2"/>
  <c r="H35" i="2"/>
  <c r="G35" i="2"/>
  <c r="M32" i="2"/>
  <c r="N32" i="2" s="1"/>
  <c r="L32" i="2"/>
  <c r="H32" i="2"/>
  <c r="I32" i="2" s="1"/>
  <c r="G32" i="2"/>
  <c r="M29" i="2"/>
  <c r="L29" i="2"/>
  <c r="H29" i="2"/>
  <c r="J29" i="2" s="1"/>
  <c r="K29" i="2" s="1"/>
  <c r="G29" i="2"/>
  <c r="M25" i="2"/>
  <c r="L25" i="2"/>
  <c r="H25" i="2"/>
  <c r="J25" i="2" s="1"/>
  <c r="K25" i="2" s="1"/>
  <c r="G25" i="2"/>
  <c r="M22" i="2"/>
  <c r="L22" i="2"/>
  <c r="H22" i="2"/>
  <c r="J22" i="2" s="1"/>
  <c r="K22" i="2" s="1"/>
  <c r="G22" i="2"/>
  <c r="G13" i="2"/>
  <c r="H13" i="2"/>
  <c r="M13" i="2"/>
  <c r="N13" i="2" s="1"/>
  <c r="L13" i="2"/>
  <c r="H6" i="2"/>
  <c r="G6" i="2"/>
  <c r="M6" i="2"/>
  <c r="N6" i="2" s="1"/>
  <c r="L6" i="2"/>
  <c r="I191" i="2" l="1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G2" i="5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<sst xmlns="http://schemas.openxmlformats.org/spreadsheetml/2006/main" count="410" uniqueCount="314">
  <si>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</si>
  <si>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</si>
  <si>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</si>
  <si>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</si>
  <si>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</si>
  <si>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</si>
  <si>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</si>
  <si>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</si>
  <si>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</si>
  <si>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</si>
  <si>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</si>
  <si>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</si>
  <si>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</si>
  <si>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</si>
  <si>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</si>
  <si>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</si>
  <si>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</si>
  <si>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</si>
  <si>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</si>
  <si>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</si>
  <si>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</si>
  <si>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</si>
  <si>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</si>
  <si>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</si>
  <si>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</si>
  <si>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</si>
  <si>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</si>
  <si>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</si>
  <si>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</si>
  <si>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</si>
  <si>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</si>
  <si>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</si>
  <si>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</si>
  <si>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</si>
  <si>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</si>
  <si>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</si>
  <si>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</si>
  <si>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</si>
  <si>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</si>
  <si>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</si>
  <si>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</si>
  <si>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</si>
  <si>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</si>
  <si>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</si>
  <si>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</si>
  <si>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</si>
  <si>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</si>
  <si>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</si>
  <si>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</si>
  <si>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</si>
  <si>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</si>
  <si>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</si>
  <si>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</si>
  <si>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</si>
  <si>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</si>
  <si>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</si>
  <si>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</si>
  <si>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</si>
  <si>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</si>
  <si>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</si>
  <si>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</si>
  <si>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</si>
  <si>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</si>
  <si>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</si>
  <si>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</si>
  <si>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</si>
  <si>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</si>
  <si>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</si>
  <si>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</si>
  <si>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</si>
  <si>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</si>
  <si>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</si>
  <si>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</si>
  <si>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</si>
  <si>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</si>
  <si>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</si>
  <si>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</si>
  <si>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</si>
  <si>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</si>
  <si>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</si>
  <si>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</si>
  <si>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</si>
  <si>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</si>
  <si>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</si>
  <si>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</si>
  <si>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</si>
  <si>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</si>
  <si>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</si>
  <si>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</si>
  <si>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</si>
  <si>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</si>
  <si>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</si>
  <si>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</si>
  <si>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</si>
  <si>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</si>
  <si>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</si>
  <si>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</si>
  <si>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</si>
  <si>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</si>
  <si>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</si>
  <si>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</si>
  <si>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</si>
  <si>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</si>
  <si>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</si>
  <si>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</si>
  <si>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</si>
  <si>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</si>
  <si>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</si>
  <si>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</si>
  <si>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</si>
  <si>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</si>
  <si>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</si>
  <si>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</si>
  <si>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</si>
  <si>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</si>
  <si>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</si>
  <si>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</si>
  <si>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</si>
  <si>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</si>
  <si>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</si>
  <si>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</si>
  <si>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</si>
  <si>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</si>
  <si>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</si>
  <si>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</si>
  <si>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</si>
  <si>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</si>
  <si>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</si>
  <si>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</si>
  <si>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</si>
  <si>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</si>
  <si>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</si>
  <si>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</si>
  <si>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</si>
  <si>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</si>
  <si>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</si>
  <si>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</si>
  <si>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</si>
  <si>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</si>
  <si>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</si>
  <si>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</si>
  <si>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</si>
  <si>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</si>
  <si>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</si>
  <si>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</si>
  <si>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</si>
  <si>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</si>
  <si>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</si>
  <si>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</si>
  <si>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</si>
  <si>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</si>
  <si>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</si>
  <si>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</si>
  <si>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</si>
  <si>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</si>
  <si>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</si>
  <si>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</si>
  <si>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</si>
  <si>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</si>
  <si>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</si>
  <si>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</si>
  <si>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</si>
  <si>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</si>
  <si>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</si>
  <si>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</si>
  <si>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</si>
  <si>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</si>
  <si>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</si>
  <si>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</si>
  <si>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</si>
  <si>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</si>
  <si>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</si>
  <si>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</si>
  <si>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</si>
  <si>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</si>
  <si>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</si>
  <si>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</si>
  <si>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</si>
  <si>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</si>
  <si>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</si>
  <si>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</si>
  <si>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</si>
  <si>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</si>
  <si>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</si>
  <si>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</si>
  <si>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</si>
  <si>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</si>
  <si>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</si>
  <si>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</si>
  <si>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</si>
  <si>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</si>
  <si>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</si>
  <si>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</si>
  <si>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</si>
  <si>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</si>
  <si>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</si>
  <si>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</si>
  <si>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</si>
  <si>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</si>
  <si>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</si>
  <si>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</si>
  <si>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</si>
  <si>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</si>
  <si>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</si>
  <si>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</si>
  <si>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</si>
  <si>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</si>
  <si>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</si>
  <si>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</si>
  <si>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</si>
  <si>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</si>
  <si>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</si>
  <si>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</si>
  <si>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</si>
  <si>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</si>
  <si>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</si>
  <si>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</si>
  <si>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</si>
  <si>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</si>
  <si>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</si>
  <si>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</si>
  <si>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</si>
  <si>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</si>
  <si>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</si>
  <si>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</si>
  <si>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</si>
  <si>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</si>
  <si>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</si>
  <si>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</si>
  <si>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</si>
  <si>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</si>
  <si>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</si>
  <si>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</si>
  <si>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</si>
  <si>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</si>
  <si>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</si>
  <si>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</si>
  <si>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</si>
  <si>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</si>
  <si>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</si>
  <si>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</si>
  <si>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</si>
  <si>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</si>
  <si>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</si>
  <si>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</si>
  <si>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</si>
  <si>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</si>
  <si>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</si>
  <si>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</si>
  <si>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</si>
  <si>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</si>
  <si>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</si>
  <si>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</si>
  <si>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</si>
  <si>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</si>
  <si>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</si>
  <si>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</si>
  <si>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</si>
  <si>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</si>
  <si>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</si>
  <si>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</si>
  <si>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</si>
  <si>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</si>
  <si>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</si>
  <si>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</si>
  <si>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</si>
  <si>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</si>
  <si>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</si>
  <si>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</si>
  <si>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</si>
  <si>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</si>
  <si>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</si>
  <si>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</si>
  <si>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</si>
  <si>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</si>
  <si>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</si>
  <si>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</si>
  <si>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</si>
  <si>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</si>
  <si>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</si>
  <si>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</si>
  <si>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</si>
  <si>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</si>
  <si>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</si>
  <si>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</si>
  <si>
    <t xml:space="preserve"> baystd1-epp-11092020-1-4</t>
  </si>
  <si>
    <t xml:space="preserve"> baystd1-epp-11092020-2-2</t>
  </si>
  <si>
    <t xml:space="preserve"> baystd1-stck-11092020-3-G</t>
  </si>
  <si>
    <t xml:space="preserve"> baystd1-stck-11092020-4-D</t>
  </si>
  <si>
    <t xml:space="preserve"> B-0043-C1-P3-4</t>
  </si>
  <si>
    <t xml:space="preserve"> B-0043-C1-P4-2</t>
  </si>
  <si>
    <t xml:space="preserve"> P-0028-C2-P3-G</t>
  </si>
  <si>
    <t xml:space="preserve"> P-0028-C2-P4-D</t>
  </si>
  <si>
    <t xml:space="preserve"> M-0049-C1-P3-1</t>
  </si>
  <si>
    <t xml:space="preserve"> M-0049-C1-P4-3</t>
  </si>
  <si>
    <t xml:space="preserve"> P-0044-C1-P3-C</t>
  </si>
  <si>
    <t xml:space="preserve"> P-0044-C1-P4-E</t>
  </si>
  <si>
    <t xml:space="preserve"> DIC-11-10-2020</t>
  </si>
  <si>
    <t xml:space="preserve"> P-0078-1</t>
  </si>
  <si>
    <t xml:space="preserve"> P-0078-2</t>
  </si>
  <si>
    <t xml:space="preserve"> P-0078-3</t>
  </si>
  <si>
    <t xml:space="preserve"> P-0078-4</t>
  </si>
  <si>
    <t xml:space="preserve"> P-0078-5</t>
  </si>
  <si>
    <t xml:space="preserve"> P-0078-6</t>
  </si>
  <si>
    <t xml:space="preserve"> P-0078-7</t>
  </si>
  <si>
    <t xml:space="preserve"> B-0041-C1-P1-2</t>
  </si>
  <si>
    <t xml:space="preserve"> B-0041-C1-P2-4</t>
  </si>
  <si>
    <t xml:space="preserve"> B-0041-C1-P3-G</t>
  </si>
  <si>
    <t xml:space="preserve"> P-0023-C1-P1-D</t>
  </si>
  <si>
    <t xml:space="preserve"> P-0023-C1-P2-1</t>
  </si>
  <si>
    <t xml:space="preserve"> P-0023-C1-P3-3</t>
  </si>
  <si>
    <t xml:space="preserve"> P-0034-C1-P1-B</t>
  </si>
  <si>
    <t xml:space="preserve"> P-0034-C1-P2-C</t>
  </si>
  <si>
    <t xml:space="preserve"> P-0034-C1-P3-E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</si>
</sst>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0" zoomScaleNormal="80" workbookViewId="0">
      <selection activeCell="D2" sqref="D2"/>
    </sheetView>
  </sheetViews>
  <sheetFormatPr defaultRowHeight="14.4" x14ac:dyDescent="0.3"/>
  <cols>
    <col min="1" max="1" width="12" bestFit="1" customWidth="1"/>
    <col min="2" max="2" width="12" customWidth="1"/>
    <col min="3" max="3" width="11" bestFit="1" customWidth="1"/>
    <col min="4" max="4" width="40.33203125" style="1" customWidth="1"/>
    <col min="5" max="6" width="10.88671875" bestFit="1" customWidth="1"/>
    <col min="7" max="7" width="13" bestFit="1" customWidth="1"/>
    <col min="8" max="8" width="13" customWidth="1"/>
    <col min="10" max="10" width="11.44140625" customWidth="1"/>
    <col min="13" max="13" width="51.109375" customWidth="1"/>
  </cols>
  <sheetData>
    <row r="1" spans="1:13" x14ac:dyDescent="0.3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2" x14ac:dyDescent="0.3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3">
      <c r="A3" t="s">
        <v>4</v>
      </c>
      <c r="B3">
        <v>54.497</v>
      </c>
      <c r="C3">
        <v>2247.5363699999998</v>
      </c>
    </row>
    <row r="4" spans="1:13" x14ac:dyDescent="0.3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3">
      <c r="A5" t="s">
        <v>6</v>
      </c>
      <c r="B5">
        <v>54.155999999999999</v>
      </c>
      <c r="C5">
        <v>2114.1481899999999</v>
      </c>
    </row>
    <row r="6" spans="1:13" x14ac:dyDescent="0.3">
      <c r="A6" t="s">
        <v>7</v>
      </c>
      <c r="B6">
        <v>52.367999999999995</v>
      </c>
      <c r="C6">
        <v>2138.9193500000001</v>
      </c>
    </row>
    <row r="7" spans="1:13" x14ac:dyDescent="0.3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3">
      <c r="A8" t="s">
        <v>9</v>
      </c>
      <c r="B8">
        <v>53.208999999999996</v>
      </c>
      <c r="C8">
        <v>2135.2389699999999</v>
      </c>
    </row>
    <row r="9" spans="1:13" x14ac:dyDescent="0.3">
      <c r="A9" t="s">
        <v>10</v>
      </c>
      <c r="B9">
        <v>53.707999999999998</v>
      </c>
      <c r="C9">
        <v>2133.48756</v>
      </c>
    </row>
    <row r="10" spans="1:13" x14ac:dyDescent="0.3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3">
      <c r="A11" t="s">
        <v>12</v>
      </c>
      <c r="B11">
        <v>50.765999999999998</v>
      </c>
      <c r="C11">
        <v>2124.9360900000001</v>
      </c>
    </row>
    <row r="12" spans="1:13" x14ac:dyDescent="0.3">
      <c r="A12" t="s">
        <v>13</v>
      </c>
      <c r="B12">
        <v>55.265000000000001</v>
      </c>
      <c r="C12">
        <v>2132.3921700000001</v>
      </c>
    </row>
    <row r="13" spans="1:13" x14ac:dyDescent="0.3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3">
      <c r="A14" t="s">
        <v>15</v>
      </c>
      <c r="B14">
        <v>55.582999999999998</v>
      </c>
      <c r="C14">
        <v>2249.3508299999999</v>
      </c>
    </row>
    <row r="15" spans="1:13" x14ac:dyDescent="0.3">
      <c r="A15" t="s">
        <v>16</v>
      </c>
      <c r="B15">
        <v>51.356000000000002</v>
      </c>
      <c r="C15">
        <v>2250.2915600000001</v>
      </c>
    </row>
    <row r="16" spans="1:13" ht="43.2" x14ac:dyDescent="0.3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3">
      <c r="N20" s="4"/>
    </row>
    <row r="21" spans="5:14" x14ac:dyDescent="0.3">
      <c r="E21" t="s">
        <v>34</v>
      </c>
      <c r="F21" t="s">
        <v>36</v>
      </c>
      <c r="G21" t="s">
        <v>35</v>
      </c>
    </row>
    <row r="22" spans="5:14" x14ac:dyDescent="0.3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3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3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3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3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3">
      <c r="G29">
        <f>SQRT(SUM(G22:G26)/5)</f>
        <v>9.5174261173092578</v>
      </c>
      <c r="H29" t="s">
        <v>30</v>
      </c>
    </row>
    <row r="30" spans="5:14" x14ac:dyDescent="0.3">
      <c r="F30" s="3"/>
      <c r="G30">
        <v>0.53</v>
      </c>
      <c r="H30" t="s">
        <v>29</v>
      </c>
    </row>
    <row r="31" spans="5:14" x14ac:dyDescent="0.3">
      <c r="G31">
        <f>SQRT(G29^2+G30^2)</f>
        <v>9.5321718353395397</v>
      </c>
      <c r="H31" t="s">
        <v>32</v>
      </c>
      <c r="I31" t="s">
        <v>28</v>
      </c>
    </row>
    <row r="32" spans="5:14" x14ac:dyDescent="0.3">
      <c r="G32">
        <f>G31/E26</f>
        <v>4.2591606206053246E-3</v>
      </c>
      <c r="H32" t="s">
        <v>31</v>
      </c>
      <c r="I32" t="s">
        <v>33</v>
      </c>
    </row>
    <row r="36" spans="4:13" x14ac:dyDescent="0.3">
      <c r="M36" t="s">
        <v>39</v>
      </c>
    </row>
    <row r="37" spans="4:13" ht="43.2" x14ac:dyDescent="0.3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zoomScale="70" zoomScaleNormal="70" workbookViewId="0">
      <pane ySplit="1" topLeftCell="A107" activePane="bottomLeft" state="frozen"/>
      <selection pane="bottomLeft" activeCell="K242" sqref="K242"/>
    </sheetView>
  </sheetViews>
  <sheetFormatPr defaultColWidth="9.109375" defaultRowHeight="21" customHeight="1" x14ac:dyDescent="0.3"/>
  <cols>
    <col min="1" max="1" width="30.88671875" style="14" bestFit="1" customWidth="1"/>
    <col min="2" max="2" width="17" style="14" bestFit="1" customWidth="1"/>
    <col min="3" max="3" width="13.6640625" style="14" bestFit="1" customWidth="1"/>
    <col min="4" max="4" width="26.44140625" style="15" bestFit="1" customWidth="1"/>
    <col min="5" max="5" width="22.88671875" style="15" bestFit="1" customWidth="1"/>
    <col min="6" max="6" width="42.88671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09375" style="17" customWidth="1"/>
    <col min="16" max="16384" width="9.109375" style="17"/>
  </cols>
  <sheetData>
    <row r="1" spans="1:15" ht="21" customHeight="1" x14ac:dyDescent="0.3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3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3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3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3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3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MIN(D6:D7)</f>
        <v>7.9789145799999996</v>
      </c>
      <c r="M6" s="15">
        <f>MAX(D6:D7)</f>
        <v>7.9888786669999998</v>
      </c>
      <c r="N6" s="14">
        <f>M6-L6</f>
        <v>9.9640870000001769E-3</v>
      </c>
    </row>
    <row r="7" spans="1:15" ht="21" customHeight="1" x14ac:dyDescent="0.3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3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3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3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3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3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3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MIN(D13:D14)</f>
        <v>7.9771397199617002</v>
      </c>
      <c r="M13" s="15">
        <f>MAX(D13:D14)</f>
        <v>7.9831010909762803</v>
      </c>
      <c r="N13" s="14">
        <f>M13-L13</f>
        <v>5.9613710145800525E-3</v>
      </c>
      <c r="O13" s="20"/>
    </row>
    <row r="14" spans="1:15" ht="21" customHeight="1" x14ac:dyDescent="0.3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3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3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3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3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3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3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3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3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MIN(D22:D23)</f>
        <v>7.9557810703072001</v>
      </c>
      <c r="M22" s="15">
        <f>MAX(D22:D23)</f>
        <v>7.9611944311944303</v>
      </c>
      <c r="N22" s="14">
        <f>M22-L22</f>
        <v>5.4133608872302119E-3</v>
      </c>
    </row>
    <row r="23" spans="1:14" ht="21" customHeight="1" x14ac:dyDescent="0.3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3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3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MIN(D25:D26)</f>
        <v>7.9812642389606001</v>
      </c>
      <c r="M25" s="15">
        <f>MAX(D25:D26)</f>
        <v>7.9843874831025499</v>
      </c>
      <c r="N25" s="14">
        <f>M25-L25</f>
        <v>3.1232441419497547E-3</v>
      </c>
    </row>
    <row r="26" spans="1:14" ht="21" customHeight="1" x14ac:dyDescent="0.3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3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3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3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MIN(D29:D30)</f>
        <v>8.1607421721078293</v>
      </c>
      <c r="M29" s="15">
        <f>MAX(D29:D30)</f>
        <v>8.1714628035159809</v>
      </c>
      <c r="N29" s="14">
        <f>M29-L29</f>
        <v>1.0720631408151604E-2</v>
      </c>
    </row>
    <row r="30" spans="1:14" ht="21" customHeight="1" x14ac:dyDescent="0.3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3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3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MIN(D32:D33)</f>
        <v>7.9494502463219598</v>
      </c>
      <c r="M32" s="15">
        <f>MAX(D32:D33)</f>
        <v>7.9717148226389396</v>
      </c>
      <c r="N32" s="14">
        <f>M32-L32</f>
        <v>2.2264576316979756E-2</v>
      </c>
    </row>
    <row r="33" spans="1:15" ht="21" customHeight="1" x14ac:dyDescent="0.3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3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3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MIN(D35:D36)</f>
        <v>7.749798792</v>
      </c>
      <c r="M35" s="15">
        <f>MAX(D35:D36)</f>
        <v>7.7520427249999999</v>
      </c>
      <c r="N35" s="14">
        <f>M35-L35</f>
        <v>2.2439329999999202E-3</v>
      </c>
    </row>
    <row r="36" spans="1:15" ht="21" customHeight="1" x14ac:dyDescent="0.3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3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3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MIN(D38:D39)</f>
        <v>7.83028325429615</v>
      </c>
      <c r="M38" s="15">
        <f>MAX(D38:D39)</f>
        <v>7.8404368469605803</v>
      </c>
      <c r="N38" s="14">
        <f>M38-L38</f>
        <v>1.0153592664430278E-2</v>
      </c>
    </row>
    <row r="39" spans="1:15" ht="21" customHeight="1" x14ac:dyDescent="0.3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3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3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MIN(D41:D42)</f>
        <v>7.7498648020787897</v>
      </c>
      <c r="M41" s="15">
        <f>MAX(D41:D42)</f>
        <v>7.7520988197778298</v>
      </c>
      <c r="N41" s="14">
        <f>M41-L41</f>
        <v>2.2340176990400806E-3</v>
      </c>
    </row>
    <row r="42" spans="1:15" ht="21" customHeight="1" x14ac:dyDescent="0.3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3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3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MIN(D44:D45)</f>
        <v>7.8410398633777296</v>
      </c>
      <c r="M44" s="15">
        <f>MAX(D44:D45)</f>
        <v>7.8464934009292699</v>
      </c>
      <c r="N44" s="14">
        <f>M44-L44</f>
        <v>5.4535375515403217E-3</v>
      </c>
    </row>
    <row r="45" spans="1:15" ht="21" customHeight="1" x14ac:dyDescent="0.3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3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3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MIN(D47:D48)</f>
        <v>7.9944032779947802</v>
      </c>
      <c r="M47" s="15">
        <f>MAX(D47:D48)</f>
        <v>7.9963495037024304</v>
      </c>
      <c r="N47" s="14">
        <f>M47-L47</f>
        <v>1.9462257076501288E-3</v>
      </c>
    </row>
    <row r="48" spans="1:15" ht="21" customHeight="1" x14ac:dyDescent="0.3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3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3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3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3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3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3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3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3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MIN(D56:D57)</f>
        <v>8.0033502253286795</v>
      </c>
      <c r="M56" s="15">
        <f>MAX(D56:D57)</f>
        <v>8.0035165638346193</v>
      </c>
      <c r="N56" s="14">
        <f>M56-L56</f>
        <v>1.6633850593983368E-4</v>
      </c>
    </row>
    <row r="57" spans="1:14" ht="21" customHeight="1" x14ac:dyDescent="0.3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3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3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3">
      <c r="A60" s="14" t="s">
        <v>144</v>
      </c>
      <c r="B60" s="18">
        <v>43804</v>
      </c>
      <c r="D60" s="15">
        <v>7.3507103989999996</v>
      </c>
      <c r="E60" s="15">
        <v>7.1785394059999996</v>
      </c>
      <c r="G60" s="15"/>
      <c r="K60" s="19"/>
      <c r="L60" s="15"/>
      <c r="M60" s="15"/>
    </row>
    <row r="61" spans="1:14" ht="21" customHeight="1" x14ac:dyDescent="0.3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14" ht="21" customHeight="1" x14ac:dyDescent="0.3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14" ht="21" customHeight="1" x14ac:dyDescent="0.3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14" ht="21" customHeight="1" x14ac:dyDescent="0.3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14" ht="21" customHeight="1" x14ac:dyDescent="0.3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14" ht="21" customHeight="1" x14ac:dyDescent="0.3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14" ht="21" customHeight="1" x14ac:dyDescent="0.3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14" ht="21" customHeight="1" x14ac:dyDescent="0.3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14" ht="21" customHeight="1" x14ac:dyDescent="0.3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MIN(D69:D70)</f>
        <v>7.8865123080000004</v>
      </c>
      <c r="M69" s="15">
        <f>MAX(D69:D70)</f>
        <v>7.8869022700000002</v>
      </c>
      <c r="N69" s="14">
        <f>M69-L69</f>
        <v>3.8996199999985492E-4</v>
      </c>
    </row>
    <row r="70" spans="1:14" ht="21" customHeight="1" x14ac:dyDescent="0.3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3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3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3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MIN(D73:D74)</f>
        <v>7.2212618180000003</v>
      </c>
      <c r="M73" s="15">
        <f>MAX(D73:D74)</f>
        <v>7.3645139970000004</v>
      </c>
      <c r="N73" s="14">
        <f>M73-L73</f>
        <v>0.14325217900000009</v>
      </c>
    </row>
    <row r="74" spans="1:14" ht="21" customHeight="1" x14ac:dyDescent="0.3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3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3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3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MIN(D77:D78)</f>
        <v>7.3913682520000004</v>
      </c>
      <c r="M77" s="15">
        <f>MAX(D77:D78)</f>
        <v>7.3983073910000003</v>
      </c>
      <c r="N77" s="14">
        <f>M77-L77</f>
        <v>6.9391389999999831E-3</v>
      </c>
    </row>
    <row r="78" spans="1:14" ht="21" customHeight="1" x14ac:dyDescent="0.3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3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3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MIN(D80:D81)</f>
        <v>7.9175234410000002</v>
      </c>
      <c r="M80" s="15">
        <f>MAX(D80:D81)</f>
        <v>7.9205993650000002</v>
      </c>
      <c r="N80" s="14">
        <f>M80-L80</f>
        <v>3.0759240000000077E-3</v>
      </c>
    </row>
    <row r="81" spans="1:14" ht="21" customHeight="1" x14ac:dyDescent="0.3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3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3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3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3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3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3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3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3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3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3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MIN(D91:D92)</f>
        <v>7.9557416139999999</v>
      </c>
      <c r="M91" s="15">
        <f>MAX(D91:D92)</f>
        <v>7.9571655200000002</v>
      </c>
      <c r="N91" s="14">
        <f>M91-L91</f>
        <v>1.4239060000003079E-3</v>
      </c>
    </row>
    <row r="92" spans="1:14" ht="21" customHeight="1" x14ac:dyDescent="0.3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3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3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MIN(D94:D95)</f>
        <v>7.9512931179999997</v>
      </c>
      <c r="M94" s="15">
        <f>MAX(D94:D95)</f>
        <v>7.9534403789999999</v>
      </c>
      <c r="N94" s="14">
        <f>M94-L94</f>
        <v>2.1472610000001779E-3</v>
      </c>
    </row>
    <row r="95" spans="1:14" ht="21" customHeight="1" x14ac:dyDescent="0.3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3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3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MIN(D97:D98)</f>
        <v>7.9205601489999999</v>
      </c>
      <c r="M97" s="15">
        <f>MAX(D97:D98)</f>
        <v>7.9231002330000004</v>
      </c>
      <c r="N97" s="14">
        <f>M97-L97</f>
        <v>2.5400840000004976E-3</v>
      </c>
    </row>
    <row r="98" spans="1:14" ht="21" customHeight="1" x14ac:dyDescent="0.3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3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3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MIN(D100:D101)</f>
        <v>7.9397894820000001</v>
      </c>
      <c r="M100" s="15">
        <f>MAX(D100:D101)</f>
        <v>7.9444947749999999</v>
      </c>
      <c r="N100" s="14">
        <f>M100-L100</f>
        <v>4.7052929999997772E-3</v>
      </c>
    </row>
    <row r="101" spans="1:14" ht="21" customHeight="1" x14ac:dyDescent="0.3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3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3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3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MIN(D104:D105)</f>
        <v>7.8241510209999996</v>
      </c>
      <c r="M104" s="15">
        <f>MAX(D104:D105)</f>
        <v>7.8327470200000002</v>
      </c>
      <c r="N104" s="14">
        <f>M104-L104</f>
        <v>8.5959990000006314E-3</v>
      </c>
    </row>
    <row r="105" spans="1:14" ht="21" customHeight="1" x14ac:dyDescent="0.3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3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3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MIN(D107:D108)</f>
        <v>7.8035179259999996</v>
      </c>
      <c r="M107" s="15">
        <f>MAX(D107:D108)</f>
        <v>7.8042109430000002</v>
      </c>
      <c r="N107" s="14">
        <f>M107-L107</f>
        <v>6.9301700000057309E-4</v>
      </c>
    </row>
    <row r="108" spans="1:14" ht="21" customHeight="1" x14ac:dyDescent="0.3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3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3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3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MIN(D111:D112)</f>
        <v>7.3095219609999997</v>
      </c>
      <c r="M111" s="15">
        <f>MAX(D111:D112)</f>
        <v>7.310091495</v>
      </c>
      <c r="N111" s="14">
        <f>M111-L111</f>
        <v>5.6953400000026022E-4</v>
      </c>
    </row>
    <row r="112" spans="1:14" ht="21" customHeight="1" x14ac:dyDescent="0.3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3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3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MIN(D114:D115)</f>
        <v>7.633827814</v>
      </c>
      <c r="M114" s="15">
        <f>MAX(D114:D115)</f>
        <v>7.6377435279999997</v>
      </c>
      <c r="N114" s="14">
        <f>M114-L114</f>
        <v>3.9157139999996815E-3</v>
      </c>
    </row>
    <row r="115" spans="1:14" ht="21" customHeight="1" x14ac:dyDescent="0.3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3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3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3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MIN(D118:D119)</f>
        <v>7.8373963010000001</v>
      </c>
      <c r="M118" s="15">
        <f>MAX(D118:D119)</f>
        <v>7.8378624940000003</v>
      </c>
      <c r="N118" s="14">
        <f>M118-L118</f>
        <v>4.6619300000028119E-4</v>
      </c>
    </row>
    <row r="119" spans="1:14" ht="21" customHeight="1" x14ac:dyDescent="0.3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3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3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MIN(D121:D122)</f>
        <v>7.8028915110000003</v>
      </c>
      <c r="M121" s="15">
        <f>MAX(D121:D122)</f>
        <v>7.8061551119999999</v>
      </c>
      <c r="N121" s="14">
        <f>M121-L121</f>
        <v>3.2636009999995608E-3</v>
      </c>
    </row>
    <row r="122" spans="1:14" ht="21" customHeight="1" x14ac:dyDescent="0.3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3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3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MIN(D124:D125)</f>
        <v>6.5294750800000001</v>
      </c>
      <c r="M124" s="15">
        <f>MAX(D124:D125)</f>
        <v>6.5393071149999997</v>
      </c>
      <c r="N124" s="14">
        <f>M124-L124</f>
        <v>9.8320349999996282E-3</v>
      </c>
    </row>
    <row r="125" spans="1:14" ht="21" customHeight="1" x14ac:dyDescent="0.3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3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3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3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3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MIN(D129:D130)</f>
        <v>7.8218839109999996</v>
      </c>
      <c r="M129" s="15">
        <f>MAX(D129:D130)</f>
        <v>7.8236250299999996</v>
      </c>
      <c r="N129" s="14">
        <f>M129-L129</f>
        <v>1.7411190000000687E-3</v>
      </c>
    </row>
    <row r="130" spans="1:14" ht="21" customHeight="1" x14ac:dyDescent="0.3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3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3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3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3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3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MIN(D135:D136)</f>
        <v>7.8314022960000003</v>
      </c>
      <c r="M135" s="15">
        <f>MAX(D135:D136)</f>
        <v>7.8428811769999998</v>
      </c>
      <c r="N135" s="14">
        <f>M135-L135</f>
        <v>1.1478880999999497E-2</v>
      </c>
    </row>
    <row r="136" spans="1:14" ht="21" customHeight="1" x14ac:dyDescent="0.3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3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3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MIN(D138:D139)</f>
        <v>7.8532079179999998</v>
      </c>
      <c r="M138" s="15">
        <f>MAX(D138:D139)</f>
        <v>7.8581339579999998</v>
      </c>
      <c r="N138" s="14">
        <f>M138-L138</f>
        <v>4.9260399999999649E-3</v>
      </c>
    </row>
    <row r="139" spans="1:14" ht="21" customHeight="1" x14ac:dyDescent="0.3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3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3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MIN(D141:D142)</f>
        <v>7.8466364610000001</v>
      </c>
      <c r="M141" s="15">
        <f>MAX(D141:D142)</f>
        <v>7.8492889039999998</v>
      </c>
      <c r="N141" s="14">
        <f>M141-L141</f>
        <v>2.6524429999996713E-3</v>
      </c>
    </row>
    <row r="142" spans="1:14" ht="21" customHeight="1" x14ac:dyDescent="0.3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3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3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3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MIN(D145:D146)</f>
        <v>8.0621109035941299</v>
      </c>
      <c r="M145" s="15">
        <f>MAX(D145:D146)</f>
        <v>8.0628483060290908</v>
      </c>
      <c r="N145" s="14">
        <f>M145-L145</f>
        <v>7.3740243496089874E-4</v>
      </c>
    </row>
    <row r="146" spans="1:14" ht="21" customHeight="1" x14ac:dyDescent="0.3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3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3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MIN(D148:D149)</f>
        <v>8.0629114271487694</v>
      </c>
      <c r="M148" s="15">
        <f>MAX(D148:D149)</f>
        <v>8.0688796541484091</v>
      </c>
      <c r="N148" s="14">
        <f>M148-L148</f>
        <v>5.9682269996397252E-3</v>
      </c>
    </row>
    <row r="149" spans="1:14" ht="21" customHeight="1" x14ac:dyDescent="0.3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3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3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MIN(D151:D152)</f>
        <v>8.1111947586784705</v>
      </c>
      <c r="M151" s="15">
        <f>MAX(D151:D152)</f>
        <v>8.1209519099859602</v>
      </c>
      <c r="N151" s="14">
        <f>M151-L151</f>
        <v>9.7571513074896643E-3</v>
      </c>
    </row>
    <row r="152" spans="1:14" ht="21" customHeight="1" x14ac:dyDescent="0.3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3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3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3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3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MIN(D156:D157)</f>
        <v>7.7590701304939298</v>
      </c>
      <c r="M156" s="15">
        <f>MAX(D156:D157)</f>
        <v>7.7611215224821501</v>
      </c>
      <c r="N156" s="14">
        <f>M156-L156</f>
        <v>2.0513919882203524E-3</v>
      </c>
    </row>
    <row r="157" spans="1:14" ht="21" customHeight="1" x14ac:dyDescent="0.3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3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3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3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MIN(D160:D161)</f>
        <v>7.7695701272574302</v>
      </c>
      <c r="M160" s="15">
        <f>MAX(D160:D161)</f>
        <v>7.7719698752695798</v>
      </c>
      <c r="N160" s="14">
        <f>M160-L160</f>
        <v>2.399748012149594E-3</v>
      </c>
    </row>
    <row r="161" spans="1:14" ht="21" customHeight="1" x14ac:dyDescent="0.3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3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28.8" x14ac:dyDescent="0.3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28.8" x14ac:dyDescent="0.3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3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3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3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3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3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3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3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3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3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3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3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3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3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3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3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3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247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MIN(D180:D181)</f>
        <v>7.9253754091890798</v>
      </c>
      <c r="M180" s="15">
        <f>MAX(D180:D181)</f>
        <v>7.9785195004651799</v>
      </c>
      <c r="N180" s="14">
        <f>M180-L180</f>
        <v>5.3144091276100092E-2</v>
      </c>
    </row>
    <row r="181" spans="1:14" ht="21" customHeight="1" x14ac:dyDescent="0.3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247</v>
      </c>
    </row>
    <row r="182" spans="1:14" ht="21" customHeight="1" x14ac:dyDescent="0.3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246</v>
      </c>
    </row>
    <row r="183" spans="1:14" ht="21" customHeight="1" x14ac:dyDescent="0.3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3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3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3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3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3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3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3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3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3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3">
      <c r="A193" s="14" t="s">
        <v>248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3">
      <c r="A194" s="14" t="s">
        <v>249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3">
      <c r="A195" s="14" t="s">
        <v>250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3">
      <c r="A196" s="14" t="s">
        <v>251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3">
      <c r="A197" s="14" t="s">
        <v>252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3">
      <c r="A198" s="14" t="s">
        <v>253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3">
      <c r="A199" s="14" t="s">
        <v>254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3">
      <c r="A200" s="14" t="s">
        <v>255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3">
      <c r="A201" s="14" t="s">
        <v>265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3">
      <c r="A202" s="14" t="s">
        <v>256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3">
      <c r="A203" s="14" t="s">
        <v>257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3">
      <c r="A204" s="14" t="s">
        <v>258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3">
      <c r="A205" s="14" t="s">
        <v>259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3">
      <c r="A206" s="14" t="s">
        <v>260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3">
      <c r="A207" s="14" t="s">
        <v>261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3">
      <c r="A208" s="14" t="s">
        <v>262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3">
      <c r="A209" s="14" t="s">
        <v>263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3">
      <c r="A210" s="14" t="s">
        <v>264</v>
      </c>
      <c r="B210" s="18">
        <v>44131</v>
      </c>
      <c r="D210" s="15">
        <v>7.9127462773173498</v>
      </c>
      <c r="E210" s="15">
        <v>7.7210421811258003</v>
      </c>
    </row>
    <row r="211" spans="1:14" ht="28.8" x14ac:dyDescent="0.3">
      <c r="A211" s="14" t="s">
        <v>266</v>
      </c>
      <c r="B211" s="18">
        <v>44138</v>
      </c>
      <c r="D211" s="15">
        <v>5.86528171803538</v>
      </c>
      <c r="E211" s="15">
        <v>5.7511243200634601</v>
      </c>
      <c r="F211" s="16" t="s">
        <v>275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28.8" x14ac:dyDescent="0.3">
      <c r="A212" s="14" t="s">
        <v>267</v>
      </c>
      <c r="B212" s="18">
        <v>44138</v>
      </c>
      <c r="D212" s="15">
        <v>6.0507161950114101</v>
      </c>
      <c r="E212" s="15">
        <v>5.9365587970394902</v>
      </c>
      <c r="F212" s="16" t="s">
        <v>275</v>
      </c>
    </row>
    <row r="213" spans="1:14" ht="28.8" x14ac:dyDescent="0.3">
      <c r="A213" s="14" t="s">
        <v>268</v>
      </c>
      <c r="B213" s="18">
        <v>44138</v>
      </c>
      <c r="D213" s="15">
        <v>5.9520855599466103</v>
      </c>
      <c r="E213" s="15">
        <v>5.8095869664731401</v>
      </c>
      <c r="F213" s="16" t="s">
        <v>275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28.8" x14ac:dyDescent="0.3">
      <c r="A214" s="14" t="s">
        <v>269</v>
      </c>
      <c r="B214" s="18">
        <v>44138</v>
      </c>
      <c r="D214" s="15">
        <v>5.7563985856955098</v>
      </c>
      <c r="E214" s="15">
        <v>5.6138999922220298</v>
      </c>
      <c r="F214" s="16" t="s">
        <v>275</v>
      </c>
    </row>
    <row r="215" spans="1:14" ht="28.8" x14ac:dyDescent="0.3">
      <c r="A215" s="14" t="s">
        <v>270</v>
      </c>
      <c r="B215" s="18">
        <v>44138</v>
      </c>
      <c r="D215" s="15">
        <v>5.9007816269326003</v>
      </c>
      <c r="E215" s="15">
        <v>5.7977627439042001</v>
      </c>
      <c r="F215" s="16" t="s">
        <v>275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28.8" x14ac:dyDescent="0.3">
      <c r="A216" s="14" t="s">
        <v>271</v>
      </c>
      <c r="B216" s="18">
        <v>44138</v>
      </c>
      <c r="D216" s="15">
        <v>5.9374716635441001</v>
      </c>
      <c r="E216" s="15">
        <v>5.8344527805157096</v>
      </c>
      <c r="F216" s="16" t="s">
        <v>275</v>
      </c>
    </row>
    <row r="217" spans="1:14" ht="28.8" x14ac:dyDescent="0.3">
      <c r="A217" s="14" t="s">
        <v>272</v>
      </c>
      <c r="B217" s="18">
        <v>44138</v>
      </c>
      <c r="D217" s="15">
        <v>5.9263948929532901</v>
      </c>
      <c r="E217" s="15">
        <v>5.8359057516639998</v>
      </c>
      <c r="F217" s="16" t="s">
        <v>275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28.8" x14ac:dyDescent="0.3">
      <c r="A218" s="14" t="s">
        <v>273</v>
      </c>
      <c r="B218" s="18">
        <v>44138</v>
      </c>
      <c r="D218" s="15">
        <v>5.8972219444146301</v>
      </c>
      <c r="E218" s="15">
        <v>5.8067328031253398</v>
      </c>
      <c r="F218" s="16" t="s">
        <v>275</v>
      </c>
    </row>
    <row r="219" spans="1:14" ht="28.8" x14ac:dyDescent="0.3">
      <c r="A219" s="14" t="s">
        <v>274</v>
      </c>
      <c r="B219" s="18">
        <v>44138</v>
      </c>
      <c r="D219" s="15">
        <v>5.9746032221841796</v>
      </c>
      <c r="E219" s="15">
        <v>5.7828991259926301</v>
      </c>
      <c r="F219" s="16" t="s">
        <v>275</v>
      </c>
    </row>
    <row r="220" spans="1:14" ht="28.8" x14ac:dyDescent="0.3">
      <c r="A220" s="14" t="s">
        <v>276</v>
      </c>
      <c r="B220" s="18">
        <v>44138</v>
      </c>
      <c r="D220" s="15">
        <v>5.8944447626812497</v>
      </c>
      <c r="E220" s="15">
        <v>5.7875348110248703</v>
      </c>
      <c r="F220" s="16" t="s">
        <v>275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28.8" x14ac:dyDescent="0.3">
      <c r="A221" s="14" t="s">
        <v>277</v>
      </c>
      <c r="B221" s="18">
        <v>44138</v>
      </c>
      <c r="D221" s="15">
        <v>5.9663023485626203</v>
      </c>
      <c r="E221" s="15">
        <v>5.8593923969062498</v>
      </c>
      <c r="F221" s="16" t="s">
        <v>275</v>
      </c>
    </row>
    <row r="222" spans="1:14" ht="28.8" x14ac:dyDescent="0.3">
      <c r="A222" s="14" t="s">
        <v>278</v>
      </c>
      <c r="B222" s="18">
        <v>44138</v>
      </c>
      <c r="D222" s="15">
        <v>5.9504969680725104</v>
      </c>
      <c r="E222" s="15">
        <v>5.8637971331942902</v>
      </c>
      <c r="F222" s="16" t="s">
        <v>275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28.8" x14ac:dyDescent="0.3">
      <c r="A223" s="14" t="s">
        <v>279</v>
      </c>
      <c r="B223" s="18">
        <v>44138</v>
      </c>
      <c r="D223" s="15">
        <v>6.0083445654033198</v>
      </c>
      <c r="E223" s="15">
        <v>5.9216447305250997</v>
      </c>
      <c r="F223" s="16" t="s">
        <v>275</v>
      </c>
    </row>
    <row r="224" spans="1:14" ht="28.8" x14ac:dyDescent="0.3">
      <c r="A224" s="14" t="s">
        <v>280</v>
      </c>
      <c r="B224" s="18">
        <v>44138</v>
      </c>
      <c r="D224" s="15">
        <v>5.9323787708119102</v>
      </c>
      <c r="E224" s="15">
        <v>5.8308935413871303</v>
      </c>
      <c r="F224" s="16" t="s">
        <v>275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28.8" x14ac:dyDescent="0.3">
      <c r="A225" s="14" t="s">
        <v>281</v>
      </c>
      <c r="B225" s="18">
        <v>44138</v>
      </c>
      <c r="D225" s="15">
        <v>5.7161998680970498</v>
      </c>
      <c r="E225" s="15">
        <v>5.6147146386722699</v>
      </c>
      <c r="F225" s="16" t="s">
        <v>275</v>
      </c>
    </row>
    <row r="226" spans="1:14" ht="28.8" x14ac:dyDescent="0.3">
      <c r="A226" s="14" t="s">
        <v>282</v>
      </c>
      <c r="B226" s="18">
        <v>44138</v>
      </c>
      <c r="D226" s="15">
        <v>5.9199354581848302</v>
      </c>
      <c r="E226" s="15">
        <v>5.8198791673243004</v>
      </c>
      <c r="F226" s="16" t="s">
        <v>275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28.8" x14ac:dyDescent="0.3">
      <c r="A227" s="14" t="s">
        <v>283</v>
      </c>
      <c r="B227" s="18">
        <v>44138</v>
      </c>
      <c r="D227" s="15">
        <v>5.8814576086125996</v>
      </c>
      <c r="E227" s="15">
        <v>5.78140131775206</v>
      </c>
      <c r="F227" s="16" t="s">
        <v>275</v>
      </c>
    </row>
    <row r="228" spans="1:14" ht="28.8" x14ac:dyDescent="0.3">
      <c r="A228" s="14" t="s">
        <v>284</v>
      </c>
      <c r="B228" s="18">
        <v>44138</v>
      </c>
      <c r="D228" s="15">
        <v>6.0318582860140602</v>
      </c>
      <c r="E228" s="15">
        <v>5.8401541898225098</v>
      </c>
      <c r="F228" s="16" t="s">
        <v>275</v>
      </c>
    </row>
    <row r="229" spans="1:14" ht="21" customHeight="1" x14ac:dyDescent="0.3">
      <c r="A229" s="14" t="s">
        <v>285</v>
      </c>
      <c r="B229" s="18">
        <v>44144</v>
      </c>
      <c r="D229" s="15">
        <v>7.9630303411878298</v>
      </c>
      <c r="E229" s="15">
        <v>7.7713262449962803</v>
      </c>
      <c r="G229" s="15">
        <f>AVERAGE(D229:D230)</f>
        <v>7.9169510651725901</v>
      </c>
      <c r="H229" s="14">
        <f>_xlfn.STDEV.S(D229:D230)</f>
        <v>6.5165937085085335E-2</v>
      </c>
      <c r="I229" s="14">
        <f>2*H229</f>
        <v>0.13033187417017067</v>
      </c>
      <c r="J229" s="14">
        <f>H229/G229</f>
        <v>8.2311910922067463E-3</v>
      </c>
      <c r="K229" s="19">
        <f>J229</f>
        <v>8.2311910922067463E-3</v>
      </c>
      <c r="L229" s="15">
        <f>MIN(D229:D230)</f>
        <v>7.8708717891573503</v>
      </c>
      <c r="M229" s="15">
        <f>MAX(D229:D230)</f>
        <v>7.9630303411878298</v>
      </c>
      <c r="N229" s="14">
        <f>M229-L229</f>
        <v>9.2158552030479512E-2</v>
      </c>
    </row>
    <row r="230" spans="1:14" ht="21" customHeight="1" x14ac:dyDescent="0.3">
      <c r="A230" s="14" t="s">
        <v>286</v>
      </c>
      <c r="B230" s="18">
        <v>44144</v>
      </c>
      <c r="D230" s="15">
        <v>7.8708717891573503</v>
      </c>
      <c r="E230" s="15">
        <v>7.6791676929657999</v>
      </c>
    </row>
    <row r="231" spans="1:14" ht="21" customHeight="1" x14ac:dyDescent="0.3">
      <c r="A231" s="14" t="s">
        <v>287</v>
      </c>
      <c r="B231" s="18">
        <v>44144</v>
      </c>
      <c r="D231" s="15">
        <v>7.8791164786535397</v>
      </c>
      <c r="E231" s="15">
        <v>7.6874123824619902</v>
      </c>
      <c r="G231" s="15">
        <f>AVERAGE(D231:D232)</f>
        <v>7.8708697321498295</v>
      </c>
      <c r="H231" s="14">
        <f>_xlfn.STDEV.S(D231:D232)</f>
        <v>1.1662660750999178E-2</v>
      </c>
      <c r="I231" s="14">
        <f>2*H231</f>
        <v>2.3325321501998356E-2</v>
      </c>
      <c r="J231" s="14">
        <f>H231/G231</f>
        <v>1.4817499396999508E-3</v>
      </c>
      <c r="K231" s="19">
        <f>J231</f>
        <v>1.4817499396999508E-3</v>
      </c>
      <c r="L231" s="15">
        <f>MIN(D231:D232)</f>
        <v>7.8626229856461203</v>
      </c>
      <c r="M231" s="15">
        <f>MAX(D231:D232)</f>
        <v>7.8791164786535397</v>
      </c>
      <c r="N231" s="14">
        <f>M231-L231</f>
        <v>1.6493493007419424E-2</v>
      </c>
    </row>
    <row r="232" spans="1:14" ht="21" customHeight="1" x14ac:dyDescent="0.3">
      <c r="A232" s="14" t="s">
        <v>288</v>
      </c>
      <c r="B232" s="18">
        <v>44144</v>
      </c>
      <c r="D232" s="15">
        <v>7.8626229856461203</v>
      </c>
      <c r="E232" s="15">
        <v>7.6709188894545699</v>
      </c>
    </row>
    <row r="233" spans="1:14" ht="21" customHeight="1" x14ac:dyDescent="0.3">
      <c r="A233" s="14" t="s">
        <v>289</v>
      </c>
      <c r="B233" s="18">
        <v>44144</v>
      </c>
      <c r="D233" s="15">
        <v>7.9715277814184304</v>
      </c>
      <c r="E233" s="15">
        <v>7.8573703834465096</v>
      </c>
      <c r="G233" s="15">
        <f>AVERAGE(D233:D234)</f>
        <v>7.9727850025090801</v>
      </c>
      <c r="H233" s="14">
        <f>_xlfn.STDEV.S(D233:D234)</f>
        <v>1.7779791172982003E-3</v>
      </c>
      <c r="I233" s="14">
        <f>2*H233</f>
        <v>3.5559582345964006E-3</v>
      </c>
      <c r="J233" s="14">
        <f>H233/G233</f>
        <v>2.230060282245991E-4</v>
      </c>
      <c r="K233" s="19">
        <f>J233</f>
        <v>2.230060282245991E-4</v>
      </c>
      <c r="L233" s="15">
        <f>MIN(D233:D234)</f>
        <v>7.9715277814184304</v>
      </c>
      <c r="M233" s="15">
        <f>MAX(D233:D234)</f>
        <v>7.9740422235997297</v>
      </c>
      <c r="N233" s="14">
        <f>M233-L233</f>
        <v>2.514442181299259E-3</v>
      </c>
    </row>
    <row r="234" spans="1:14" ht="21" customHeight="1" x14ac:dyDescent="0.3">
      <c r="A234" s="14" t="s">
        <v>290</v>
      </c>
      <c r="B234" s="18">
        <v>44144</v>
      </c>
      <c r="D234" s="15">
        <v>7.9740422235997297</v>
      </c>
      <c r="E234" s="15">
        <v>7.8598848256278</v>
      </c>
    </row>
    <row r="235" spans="1:14" ht="21" customHeight="1" x14ac:dyDescent="0.3">
      <c r="A235" s="14" t="s">
        <v>291</v>
      </c>
      <c r="B235" s="18">
        <v>44144</v>
      </c>
      <c r="D235" s="15">
        <v>7.9776760457288001</v>
      </c>
      <c r="E235" s="15">
        <v>7.8351774522553201</v>
      </c>
      <c r="G235" s="15">
        <f>AVERAGE(D235:D236)</f>
        <v>7.9790685368239753</v>
      </c>
      <c r="H235" s="14">
        <f>_xlfn.STDEV.S(D235:D236)</f>
        <v>1.9692797922799782E-3</v>
      </c>
      <c r="I235" s="14">
        <f>2*H235</f>
        <v>3.9385595845599563E-3</v>
      </c>
      <c r="J235" s="14">
        <f>H235/G235</f>
        <v>2.468057246521458E-4</v>
      </c>
      <c r="K235" s="19">
        <f>J235</f>
        <v>2.468057246521458E-4</v>
      </c>
      <c r="L235" s="15">
        <f>MIN(D235:D236)</f>
        <v>7.9776760457288001</v>
      </c>
      <c r="M235" s="15">
        <f>MAX(D235:D236)</f>
        <v>7.9804610279191497</v>
      </c>
      <c r="N235" s="14">
        <f>M235-L235</f>
        <v>2.7849821903496164E-3</v>
      </c>
    </row>
    <row r="236" spans="1:14" ht="21" customHeight="1" x14ac:dyDescent="0.3">
      <c r="A236" s="14" t="s">
        <v>292</v>
      </c>
      <c r="B236" s="18">
        <v>44144</v>
      </c>
      <c r="D236" s="15">
        <v>7.9804610279191497</v>
      </c>
      <c r="E236" s="15">
        <v>7.8379624344456804</v>
      </c>
    </row>
    <row r="237" spans="1:14" ht="21" customHeight="1" x14ac:dyDescent="0.3">
      <c r="A237" s="14" t="s">
        <v>293</v>
      </c>
      <c r="B237" s="18">
        <v>44144</v>
      </c>
      <c r="D237" s="15">
        <v>7.97955183325492</v>
      </c>
      <c r="E237" s="15">
        <v>7.8765329502265304</v>
      </c>
      <c r="G237" s="15">
        <f>AVERAGE(D237:D238)</f>
        <v>7.9767527392051898</v>
      </c>
      <c r="H237" s="14">
        <f>_xlfn.STDEV.S(D237:D238)</f>
        <v>3.9585167674863102E-3</v>
      </c>
      <c r="I237" s="14">
        <f>2*H237</f>
        <v>7.9170335349726204E-3</v>
      </c>
      <c r="J237" s="14">
        <f>H237/G237</f>
        <v>4.9625667197009549E-4</v>
      </c>
      <c r="K237" s="19">
        <f>J237</f>
        <v>4.9625667197009549E-4</v>
      </c>
      <c r="L237" s="15">
        <f>MIN(D237:D238)</f>
        <v>7.9739536451554596</v>
      </c>
      <c r="M237" s="15">
        <f>MAX(D237:D238)</f>
        <v>7.97955183325492</v>
      </c>
      <c r="N237" s="14">
        <f>M237-L237</f>
        <v>5.5981880994604438E-3</v>
      </c>
    </row>
    <row r="238" spans="1:14" ht="21" customHeight="1" x14ac:dyDescent="0.3">
      <c r="A238" s="14" t="s">
        <v>294</v>
      </c>
      <c r="B238" s="18">
        <v>44144</v>
      </c>
      <c r="D238" s="15">
        <v>7.9739536451554596</v>
      </c>
      <c r="E238" s="15">
        <v>7.87093476212707</v>
      </c>
    </row>
    <row r="239" spans="1:14" ht="21" customHeight="1" x14ac:dyDescent="0.3">
      <c r="A239" s="14" t="s">
        <v>295</v>
      </c>
      <c r="B239" s="18">
        <v>44144</v>
      </c>
      <c r="D239" s="15">
        <v>7.97377413348151</v>
      </c>
      <c r="E239" s="15">
        <v>7.8832849921922197</v>
      </c>
      <c r="G239" s="15">
        <f>AVERAGE(D239:D240)</f>
        <v>7.9740437379359701</v>
      </c>
      <c r="H239" s="14">
        <f>_xlfn.STDEV.S(D239:D240)</f>
        <v>3.8127827597369418E-4</v>
      </c>
      <c r="I239" s="14">
        <f>2*H239</f>
        <v>7.6255655194738836E-4</v>
      </c>
      <c r="J239" s="14">
        <f>H239/G239</f>
        <v>4.7814921576086765E-5</v>
      </c>
      <c r="K239" s="19">
        <f>J239</f>
        <v>4.7814921576086765E-5</v>
      </c>
      <c r="L239" s="15">
        <f>MIN(D239:D240)</f>
        <v>7.97377413348151</v>
      </c>
      <c r="M239" s="15">
        <f>MAX(D239:D240)</f>
        <v>7.9743133423904302</v>
      </c>
      <c r="N239" s="14">
        <f>M239-L239</f>
        <v>5.392089089202301E-4</v>
      </c>
    </row>
    <row r="240" spans="1:14" ht="21" customHeight="1" x14ac:dyDescent="0.3">
      <c r="A240" s="14" t="s">
        <v>296</v>
      </c>
      <c r="B240" s="18">
        <v>44144</v>
      </c>
      <c r="D240" s="15">
        <v>7.9743133423904302</v>
      </c>
      <c r="E240" s="15">
        <v>7.8838242011011399</v>
      </c>
    </row>
    <row r="241" spans="1:14" ht="21" customHeight="1" x14ac:dyDescent="0.3">
      <c r="A241" s="14" t="s">
        <v>297</v>
      </c>
      <c r="B241" s="18">
        <v>44145</v>
      </c>
      <c r="D241" s="15">
        <v>8.1335197047369494</v>
      </c>
      <c r="E241" s="15">
        <v>8.1335197047369494</v>
      </c>
    </row>
    <row r="242" spans="1:14" ht="21" customHeight="1" x14ac:dyDescent="0.3">
      <c r="A242" s="14" t="s">
        <v>298</v>
      </c>
      <c r="B242" s="18">
        <v>44145</v>
      </c>
      <c r="D242" s="15">
        <v>7.87820718412478</v>
      </c>
      <c r="E242" s="15">
        <v>7.7181559493774703</v>
      </c>
      <c r="G242" s="15">
        <f>AVERAGE(D242:D248)</f>
        <v>7.8773527118531925</v>
      </c>
      <c r="H242" s="14">
        <f>_xlfn.STDEV.S(D242:D248)</f>
        <v>1.1293541813510387E-3</v>
      </c>
      <c r="I242" s="14">
        <f>2*H242</f>
        <v>2.2587083627020775E-3</v>
      </c>
      <c r="J242" s="14">
        <f>H242/G242</f>
        <v>1.4336722280464597E-4</v>
      </c>
      <c r="K242" s="19">
        <f>J242</f>
        <v>1.4336722280464597E-4</v>
      </c>
      <c r="L242" s="15">
        <f>MIN(D242:D243)</f>
        <v>7.8751451622983097</v>
      </c>
      <c r="M242" s="15">
        <f>MAX(D242:D243)</f>
        <v>7.87820718412478</v>
      </c>
      <c r="N242" s="14">
        <f>M242-L242</f>
        <v>3.062021826470307E-3</v>
      </c>
    </row>
    <row r="243" spans="1:14" ht="21" customHeight="1" x14ac:dyDescent="0.3">
      <c r="A243" s="14" t="s">
        <v>299</v>
      </c>
      <c r="B243" s="18">
        <v>44145</v>
      </c>
      <c r="D243" s="15">
        <v>7.8751451622983097</v>
      </c>
      <c r="E243" s="15">
        <v>7.715093927551</v>
      </c>
    </row>
    <row r="244" spans="1:14" ht="21" customHeight="1" x14ac:dyDescent="0.3">
      <c r="A244" s="14" t="s">
        <v>300</v>
      </c>
      <c r="B244" s="18">
        <v>44145</v>
      </c>
      <c r="D244" s="15">
        <v>7.8782839673411598</v>
      </c>
      <c r="E244" s="15">
        <v>7.71823273259385</v>
      </c>
    </row>
    <row r="245" spans="1:14" ht="21" customHeight="1" x14ac:dyDescent="0.3">
      <c r="A245" s="14" t="s">
        <v>301</v>
      </c>
      <c r="B245" s="18">
        <v>44145</v>
      </c>
      <c r="D245" s="15">
        <v>7.8765364051709197</v>
      </c>
      <c r="E245" s="15">
        <v>7.7164851704236099</v>
      </c>
    </row>
    <row r="246" spans="1:14" ht="21" customHeight="1" x14ac:dyDescent="0.3">
      <c r="A246" s="14" t="s">
        <v>302</v>
      </c>
      <c r="B246" s="18">
        <v>44145</v>
      </c>
      <c r="D246" s="15">
        <v>7.8777392762071701</v>
      </c>
      <c r="E246" s="15">
        <v>7.7176880414598603</v>
      </c>
    </row>
    <row r="247" spans="1:14" ht="21" customHeight="1" x14ac:dyDescent="0.3">
      <c r="A247" s="14" t="s">
        <v>303</v>
      </c>
      <c r="B247" s="18">
        <v>44145</v>
      </c>
      <c r="D247" s="15">
        <v>7.8777358254843204</v>
      </c>
      <c r="E247" s="15">
        <v>7.7176845907370097</v>
      </c>
    </row>
    <row r="248" spans="1:14" ht="21" customHeight="1" x14ac:dyDescent="0.3">
      <c r="A248" s="14" t="s">
        <v>304</v>
      </c>
      <c r="B248" s="18">
        <v>44145</v>
      </c>
      <c r="D248" s="15">
        <v>7.8778211623456897</v>
      </c>
      <c r="E248" s="15">
        <v>7.7177699275983898</v>
      </c>
    </row>
    <row r="249" spans="1:14" ht="21" customHeight="1" x14ac:dyDescent="0.3">
      <c r="A249" s="14" t="s">
        <v>305</v>
      </c>
      <c r="B249" s="18">
        <v>44152</v>
      </c>
      <c r="D249" s="15">
        <v>7.9654340167591497</v>
      </c>
      <c r="E249" s="15">
        <v>7.8915308513717601</v>
      </c>
      <c r="G249" s="15">
        <f>AVERAGE(D249:D250)</f>
        <v>7.9651952085418198</v>
      </c>
      <c r="H249" s="14">
        <f>_xlfn.STDEV.S(D249:D250)</f>
        <v>3.3772581975410188E-4</v>
      </c>
      <c r="I249" s="14">
        <f>2*H249</f>
        <v>6.7545163950820375E-4</v>
      </c>
      <c r="J249" s="14">
        <f>H249/G249</f>
        <v>4.2400193706731388E-5</v>
      </c>
      <c r="K249" s="19">
        <f>J249</f>
        <v>4.2400193706731388E-5</v>
      </c>
      <c r="L249" s="15">
        <f>MIN(D249:D250)</f>
        <v>7.9649564003244899</v>
      </c>
      <c r="M249" s="15">
        <f>MAX(D249:D250)</f>
        <v>7.9654340167591497</v>
      </c>
      <c r="N249" s="14">
        <f>M249-L249</f>
        <v>4.7761643465982218E-4</v>
      </c>
    </row>
    <row r="250" spans="1:14" ht="21" customHeight="1" x14ac:dyDescent="0.3">
      <c r="A250" s="14" t="s">
        <v>306</v>
      </c>
      <c r="B250" s="18">
        <v>44152</v>
      </c>
      <c r="D250" s="15">
        <v>7.9649564003244899</v>
      </c>
      <c r="E250" s="15">
        <v>7.8910532349370897</v>
      </c>
    </row>
    <row r="251" spans="1:14" ht="21" customHeight="1" x14ac:dyDescent="0.3">
      <c r="A251" s="14" t="s">
        <v>307</v>
      </c>
      <c r="B251" s="18">
        <v>44152</v>
      </c>
      <c r="D251" s="15">
        <v>7.9625654254129001</v>
      </c>
      <c r="E251" s="15">
        <v>7.8886622600254999</v>
      </c>
    </row>
    <row r="252" spans="1:14" ht="21" customHeight="1" x14ac:dyDescent="0.3">
      <c r="A252" s="14" t="s">
        <v>308</v>
      </c>
      <c r="B252" s="18">
        <v>44152</v>
      </c>
      <c r="D252" s="15">
        <v>7.9505942341792704</v>
      </c>
      <c r="E252" s="15">
        <v>7.8265004448522104</v>
      </c>
      <c r="G252" s="15">
        <f>AVERAGE(D252:D253)</f>
        <v>7.9496252425503258</v>
      </c>
      <c r="H252" s="14">
        <f>_xlfn.STDEV.S(D252:D253)</f>
        <v>1.3703611034800694E-3</v>
      </c>
      <c r="I252" s="14">
        <f>2*H252</f>
        <v>2.7407222069601388E-3</v>
      </c>
      <c r="J252" s="14">
        <f>H252/G252</f>
        <v>1.7238059174729635E-4</v>
      </c>
      <c r="K252" s="19">
        <f>J252</f>
        <v>1.7238059174729635E-4</v>
      </c>
      <c r="L252" s="15">
        <f>MIN(D252:D253)</f>
        <v>7.9486562509213803</v>
      </c>
      <c r="M252" s="15">
        <f>MAX(D252:D253)</f>
        <v>7.9505942341792704</v>
      </c>
      <c r="N252" s="14">
        <f>M252-L252</f>
        <v>1.9379832578900746E-3</v>
      </c>
    </row>
    <row r="253" spans="1:14" ht="21" customHeight="1" x14ac:dyDescent="0.3">
      <c r="A253" s="14" t="s">
        <v>309</v>
      </c>
      <c r="B253" s="18">
        <v>44152</v>
      </c>
      <c r="D253" s="15">
        <v>7.9486562509213803</v>
      </c>
      <c r="E253" s="15">
        <v>7.8245624615943301</v>
      </c>
    </row>
    <row r="254" spans="1:14" ht="21" customHeight="1" x14ac:dyDescent="0.3">
      <c r="A254" s="14" t="s">
        <v>310</v>
      </c>
      <c r="B254" s="18">
        <v>44152</v>
      </c>
      <c r="D254" s="15">
        <v>7.9483544580977803</v>
      </c>
      <c r="E254" s="15">
        <v>7.8242606687707301</v>
      </c>
    </row>
    <row r="255" spans="1:14" ht="21" customHeight="1" x14ac:dyDescent="0.3">
      <c r="A255" s="14" t="s">
        <v>311</v>
      </c>
      <c r="B255" s="18">
        <v>44152</v>
      </c>
      <c r="D255" s="15">
        <v>7.9277412135033698</v>
      </c>
      <c r="E255" s="15">
        <v>7.7878980637266499</v>
      </c>
      <c r="G255" s="15">
        <f>AVERAGE(D255:D256)</f>
        <v>7.9269637838006002</v>
      </c>
      <c r="H255" s="14">
        <f>_xlfn.STDEV.S(D255:D256)</f>
        <v>1.0994516294491037E-3</v>
      </c>
      <c r="I255" s="14">
        <f>2*H255</f>
        <v>2.1989032588982074E-3</v>
      </c>
      <c r="J255" s="14">
        <f>H255/G255</f>
        <v>1.3869769806390729E-4</v>
      </c>
      <c r="K255" s="19">
        <f>J255</f>
        <v>1.3869769806390729E-4</v>
      </c>
      <c r="L255" s="15">
        <f>MIN(D255:D256)</f>
        <v>7.9261863540978297</v>
      </c>
      <c r="M255" s="15">
        <f>MAX(D255:D256)</f>
        <v>7.9277412135033698</v>
      </c>
      <c r="N255" s="14">
        <f>M255-L255</f>
        <v>1.554859405540121E-3</v>
      </c>
    </row>
    <row r="256" spans="1:14" ht="21" customHeight="1" x14ac:dyDescent="0.3">
      <c r="A256" s="14" t="s">
        <v>312</v>
      </c>
      <c r="B256" s="18">
        <v>44152</v>
      </c>
      <c r="D256" s="15">
        <v>7.9261863540978297</v>
      </c>
      <c r="E256" s="15">
        <v>7.7863432043211098</v>
      </c>
    </row>
    <row r="257" spans="1:5" ht="21" customHeight="1" x14ac:dyDescent="0.3">
      <c r="A257" s="14" t="s">
        <v>313</v>
      </c>
      <c r="B257" s="18">
        <v>44152</v>
      </c>
      <c r="D257" s="15">
        <v>7.9231155641250304</v>
      </c>
      <c r="E257" s="15">
        <v>7.7832724143483096</v>
      </c>
    </row>
  </sheetData>
  <autoFilter ref="A1:O191"/>
  <sortState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zoomScale="60" zoomScaleNormal="60"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29.88671875" style="13" bestFit="1" customWidth="1"/>
    <col min="2" max="2" width="14.88671875" style="26" bestFit="1" customWidth="1"/>
    <col min="3" max="3" width="11.5546875" style="13" bestFit="1" customWidth="1"/>
    <col min="4" max="4" width="12.33203125" style="12" bestFit="1" customWidth="1"/>
    <col min="5" max="5" width="14.6640625" style="13" bestFit="1" customWidth="1"/>
    <col min="6" max="6" width="70.109375" style="6" customWidth="1"/>
    <col min="7" max="7" width="14.6640625" bestFit="1" customWidth="1"/>
    <col min="8" max="8" width="12.33203125" bestFit="1" customWidth="1"/>
    <col min="9" max="9" width="21.88671875" bestFit="1" customWidth="1"/>
    <col min="10" max="10" width="103" style="6" customWidth="1"/>
    <col min="11" max="11" width="23.33203125" bestFit="1" customWidth="1"/>
    <col min="12" max="13" width="10.5546875" style="9" customWidth="1"/>
    <col min="14" max="14" width="14.109375" style="10" bestFit="1" customWidth="1"/>
    <col min="15" max="15" width="14.88671875" customWidth="1"/>
  </cols>
  <sheetData>
    <row r="1" spans="1:15" x14ac:dyDescent="0.3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3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3">
      <c r="A3" s="13" t="s">
        <v>61</v>
      </c>
      <c r="B3" s="12">
        <v>8.1049089149999993</v>
      </c>
      <c r="C3" s="12">
        <f t="shared" ref="C3:C11" si="0">$L$2</f>
        <v>8.0935490943465993</v>
      </c>
      <c r="D3" s="12">
        <f t="shared" ref="D3:D11" si="1">B3-C3</f>
        <v>1.1359820653400021E-2</v>
      </c>
      <c r="E3" s="13">
        <f>D3^2</f>
        <v>1.2904552527741368E-4</v>
      </c>
      <c r="G3">
        <f>SQRT(SUM(E2:E46)/ROWS(E2:E46))</f>
        <v>1.0605002710086344E-2</v>
      </c>
      <c r="H3" t="s">
        <v>30</v>
      </c>
    </row>
    <row r="4" spans="1:15" x14ac:dyDescent="0.3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3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1.1021165205228471E-2</v>
      </c>
      <c r="H5" t="s">
        <v>32</v>
      </c>
      <c r="I5" t="s">
        <v>28</v>
      </c>
      <c r="K5" t="s">
        <v>243</v>
      </c>
    </row>
    <row r="6" spans="1:15" x14ac:dyDescent="0.3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1.3617221662282659E-3</v>
      </c>
      <c r="H6" t="s">
        <v>31</v>
      </c>
      <c r="I6" t="s">
        <v>33</v>
      </c>
    </row>
    <row r="7" spans="1:15" x14ac:dyDescent="0.3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1" si="2">D7^2</f>
        <v>1.4675794477244731E-4</v>
      </c>
    </row>
    <row r="8" spans="1:15" x14ac:dyDescent="0.3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3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3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3">
      <c r="A11" s="24" t="s">
        <v>297</v>
      </c>
      <c r="B11" s="25">
        <v>8.1335197047369494</v>
      </c>
      <c r="C11" s="12">
        <f t="shared" si="0"/>
        <v>8.0935490943465993</v>
      </c>
      <c r="D11" s="12">
        <f t="shared" si="1"/>
        <v>3.9970610390350103E-2</v>
      </c>
      <c r="E11" s="13">
        <f t="shared" si="2"/>
        <v>1.5976496949771635E-3</v>
      </c>
    </row>
    <row r="12" spans="1:15" x14ac:dyDescent="0.3">
      <c r="A12" s="24"/>
      <c r="B12" s="25"/>
      <c r="C12" s="26"/>
    </row>
    <row r="13" spans="1:15" x14ac:dyDescent="0.3">
      <c r="A13" s="24"/>
      <c r="B13" s="25"/>
      <c r="C13" s="26"/>
    </row>
    <row r="14" spans="1:15" x14ac:dyDescent="0.3">
      <c r="A14" s="24"/>
      <c r="B14" s="25"/>
      <c r="C14" s="26"/>
    </row>
    <row r="15" spans="1:15" x14ac:dyDescent="0.3">
      <c r="A15" s="24"/>
      <c r="B15" s="25"/>
      <c r="C15" s="26"/>
    </row>
    <row r="16" spans="1:15" x14ac:dyDescent="0.3">
      <c r="A16" s="24"/>
      <c r="B16" s="25"/>
      <c r="C16" s="26"/>
    </row>
    <row r="17" spans="1:10" x14ac:dyDescent="0.3">
      <c r="A17" s="24"/>
      <c r="B17" s="25"/>
      <c r="C17" s="26"/>
    </row>
    <row r="18" spans="1:10" x14ac:dyDescent="0.3">
      <c r="A18" s="24"/>
      <c r="B18" s="25"/>
      <c r="C18" s="26"/>
    </row>
    <row r="19" spans="1:10" x14ac:dyDescent="0.3">
      <c r="A19" s="24"/>
      <c r="B19" s="25"/>
      <c r="C19" s="26"/>
      <c r="F19" s="6" t="s">
        <v>41</v>
      </c>
      <c r="J19" s="6" t="s">
        <v>41</v>
      </c>
    </row>
    <row r="20" spans="1:10" ht="28.8" x14ac:dyDescent="0.3">
      <c r="A20" s="24"/>
      <c r="B20" s="25"/>
      <c r="C20" s="26"/>
      <c r="F20" s="7" t="s">
        <v>38</v>
      </c>
      <c r="J20" s="6" t="s">
        <v>39</v>
      </c>
    </row>
    <row r="21" spans="1:10" x14ac:dyDescent="0.3">
      <c r="A21" s="24"/>
      <c r="B21" s="25"/>
      <c r="C21" s="26"/>
    </row>
    <row r="22" spans="1:10" x14ac:dyDescent="0.3">
      <c r="A22" s="24"/>
      <c r="B22" s="25"/>
      <c r="C22" s="26"/>
    </row>
    <row r="23" spans="1:10" x14ac:dyDescent="0.3">
      <c r="A23" s="24"/>
      <c r="B23" s="25"/>
      <c r="C23" s="26"/>
    </row>
    <row r="24" spans="1:10" x14ac:dyDescent="0.3">
      <c r="A24" s="24"/>
      <c r="B24" s="25"/>
      <c r="C24" s="26"/>
    </row>
    <row r="25" spans="1:10" x14ac:dyDescent="0.3">
      <c r="A25" s="24"/>
      <c r="B25" s="25"/>
      <c r="C25" s="26"/>
    </row>
    <row r="26" spans="1:10" x14ac:dyDescent="0.3">
      <c r="C26" s="26"/>
    </row>
    <row r="27" spans="1:10" x14ac:dyDescent="0.3">
      <c r="C27" s="26"/>
    </row>
    <row r="28" spans="1:10" x14ac:dyDescent="0.3">
      <c r="C28" s="26"/>
    </row>
    <row r="29" spans="1:10" x14ac:dyDescent="0.3">
      <c r="C29" s="26"/>
    </row>
    <row r="30" spans="1:10" x14ac:dyDescent="0.3">
      <c r="C30" s="26"/>
    </row>
    <row r="31" spans="1:10" x14ac:dyDescent="0.3">
      <c r="C31" s="26"/>
      <c r="F31" s="7"/>
    </row>
    <row r="32" spans="1:10" x14ac:dyDescent="0.3">
      <c r="C32" s="26"/>
    </row>
    <row r="33" spans="3:3" x14ac:dyDescent="0.3">
      <c r="C33" s="26"/>
    </row>
    <row r="34" spans="3:3" x14ac:dyDescent="0.3">
      <c r="C34" s="26"/>
    </row>
    <row r="35" spans="3:3" x14ac:dyDescent="0.3">
      <c r="C35" s="26"/>
    </row>
    <row r="36" spans="3:3" x14ac:dyDescent="0.3">
      <c r="C36" s="26"/>
    </row>
    <row r="37" spans="3:3" x14ac:dyDescent="0.3">
      <c r="C37" s="26"/>
    </row>
    <row r="38" spans="3:3" x14ac:dyDescent="0.3">
      <c r="C38" s="26"/>
    </row>
    <row r="39" spans="3:3" x14ac:dyDescent="0.3">
      <c r="C39" s="26"/>
    </row>
    <row r="40" spans="3:3" x14ac:dyDescent="0.3">
      <c r="C40" s="26"/>
    </row>
    <row r="41" spans="3:3" x14ac:dyDescent="0.3">
      <c r="C41" s="26"/>
    </row>
    <row r="42" spans="3:3" x14ac:dyDescent="0.3">
      <c r="C42" s="26"/>
    </row>
    <row r="43" spans="3:3" x14ac:dyDescent="0.3">
      <c r="C43" s="26"/>
    </row>
    <row r="44" spans="3:3" x14ac:dyDescent="0.3">
      <c r="C44" s="26"/>
    </row>
    <row r="45" spans="3:3" x14ac:dyDescent="0.3">
      <c r="C45" s="26"/>
    </row>
    <row r="46" spans="3:3" x14ac:dyDescent="0.3">
      <c r="C46" s="26"/>
    </row>
    <row r="47" spans="3:3" x14ac:dyDescent="0.3">
      <c r="C47" s="26"/>
    </row>
    <row r="48" spans="3:3" x14ac:dyDescent="0.3">
      <c r="C48" s="26"/>
    </row>
    <row r="49" spans="3:3" x14ac:dyDescent="0.3">
      <c r="C49" s="26"/>
    </row>
    <row r="50" spans="3:3" x14ac:dyDescent="0.3">
      <c r="C50" s="26"/>
    </row>
    <row r="51" spans="3:3" x14ac:dyDescent="0.3">
      <c r="C51" s="26"/>
    </row>
    <row r="52" spans="3:3" x14ac:dyDescent="0.3">
      <c r="C52" s="26"/>
    </row>
    <row r="53" spans="3:3" x14ac:dyDescent="0.3">
      <c r="C53" s="26"/>
    </row>
    <row r="54" spans="3:3" x14ac:dyDescent="0.3">
      <c r="C54" s="26"/>
    </row>
    <row r="55" spans="3:3" x14ac:dyDescent="0.3">
      <c r="C55" s="26"/>
    </row>
    <row r="56" spans="3:3" x14ac:dyDescent="0.3">
      <c r="C56" s="26"/>
    </row>
    <row r="57" spans="3:3" x14ac:dyDescent="0.3">
      <c r="C57" s="26"/>
    </row>
    <row r="58" spans="3:3" x14ac:dyDescent="0.3">
      <c r="C58" s="26"/>
    </row>
    <row r="59" spans="3:3" x14ac:dyDescent="0.3">
      <c r="C59" s="26"/>
    </row>
    <row r="60" spans="3:3" x14ac:dyDescent="0.3">
      <c r="C60" s="26"/>
    </row>
    <row r="61" spans="3:3" x14ac:dyDescent="0.3">
      <c r="C61" s="26"/>
    </row>
    <row r="62" spans="3:3" x14ac:dyDescent="0.3">
      <c r="C62" s="26"/>
    </row>
    <row r="63" spans="3:3" x14ac:dyDescent="0.3">
      <c r="C63" s="26"/>
    </row>
    <row r="64" spans="3:3" x14ac:dyDescent="0.3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60" zoomScaleNormal="60" workbookViewId="0">
      <selection activeCell="B2" sqref="B2"/>
    </sheetView>
  </sheetViews>
  <sheetFormatPr defaultRowHeight="14.4" x14ac:dyDescent="0.3"/>
  <cols>
    <col min="1" max="1" width="37" bestFit="1" customWidth="1"/>
    <col min="2" max="2" width="14.88671875" style="9" bestFit="1" customWidth="1"/>
    <col min="3" max="3" width="11.5546875" customWidth="1"/>
    <col min="4" max="4" width="12.33203125" style="12" bestFit="1" customWidth="1"/>
    <col min="5" max="5" width="14.6640625" style="13" bestFit="1" customWidth="1"/>
    <col min="6" max="6" width="70.109375" style="6" customWidth="1"/>
    <col min="7" max="7" width="14.6640625" bestFit="1" customWidth="1"/>
    <col min="8" max="8" width="12.33203125" bestFit="1" customWidth="1"/>
    <col min="9" max="9" width="21.88671875" bestFit="1" customWidth="1"/>
    <col min="10" max="10" width="103" style="6" customWidth="1"/>
    <col min="11" max="11" width="14.6640625" bestFit="1" customWidth="1"/>
    <col min="12" max="12" width="12.33203125" style="9" customWidth="1"/>
    <col min="13" max="13" width="12.6640625" style="10" customWidth="1"/>
    <col min="14" max="14" width="20.109375" customWidth="1"/>
  </cols>
  <sheetData>
    <row r="1" spans="1:14" x14ac:dyDescent="0.3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3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3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3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3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3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3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3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3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3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3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3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3">
      <c r="A13" s="13"/>
      <c r="B13" s="26"/>
      <c r="C13" s="26"/>
    </row>
    <row r="14" spans="1:14" x14ac:dyDescent="0.3">
      <c r="A14" s="13"/>
      <c r="B14" s="26"/>
      <c r="C14" s="26"/>
    </row>
    <row r="15" spans="1:14" x14ac:dyDescent="0.3">
      <c r="A15" s="13"/>
      <c r="B15" s="26"/>
      <c r="C15" s="26"/>
    </row>
    <row r="16" spans="1:14" x14ac:dyDescent="0.3">
      <c r="A16" s="13"/>
      <c r="B16" s="26"/>
      <c r="C16" s="26"/>
    </row>
    <row r="17" spans="1:10" x14ac:dyDescent="0.3">
      <c r="A17" s="13"/>
      <c r="B17" s="26"/>
      <c r="C17" s="26"/>
    </row>
    <row r="18" spans="1:10" x14ac:dyDescent="0.3">
      <c r="A18" s="13"/>
      <c r="B18" s="26"/>
      <c r="C18" s="26"/>
    </row>
    <row r="19" spans="1:10" x14ac:dyDescent="0.3">
      <c r="A19" s="13"/>
      <c r="B19" s="26"/>
      <c r="C19" s="26"/>
      <c r="F19" s="6" t="s">
        <v>41</v>
      </c>
      <c r="J19" s="6" t="s">
        <v>41</v>
      </c>
    </row>
    <row r="20" spans="1:10" ht="28.8" x14ac:dyDescent="0.3">
      <c r="C20" s="9"/>
      <c r="F20" s="7" t="s">
        <v>38</v>
      </c>
      <c r="J20" s="6" t="s">
        <v>39</v>
      </c>
    </row>
    <row r="21" spans="1:10" x14ac:dyDescent="0.3">
      <c r="C21" s="9"/>
    </row>
    <row r="22" spans="1:10" x14ac:dyDescent="0.3">
      <c r="C22" s="9"/>
    </row>
    <row r="23" spans="1:10" x14ac:dyDescent="0.3">
      <c r="C23" s="9"/>
    </row>
    <row r="24" spans="1:10" x14ac:dyDescent="0.3">
      <c r="C24" s="9"/>
    </row>
    <row r="25" spans="1:10" x14ac:dyDescent="0.3">
      <c r="C25" s="9"/>
    </row>
    <row r="31" spans="1:10" x14ac:dyDescent="0.3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nov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Ryan Jason Hartnett</cp:lastModifiedBy>
  <dcterms:created xsi:type="dcterms:W3CDTF">2020-01-23T04:19:33Z</dcterms:created>
  <dcterms:modified xsi:type="dcterms:W3CDTF">2021-03-30T21:40:01Z</dcterms:modified>
</cp:coreProperties>
</file>