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GitHub\cs-221-group-project\man\Project_Plan\"/>
    </mc:Choice>
  </mc:AlternateContent>
  <bookViews>
    <workbookView xWindow="0" yWindow="0" windowWidth="25605" windowHeight="16155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J3" i="2"/>
  <c r="J3" i="7"/>
  <c r="M4" i="7"/>
  <c r="J6" i="7"/>
  <c r="B18" i="1"/>
  <c r="J3" i="6"/>
  <c r="M4" i="6"/>
  <c r="J6" i="6"/>
  <c r="B12" i="1"/>
  <c r="J3" i="9"/>
  <c r="M4" i="9"/>
  <c r="J6" i="9"/>
  <c r="B16" i="1"/>
  <c r="M3" i="4"/>
  <c r="M4" i="4"/>
  <c r="J3" i="4"/>
  <c r="J6" i="4"/>
  <c r="B14" i="1"/>
  <c r="J3" i="5"/>
  <c r="M4" i="5"/>
  <c r="J6" i="5"/>
  <c r="B15" i="1"/>
  <c r="M4" i="2"/>
  <c r="J6" i="2"/>
  <c r="B11" i="1"/>
  <c r="M4" i="13"/>
  <c r="J6" i="13"/>
  <c r="B13" i="1"/>
  <c r="M4" i="11"/>
  <c r="J6" i="11"/>
  <c r="B17" i="1"/>
  <c r="M4" i="12"/>
  <c r="J6" i="12"/>
  <c r="B20" i="1"/>
  <c r="J3" i="8"/>
  <c r="M4" i="8"/>
  <c r="J6" i="8"/>
  <c r="B19" i="1"/>
  <c r="M4" i="3"/>
  <c r="J6" i="3"/>
  <c r="B21" i="1"/>
  <c r="M4" i="10"/>
  <c r="J6" i="10"/>
  <c r="B22" i="1"/>
  <c r="B24" i="1"/>
  <c r="B23" i="1"/>
  <c r="M3" i="13"/>
  <c r="J3" i="13"/>
  <c r="M3" i="12"/>
  <c r="J3" i="12"/>
  <c r="M3" i="11"/>
  <c r="J3" i="11"/>
  <c r="M3" i="10"/>
  <c r="J3" i="10"/>
  <c r="M3" i="9"/>
  <c r="M3" i="8"/>
  <c r="M3" i="7"/>
  <c r="M3" i="6"/>
  <c r="M3" i="5"/>
  <c r="M3" i="3"/>
  <c r="J3" i="3"/>
  <c r="H7" i="1"/>
  <c r="F5" i="1"/>
  <c r="F9" i="1"/>
  <c r="D5" i="1"/>
  <c r="H5" i="1"/>
  <c r="C20" i="1"/>
  <c r="C17" i="1"/>
  <c r="C22" i="1"/>
  <c r="C19" i="1"/>
  <c r="C12" i="1"/>
  <c r="C15" i="1"/>
  <c r="C14" i="1"/>
  <c r="C11" i="1"/>
  <c r="C21" i="1"/>
  <c r="C13" i="1"/>
  <c r="C16" i="1"/>
  <c r="D9" i="1"/>
  <c r="H9" i="1"/>
  <c r="C18" i="1"/>
</calcChain>
</file>

<file path=xl/sharedStrings.xml><?xml version="1.0" encoding="utf-8"?>
<sst xmlns="http://schemas.openxmlformats.org/spreadsheetml/2006/main" count="243" uniqueCount="97">
  <si>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</si>
  <si>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</si>
  <si>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</si>
  <si>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</si>
  <si>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</si>
  <si>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</si>
  <si>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</si>
  <si>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</si>
  <si>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</si>
  <si>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</si>
  <si>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</si>
  <si>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</si>
  <si>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</si>
  <si>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</si>
  <si>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</si>
  <si>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</si>
  <si>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</si>
  <si>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</si>
  <si>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</si>
  <si>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</si>
  <si>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</si>
  <si>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</si>
  <si>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</si>
  <si>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</si>
  <si>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</si>
  <si>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</si>
  <si>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</si>
  <si>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</si>
  <si>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</si>
  <si>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</si>
  <si>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</si>
  <si>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</si>
  <si>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</si>
  <si>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</si>
  <si>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</si>
  <si>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</si>
  <si>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</si>
  <si>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</si>
  <si>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</si>
  <si>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</si>
  <si>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</si>
  <si>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</si>
  <si>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</si>
  <si>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</si>
  <si>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</si>
  <si>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</si>
  <si>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</si>
  <si>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</si>
  <si>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</si>
  <si>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</si>
  <si>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</si>
  <si>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</si>
  <si>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</si>
  <si>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</si>
  <si>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</si>
  <si>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</si>
  <si>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</si>
  <si>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</si>
  <si>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</si>
  <si>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</si>
  <si>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</si>
  <si>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</si>
  <si>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</si>
  <si>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</si>
  <si>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</si>
  <si>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</si>
  <si>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spell cheacking desin documet</t>
  </si>
  <si>
    <t xml:space="preserve">alterling documents 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</si>
  <si>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</si>
  <si>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</si>
  <si>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</si>
  <si>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</si>
  <si>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</si>
  <si>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</si>
  <si>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</si>
  <si>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</si>
  <si>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</si>
  <si>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</si>
  <si>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</si>
  <si>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</si>
  <si>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</si>
  <si>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</si>
  <si>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</si>
  <si>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</si>
  <si>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</si>
  <si>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</si>
  <si>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</si>
  <si>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</si>
  <si>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</si>
  <si>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various document sections</t>
  </si>
  <si>
    <t>reports</t>
  </si>
  <si>
    <t>Total Hours</t>
  </si>
  <si>
    <t>avrage hours</t>
  </si>
  <si>
    <t>Curation</t>
  </si>
  <si>
    <t>gihub issues tracking</t>
  </si>
  <si>
    <t>project plan desin redux</t>
  </si>
  <si>
    <t xml:space="preserve">Note as agreed in group meetings. Less than 20 hours at end of project is condishion for a review buy the group leader for a yellow 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</si>
</sst>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 style="medium">
        <color indexed="13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8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5" borderId="0" applyNumberFormat="0" applyBorder="0" applyAlignment="0" applyProtection="0"/>
    <xf numFmtId="0" fontId="9" fillId="6" borderId="0" applyNumberFormat="0" applyBorder="0" applyAlignment="0" applyProtection="0"/>
  </cellStyleXfs>
  <cellXfs count="7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2" fillId="0" borderId="10" xfId="0" applyNumberFormat="1" applyFont="1" applyBorder="1" applyAlignment="1"/>
    <xf numFmtId="0" fontId="3" fillId="3" borderId="12" xfId="0" applyNumberFormat="1" applyFont="1" applyFill="1" applyBorder="1" applyAlignment="1"/>
    <xf numFmtId="0" fontId="3" fillId="0" borderId="14" xfId="0" applyNumberFormat="1" applyFont="1" applyBorder="1" applyAlignment="1"/>
    <xf numFmtId="0" fontId="3" fillId="0" borderId="15" xfId="0" applyNumberFormat="1" applyFont="1" applyBorder="1" applyAlignment="1"/>
    <xf numFmtId="0" fontId="3" fillId="3" borderId="14" xfId="0" applyNumberFormat="1" applyFont="1" applyFill="1" applyBorder="1" applyAlignment="1"/>
    <xf numFmtId="0" fontId="3" fillId="3" borderId="15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1" fontId="3" fillId="0" borderId="13" xfId="0" applyNumberFormat="1" applyFont="1" applyBorder="1" applyAlignment="1"/>
    <xf numFmtId="1" fontId="3" fillId="0" borderId="16" xfId="0" applyNumberFormat="1" applyFont="1" applyBorder="1" applyAlignment="1"/>
    <xf numFmtId="1" fontId="3" fillId="0" borderId="17" xfId="0" applyNumberFormat="1" applyFont="1" applyBorder="1" applyAlignment="1"/>
    <xf numFmtId="1" fontId="3" fillId="3" borderId="15" xfId="0" applyNumberFormat="1" applyFont="1" applyFill="1" applyBorder="1" applyAlignment="1"/>
    <xf numFmtId="1" fontId="3" fillId="0" borderId="1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2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8" fillId="0" borderId="15" xfId="0" applyNumberFormat="1" applyFont="1" applyBorder="1" applyAlignment="1"/>
    <xf numFmtId="0" fontId="8" fillId="3" borderId="15" xfId="0" applyNumberFormat="1" applyFont="1" applyFill="1" applyBorder="1" applyAlignment="1"/>
    <xf numFmtId="0" fontId="6" fillId="2" borderId="18" xfId="0" applyNumberFormat="1" applyFont="1" applyFill="1" applyBorder="1" applyAlignment="1">
      <alignment horizontal="center" vertical="center" wrapText="1"/>
    </xf>
    <xf numFmtId="0" fontId="6" fillId="4" borderId="18" xfId="0" applyNumberFormat="1" applyFont="1" applyFill="1" applyBorder="1" applyAlignment="1">
      <alignment horizontal="center" vertical="center" wrapText="1"/>
    </xf>
    <xf numFmtId="0" fontId="7" fillId="5" borderId="20" xfId="1" applyNumberFormat="1" applyBorder="1" applyAlignment="1"/>
    <xf numFmtId="1" fontId="4" fillId="0" borderId="25" xfId="0" applyNumberFormat="1" applyFont="1" applyBorder="1" applyAlignment="1"/>
    <xf numFmtId="1" fontId="4" fillId="0" borderId="26" xfId="0" applyNumberFormat="1" applyFont="1" applyBorder="1" applyAlignment="1"/>
    <xf numFmtId="1" fontId="4" fillId="0" borderId="28" xfId="0" applyNumberFormat="1" applyFont="1" applyBorder="1" applyAlignment="1"/>
    <xf numFmtId="0" fontId="5" fillId="2" borderId="29" xfId="0" applyNumberFormat="1" applyFont="1" applyFill="1" applyBorder="1" applyAlignment="1">
      <alignment horizontal="center" vertical="center" wrapText="1"/>
    </xf>
    <xf numFmtId="0" fontId="2" fillId="0" borderId="30" xfId="0" applyNumberFormat="1" applyFont="1" applyBorder="1" applyAlignment="1"/>
    <xf numFmtId="0" fontId="2" fillId="0" borderId="31" xfId="0" applyNumberFormat="1" applyFont="1" applyBorder="1" applyAlignment="1"/>
    <xf numFmtId="0" fontId="2" fillId="0" borderId="32" xfId="0" applyNumberFormat="1" applyFont="1" applyBorder="1" applyAlignment="1"/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9" fillId="6" borderId="21" xfId="2" applyNumberFormat="1" applyBorder="1" applyAlignment="1">
      <alignment horizontal="center" vertical="center" wrapText="1"/>
    </xf>
    <xf numFmtId="0" fontId="3" fillId="0" borderId="11" xfId="0" applyNumberFormat="1" applyFont="1" applyBorder="1" applyAlignment="1"/>
    <xf numFmtId="0" fontId="9" fillId="6" borderId="22" xfId="2" applyNumberFormat="1" applyBorder="1" applyAlignment="1"/>
    <xf numFmtId="0" fontId="3" fillId="0" borderId="12" xfId="0" applyNumberFormat="1" applyFont="1" applyBorder="1" applyAlignment="1"/>
    <xf numFmtId="0" fontId="9" fillId="6" borderId="23" xfId="2" applyNumberFormat="1" applyBorder="1" applyAlignment="1"/>
    <xf numFmtId="1" fontId="9" fillId="8" borderId="24" xfId="2" applyNumberFormat="1" applyFill="1" applyBorder="1" applyAlignment="1"/>
    <xf numFmtId="1" fontId="3" fillId="9" borderId="20" xfId="0" applyNumberFormat="1" applyFont="1" applyFill="1" applyBorder="1" applyAlignment="1"/>
    <xf numFmtId="0" fontId="3" fillId="7" borderId="20" xfId="0" applyNumberFormat="1" applyFont="1" applyFill="1" applyBorder="1" applyAlignment="1"/>
    <xf numFmtId="1" fontId="4" fillId="0" borderId="41" xfId="0" applyNumberFormat="1" applyFont="1" applyBorder="1" applyAlignment="1"/>
    <xf numFmtId="1" fontId="3" fillId="0" borderId="42" xfId="0" applyNumberFormat="1" applyFont="1" applyBorder="1" applyAlignment="1"/>
    <xf numFmtId="1" fontId="3" fillId="0" borderId="43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1" fontId="4" fillId="0" borderId="44" xfId="0" applyNumberFormat="1" applyFont="1" applyBorder="1" applyAlignment="1"/>
    <xf numFmtId="0" fontId="0" fillId="10" borderId="19" xfId="0" applyNumberFormat="1" applyFill="1" applyBorder="1">
      <alignment vertical="top" wrapText="1"/>
    </xf>
    <xf numFmtId="0" fontId="0" fillId="10" borderId="20" xfId="0" applyNumberFormat="1" applyFill="1" applyBorder="1">
      <alignment vertical="top" wrapText="1"/>
    </xf>
    <xf numFmtId="1" fontId="10" fillId="0" borderId="0" xfId="0" applyNumberFormat="1" applyFont="1" applyBorder="1" applyAlignment="1">
      <alignment horizontal="center" vertical="center" wrapText="1"/>
    </xf>
    <xf numFmtId="1" fontId="3" fillId="0" borderId="45" xfId="0" applyNumberFormat="1" applyFont="1" applyBorder="1" applyAlignment="1"/>
    <xf numFmtId="1" fontId="10" fillId="0" borderId="33" xfId="0" applyNumberFormat="1" applyFont="1" applyBorder="1" applyAlignment="1">
      <alignment horizontal="center" vertical="center" wrapText="1"/>
    </xf>
    <xf numFmtId="1" fontId="10" fillId="0" borderId="34" xfId="0" applyNumberFormat="1" applyFont="1" applyBorder="1" applyAlignment="1">
      <alignment horizontal="center" vertical="center" wrapText="1"/>
    </xf>
    <xf numFmtId="1" fontId="10" fillId="0" borderId="35" xfId="0" applyNumberFormat="1" applyFont="1" applyBorder="1" applyAlignment="1">
      <alignment horizontal="center" vertical="center" wrapText="1"/>
    </xf>
    <xf numFmtId="1" fontId="10" fillId="0" borderId="36" xfId="0" applyNumberFormat="1" applyFont="1" applyBorder="1" applyAlignment="1">
      <alignment horizontal="center" vertical="center" wrapText="1"/>
    </xf>
    <xf numFmtId="1" fontId="10" fillId="0" borderId="37" xfId="0" applyNumberFormat="1" applyFont="1" applyBorder="1" applyAlignment="1">
      <alignment horizontal="center" vertical="center" wrapText="1"/>
    </xf>
    <xf numFmtId="1" fontId="10" fillId="0" borderId="38" xfId="0" applyNumberFormat="1" applyFont="1" applyBorder="1" applyAlignment="1">
      <alignment horizontal="center" vertical="center" wrapText="1"/>
    </xf>
    <xf numFmtId="1" fontId="10" fillId="0" borderId="39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</cellXfs>
  <cellStyles count="3">
    <cellStyle name="Bad" xfId="2" builtinId="27"/>
    <cellStyle name="Neutral" xfId="1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13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D22" totalsRowShown="0" tableBorderDxfId="3">
  <autoFilter ref="A10:D22"/>
  <sortState ref="A11:D22">
    <sortCondition descending="1" ref="B10:B22"/>
  </sortState>
  <tableColumns count="4">
    <tableColumn id="1" name="Member"/>
    <tableColumn id="2" name="Time Spent" dataDxfId="2"/>
    <tableColumn id="3" name="Hours left" dataDxfId="1">
      <calculatedColumnFormula>$H$7-B11:B11</calculatedColumnFormula>
    </tableColumn>
    <tableColumn id="4" name="card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abSelected="1" workbookViewId="0">
      <selection activeCell="K12" sqref="K12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10" ht="17.100000000000001" customHeight="1" x14ac:dyDescent="0.25">
      <c r="A1" s="2" t="s">
        <v>0</v>
      </c>
      <c r="B1" s="3" t="s">
        <v>1</v>
      </c>
      <c r="C1" s="4"/>
      <c r="D1" s="49" t="s">
        <v>2</v>
      </c>
      <c r="E1" s="50"/>
      <c r="F1" s="49" t="s">
        <v>2</v>
      </c>
      <c r="G1" s="50"/>
      <c r="H1" s="5"/>
    </row>
    <row r="2" spans="1:10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10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10" ht="17.100000000000001" customHeight="1" x14ac:dyDescent="0.25">
      <c r="A4" s="9"/>
      <c r="B4" s="9"/>
      <c r="C4" s="10"/>
      <c r="D4" s="49" t="s">
        <v>8</v>
      </c>
      <c r="E4" s="50"/>
      <c r="F4" s="49" t="s">
        <v>8</v>
      </c>
      <c r="G4" s="50"/>
      <c r="H4" s="11" t="s">
        <v>9</v>
      </c>
    </row>
    <row r="5" spans="1:10" ht="17.100000000000001" customHeight="1" x14ac:dyDescent="0.25">
      <c r="A5" s="12"/>
      <c r="B5" s="12"/>
      <c r="C5" s="10"/>
      <c r="D5" s="51">
        <f>INT((E3-D3)/7)</f>
        <v>11</v>
      </c>
      <c r="E5" s="52"/>
      <c r="F5" s="51">
        <f>INT((G3-F3)/7)</f>
        <v>5</v>
      </c>
      <c r="G5" s="52"/>
      <c r="H5" s="6">
        <f>(D5+F5)</f>
        <v>16</v>
      </c>
    </row>
    <row r="6" spans="1:10" ht="17.100000000000001" customHeight="1" x14ac:dyDescent="0.25">
      <c r="A6" s="12"/>
      <c r="B6" s="12"/>
      <c r="C6" s="10"/>
      <c r="D6" s="49" t="s">
        <v>10</v>
      </c>
      <c r="E6" s="50"/>
      <c r="F6" s="49" t="s">
        <v>10</v>
      </c>
      <c r="G6" s="50"/>
      <c r="H6" s="2" t="s">
        <v>11</v>
      </c>
    </row>
    <row r="7" spans="1:10" ht="17.100000000000001" customHeight="1" x14ac:dyDescent="0.25">
      <c r="A7" s="12"/>
      <c r="B7" s="12"/>
      <c r="C7" s="10"/>
      <c r="D7" s="51">
        <v>40</v>
      </c>
      <c r="E7" s="52"/>
      <c r="F7" s="51">
        <v>40</v>
      </c>
      <c r="G7" s="52"/>
      <c r="H7" s="2">
        <f>D7+F7</f>
        <v>80</v>
      </c>
    </row>
    <row r="8" spans="1:10" ht="17.100000000000001" customHeight="1" x14ac:dyDescent="0.25">
      <c r="A8" s="12"/>
      <c r="B8" s="12"/>
      <c r="C8" s="10"/>
      <c r="D8" s="49" t="s">
        <v>12</v>
      </c>
      <c r="E8" s="50"/>
      <c r="F8" s="49" t="s">
        <v>12</v>
      </c>
      <c r="G8" s="50"/>
      <c r="H8" s="2" t="s">
        <v>13</v>
      </c>
    </row>
    <row r="9" spans="1:10" ht="17.100000000000001" customHeight="1" x14ac:dyDescent="0.25">
      <c r="A9" s="42"/>
      <c r="B9" s="42"/>
      <c r="C9" s="43"/>
      <c r="D9" s="53">
        <f>INT(D7/D5)</f>
        <v>3</v>
      </c>
      <c r="E9" s="52"/>
      <c r="F9" s="51">
        <f>INT(F7/F5)</f>
        <v>8</v>
      </c>
      <c r="G9" s="52"/>
      <c r="H9" s="6">
        <f>D9+F9</f>
        <v>11</v>
      </c>
    </row>
    <row r="10" spans="1:10" ht="16.5" customHeight="1" thickBot="1" x14ac:dyDescent="0.3">
      <c r="A10" s="45" t="s">
        <v>14</v>
      </c>
      <c r="B10" s="46" t="s">
        <v>15</v>
      </c>
      <c r="C10" s="47" t="s">
        <v>16</v>
      </c>
      <c r="D10" s="48" t="s">
        <v>17</v>
      </c>
      <c r="E10" s="66"/>
      <c r="F10" s="70"/>
      <c r="G10" s="64"/>
      <c r="H10" s="64"/>
    </row>
    <row r="11" spans="1:10" ht="16.5" customHeight="1" thickBot="1" x14ac:dyDescent="0.3">
      <c r="A11" s="39" t="s">
        <v>21</v>
      </c>
      <c r="B11" s="55">
        <f>'Cormac Brady'!$J$6</f>
        <v>68.75</v>
      </c>
      <c r="C11" s="57">
        <f>$H$7-B11:B11</f>
        <v>11.25</v>
      </c>
      <c r="D11" s="67"/>
      <c r="E11" s="62"/>
      <c r="F11" s="71" t="s">
        <v>96</v>
      </c>
      <c r="G11" s="72"/>
      <c r="H11" s="73"/>
      <c r="I11" s="65"/>
      <c r="J11" s="65"/>
    </row>
    <row r="12" spans="1:10" ht="16.5" customHeight="1" thickBot="1" x14ac:dyDescent="0.3">
      <c r="A12" s="40" t="s">
        <v>22</v>
      </c>
      <c r="B12" s="17">
        <f>'Henry Hollingsworth'!$J$6</f>
        <v>58</v>
      </c>
      <c r="C12" s="18">
        <f>$H$7-B12:B12</f>
        <v>22</v>
      </c>
      <c r="D12" s="68"/>
      <c r="E12" s="62"/>
      <c r="F12" s="74"/>
      <c r="G12" s="69"/>
      <c r="H12" s="75"/>
      <c r="I12" s="65"/>
      <c r="J12" s="65"/>
    </row>
    <row r="13" spans="1:10" ht="16.5" customHeight="1" thickBot="1" x14ac:dyDescent="0.3">
      <c r="A13" s="40" t="s">
        <v>29</v>
      </c>
      <c r="B13" s="15">
        <f>'Zach Yewman'!$J$6</f>
        <v>51</v>
      </c>
      <c r="C13" s="16">
        <f>$H$7-B13:B13</f>
        <v>29</v>
      </c>
      <c r="D13" s="68"/>
      <c r="E13" s="62"/>
      <c r="F13" s="74"/>
      <c r="G13" s="69"/>
      <c r="H13" s="75"/>
      <c r="I13" s="65"/>
      <c r="J13" s="65"/>
    </row>
    <row r="14" spans="1:10" ht="16.5" customHeight="1" thickBot="1" x14ac:dyDescent="0.3">
      <c r="A14" s="40" t="s">
        <v>19</v>
      </c>
      <c r="B14" s="15">
        <f>'Au, Yee Tim'!$J$6</f>
        <v>45</v>
      </c>
      <c r="C14" s="16">
        <f>$H$7-B14:B14</f>
        <v>35</v>
      </c>
      <c r="D14" s="68"/>
      <c r="E14" s="62"/>
      <c r="F14" s="74"/>
      <c r="G14" s="69"/>
      <c r="H14" s="75"/>
      <c r="I14" s="65"/>
      <c r="J14" s="65"/>
    </row>
    <row r="15" spans="1:10" ht="16.5" customHeight="1" thickBot="1" x14ac:dyDescent="0.3">
      <c r="A15" s="40" t="s">
        <v>20</v>
      </c>
      <c r="B15" s="17">
        <f>'Calvin Chan'!$J$6</f>
        <v>42.25</v>
      </c>
      <c r="C15" s="18">
        <f>$H$7-B15:B15</f>
        <v>37.75</v>
      </c>
      <c r="D15" s="68"/>
      <c r="E15" s="62"/>
      <c r="F15" s="74"/>
      <c r="G15" s="69"/>
      <c r="H15" s="75"/>
      <c r="I15" s="65"/>
      <c r="J15" s="65"/>
    </row>
    <row r="16" spans="1:10" ht="16.5" customHeight="1" thickBot="1" x14ac:dyDescent="0.3">
      <c r="A16" s="39" t="s">
        <v>25</v>
      </c>
      <c r="B16" s="15">
        <f>'Karl Franks'!$J$6</f>
        <v>36.5</v>
      </c>
      <c r="C16" s="16">
        <f>$H$7-B16:B16</f>
        <v>43.5</v>
      </c>
      <c r="D16" s="68"/>
      <c r="E16" s="62"/>
      <c r="F16" s="74"/>
      <c r="G16" s="69"/>
      <c r="H16" s="75"/>
      <c r="I16" s="65"/>
      <c r="J16" s="65"/>
    </row>
    <row r="17" spans="1:10" ht="16.5" customHeight="1" thickBot="1" x14ac:dyDescent="0.3">
      <c r="A17" s="39" t="s">
        <v>27</v>
      </c>
      <c r="B17" s="15">
        <f>'Melissa Smith'!$J$6</f>
        <v>24</v>
      </c>
      <c r="C17" s="16">
        <f>$H$7-B17:B17</f>
        <v>56</v>
      </c>
      <c r="D17" s="68"/>
      <c r="E17" s="62"/>
      <c r="F17" s="74"/>
      <c r="G17" s="69"/>
      <c r="H17" s="75"/>
      <c r="I17" s="65"/>
      <c r="J17" s="65"/>
    </row>
    <row r="18" spans="1:10" ht="16.5" customHeight="1" thickBot="1" x14ac:dyDescent="0.3">
      <c r="A18" s="39" t="s">
        <v>23</v>
      </c>
      <c r="B18" s="15">
        <f>'Rhys Howard'!$J$6</f>
        <v>11</v>
      </c>
      <c r="C18" s="16">
        <f>$H$7-B18:B18</f>
        <v>69</v>
      </c>
      <c r="D18" s="61"/>
      <c r="E18" s="62"/>
      <c r="F18" s="74"/>
      <c r="G18" s="69"/>
      <c r="H18" s="75"/>
      <c r="I18" s="65"/>
      <c r="J18" s="65"/>
    </row>
    <row r="19" spans="1:10" ht="16.5" customHeight="1" thickBot="1" x14ac:dyDescent="0.3">
      <c r="A19" s="40" t="s">
        <v>24</v>
      </c>
      <c r="B19" s="17">
        <f>'James Portch'!$J$6</f>
        <v>10.5</v>
      </c>
      <c r="C19" s="18">
        <f>$H$7-B19:B19</f>
        <v>69.5</v>
      </c>
      <c r="D19" s="61"/>
      <c r="E19" s="62"/>
      <c r="F19" s="74"/>
      <c r="G19" s="69"/>
      <c r="H19" s="75"/>
      <c r="I19" s="65"/>
      <c r="J19" s="65"/>
    </row>
    <row r="20" spans="1:10" ht="16.5" customHeight="1" thickBot="1" x14ac:dyDescent="0.3">
      <c r="A20" s="40" t="s">
        <v>28</v>
      </c>
      <c r="B20" s="17">
        <f>'Scott Lockett'!$J$6</f>
        <v>8</v>
      </c>
      <c r="C20" s="18">
        <f>$H$7-B20:B20</f>
        <v>72</v>
      </c>
      <c r="D20" s="41"/>
      <c r="E20" s="62"/>
      <c r="F20" s="74"/>
      <c r="G20" s="69"/>
      <c r="H20" s="75"/>
      <c r="I20" s="65"/>
      <c r="J20" s="65"/>
    </row>
    <row r="21" spans="1:10" ht="16.5" customHeight="1" thickBot="1" x14ac:dyDescent="0.3">
      <c r="A21" s="39" t="s">
        <v>18</v>
      </c>
      <c r="B21" s="17">
        <f>'Abdullah Alkhashty'!$J$6</f>
        <v>3</v>
      </c>
      <c r="C21" s="18">
        <f>$H$7-B21:B21</f>
        <v>77</v>
      </c>
      <c r="D21" s="60"/>
      <c r="E21" s="62"/>
      <c r="F21" s="74"/>
      <c r="G21" s="69"/>
      <c r="H21" s="75"/>
      <c r="I21" s="65"/>
      <c r="J21" s="65"/>
    </row>
    <row r="22" spans="1:10" ht="15.75" customHeight="1" x14ac:dyDescent="0.2">
      <c r="A22" s="54" t="s">
        <v>26</v>
      </c>
      <c r="B22" s="56">
        <f>'Kieran Lynch'!$J$6</f>
        <v>3</v>
      </c>
      <c r="C22" s="58">
        <f>$H$7-B22:B22</f>
        <v>77</v>
      </c>
      <c r="D22" s="59"/>
      <c r="E22" s="62"/>
      <c r="F22" s="74"/>
      <c r="G22" s="69"/>
      <c r="H22" s="75"/>
      <c r="I22" s="65"/>
      <c r="J22" s="65"/>
    </row>
    <row r="23" spans="1:10" ht="17.100000000000001" customHeight="1" thickBot="1" x14ac:dyDescent="0.3">
      <c r="A23" s="44" t="s">
        <v>91</v>
      </c>
      <c r="B23" s="44">
        <f>SUM(Table1[Time Spent])</f>
        <v>361</v>
      </c>
      <c r="C23" s="44"/>
      <c r="D23" s="44"/>
      <c r="E23" s="63"/>
      <c r="F23" s="76"/>
      <c r="G23" s="77"/>
      <c r="H23" s="78"/>
      <c r="I23" s="65"/>
      <c r="J23" s="65"/>
    </row>
    <row r="24" spans="1:10" ht="15" customHeight="1" x14ac:dyDescent="0.2">
      <c r="A24" s="44" t="s">
        <v>92</v>
      </c>
      <c r="B24" s="44">
        <f>AVERAGE(Table1[Time Spent])</f>
        <v>30.083333333333332</v>
      </c>
      <c r="F24" s="65"/>
      <c r="G24" s="65"/>
      <c r="H24" s="65"/>
      <c r="I24" s="65"/>
      <c r="J24" s="65"/>
    </row>
    <row r="25" spans="1:10" ht="15" customHeight="1" x14ac:dyDescent="0.2">
      <c r="F25" s="65"/>
      <c r="G25" s="65"/>
      <c r="H25" s="65"/>
      <c r="I25" s="65"/>
      <c r="J25" s="65"/>
    </row>
    <row r="26" spans="1:10" ht="15" customHeight="1" x14ac:dyDescent="0.2">
      <c r="F26" s="65"/>
      <c r="G26" s="65"/>
      <c r="H26" s="65"/>
      <c r="I26" s="65"/>
      <c r="J26" s="65"/>
    </row>
    <row r="27" spans="1:10" ht="15" customHeight="1" x14ac:dyDescent="0.2">
      <c r="F27" s="65"/>
      <c r="G27" s="65"/>
      <c r="H27" s="65"/>
      <c r="I27" s="65"/>
      <c r="J27" s="65"/>
    </row>
  </sheetData>
  <mergeCells count="15">
    <mergeCell ref="F11:H23"/>
    <mergeCell ref="D9:E9"/>
    <mergeCell ref="F9:G9"/>
    <mergeCell ref="D6:E6"/>
    <mergeCell ref="F6:G6"/>
    <mergeCell ref="D7:E7"/>
    <mergeCell ref="F7:G7"/>
    <mergeCell ref="D8:E8"/>
    <mergeCell ref="F8:G8"/>
    <mergeCell ref="D1:E1"/>
    <mergeCell ref="D4:E4"/>
    <mergeCell ref="D5:E5"/>
    <mergeCell ref="F1:G1"/>
    <mergeCell ref="F4:G4"/>
    <mergeCell ref="F5:G5"/>
  </mergeCells>
  <conditionalFormatting sqref="B11:B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3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72</v>
      </c>
      <c r="E2" s="14">
        <v>1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73</v>
      </c>
      <c r="E3" s="16">
        <v>2</v>
      </c>
      <c r="F3" s="16">
        <v>2</v>
      </c>
      <c r="G3" s="20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23"/>
      <c r="E4" s="23"/>
      <c r="F4" s="23"/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13" sqref="F13"/>
    </sheetView>
  </sheetViews>
  <sheetFormatPr defaultColWidth="6.59765625" defaultRowHeight="15" customHeight="1" x14ac:dyDescent="0.2"/>
  <cols>
    <col min="1" max="1" width="24.59765625" style="34" customWidth="1"/>
    <col min="2" max="2" width="12.3984375" style="34" customWidth="1"/>
    <col min="3" max="3" width="10.09765625" style="34" customWidth="1"/>
    <col min="4" max="4" width="18.3984375" style="34" customWidth="1"/>
    <col min="5" max="5" width="13.3984375" style="34" customWidth="1"/>
    <col min="6" max="6" width="13.09765625" style="34" customWidth="1"/>
    <col min="7" max="8" width="6.59765625" style="34" customWidth="1"/>
    <col min="9" max="9" width="14.59765625" style="34" customWidth="1"/>
    <col min="10" max="10" width="9.8984375" style="34" customWidth="1"/>
    <col min="11" max="11" width="6.59765625" style="34" customWidth="1"/>
    <col min="12" max="12" width="14.59765625" style="34" customWidth="1"/>
    <col min="13" max="13" width="8" style="34" customWidth="1"/>
    <col min="14" max="256" width="6.59765625" style="34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14" t="s">
        <v>74</v>
      </c>
      <c r="B2" s="14">
        <v>0.5</v>
      </c>
      <c r="C2" s="14">
        <v>0.25</v>
      </c>
      <c r="D2" s="14" t="s">
        <v>75</v>
      </c>
      <c r="E2" s="14">
        <v>1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76</v>
      </c>
      <c r="E3" s="16">
        <v>1</v>
      </c>
      <c r="F3" s="16">
        <v>1</v>
      </c>
      <c r="G3" s="20"/>
      <c r="H3" s="10"/>
      <c r="I3" s="6" t="s">
        <v>42</v>
      </c>
      <c r="J3" s="6">
        <f>SUM(F2:F29)</f>
        <v>20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23"/>
      <c r="B4" s="23"/>
      <c r="C4" s="23"/>
      <c r="D4" s="18" t="s">
        <v>51</v>
      </c>
      <c r="E4" s="18">
        <v>2</v>
      </c>
      <c r="F4" s="18">
        <v>1</v>
      </c>
      <c r="G4" s="20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24"/>
      <c r="B5" s="24"/>
      <c r="C5" s="24"/>
      <c r="D5" s="16" t="s">
        <v>77</v>
      </c>
      <c r="E5" s="24">
        <v>1</v>
      </c>
      <c r="F5" s="24">
        <v>7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 t="s">
        <v>88</v>
      </c>
      <c r="E6" s="23">
        <v>10</v>
      </c>
      <c r="F6" s="23">
        <v>10</v>
      </c>
      <c r="G6" s="20"/>
      <c r="H6" s="10"/>
      <c r="I6" s="6" t="s">
        <v>48</v>
      </c>
      <c r="J6" s="6">
        <f>SUM(J3,M4)</f>
        <v>24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8" sqref="D8"/>
    </sheetView>
  </sheetViews>
  <sheetFormatPr defaultColWidth="6.59765625" defaultRowHeight="15" customHeight="1" x14ac:dyDescent="0.2"/>
  <cols>
    <col min="1" max="1" width="24.59765625" style="35" customWidth="1"/>
    <col min="2" max="2" width="12.3984375" style="35" customWidth="1"/>
    <col min="3" max="3" width="10.09765625" style="35" customWidth="1"/>
    <col min="4" max="4" width="18.5" style="35" customWidth="1"/>
    <col min="5" max="5" width="13.3984375" style="35" customWidth="1"/>
    <col min="6" max="6" width="13.09765625" style="35" customWidth="1"/>
    <col min="7" max="8" width="6.59765625" style="35" customWidth="1"/>
    <col min="9" max="9" width="14.59765625" style="35" customWidth="1"/>
    <col min="10" max="10" width="9.8984375" style="35" customWidth="1"/>
    <col min="11" max="11" width="6.59765625" style="35" customWidth="1"/>
    <col min="12" max="12" width="14.59765625" style="35" customWidth="1"/>
    <col min="13" max="13" width="8" style="35" customWidth="1"/>
    <col min="14" max="256" width="6.59765625" style="35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78</v>
      </c>
      <c r="E2" s="14">
        <v>1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79</v>
      </c>
      <c r="E3" s="16">
        <v>2</v>
      </c>
      <c r="F3" s="16">
        <v>5</v>
      </c>
      <c r="G3" s="20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80</v>
      </c>
      <c r="E4" s="18">
        <v>1</v>
      </c>
      <c r="F4" s="23">
        <v>1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37" t="s">
        <v>87</v>
      </c>
      <c r="E5" s="24">
        <v>1</v>
      </c>
      <c r="F5" s="24">
        <v>1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defaultColWidth="6.59765625" defaultRowHeight="15" customHeight="1" x14ac:dyDescent="0.2"/>
  <cols>
    <col min="1" max="1" width="24.59765625" style="36" customWidth="1"/>
    <col min="2" max="2" width="12.3984375" style="36" customWidth="1"/>
    <col min="3" max="3" width="10.09765625" style="36" customWidth="1"/>
    <col min="4" max="4" width="19.69921875" style="36" customWidth="1"/>
    <col min="5" max="5" width="13.3984375" style="36" customWidth="1"/>
    <col min="6" max="6" width="13.09765625" style="36" customWidth="1"/>
    <col min="7" max="8" width="6.59765625" style="36" customWidth="1"/>
    <col min="9" max="9" width="14.59765625" style="36" customWidth="1"/>
    <col min="10" max="10" width="9.8984375" style="36" customWidth="1"/>
    <col min="11" max="11" width="6.59765625" style="36" customWidth="1"/>
    <col min="12" max="12" width="14.59765625" style="36" customWidth="1"/>
    <col min="13" max="13" width="8" style="36" customWidth="1"/>
    <col min="14" max="256" width="6.59765625" style="36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81</v>
      </c>
      <c r="E2" s="14">
        <v>2</v>
      </c>
      <c r="F2" s="14">
        <v>4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82</v>
      </c>
      <c r="E3" s="16">
        <v>10</v>
      </c>
      <c r="F3" s="16">
        <v>5</v>
      </c>
      <c r="G3" s="20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52</v>
      </c>
      <c r="E4" s="18">
        <v>2</v>
      </c>
      <c r="F4" s="18">
        <v>42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3" sqref="C3"/>
    </sheetView>
  </sheetViews>
  <sheetFormatPr defaultColWidth="6.59765625" defaultRowHeight="15" customHeight="1" x14ac:dyDescent="0.2"/>
  <cols>
    <col min="1" max="1" width="24.59765625" style="19" customWidth="1"/>
    <col min="2" max="2" width="12.3984375" style="19" customWidth="1"/>
    <col min="3" max="3" width="10.09765625" style="19" customWidth="1"/>
    <col min="4" max="4" width="24.59765625" style="19" customWidth="1"/>
    <col min="5" max="5" width="13.3984375" style="19" customWidth="1"/>
    <col min="6" max="6" width="13.09765625" style="19" customWidth="1"/>
    <col min="7" max="8" width="6.59765625" style="19" customWidth="1"/>
    <col min="9" max="9" width="14.59765625" style="19" customWidth="1"/>
    <col min="10" max="10" width="9.8984375" style="19" customWidth="1"/>
    <col min="11" max="11" width="6.59765625" style="19" customWidth="1"/>
    <col min="12" max="12" width="14.59765625" style="19" customWidth="1"/>
    <col min="13" max="13" width="8" style="19" customWidth="1"/>
    <col min="14" max="256" width="6.59765625" style="19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14" t="s">
        <v>37</v>
      </c>
      <c r="B2" s="14">
        <v>1</v>
      </c>
      <c r="C2" s="14">
        <v>1</v>
      </c>
      <c r="D2" s="14" t="s">
        <v>38</v>
      </c>
      <c r="E2" s="14">
        <v>1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16" t="s">
        <v>39</v>
      </c>
      <c r="B3" s="16">
        <v>0.5</v>
      </c>
      <c r="C3" s="16">
        <v>0.5</v>
      </c>
      <c r="D3" s="16" t="s">
        <v>40</v>
      </c>
      <c r="E3" s="16" t="s">
        <v>41</v>
      </c>
      <c r="F3" s="16">
        <v>1.5</v>
      </c>
      <c r="G3" s="20"/>
      <c r="H3" s="10"/>
      <c r="I3" s="6" t="s">
        <v>42</v>
      </c>
      <c r="J3" s="6">
        <f>SUM(F2:F29)</f>
        <v>44.75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23"/>
      <c r="B4" s="23"/>
      <c r="C4" s="23"/>
      <c r="D4" s="18" t="s">
        <v>44</v>
      </c>
      <c r="E4" s="18">
        <v>1</v>
      </c>
      <c r="F4" s="18">
        <v>2</v>
      </c>
      <c r="G4" s="20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24"/>
      <c r="B5" s="24"/>
      <c r="C5" s="24"/>
      <c r="D5" s="16" t="s">
        <v>46</v>
      </c>
      <c r="E5" s="16">
        <v>1</v>
      </c>
      <c r="F5" s="16">
        <v>4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18" t="s">
        <v>47</v>
      </c>
      <c r="E6" s="18">
        <v>1</v>
      </c>
      <c r="F6" s="18">
        <v>1</v>
      </c>
      <c r="G6" s="20"/>
      <c r="H6" s="10"/>
      <c r="I6" s="6" t="s">
        <v>48</v>
      </c>
      <c r="J6" s="6">
        <f>SUM(J3,M4)</f>
        <v>68.75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16" t="s">
        <v>49</v>
      </c>
      <c r="E7" s="16">
        <v>1</v>
      </c>
      <c r="F7" s="16">
        <v>0.25</v>
      </c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18" t="s">
        <v>50</v>
      </c>
      <c r="E8" s="18">
        <v>1</v>
      </c>
      <c r="F8" s="18">
        <v>2</v>
      </c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16" t="s">
        <v>51</v>
      </c>
      <c r="E9" s="16">
        <v>1</v>
      </c>
      <c r="F9" s="16">
        <v>1</v>
      </c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18" t="s">
        <v>52</v>
      </c>
      <c r="E10" s="18">
        <v>1</v>
      </c>
      <c r="F10" s="18">
        <v>27</v>
      </c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 t="s">
        <v>90</v>
      </c>
      <c r="E11" s="24">
        <v>1</v>
      </c>
      <c r="F11" s="24">
        <v>4</v>
      </c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25" customWidth="1"/>
    <col min="2" max="2" width="12.3984375" style="25" customWidth="1"/>
    <col min="3" max="3" width="10.09765625" style="25" customWidth="1"/>
    <col min="4" max="4" width="18.3984375" style="25" customWidth="1"/>
    <col min="5" max="5" width="13.3984375" style="25" customWidth="1"/>
    <col min="6" max="6" width="13.09765625" style="25" customWidth="1"/>
    <col min="7" max="8" width="6.59765625" style="25" customWidth="1"/>
    <col min="9" max="9" width="14.59765625" style="25" customWidth="1"/>
    <col min="10" max="10" width="15.3984375" style="25" customWidth="1"/>
    <col min="11" max="11" width="6.59765625" style="25" customWidth="1"/>
    <col min="12" max="12" width="14.59765625" style="25" customWidth="1"/>
    <col min="13" max="13" width="8" style="25" customWidth="1"/>
    <col min="14" max="256" width="6.59765625" style="25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53</v>
      </c>
      <c r="E2" s="14">
        <v>0.3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24" t="s">
        <v>83</v>
      </c>
      <c r="E3" s="24">
        <v>2</v>
      </c>
      <c r="F3" s="24">
        <v>2</v>
      </c>
      <c r="G3" s="20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23"/>
      <c r="E4" s="23"/>
      <c r="F4" s="23"/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27" sqref="E27"/>
    </sheetView>
  </sheetViews>
  <sheetFormatPr defaultColWidth="6.59765625" defaultRowHeight="15" customHeight="1" x14ac:dyDescent="0.2"/>
  <cols>
    <col min="1" max="1" width="24.59765625" style="27" customWidth="1"/>
    <col min="2" max="2" width="12.3984375" style="27" customWidth="1"/>
    <col min="3" max="3" width="10.09765625" style="27" customWidth="1"/>
    <col min="4" max="4" width="22.8984375" style="27" customWidth="1"/>
    <col min="5" max="5" width="13.3984375" style="27" customWidth="1"/>
    <col min="6" max="6" width="13.09765625" style="27" customWidth="1"/>
    <col min="7" max="8" width="6.59765625" style="27" customWidth="1"/>
    <col min="9" max="9" width="14.59765625" style="27" customWidth="1"/>
    <col min="10" max="10" width="9.8984375" style="27" customWidth="1"/>
    <col min="11" max="11" width="6.59765625" style="27" customWidth="1"/>
    <col min="12" max="12" width="14.59765625" style="27" customWidth="1"/>
    <col min="13" max="13" width="8" style="27" customWidth="1"/>
    <col min="14" max="256" width="6.59765625" style="27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B2" s="26">
        <v>0</v>
      </c>
      <c r="C2" s="26"/>
      <c r="D2" s="14" t="s">
        <v>54</v>
      </c>
      <c r="E2" s="14">
        <v>1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55</v>
      </c>
      <c r="E3" s="16">
        <v>1</v>
      </c>
      <c r="F3" s="16">
        <v>3</v>
      </c>
      <c r="G3" s="20"/>
      <c r="H3" s="10"/>
      <c r="I3" s="6" t="s">
        <v>42</v>
      </c>
      <c r="J3" s="6">
        <f>SUM(F2:F29)</f>
        <v>45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56</v>
      </c>
      <c r="E4" s="18">
        <v>0</v>
      </c>
      <c r="F4" s="18">
        <v>3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94</v>
      </c>
      <c r="E5" s="16">
        <v>0</v>
      </c>
      <c r="F5" s="16">
        <v>20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18" t="s">
        <v>57</v>
      </c>
      <c r="E6" s="23">
        <v>1</v>
      </c>
      <c r="F6" s="23">
        <v>5</v>
      </c>
      <c r="G6" s="20"/>
      <c r="H6" s="10"/>
      <c r="I6" s="6" t="s">
        <v>48</v>
      </c>
      <c r="J6" s="6">
        <f>SUM(J3,M4)</f>
        <v>45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37" t="s">
        <v>84</v>
      </c>
      <c r="E7" s="24">
        <v>12</v>
      </c>
      <c r="F7" s="24">
        <v>12</v>
      </c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G15" sqref="G15"/>
    </sheetView>
  </sheetViews>
  <sheetFormatPr defaultColWidth="6.59765625" defaultRowHeight="15" customHeight="1" x14ac:dyDescent="0.2"/>
  <cols>
    <col min="1" max="1" width="24.59765625" style="28" customWidth="1"/>
    <col min="2" max="2" width="12.3984375" style="28" customWidth="1"/>
    <col min="3" max="3" width="10.09765625" style="28" customWidth="1"/>
    <col min="4" max="4" width="17.59765625" style="28" customWidth="1"/>
    <col min="5" max="5" width="13.3984375" style="28" customWidth="1"/>
    <col min="6" max="6" width="13.09765625" style="28" customWidth="1"/>
    <col min="7" max="8" width="6.59765625" style="28" customWidth="1"/>
    <col min="9" max="9" width="14.59765625" style="28" customWidth="1"/>
    <col min="10" max="10" width="9.8984375" style="28" customWidth="1"/>
    <col min="11" max="11" width="6.59765625" style="28" customWidth="1"/>
    <col min="12" max="12" width="14.59765625" style="28" customWidth="1"/>
    <col min="13" max="13" width="8" style="28" customWidth="1"/>
    <col min="14" max="256" width="6.59765625" style="28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58</v>
      </c>
      <c r="E2" s="14">
        <v>0.5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59</v>
      </c>
      <c r="E3" s="16">
        <v>2</v>
      </c>
      <c r="F3" s="16">
        <v>2</v>
      </c>
      <c r="G3" s="20"/>
      <c r="H3" s="10"/>
      <c r="I3" s="6" t="s">
        <v>42</v>
      </c>
      <c r="J3" s="6">
        <f>SUM(F2:F29)</f>
        <v>42.25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60</v>
      </c>
      <c r="E4" s="18">
        <v>2</v>
      </c>
      <c r="F4" s="18">
        <v>2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61</v>
      </c>
      <c r="E5" s="16">
        <v>1</v>
      </c>
      <c r="F5" s="16">
        <v>1.25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37" t="s">
        <v>84</v>
      </c>
      <c r="E6" s="24">
        <v>12</v>
      </c>
      <c r="F6" s="24">
        <v>15</v>
      </c>
      <c r="G6" s="20"/>
      <c r="H6" s="10"/>
      <c r="I6" s="6" t="s">
        <v>48</v>
      </c>
      <c r="J6" s="6">
        <f>SUM(J3,M4)</f>
        <v>42.25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16" t="s">
        <v>94</v>
      </c>
      <c r="E7" s="16">
        <v>0</v>
      </c>
      <c r="F7" s="16">
        <v>20</v>
      </c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12" sqref="D12"/>
    </sheetView>
  </sheetViews>
  <sheetFormatPr defaultColWidth="6.59765625" defaultRowHeight="15" customHeight="1" x14ac:dyDescent="0.2"/>
  <cols>
    <col min="1" max="1" width="24.59765625" style="29" customWidth="1"/>
    <col min="2" max="2" width="12.3984375" style="29" customWidth="1"/>
    <col min="3" max="3" width="10.09765625" style="29" customWidth="1"/>
    <col min="4" max="4" width="18.3984375" style="29" customWidth="1"/>
    <col min="5" max="5" width="13.3984375" style="29" customWidth="1"/>
    <col min="6" max="6" width="13.09765625" style="29" customWidth="1"/>
    <col min="7" max="8" width="6.59765625" style="29" customWidth="1"/>
    <col min="9" max="10" width="14.59765625" style="29" customWidth="1"/>
    <col min="11" max="11" width="6.59765625" style="29" customWidth="1"/>
    <col min="12" max="12" width="14.59765625" style="29" customWidth="1"/>
    <col min="13" max="13" width="8" style="29" customWidth="1"/>
    <col min="14" max="256" width="6.59765625" style="29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62</v>
      </c>
      <c r="E2" s="14">
        <v>1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63</v>
      </c>
      <c r="E3" s="16">
        <v>1</v>
      </c>
      <c r="F3" s="16">
        <v>1</v>
      </c>
      <c r="G3" s="20"/>
      <c r="H3" s="10"/>
      <c r="I3" s="6" t="s">
        <v>42</v>
      </c>
      <c r="J3" s="6">
        <f>SUM(F2:F29)</f>
        <v>58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64</v>
      </c>
      <c r="E4" s="18">
        <v>10</v>
      </c>
      <c r="F4" s="18">
        <v>48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51</v>
      </c>
      <c r="E5" s="16">
        <v>3</v>
      </c>
      <c r="F5" s="16">
        <v>2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 t="s">
        <v>93</v>
      </c>
      <c r="E6" s="23">
        <v>2</v>
      </c>
      <c r="F6" s="23">
        <v>5</v>
      </c>
      <c r="G6" s="20"/>
      <c r="H6" s="10"/>
      <c r="I6" s="6" t="s">
        <v>48</v>
      </c>
      <c r="J6" s="6">
        <f>SUM(J3,M4)</f>
        <v>58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K9" sqref="K9"/>
    </sheetView>
  </sheetViews>
  <sheetFormatPr defaultColWidth="6.59765625" defaultRowHeight="15" customHeight="1" x14ac:dyDescent="0.2"/>
  <cols>
    <col min="1" max="1" width="24.59765625" style="30" customWidth="1"/>
    <col min="2" max="2" width="12.3984375" style="30" customWidth="1"/>
    <col min="3" max="3" width="10.09765625" style="30" customWidth="1"/>
    <col min="4" max="4" width="19.3984375" style="30" customWidth="1"/>
    <col min="5" max="5" width="13.3984375" style="30" customWidth="1"/>
    <col min="6" max="6" width="13.09765625" style="30" customWidth="1"/>
    <col min="7" max="8" width="6.59765625" style="30" customWidth="1"/>
    <col min="9" max="10" width="14.59765625" style="30" customWidth="1"/>
    <col min="11" max="11" width="6.59765625" style="30" customWidth="1"/>
    <col min="12" max="12" width="14.59765625" style="30" customWidth="1"/>
    <col min="13" max="13" width="8" style="30" customWidth="1"/>
    <col min="14" max="256" width="6.59765625" style="30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14" t="s">
        <v>65</v>
      </c>
      <c r="B2" s="14">
        <v>1</v>
      </c>
      <c r="C2" s="14">
        <v>0</v>
      </c>
      <c r="D2" s="14" t="s">
        <v>51</v>
      </c>
      <c r="E2" s="14">
        <v>3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24" t="s">
        <v>89</v>
      </c>
      <c r="E3" s="24">
        <v>9</v>
      </c>
      <c r="F3" s="24">
        <v>9</v>
      </c>
      <c r="G3" s="20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23"/>
      <c r="E4" s="23"/>
      <c r="F4" s="23"/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11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9" sqref="F9"/>
    </sheetView>
  </sheetViews>
  <sheetFormatPr defaultColWidth="6.59765625" defaultRowHeight="15" customHeight="1" x14ac:dyDescent="0.2"/>
  <cols>
    <col min="1" max="1" width="24.59765625" style="31" customWidth="1"/>
    <col min="2" max="2" width="12.3984375" style="31" customWidth="1"/>
    <col min="3" max="3" width="10.09765625" style="31" customWidth="1"/>
    <col min="4" max="4" width="21.3984375" style="31" customWidth="1"/>
    <col min="5" max="5" width="13.3984375" style="31" customWidth="1"/>
    <col min="6" max="6" width="13.09765625" style="31" customWidth="1"/>
    <col min="7" max="8" width="6.59765625" style="31" customWidth="1"/>
    <col min="9" max="9" width="14.59765625" style="31" customWidth="1"/>
    <col min="10" max="10" width="9.8984375" style="31" customWidth="1"/>
    <col min="11" max="11" width="6.59765625" style="31" customWidth="1"/>
    <col min="12" max="12" width="14.59765625" style="31" customWidth="1"/>
    <col min="13" max="13" width="8" style="31" customWidth="1"/>
    <col min="14" max="256" width="6.59765625" style="31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51</v>
      </c>
      <c r="E2" s="14">
        <v>2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66</v>
      </c>
      <c r="E3" s="16">
        <v>0.5</v>
      </c>
      <c r="F3" s="16">
        <v>0.5</v>
      </c>
      <c r="G3" s="20"/>
      <c r="H3" s="10"/>
      <c r="I3" s="6" t="s">
        <v>42</v>
      </c>
      <c r="J3" s="6">
        <f>SUM(F2:F29)</f>
        <v>10.5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67</v>
      </c>
      <c r="E4" s="23">
        <v>1</v>
      </c>
      <c r="F4" s="23">
        <v>3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37" t="s">
        <v>85</v>
      </c>
      <c r="E5" s="24">
        <v>1</v>
      </c>
      <c r="F5" s="24">
        <v>2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 t="s">
        <v>95</v>
      </c>
      <c r="E6" s="23">
        <v>4</v>
      </c>
      <c r="F6" s="23">
        <v>4</v>
      </c>
      <c r="G6" s="20"/>
      <c r="H6" s="10"/>
      <c r="I6" s="6" t="s">
        <v>48</v>
      </c>
      <c r="J6" s="6">
        <f>SUM(J3,M4)</f>
        <v>10.5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F9" sqref="F9"/>
    </sheetView>
  </sheetViews>
  <sheetFormatPr defaultColWidth="6.59765625" defaultRowHeight="15" customHeight="1" x14ac:dyDescent="0.2"/>
  <cols>
    <col min="1" max="1" width="24.59765625" style="32" customWidth="1"/>
    <col min="2" max="2" width="12.3984375" style="32" customWidth="1"/>
    <col min="3" max="3" width="10.09765625" style="32" customWidth="1"/>
    <col min="4" max="4" width="22" style="32" customWidth="1"/>
    <col min="5" max="5" width="13.3984375" style="32" customWidth="1"/>
    <col min="6" max="6" width="13.09765625" style="32" customWidth="1"/>
    <col min="7" max="8" width="6.59765625" style="32" customWidth="1"/>
    <col min="9" max="9" width="14.59765625" style="32" customWidth="1"/>
    <col min="10" max="10" width="9.8984375" style="32" customWidth="1"/>
    <col min="11" max="11" width="6.59765625" style="32" customWidth="1"/>
    <col min="12" max="12" width="14.59765625" style="32" customWidth="1"/>
    <col min="13" max="13" width="8" style="32" customWidth="1"/>
    <col min="14" max="256" width="6.59765625" style="32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68</v>
      </c>
      <c r="E2" s="14">
        <v>1</v>
      </c>
      <c r="F2" s="14">
        <v>3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69</v>
      </c>
      <c r="E3" s="16">
        <v>3</v>
      </c>
      <c r="F3" s="16">
        <v>2</v>
      </c>
      <c r="G3" s="20"/>
      <c r="H3" s="10"/>
      <c r="I3" s="6" t="s">
        <v>42</v>
      </c>
      <c r="J3" s="6">
        <f>SUM(F2:F29)</f>
        <v>36.5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70</v>
      </c>
      <c r="E4" s="18">
        <v>0.1</v>
      </c>
      <c r="F4" s="18">
        <v>0.5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71</v>
      </c>
      <c r="E5" s="24">
        <v>1</v>
      </c>
      <c r="F5" s="24">
        <v>1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38" t="s">
        <v>86</v>
      </c>
      <c r="E6" s="23">
        <v>5</v>
      </c>
      <c r="F6" s="23">
        <v>30</v>
      </c>
      <c r="G6" s="20"/>
      <c r="H6" s="10"/>
      <c r="I6" s="6" t="s">
        <v>48</v>
      </c>
      <c r="J6" s="6">
        <f>SUM(J3,M4)</f>
        <v>36.5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</cp:lastModifiedBy>
  <dcterms:modified xsi:type="dcterms:W3CDTF">2015-02-12T21:38:27Z</dcterms:modified>
</cp:coreProperties>
</file>