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A976AD4-2187-41A2-97B0-E9232FFAE5EB}" xr6:coauthVersionLast="45" xr6:coauthVersionMax="45" xr10:uidLastSave="{00000000-0000-0000-0000-000000000000}"/>
  <bookViews>
    <workbookView xWindow="20" yWindow="740" windowWidth="15980" windowHeight="1152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3" i="11" l="1"/>
  <c r="E142" i="11"/>
  <c r="D34" i="10"/>
  <c r="E34" i="10"/>
  <c r="F34" i="10"/>
  <c r="G34" i="10"/>
  <c r="H34" i="10"/>
  <c r="I34" i="10"/>
  <c r="J34" i="10"/>
  <c r="K34" i="10"/>
  <c r="L34" i="10"/>
  <c r="M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C34" i="10"/>
  <c r="D33" i="10"/>
  <c r="E33" i="10"/>
  <c r="F33" i="10"/>
  <c r="G33" i="10"/>
  <c r="H33" i="10"/>
  <c r="I33" i="10"/>
  <c r="J33" i="10"/>
  <c r="K33" i="10"/>
  <c r="L33" i="10"/>
  <c r="M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C33" i="10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B9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K27" i="10"/>
  <c r="L27" i="10"/>
  <c r="M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J27" i="10"/>
  <c r="I27" i="10"/>
  <c r="C32" i="10"/>
  <c r="B7" i="9"/>
  <c r="E141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" i="10"/>
  <c r="D3" i="10" l="1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S3" i="8" l="1"/>
  <c r="R3" i="8" l="1"/>
  <c r="E29" i="4" l="1"/>
  <c r="F29" i="4"/>
  <c r="G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O27" i="10" l="1"/>
  <c r="N27" i="10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D7" i="9" s="1"/>
  <c r="E3" i="9"/>
  <c r="E7" i="9" s="1"/>
  <c r="F3" i="9"/>
  <c r="F7" i="9" s="1"/>
  <c r="G3" i="9"/>
  <c r="G7" i="9" s="1"/>
  <c r="H3" i="9"/>
  <c r="H7" i="9" s="1"/>
  <c r="I3" i="9"/>
  <c r="I7" i="9" s="1"/>
  <c r="J3" i="9"/>
  <c r="J7" i="9" s="1"/>
  <c r="K3" i="9"/>
  <c r="K7" i="9" s="1"/>
  <c r="L3" i="9"/>
  <c r="L7" i="9" s="1"/>
  <c r="M3" i="9"/>
  <c r="M7" i="9" s="1"/>
  <c r="N3" i="9"/>
  <c r="N7" i="9" s="1"/>
  <c r="O3" i="9"/>
  <c r="O7" i="9" s="1"/>
  <c r="P3" i="9"/>
  <c r="P7" i="9" s="1"/>
  <c r="Q3" i="9"/>
  <c r="Q7" i="9" s="1"/>
  <c r="R3" i="9"/>
  <c r="R7" i="9" s="1"/>
  <c r="S3" i="9"/>
  <c r="S7" i="9" s="1"/>
  <c r="T3" i="9"/>
  <c r="T7" i="9" s="1"/>
  <c r="U3" i="9"/>
  <c r="U7" i="9" s="1"/>
  <c r="V3" i="9"/>
  <c r="V7" i="9" s="1"/>
  <c r="W3" i="9"/>
  <c r="W7" i="9" s="1"/>
  <c r="X3" i="9"/>
  <c r="X7" i="9" s="1"/>
  <c r="Y3" i="9"/>
  <c r="Z3" i="9"/>
  <c r="AA3" i="9"/>
  <c r="AA7" i="9" s="1"/>
  <c r="AB3" i="9"/>
  <c r="AB7" i="9" s="1"/>
  <c r="AC3" i="9"/>
  <c r="AC7" i="9" s="1"/>
  <c r="AD3" i="9"/>
  <c r="AD7" i="9" s="1"/>
  <c r="AE3" i="9"/>
  <c r="AE7" i="9" s="1"/>
  <c r="AF3" i="9"/>
  <c r="AF7" i="9" s="1"/>
  <c r="AG3" i="9"/>
  <c r="AG7" i="9" s="1"/>
  <c r="AH3" i="9"/>
  <c r="AH7" i="9" s="1"/>
  <c r="AI3" i="9"/>
  <c r="AI7" i="9" s="1"/>
  <c r="AJ3" i="9"/>
  <c r="AJ7" i="9" s="1"/>
  <c r="AK3" i="9"/>
  <c r="AK7" i="9" s="1"/>
  <c r="AL3" i="9"/>
  <c r="AL7" i="9" s="1"/>
  <c r="AM3" i="9"/>
  <c r="AM7" i="9" s="1"/>
  <c r="AN3" i="9"/>
  <c r="AN7" i="9" s="1"/>
  <c r="AO3" i="9"/>
  <c r="AO7" i="9" s="1"/>
  <c r="AP3" i="9"/>
  <c r="AP7" i="9" s="1"/>
  <c r="AQ3" i="9"/>
  <c r="AQ7" i="9" s="1"/>
  <c r="AR3" i="9"/>
  <c r="AR7" i="9" s="1"/>
  <c r="AS3" i="9"/>
  <c r="AS7" i="9" s="1"/>
  <c r="AT3" i="9"/>
  <c r="AT7" i="9" s="1"/>
  <c r="AU3" i="9"/>
  <c r="AU7" i="9" s="1"/>
  <c r="AV3" i="9"/>
  <c r="AV7" i="9" s="1"/>
  <c r="AW3" i="9"/>
  <c r="AW7" i="9" s="1"/>
  <c r="AX3" i="9"/>
  <c r="AX7" i="9" s="1"/>
  <c r="AY3" i="9"/>
  <c r="AY7" i="9" s="1"/>
  <c r="AZ3" i="9"/>
  <c r="AZ7" i="9" s="1"/>
  <c r="BA3" i="9"/>
  <c r="BA7" i="9" s="1"/>
  <c r="BB3" i="9"/>
  <c r="BB7" i="9" s="1"/>
  <c r="BC3" i="9"/>
  <c r="BC7" i="9" s="1"/>
  <c r="BD3" i="9"/>
  <c r="BD7" i="9" s="1"/>
  <c r="BE3" i="9"/>
  <c r="BE7" i="9" s="1"/>
  <c r="BF3" i="9"/>
  <c r="BF7" i="9" s="1"/>
  <c r="BG3" i="9"/>
  <c r="BG7" i="9" s="1"/>
  <c r="BH3" i="9"/>
  <c r="BH7" i="9" s="1"/>
  <c r="BI3" i="9"/>
  <c r="BI7" i="9" s="1"/>
  <c r="BJ3" i="9"/>
  <c r="BJ7" i="9" s="1"/>
  <c r="BK3" i="9"/>
  <c r="BK7" i="9" s="1"/>
  <c r="BL3" i="9"/>
  <c r="BL7" i="9" s="1"/>
  <c r="BM3" i="9"/>
  <c r="BM7" i="9" s="1"/>
  <c r="BN3" i="9"/>
  <c r="BN7" i="9" s="1"/>
  <c r="BO3" i="9"/>
  <c r="BO7" i="9" s="1"/>
  <c r="BP3" i="9"/>
  <c r="BP7" i="9" s="1"/>
  <c r="BQ3" i="9"/>
  <c r="BQ7" i="9" s="1"/>
  <c r="BR3" i="9"/>
  <c r="BR7" i="9" s="1"/>
  <c r="BS3" i="9"/>
  <c r="BS7" i="9" s="1"/>
  <c r="BT3" i="9"/>
  <c r="BT7" i="9" s="1"/>
  <c r="BU3" i="9"/>
  <c r="BU7" i="9" s="1"/>
  <c r="BV3" i="9"/>
  <c r="BV7" i="9" s="1"/>
  <c r="BW3" i="9"/>
  <c r="BW7" i="9" s="1"/>
  <c r="BX3" i="9"/>
  <c r="BX7" i="9" s="1"/>
  <c r="BY3" i="9"/>
  <c r="BY7" i="9" s="1"/>
  <c r="BZ3" i="9"/>
  <c r="BZ7" i="9" s="1"/>
  <c r="CA3" i="9"/>
  <c r="CA7" i="9" s="1"/>
  <c r="CB3" i="9"/>
  <c r="CB7" i="9" s="1"/>
  <c r="CC3" i="9"/>
  <c r="CC7" i="9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F28" i="10"/>
  <c r="G28" i="10"/>
  <c r="H28" i="10"/>
  <c r="I28" i="10"/>
  <c r="I32" i="10" s="1"/>
  <c r="J28" i="10"/>
  <c r="J32" i="10" s="1"/>
  <c r="K28" i="10"/>
  <c r="K32" i="10" s="1"/>
  <c r="L28" i="10"/>
  <c r="L32" i="10" s="1"/>
  <c r="M28" i="10"/>
  <c r="M32" i="10" s="1"/>
  <c r="N28" i="10"/>
  <c r="O28" i="10"/>
  <c r="P28" i="10"/>
  <c r="P32" i="10" s="1"/>
  <c r="Q28" i="10"/>
  <c r="Q32" i="10" s="1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29" i="10"/>
  <c r="D30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Z7" i="9" l="1"/>
  <c r="Z9" i="9"/>
  <c r="Z8" i="9"/>
  <c r="Y7" i="9"/>
  <c r="Y9" i="9"/>
  <c r="Y8" i="9"/>
  <c r="N32" i="10"/>
  <c r="N34" i="10"/>
  <c r="N33" i="10"/>
  <c r="O32" i="10"/>
  <c r="O33" i="10"/>
  <c r="O34" i="10"/>
  <c r="C7" i="9"/>
  <c r="R32" i="10"/>
  <c r="Q3" i="8"/>
  <c r="S32" i="10" l="1"/>
  <c r="H136" i="7"/>
  <c r="D29" i="4"/>
  <c r="T32" i="10" l="1"/>
  <c r="E28" i="10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I141" i="11" l="1"/>
  <c r="I143" i="11"/>
  <c r="I142" i="11"/>
  <c r="U32" i="10"/>
  <c r="G136" i="1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C29" i="4"/>
  <c r="D28" i="10" s="1"/>
  <c r="BS141" i="11" l="1"/>
  <c r="BS143" i="11"/>
  <c r="BS142" i="11"/>
  <c r="BK141" i="11"/>
  <c r="BK143" i="11"/>
  <c r="BK142" i="11"/>
  <c r="H141" i="11"/>
  <c r="H143" i="11"/>
  <c r="H142" i="11"/>
  <c r="BQ141" i="11"/>
  <c r="BQ143" i="11"/>
  <c r="BQ142" i="11"/>
  <c r="BM141" i="11"/>
  <c r="BM143" i="11"/>
  <c r="BM142" i="11"/>
  <c r="BI141" i="11"/>
  <c r="BI143" i="11"/>
  <c r="BI142" i="11"/>
  <c r="BE141" i="11"/>
  <c r="BE143" i="11"/>
  <c r="BE142" i="11"/>
  <c r="BA141" i="11"/>
  <c r="BA143" i="11"/>
  <c r="BA142" i="11"/>
  <c r="AW141" i="11"/>
  <c r="AW143" i="11"/>
  <c r="AW142" i="11"/>
  <c r="AS141" i="11"/>
  <c r="AS143" i="11"/>
  <c r="AS142" i="11"/>
  <c r="AO141" i="11"/>
  <c r="AO143" i="11"/>
  <c r="AO142" i="11"/>
  <c r="AK141" i="11"/>
  <c r="AK143" i="11"/>
  <c r="AK142" i="11"/>
  <c r="AG141" i="11"/>
  <c r="AG143" i="11"/>
  <c r="AG142" i="11"/>
  <c r="AC141" i="11"/>
  <c r="AC143" i="11"/>
  <c r="AC142" i="11"/>
  <c r="Y141" i="11"/>
  <c r="Y143" i="11"/>
  <c r="Y142" i="11"/>
  <c r="U141" i="11"/>
  <c r="U143" i="11"/>
  <c r="U142" i="11"/>
  <c r="Q141" i="11"/>
  <c r="Q143" i="11"/>
  <c r="Q142" i="11"/>
  <c r="M141" i="11"/>
  <c r="M143" i="11"/>
  <c r="M142" i="11"/>
  <c r="F141" i="11"/>
  <c r="F143" i="11"/>
  <c r="F142" i="11"/>
  <c r="BR141" i="11"/>
  <c r="BR143" i="11"/>
  <c r="BR142" i="11"/>
  <c r="BN141" i="11"/>
  <c r="BN143" i="11"/>
  <c r="BN142" i="11"/>
  <c r="BJ141" i="11"/>
  <c r="BJ143" i="11"/>
  <c r="BJ142" i="11"/>
  <c r="BF141" i="11"/>
  <c r="BF143" i="11"/>
  <c r="BF142" i="11"/>
  <c r="BB141" i="11"/>
  <c r="BB143" i="11"/>
  <c r="BB142" i="11"/>
  <c r="AX141" i="11"/>
  <c r="AX143" i="11"/>
  <c r="AX142" i="11"/>
  <c r="AT141" i="11"/>
  <c r="AT143" i="11"/>
  <c r="AT142" i="11"/>
  <c r="AP141" i="11"/>
  <c r="AP143" i="11"/>
  <c r="AP142" i="11"/>
  <c r="AL141" i="11"/>
  <c r="AL143" i="11"/>
  <c r="AL142" i="11"/>
  <c r="AH141" i="11"/>
  <c r="AH143" i="11"/>
  <c r="AH142" i="11"/>
  <c r="AD141" i="11"/>
  <c r="AD143" i="11"/>
  <c r="AD142" i="11"/>
  <c r="Z141" i="11"/>
  <c r="Z143" i="11"/>
  <c r="Z142" i="11"/>
  <c r="V141" i="11"/>
  <c r="V143" i="11"/>
  <c r="V142" i="11"/>
  <c r="R141" i="11"/>
  <c r="R142" i="11"/>
  <c r="R143" i="11"/>
  <c r="N141" i="11"/>
  <c r="N143" i="11"/>
  <c r="N142" i="11"/>
  <c r="J141" i="11"/>
  <c r="J143" i="11"/>
  <c r="J142" i="11"/>
  <c r="BO141" i="11"/>
  <c r="BO143" i="11"/>
  <c r="BO142" i="11"/>
  <c r="BG141" i="11"/>
  <c r="BG143" i="11"/>
  <c r="BG142" i="11"/>
  <c r="BC141" i="11"/>
  <c r="BC143" i="11"/>
  <c r="BC142" i="11"/>
  <c r="AY141" i="11"/>
  <c r="AY143" i="11"/>
  <c r="AY142" i="11"/>
  <c r="AU141" i="11"/>
  <c r="AU143" i="11"/>
  <c r="AU142" i="11"/>
  <c r="AQ141" i="11"/>
  <c r="AQ143" i="11"/>
  <c r="AQ142" i="11"/>
  <c r="AM141" i="11"/>
  <c r="AM143" i="11"/>
  <c r="AM142" i="11"/>
  <c r="AI141" i="11"/>
  <c r="AI143" i="11"/>
  <c r="AI142" i="11"/>
  <c r="AE141" i="11"/>
  <c r="AE143" i="11"/>
  <c r="AE142" i="11"/>
  <c r="AA141" i="11"/>
  <c r="AA143" i="11"/>
  <c r="AA142" i="11"/>
  <c r="W141" i="11"/>
  <c r="W143" i="11"/>
  <c r="W142" i="11"/>
  <c r="S141" i="11"/>
  <c r="S143" i="11"/>
  <c r="S142" i="11"/>
  <c r="O141" i="11"/>
  <c r="O143" i="11"/>
  <c r="O142" i="11"/>
  <c r="K141" i="11"/>
  <c r="K143" i="11"/>
  <c r="K142" i="11"/>
  <c r="BT141" i="11"/>
  <c r="BT143" i="11"/>
  <c r="BT142" i="11"/>
  <c r="BP141" i="11"/>
  <c r="BP143" i="11"/>
  <c r="BP142" i="11"/>
  <c r="BL141" i="11"/>
  <c r="BL143" i="11"/>
  <c r="BL142" i="11"/>
  <c r="BH141" i="11"/>
  <c r="BH143" i="11"/>
  <c r="BH142" i="11"/>
  <c r="BD141" i="11"/>
  <c r="BD143" i="11"/>
  <c r="BD142" i="11"/>
  <c r="AZ141" i="11"/>
  <c r="AZ143" i="11"/>
  <c r="AZ142" i="11"/>
  <c r="AV141" i="11"/>
  <c r="AV143" i="11"/>
  <c r="AV142" i="11"/>
  <c r="AR141" i="11"/>
  <c r="AR143" i="11"/>
  <c r="AR142" i="11"/>
  <c r="AN141" i="11"/>
  <c r="AN143" i="11"/>
  <c r="AN142" i="11"/>
  <c r="AJ141" i="11"/>
  <c r="AJ143" i="11"/>
  <c r="AJ142" i="11"/>
  <c r="AF141" i="11"/>
  <c r="AF143" i="11"/>
  <c r="AF142" i="11"/>
  <c r="AB141" i="11"/>
  <c r="AB143" i="11"/>
  <c r="AB142" i="11"/>
  <c r="X141" i="11"/>
  <c r="X143" i="11"/>
  <c r="X142" i="11"/>
  <c r="T141" i="11"/>
  <c r="T143" i="11"/>
  <c r="T142" i="11"/>
  <c r="P141" i="11"/>
  <c r="P143" i="11"/>
  <c r="P142" i="11"/>
  <c r="L141" i="11"/>
  <c r="L143" i="11"/>
  <c r="L142" i="11"/>
  <c r="G141" i="11"/>
  <c r="G143" i="11"/>
  <c r="G142" i="11"/>
  <c r="V32" i="10"/>
  <c r="W32" i="10" l="1"/>
  <c r="X32" i="10" l="1"/>
  <c r="Y32" i="10" l="1"/>
  <c r="Z32" i="10" l="1"/>
  <c r="AA32" i="10" l="1"/>
  <c r="AB32" i="10" l="1"/>
  <c r="AC32" i="10" l="1"/>
  <c r="AD32" i="10" l="1"/>
  <c r="AE32" i="10" l="1"/>
  <c r="AF32" i="10" l="1"/>
  <c r="AG32" i="10" l="1"/>
  <c r="AH32" i="10" l="1"/>
  <c r="AI32" i="10" l="1"/>
  <c r="AJ32" i="10" l="1"/>
  <c r="AK32" i="10" l="1"/>
  <c r="AL32" i="10" l="1"/>
  <c r="AM32" i="10" l="1"/>
  <c r="AN32" i="10" l="1"/>
  <c r="AO32" i="10" l="1"/>
  <c r="AP32" i="10" l="1"/>
  <c r="AQ32" i="10" l="1"/>
  <c r="AR32" i="10" l="1"/>
  <c r="AS32" i="10" l="1"/>
  <c r="AT32" i="10" l="1"/>
  <c r="AU32" i="10" l="1"/>
  <c r="AV32" i="10" l="1"/>
  <c r="AW32" i="10" l="1"/>
  <c r="AX32" i="10" l="1"/>
  <c r="AY32" i="10" l="1"/>
  <c r="AZ32" i="10" l="1"/>
  <c r="BA32" i="10" l="1"/>
  <c r="BB32" i="10" l="1"/>
  <c r="BC32" i="10" l="1"/>
  <c r="BD32" i="10" l="1"/>
  <c r="BE32" i="10" l="1"/>
  <c r="BF32" i="10" l="1"/>
  <c r="BG32" i="10" l="1"/>
  <c r="BH32" i="10" l="1"/>
  <c r="BI32" i="10" l="1"/>
  <c r="BJ32" i="10" l="1"/>
  <c r="BK32" i="10" l="1"/>
  <c r="BL32" i="10" l="1"/>
  <c r="BM32" i="10" l="1"/>
  <c r="BN32" i="10" l="1"/>
  <c r="BO32" i="10" l="1"/>
  <c r="BP32" i="10" l="1"/>
  <c r="BQ32" i="10"/>
</calcChain>
</file>

<file path=xl/sharedStrings.xml><?xml version="1.0" encoding="utf-8"?>
<sst xmlns="http://schemas.openxmlformats.org/spreadsheetml/2006/main" count="850" uniqueCount="273">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</sst>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Q26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>
      <calculatedColumnFormula>MAX(0, (dc!C2-dc!B2))</calculatedColumnFormula>
    </tableColumn>
    <tableColumn id="5" xr3:uid="{134F3BEB-EF85-446C-867F-A90E68BD0D3A}" name="15-Mar" dataDxfId="149">
      <calculatedColumnFormula>MAX(0, (dc!D2-dc!C2))</calculatedColumnFormula>
    </tableColumn>
    <tableColumn id="6" xr3:uid="{0835E06F-45A7-4BC5-BB6C-2B382962C144}" name="16-Mar" dataDxfId="148">
      <calculatedColumnFormula>MAX(0, (dc!E2-dc!D2))</calculatedColumnFormula>
    </tableColumn>
    <tableColumn id="11" xr3:uid="{1DBB76C8-C464-4DE0-A041-BA8E60E30050}" name="17-Mar" dataDxfId="147">
      <calculatedColumnFormula>MAX(0, (dc!F2-dc!E2))</calculatedColumnFormula>
    </tableColumn>
    <tableColumn id="12" xr3:uid="{862C44EA-A653-4833-B3DD-B1F758E46328}" name="18-Mar" dataDxfId="146">
      <calculatedColumnFormula>MAX(0, (dc!G2-dc!F2))</calculatedColumnFormula>
    </tableColumn>
    <tableColumn id="13" xr3:uid="{6309EDBF-F1BB-43AB-90DF-0EAA9B06240A}" name="19-Mar" dataDxfId="145">
      <calculatedColumnFormula>MAX(0, (dc!H2-dc!G2))</calculatedColumnFormula>
    </tableColumn>
    <tableColumn id="14" xr3:uid="{8AF432DE-4F3E-404B-9E60-928CF438D6A3}" name="20-Mar" dataDxfId="144">
      <calculatedColumnFormula>MAX(0, (dc!I2-dc!H2))</calculatedColumnFormula>
    </tableColumn>
    <tableColumn id="7" xr3:uid="{3C7A212A-F35E-4E4F-BDC6-0ADE4EAD793E}" name="21-Mar" dataDxfId="143">
      <calculatedColumnFormula>MAX(0, (dc!J2-dc!I2))</calculatedColumnFormula>
    </tableColumn>
    <tableColumn id="8" xr3:uid="{EEA313A8-050D-4BF0-B776-1E68081EB3A5}" name="22-Mar" dataDxfId="142">
      <calculatedColumnFormula>MAX(0, (dc!K2-dc!J2))</calculatedColumnFormula>
    </tableColumn>
    <tableColumn id="9" xr3:uid="{BEEC74F4-4974-4A44-A664-DF3B29FF3DFE}" name="23-Mar" dataDxfId="141">
      <calculatedColumnFormula>MAX(0, (dc!L2-dc!K2))</calculatedColumnFormula>
    </tableColumn>
    <tableColumn id="15" xr3:uid="{D8EDB7DF-37E1-4140-9A62-FF01D663B89D}" name="24-Mar" dataDxfId="140">
      <calculatedColumnFormula>MAX(0, (dc!M2-dc!L2))</calculatedColumnFormula>
    </tableColumn>
    <tableColumn id="10" xr3:uid="{4FF94742-1783-4ED2-8BA7-661ECE7030B3}" name="25-Mar" dataDxfId="139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Q25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MAX(0,(md!D2-md!C2))</calculatedColumnFormula>
    </tableColumn>
    <tableColumn id="69" xr3:uid="{CF1FAAB0-7ED6-4840-A066-0E55CBEAF2B0}" name="28-Mar" dataDxfId="134">
      <calculatedColumnFormula>MAX(0,(md!E2-md!D2))</calculatedColumnFormula>
    </tableColumn>
    <tableColumn id="70" xr3:uid="{C6B48FE5-0D82-4E66-879E-AD88448A92B0}" name="29-Mar" dataDxfId="133">
      <calculatedColumnFormula>MAX(0,(md!F2-md!E2))</calculatedColumnFormula>
    </tableColumn>
    <tableColumn id="71" xr3:uid="{2FBAB02E-F400-450D-9DCA-14210AE3DFAC}" name="30-Mar" dataDxfId="132">
      <calculatedColumnFormula>MAX(0,(md!G2-md!F2))</calculatedColumnFormula>
    </tableColumn>
    <tableColumn id="72" xr3:uid="{760DFC79-3F68-4133-AD98-EC55B9CA5B60}" name="31-Mar" dataDxfId="131">
      <calculatedColumnFormula>MAX(0,(md!H2-md!G2))</calculatedColumnFormula>
    </tableColumn>
    <tableColumn id="73" xr3:uid="{3A0DCBAA-0E39-4B12-BA9F-16EC890AE5D7}" name="1-Apr" dataDxfId="130">
      <calculatedColumnFormula>MAX(0,(md!I2-md!H2))</calculatedColumnFormula>
    </tableColumn>
    <tableColumn id="74" xr3:uid="{E675B0EB-5084-45E1-B98F-33BBECE64BCA}" name="2-Apr" dataDxfId="129">
      <calculatedColumnFormula>MAX(0,(md!J2-md!I2))</calculatedColumnFormula>
    </tableColumn>
    <tableColumn id="75" xr3:uid="{7D201D0E-7465-446D-96C8-6369C567BA17}" name="3-Apr" dataDxfId="128">
      <calculatedColumnFormula>MAX(0,(md!K2-md!J2))</calculatedColumnFormula>
    </tableColumn>
    <tableColumn id="76" xr3:uid="{28A6AB08-C7E3-44C7-8A67-CED2B8818875}" name="4-Apr" dataDxfId="127">
      <calculatedColumnFormula>MAX(0,(md!L2-md!K2))</calculatedColumnFormula>
    </tableColumn>
    <tableColumn id="77" xr3:uid="{DA52AE41-91C4-414C-BA03-812FFA287E17}" name="5-Apr" dataDxfId="126">
      <calculatedColumnFormula>MAX(0,(md!M2-md!L2))</calculatedColumnFormula>
    </tableColumn>
    <tableColumn id="78" xr3:uid="{824BC17C-FABA-44FC-8DFD-B7D699B912DA}" name="6-Apr" dataDxfId="125">
      <calculatedColumnFormula>MAX(0,(md!N2-md!M2))</calculatedColumnFormula>
    </tableColumn>
    <tableColumn id="79" xr3:uid="{ADAB64C4-87B8-4E71-A8BD-E5D36D0367A3}" name="7-Apr" dataDxfId="124">
      <calculatedColumnFormula>MAX(0,(md!O2-md!N2))</calculatedColumnFormula>
    </tableColumn>
    <tableColumn id="80" xr3:uid="{EFD25893-57FD-4F2A-B0A8-E74649945105}" name="8-Apr" dataDxfId="123">
      <calculatedColumnFormula>MAX(0,(md!P2-md!O2))</calculatedColumnFormula>
    </tableColumn>
    <tableColumn id="81" xr3:uid="{CD753A3C-95EB-4785-B102-2C58EDAAE5EC}" name="9-Apr" dataDxfId="122">
      <calculatedColumnFormula>MAX(0,(md!Q2-md!P2))</calculatedColumnFormula>
    </tableColumn>
    <tableColumn id="82" xr3:uid="{996C1CCE-574A-49C4-9367-5B6F1CA045CA}" name="10-Apr" dataDxfId="121">
      <calculatedColumnFormula>MAX(0,(md!R2-md!Q2))</calculatedColumnFormula>
    </tableColumn>
    <tableColumn id="83" xr3:uid="{40EF4BBD-F411-43F1-828D-4E3A9F1D9EA2}" name="11-Apr" dataDxfId="120">
      <calculatedColumnFormula>MAX(0,(md!S2-md!R2))</calculatedColumnFormula>
    </tableColumn>
    <tableColumn id="84" xr3:uid="{EB725643-C67D-4404-B5FD-5483B4E84D3F}" name="12-Apr" dataDxfId="119">
      <calculatedColumnFormula>MAX(0,(md!T2-md!S2))</calculatedColumnFormula>
    </tableColumn>
    <tableColumn id="85" xr3:uid="{5DA42EA3-77ED-4135-AFAA-FEFBF6C235B5}" name="13-Apr" dataDxfId="118">
      <calculatedColumnFormula>MAX(0,(md!U2-md!T2))</calculatedColumnFormula>
    </tableColumn>
    <tableColumn id="86" xr3:uid="{1AFEE08F-BD43-43C9-9F4D-D582447F1CBC}" name="14-Apr" dataDxfId="117">
      <calculatedColumnFormula>MAX(0,(md!V2-md!U2))</calculatedColumnFormula>
    </tableColumn>
    <tableColumn id="87" xr3:uid="{8B04386D-D803-4517-ADE6-E3EB36F2B2CB}" name="15-Apr" dataDxfId="116">
      <calculatedColumnFormula>MAX(0,(md!W2-md!V2))</calculatedColumnFormula>
    </tableColumn>
    <tableColumn id="88" xr3:uid="{FB2ACEC4-C503-4985-BABF-2F3493F182BB}" name="16-Apr" dataDxfId="115">
      <calculatedColumnFormula>MAX(0,(md!X2-md!W2))</calculatedColumnFormula>
    </tableColumn>
    <tableColumn id="89" xr3:uid="{7E3C269C-D7EB-4419-9DD2-B9360046FEDD}" name="17-Apr" dataDxfId="114">
      <calculatedColumnFormula>MAX(0,(md!Y2-md!X2))</calculatedColumnFormula>
    </tableColumn>
    <tableColumn id="90" xr3:uid="{54053764-3095-48BD-B0DC-FBAEA597B459}" name="18-Apr" dataDxfId="113">
      <calculatedColumnFormula>MAX(0,(md!Z2-md!Y2))</calculatedColumnFormula>
    </tableColumn>
    <tableColumn id="91" xr3:uid="{4377D20D-95DB-4908-82A3-A401AD129E61}" name="19-Apr" dataDxfId="112">
      <calculatedColumnFormula>MAX(0,(md!AA2-md!Z2))</calculatedColumnFormula>
    </tableColumn>
    <tableColumn id="92" xr3:uid="{51477B52-D4A6-4750-A535-A42BE77C5376}" name="20-Apr" dataDxfId="111">
      <calculatedColumnFormula>MAX(0,(md!AB2-md!AA2))</calculatedColumnFormula>
    </tableColumn>
    <tableColumn id="93" xr3:uid="{6B62D812-8EC8-4A07-BB5C-0289C6388D63}" name="21-Apr" dataDxfId="110">
      <calculatedColumnFormula>MAX(0,(md!AC2-md!AB2))</calculatedColumnFormula>
    </tableColumn>
    <tableColumn id="94" xr3:uid="{13AE0503-9E29-41B3-B0E2-102AAB93EBC2}" name="22-Apr" dataDxfId="109">
      <calculatedColumnFormula>MAX(0,(md!AD2-md!AC2))</calculatedColumnFormula>
    </tableColumn>
    <tableColumn id="95" xr3:uid="{9E427FAC-7198-4707-A673-7D2FBEE0AB05}" name="23-Apr" dataDxfId="108">
      <calculatedColumnFormula>MAX(0,(md!AE2-md!AD2))</calculatedColumnFormula>
    </tableColumn>
    <tableColumn id="96" xr3:uid="{C8AB402E-023F-43C2-9F84-B4F240B82255}" name="24-Apr" dataDxfId="107">
      <calculatedColumnFormula>MAX(0,(md!AF2-md!AE2))</calculatedColumnFormula>
    </tableColumn>
    <tableColumn id="97" xr3:uid="{49FBF307-99EC-4796-AC0B-FDB70D090EB3}" name="25-Apr" dataDxfId="106">
      <calculatedColumnFormula>MAX(0,(md!AG2-md!AF2))</calculatedColumnFormula>
    </tableColumn>
    <tableColumn id="98" xr3:uid="{97545A0F-D8FA-44BB-B126-7C82E5681E5B}" name="26-Apr" dataDxfId="105">
      <calculatedColumnFormula>MAX(0,(md!AH2-md!AG2))</calculatedColumnFormula>
    </tableColumn>
    <tableColumn id="99" xr3:uid="{A1EA2D07-F633-4D36-8126-F070310B936B}" name="27-Apr" dataDxfId="104">
      <calculatedColumnFormula>MAX(0,(md!AI2-md!AH2))</calculatedColumnFormula>
    </tableColumn>
    <tableColumn id="100" xr3:uid="{6A49089B-958E-4670-BEE8-20D140F9DC00}" name="28-Apr" dataDxfId="103">
      <calculatedColumnFormula>MAX(0,(md!AJ2-md!AI2))</calculatedColumnFormula>
    </tableColumn>
    <tableColumn id="101" xr3:uid="{264A9134-7104-4DCB-922F-79C66B81E432}" name="29-Apr" dataDxfId="102">
      <calculatedColumnFormula>MAX(0,(md!AK2-md!AJ2))</calculatedColumnFormula>
    </tableColumn>
    <tableColumn id="102" xr3:uid="{5FDD5894-EE0C-426E-BF3A-4C9D8D68BFA0}" name="30-Apr" dataDxfId="101">
      <calculatedColumnFormula>MAX(0,(md!AL2-md!AK2))</calculatedColumnFormula>
    </tableColumn>
    <tableColumn id="103" xr3:uid="{C43A5B5F-92CE-4F1C-952E-ABD6BB7341CE}" name="1-May" dataDxfId="100">
      <calculatedColumnFormula>MAX(0,(md!AM2-md!AL2))</calculatedColumnFormula>
    </tableColumn>
    <tableColumn id="104" xr3:uid="{50B54D8A-B9E6-4CF6-A7B8-A5AB722D33DA}" name="2-May" dataDxfId="99">
      <calculatedColumnFormula>MAX(0,(md!AN2-md!AM2))</calculatedColumnFormula>
    </tableColumn>
    <tableColumn id="105" xr3:uid="{4B5FB437-BD09-44D9-925C-3E55C876D9CC}" name="3-May" dataDxfId="98">
      <calculatedColumnFormula>MAX(0,(md!AO2-md!AN2))</calculatedColumnFormula>
    </tableColumn>
    <tableColumn id="106" xr3:uid="{379072DC-0CD1-4E06-8C87-08A5F7FF2E05}" name="4-May" dataDxfId="97">
      <calculatedColumnFormula>MAX(0,(md!AP2-md!AO2))</calculatedColumnFormula>
    </tableColumn>
    <tableColumn id="107" xr3:uid="{AEEEFF0B-566B-457E-B205-F55AEB13AD9E}" name="5-May" dataDxfId="96">
      <calculatedColumnFormula>MAX(0,(md!AQ2-md!AP2))</calculatedColumnFormula>
    </tableColumn>
    <tableColumn id="108" xr3:uid="{94C890F0-71FA-4374-8041-A9193FCE4E17}" name="6-May" dataDxfId="95">
      <calculatedColumnFormula>MAX(0,(md!AR2-md!AQ2))</calculatedColumnFormula>
    </tableColumn>
    <tableColumn id="109" xr3:uid="{33E6A0CC-1E42-4A87-B99D-E6A77E72126F}" name="7-May" dataDxfId="94">
      <calculatedColumnFormula>MAX(0,(md!AS2-md!AR2))</calculatedColumnFormula>
    </tableColumn>
    <tableColumn id="110" xr3:uid="{CD2CF375-F2D1-483D-8BD2-30D032E3CD04}" name="8-May" dataDxfId="93">
      <calculatedColumnFormula>MAX(0,(md!AT2-md!AS2))</calculatedColumnFormula>
    </tableColumn>
    <tableColumn id="111" xr3:uid="{E061025C-CDF7-4C91-AF64-42F835C57C96}" name="9-May" dataDxfId="92">
      <calculatedColumnFormula>MAX(0,(md!AU2-md!AT2))</calculatedColumnFormula>
    </tableColumn>
    <tableColumn id="134" xr3:uid="{AE616B94-71FE-467D-86B4-667F51C6B88F}" name="10-May" dataDxfId="91">
      <calculatedColumnFormula>MAX(0,(md!AV2-md!AU2))</calculatedColumnFormula>
    </tableColumn>
    <tableColumn id="135" xr3:uid="{6BB6B4AF-1198-44B7-83CE-176610757419}" name="11-May" dataDxfId="90">
      <calculatedColumnFormula>MAX(0,(md!AW2-md!AV2))</calculatedColumnFormula>
    </tableColumn>
    <tableColumn id="136" xr3:uid="{F8A39F33-5023-41AB-91DB-0BCFDE57C6C1}" name="12-May" dataDxfId="89">
      <calculatedColumnFormula>MAX(0,(md!AX2-md!AW2))</calculatedColumnFormula>
    </tableColumn>
    <tableColumn id="137" xr3:uid="{0676A9AE-3A86-4158-9689-DD58082C1506}" name="13-May" dataDxfId="88">
      <calculatedColumnFormula>MAX(0,(md!AY2-md!AX2))</calculatedColumnFormula>
    </tableColumn>
    <tableColumn id="138" xr3:uid="{BE92BDB9-5A19-4036-B052-510BC75BF308}" name="14-May" dataDxfId="87">
      <calculatedColumnFormula>MAX(0,(md!AZ2-md!AY2))</calculatedColumnFormula>
    </tableColumn>
    <tableColumn id="139" xr3:uid="{131F58F1-2C6B-4B17-ABD9-FC3D31544029}" name="15-May" dataDxfId="86">
      <calculatedColumnFormula>MAX(0,(md!BA2-md!AZ2))</calculatedColumnFormula>
    </tableColumn>
    <tableColumn id="140" xr3:uid="{F9D8DFE8-4BF8-498E-99E2-6B007456B7F4}" name="16-May" dataDxfId="85">
      <calculatedColumnFormula>MAX(0,(md!BB2-md!BA2))</calculatedColumnFormula>
    </tableColumn>
    <tableColumn id="141" xr3:uid="{850888F3-D54B-4B4C-99E1-BA7B9E46EE02}" name="17-May" dataDxfId="84">
      <calculatedColumnFormula>MAX(0,(md!BC2-md!BB2))</calculatedColumnFormula>
    </tableColumn>
    <tableColumn id="142" xr3:uid="{4699F9BE-7F39-4078-AB3E-B50D7A10B837}" name="18-May" dataDxfId="83">
      <calculatedColumnFormula>MAX(0,(md!BD2-md!BC2))</calculatedColumnFormula>
    </tableColumn>
    <tableColumn id="143" xr3:uid="{8BFDF52E-6DAB-4C58-BC98-15836D8A7B57}" name="19-May" dataDxfId="82">
      <calculatedColumnFormula>MAX(0,(md!BE2-md!BD2))</calculatedColumnFormula>
    </tableColumn>
    <tableColumn id="144" xr3:uid="{688B7008-25D3-429E-886B-50AE8A87C074}" name="20-May" dataDxfId="81">
      <calculatedColumnFormula>MAX(0,(md!BF2-md!BE2))</calculatedColumnFormula>
    </tableColumn>
    <tableColumn id="145" xr3:uid="{A7814F0A-A83A-4398-B038-10389D9E6616}" name="21-May" dataDxfId="80">
      <calculatedColumnFormula>MAX(0,(md!BG2-md!BF2))</calculatedColumnFormula>
    </tableColumn>
    <tableColumn id="146" xr3:uid="{E1B45AD0-EC1B-4E08-BFCF-ABEC66AEDA32}" name="22-May" dataDxfId="79">
      <calculatedColumnFormula>MAX(0,(md!BH2-md!BG2))</calculatedColumnFormula>
    </tableColumn>
    <tableColumn id="147" xr3:uid="{2D30F07E-4A4C-44CC-9488-8B6A8CC75726}" name="23-May" dataDxfId="78">
      <calculatedColumnFormula>MAX(0,(md!BI2-md!BH2))</calculatedColumnFormula>
    </tableColumn>
    <tableColumn id="148" xr3:uid="{78F7EC10-89A8-4EEB-9067-BE4A88B0565A}" name="24-May" dataDxfId="77">
      <calculatedColumnFormula>MAX(0,(md!BJ2-md!BI2))</calculatedColumnFormula>
    </tableColumn>
    <tableColumn id="149" xr3:uid="{AC298BAD-F13B-4803-8CBB-7A22C58F269E}" name="25-May" dataDxfId="76">
      <calculatedColumnFormula>MAX(0,(md!BK2-md!BJ2))</calculatedColumnFormula>
    </tableColumn>
    <tableColumn id="150" xr3:uid="{8BCAA082-E4E6-4619-8E56-A97B1FF4DA44}" name="26-May" dataDxfId="75">
      <calculatedColumnFormula>MAX(0,(md!BL2-md!BK2))</calculatedColumnFormula>
    </tableColumn>
    <tableColumn id="151" xr3:uid="{4B648A3F-3FCE-4C12-A50A-9BA09CA2697D}" name="27-May" dataDxfId="74">
      <calculatedColumnFormula>MAX(0,(md!BM2-md!BL2))</calculatedColumnFormula>
    </tableColumn>
    <tableColumn id="152" xr3:uid="{08604342-CE44-4618-A009-2731984B9556}" name="28-May" dataDxfId="73">
      <calculatedColumnFormula>MAX(0,(md!BN2-md!BM2))</calculatedColumnFormula>
    </tableColumn>
    <tableColumn id="153" xr3:uid="{DC12CF48-1275-46AA-8DAC-6A196EDD8425}" name="29-May" dataDxfId="72">
      <calculatedColumnFormula>MAX(0,(md!BO2-md!BN2))</calculatedColumnFormula>
    </tableColumn>
    <tableColumn id="154" xr3:uid="{95A3B7F7-AC6C-4005-9B4D-70C3E3528929}" name="30-May" dataDxfId="71">
      <calculatedColumnFormula>MAX(0,(md!BP2-md!BO2))</calculatedColumnFormula>
    </tableColumn>
    <tableColumn id="155" xr3:uid="{944A9E83-F75D-4D8B-AD2C-0A52AF055690}" name="31-May" dataDxfId="70">
      <calculatedColumnFormula>MAX(0,(md!BQ2-md!BP2))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Y6" sqref="Y6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160</v>
      </c>
      <c r="B1" s="18" t="s">
        <v>252</v>
      </c>
      <c r="C1" s="18" t="s">
        <v>253</v>
      </c>
      <c r="D1" s="18" t="s">
        <v>254</v>
      </c>
      <c r="E1" s="18" t="s">
        <v>255</v>
      </c>
      <c r="F1" s="18" t="s">
        <v>256</v>
      </c>
      <c r="G1" s="18" t="s">
        <v>257</v>
      </c>
      <c r="H1" s="18" t="s">
        <v>258</v>
      </c>
      <c r="I1" s="18" t="s">
        <v>259</v>
      </c>
      <c r="J1" s="18" t="s">
        <v>260</v>
      </c>
      <c r="K1" s="18" t="s">
        <v>261</v>
      </c>
      <c r="L1" s="18" t="s">
        <v>262</v>
      </c>
      <c r="M1" s="18" t="s">
        <v>263</v>
      </c>
      <c r="N1" s="18" t="s">
        <v>178</v>
      </c>
      <c r="O1" s="18" t="s">
        <v>179</v>
      </c>
      <c r="P1" s="18" t="s">
        <v>180</v>
      </c>
      <c r="Q1" s="18" t="s">
        <v>181</v>
      </c>
      <c r="R1" s="18" t="s">
        <v>182</v>
      </c>
      <c r="S1" s="18" t="s">
        <v>183</v>
      </c>
      <c r="T1" s="18" t="s">
        <v>184</v>
      </c>
      <c r="U1" s="18" t="s">
        <v>185</v>
      </c>
      <c r="V1" s="18" t="s">
        <v>186</v>
      </c>
      <c r="W1" s="18" t="s">
        <v>187</v>
      </c>
      <c r="X1" s="3" t="s">
        <v>188</v>
      </c>
      <c r="Y1" s="3" t="s">
        <v>189</v>
      </c>
      <c r="Z1" s="3" t="s">
        <v>190</v>
      </c>
      <c r="AA1" s="3" t="s">
        <v>191</v>
      </c>
      <c r="AB1" s="3" t="s">
        <v>192</v>
      </c>
      <c r="AC1" s="3" t="s">
        <v>193</v>
      </c>
      <c r="AD1" s="3" t="s">
        <v>194</v>
      </c>
      <c r="AE1" s="3" t="s">
        <v>195</v>
      </c>
      <c r="AF1" s="3" t="s">
        <v>196</v>
      </c>
      <c r="AG1" s="3" t="s">
        <v>197</v>
      </c>
      <c r="AH1" s="3" t="s">
        <v>198</v>
      </c>
      <c r="AI1" s="3" t="s">
        <v>199</v>
      </c>
      <c r="AJ1" s="3" t="s">
        <v>200</v>
      </c>
      <c r="AK1" s="3" t="s">
        <v>201</v>
      </c>
      <c r="AL1" s="3" t="s">
        <v>202</v>
      </c>
      <c r="AM1" s="3" t="s">
        <v>203</v>
      </c>
      <c r="AN1" s="3" t="s">
        <v>204</v>
      </c>
      <c r="AO1" s="3" t="s">
        <v>205</v>
      </c>
      <c r="AP1" s="3" t="s">
        <v>206</v>
      </c>
      <c r="AQ1" s="3" t="s">
        <v>207</v>
      </c>
      <c r="AR1" s="3" t="s">
        <v>208</v>
      </c>
      <c r="AS1" s="3" t="s">
        <v>209</v>
      </c>
      <c r="AT1" s="3" t="s">
        <v>210</v>
      </c>
      <c r="AU1" s="3" t="s">
        <v>211</v>
      </c>
      <c r="AV1" s="3" t="s">
        <v>212</v>
      </c>
      <c r="AW1" s="3" t="s">
        <v>213</v>
      </c>
      <c r="AX1" s="3" t="s">
        <v>214</v>
      </c>
      <c r="AY1" s="3" t="s">
        <v>215</v>
      </c>
      <c r="AZ1" s="3" t="s">
        <v>216</v>
      </c>
      <c r="BA1" s="3" t="s">
        <v>217</v>
      </c>
      <c r="BB1" s="3" t="s">
        <v>218</v>
      </c>
      <c r="BC1" s="3" t="s">
        <v>219</v>
      </c>
      <c r="BD1" s="3" t="s">
        <v>220</v>
      </c>
      <c r="BE1" s="3" t="s">
        <v>221</v>
      </c>
      <c r="BF1" s="3" t="s">
        <v>222</v>
      </c>
      <c r="BG1" s="3" t="s">
        <v>223</v>
      </c>
      <c r="BH1" s="3" t="s">
        <v>224</v>
      </c>
      <c r="BI1" s="3" t="s">
        <v>225</v>
      </c>
      <c r="BJ1" s="3" t="s">
        <v>226</v>
      </c>
      <c r="BK1" s="3" t="s">
        <v>227</v>
      </c>
      <c r="BL1" s="3" t="s">
        <v>228</v>
      </c>
      <c r="BM1" s="3" t="s">
        <v>229</v>
      </c>
      <c r="BN1" s="3" t="s">
        <v>230</v>
      </c>
      <c r="BO1" s="3" t="s">
        <v>231</v>
      </c>
      <c r="BP1" s="3" t="s">
        <v>232</v>
      </c>
      <c r="BQ1" s="3" t="s">
        <v>233</v>
      </c>
      <c r="BR1" s="3" t="s">
        <v>234</v>
      </c>
      <c r="BS1" s="3" t="s">
        <v>235</v>
      </c>
      <c r="BT1" s="3" t="s">
        <v>236</v>
      </c>
      <c r="BU1" s="3" t="s">
        <v>237</v>
      </c>
      <c r="BV1" s="3" t="s">
        <v>238</v>
      </c>
      <c r="BW1" s="3" t="s">
        <v>239</v>
      </c>
      <c r="BX1" s="3" t="s">
        <v>240</v>
      </c>
      <c r="BY1" s="3" t="s">
        <v>241</v>
      </c>
      <c r="BZ1" s="3" t="s">
        <v>242</v>
      </c>
      <c r="CA1" s="3" t="s">
        <v>243</v>
      </c>
      <c r="CB1" s="3" t="s">
        <v>244</v>
      </c>
      <c r="CC1" s="3" t="s">
        <v>245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</row>
    <row r="3" spans="1:81" x14ac:dyDescent="0.35">
      <c r="A3" s="10" t="s">
        <v>269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  <c r="V3" s="10">
        <v>757</v>
      </c>
      <c r="W3" s="10">
        <v>902</v>
      </c>
      <c r="X3" s="10">
        <v>998</v>
      </c>
      <c r="Y3" s="10">
        <v>1097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</row>
    <row r="8" spans="1:81" x14ac:dyDescent="0.35">
      <c r="A8" s="10" t="s">
        <v>251</v>
      </c>
      <c r="B8" s="9" t="s">
        <v>250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3"/>
  <sheetViews>
    <sheetView zoomScale="60" zoomScaleNormal="60" workbookViewId="0">
      <selection activeCell="N30" sqref="N30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ht="39" x14ac:dyDescent="0.35">
      <c r="A1" t="s">
        <v>160</v>
      </c>
      <c r="B1" s="10" t="s">
        <v>0</v>
      </c>
      <c r="C1" s="18" t="s">
        <v>179</v>
      </c>
      <c r="D1" s="18" t="s">
        <v>180</v>
      </c>
      <c r="E1" s="18" t="s">
        <v>181</v>
      </c>
      <c r="F1" s="18" t="s">
        <v>182</v>
      </c>
      <c r="G1" s="18" t="s">
        <v>183</v>
      </c>
      <c r="H1" s="18" t="s">
        <v>184</v>
      </c>
      <c r="I1" s="18" t="s">
        <v>185</v>
      </c>
      <c r="J1" s="18" t="s">
        <v>186</v>
      </c>
      <c r="K1" s="18" t="s">
        <v>187</v>
      </c>
      <c r="L1" s="18" t="s">
        <v>188</v>
      </c>
      <c r="M1" s="18" t="s">
        <v>189</v>
      </c>
      <c r="N1" s="3" t="s">
        <v>190</v>
      </c>
      <c r="O1" s="3" t="s">
        <v>191</v>
      </c>
      <c r="P1" s="3" t="s">
        <v>192</v>
      </c>
      <c r="Q1" s="3" t="s">
        <v>193</v>
      </c>
      <c r="R1" s="3" t="s">
        <v>194</v>
      </c>
      <c r="S1" s="3" t="s">
        <v>195</v>
      </c>
      <c r="T1" s="3" t="s">
        <v>196</v>
      </c>
      <c r="U1" s="3" t="s">
        <v>197</v>
      </c>
      <c r="V1" s="3" t="s">
        <v>198</v>
      </c>
      <c r="W1" s="3" t="s">
        <v>199</v>
      </c>
      <c r="X1" s="3" t="s">
        <v>200</v>
      </c>
      <c r="Y1" s="3" t="s">
        <v>201</v>
      </c>
      <c r="Z1" s="3" t="s">
        <v>202</v>
      </c>
      <c r="AA1" s="3" t="s">
        <v>203</v>
      </c>
      <c r="AB1" s="3" t="s">
        <v>204</v>
      </c>
      <c r="AC1" s="3" t="s">
        <v>205</v>
      </c>
      <c r="AD1" s="3" t="s">
        <v>206</v>
      </c>
      <c r="AE1" s="3" t="s">
        <v>207</v>
      </c>
      <c r="AF1" s="3" t="s">
        <v>208</v>
      </c>
      <c r="AG1" s="3" t="s">
        <v>209</v>
      </c>
      <c r="AH1" s="3" t="s">
        <v>210</v>
      </c>
      <c r="AI1" s="3" t="s">
        <v>211</v>
      </c>
      <c r="AJ1" s="3" t="s">
        <v>212</v>
      </c>
      <c r="AK1" s="3" t="s">
        <v>213</v>
      </c>
      <c r="AL1" s="3" t="s">
        <v>214</v>
      </c>
      <c r="AM1" s="3" t="s">
        <v>215</v>
      </c>
      <c r="AN1" s="3" t="s">
        <v>216</v>
      </c>
      <c r="AO1" s="3" t="s">
        <v>217</v>
      </c>
      <c r="AP1" s="3" t="s">
        <v>218</v>
      </c>
      <c r="AQ1" s="3" t="s">
        <v>219</v>
      </c>
      <c r="AR1" s="3" t="s">
        <v>220</v>
      </c>
      <c r="AS1" s="3" t="s">
        <v>221</v>
      </c>
      <c r="AT1" s="3" t="s">
        <v>222</v>
      </c>
      <c r="AU1" s="3" t="s">
        <v>223</v>
      </c>
      <c r="AV1" s="3" t="s">
        <v>224</v>
      </c>
      <c r="AW1" s="3" t="s">
        <v>225</v>
      </c>
      <c r="AX1" s="3" t="s">
        <v>226</v>
      </c>
      <c r="AY1" s="3" t="s">
        <v>227</v>
      </c>
      <c r="AZ1" s="3" t="s">
        <v>228</v>
      </c>
      <c r="BA1" s="3" t="s">
        <v>229</v>
      </c>
      <c r="BB1" s="3" t="s">
        <v>230</v>
      </c>
      <c r="BC1" s="3" t="s">
        <v>231</v>
      </c>
      <c r="BD1" s="3" t="s">
        <v>232</v>
      </c>
      <c r="BE1" s="3" t="s">
        <v>233</v>
      </c>
      <c r="BF1" s="3" t="s">
        <v>234</v>
      </c>
      <c r="BG1" s="3" t="s">
        <v>235</v>
      </c>
      <c r="BH1" s="3" t="s">
        <v>236</v>
      </c>
      <c r="BI1" s="3" t="s">
        <v>237</v>
      </c>
      <c r="BJ1" s="3" t="s">
        <v>238</v>
      </c>
      <c r="BK1" s="3" t="s">
        <v>239</v>
      </c>
      <c r="BL1" s="3" t="s">
        <v>240</v>
      </c>
      <c r="BM1" s="3" t="s">
        <v>241</v>
      </c>
      <c r="BN1" s="3" t="s">
        <v>242</v>
      </c>
      <c r="BO1" s="3" t="s">
        <v>243</v>
      </c>
      <c r="BP1" s="3" t="s">
        <v>244</v>
      </c>
      <c r="BQ1" s="3" t="s">
        <v>245</v>
      </c>
    </row>
    <row r="2" spans="1:69" x14ac:dyDescent="0.35">
      <c r="A2" s="1" t="s">
        <v>266</v>
      </c>
      <c r="B2" s="1">
        <v>24001</v>
      </c>
      <c r="C2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>
        <v>1</v>
      </c>
      <c r="K2">
        <v>2</v>
      </c>
      <c r="L2">
        <v>3</v>
      </c>
      <c r="M2">
        <v>6</v>
      </c>
      <c r="N2">
        <v>6</v>
      </c>
    </row>
    <row r="3" spans="1:69" s="10" customFormat="1" x14ac:dyDescent="0.35">
      <c r="A3" s="1" t="s">
        <v>161</v>
      </c>
      <c r="B3" s="1">
        <v>24003</v>
      </c>
      <c r="C3" s="10">
        <v>41</v>
      </c>
      <c r="D3" s="10">
        <v>63</v>
      </c>
      <c r="E3" s="10">
        <v>88</v>
      </c>
      <c r="F3" s="10">
        <v>99</v>
      </c>
      <c r="G3" s="10">
        <v>110</v>
      </c>
      <c r="H3" s="10">
        <v>127</v>
      </c>
      <c r="I3" s="10">
        <v>158</v>
      </c>
      <c r="J3" s="10">
        <v>206</v>
      </c>
      <c r="K3" s="10">
        <v>249</v>
      </c>
      <c r="L3" s="10">
        <v>289</v>
      </c>
      <c r="M3" s="10">
        <v>319</v>
      </c>
      <c r="N3" s="10">
        <v>343</v>
      </c>
    </row>
    <row r="4" spans="1:69" x14ac:dyDescent="0.35">
      <c r="A4" s="1" t="s">
        <v>162</v>
      </c>
      <c r="B4" s="1">
        <v>24510</v>
      </c>
      <c r="C4">
        <v>72</v>
      </c>
      <c r="D4" s="10">
        <v>88</v>
      </c>
      <c r="E4">
        <v>112</v>
      </c>
      <c r="F4">
        <v>129</v>
      </c>
      <c r="G4">
        <v>152</v>
      </c>
      <c r="H4">
        <v>187</v>
      </c>
      <c r="I4">
        <v>221</v>
      </c>
      <c r="J4">
        <v>265</v>
      </c>
      <c r="K4">
        <v>313</v>
      </c>
      <c r="L4">
        <v>343</v>
      </c>
      <c r="M4">
        <v>394</v>
      </c>
      <c r="N4">
        <v>435</v>
      </c>
    </row>
    <row r="5" spans="1:69" x14ac:dyDescent="0.35">
      <c r="A5" s="1" t="s">
        <v>163</v>
      </c>
      <c r="B5" s="1">
        <v>24005</v>
      </c>
      <c r="C5">
        <v>81</v>
      </c>
      <c r="D5" s="10">
        <v>103</v>
      </c>
      <c r="E5">
        <v>141</v>
      </c>
      <c r="F5">
        <v>162</v>
      </c>
      <c r="G5">
        <v>186</v>
      </c>
      <c r="H5">
        <v>227</v>
      </c>
      <c r="I5">
        <v>289</v>
      </c>
      <c r="J5">
        <v>353</v>
      </c>
      <c r="K5">
        <v>427</v>
      </c>
      <c r="L5">
        <v>491</v>
      </c>
      <c r="M5">
        <v>590</v>
      </c>
      <c r="N5">
        <v>648</v>
      </c>
    </row>
    <row r="6" spans="1:69" x14ac:dyDescent="0.35">
      <c r="A6" s="1" t="s">
        <v>164</v>
      </c>
      <c r="B6" s="1">
        <v>24009</v>
      </c>
      <c r="C6">
        <v>7</v>
      </c>
      <c r="D6" s="10">
        <v>9</v>
      </c>
      <c r="E6">
        <v>8</v>
      </c>
      <c r="F6">
        <v>10</v>
      </c>
      <c r="G6">
        <v>12</v>
      </c>
      <c r="H6">
        <v>15</v>
      </c>
      <c r="I6">
        <v>18</v>
      </c>
      <c r="J6">
        <v>22</v>
      </c>
      <c r="K6">
        <v>30</v>
      </c>
      <c r="L6">
        <v>33</v>
      </c>
      <c r="M6">
        <v>39</v>
      </c>
      <c r="N6">
        <v>40</v>
      </c>
    </row>
    <row r="7" spans="1:69" x14ac:dyDescent="0.35">
      <c r="A7" s="1" t="s">
        <v>21</v>
      </c>
      <c r="B7" s="1">
        <v>24011</v>
      </c>
      <c r="C7">
        <v>1</v>
      </c>
      <c r="D7" s="10">
        <v>1</v>
      </c>
      <c r="E7">
        <v>1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6</v>
      </c>
    </row>
    <row r="8" spans="1:69" x14ac:dyDescent="0.35">
      <c r="A8" s="1" t="s">
        <v>23</v>
      </c>
      <c r="B8" s="1">
        <v>24013</v>
      </c>
      <c r="C8">
        <v>7</v>
      </c>
      <c r="D8" s="10">
        <v>9</v>
      </c>
      <c r="E8">
        <v>10</v>
      </c>
      <c r="F8">
        <v>82</v>
      </c>
      <c r="G8">
        <v>82</v>
      </c>
      <c r="H8">
        <v>92</v>
      </c>
      <c r="I8">
        <v>96</v>
      </c>
      <c r="J8">
        <v>105</v>
      </c>
      <c r="K8">
        <v>129</v>
      </c>
      <c r="L8">
        <v>134</v>
      </c>
      <c r="M8">
        <v>142</v>
      </c>
      <c r="N8">
        <v>150</v>
      </c>
    </row>
    <row r="9" spans="1:69" x14ac:dyDescent="0.35">
      <c r="A9" s="1" t="s">
        <v>165</v>
      </c>
      <c r="B9" s="1">
        <v>24015</v>
      </c>
      <c r="C9">
        <v>4</v>
      </c>
      <c r="D9" s="10">
        <v>9</v>
      </c>
      <c r="E9">
        <v>13</v>
      </c>
      <c r="F9">
        <v>13</v>
      </c>
      <c r="G9">
        <v>13</v>
      </c>
      <c r="H9">
        <v>14</v>
      </c>
      <c r="I9">
        <v>16</v>
      </c>
      <c r="J9">
        <v>20</v>
      </c>
      <c r="K9">
        <v>25</v>
      </c>
      <c r="L9">
        <v>33</v>
      </c>
      <c r="M9">
        <v>36</v>
      </c>
      <c r="N9">
        <v>37</v>
      </c>
    </row>
    <row r="10" spans="1:69" x14ac:dyDescent="0.35">
      <c r="A10" s="1" t="s">
        <v>166</v>
      </c>
      <c r="B10" s="1">
        <v>24017</v>
      </c>
      <c r="C10">
        <v>10</v>
      </c>
      <c r="D10" s="10">
        <v>17</v>
      </c>
      <c r="E10">
        <v>21</v>
      </c>
      <c r="F10">
        <v>28</v>
      </c>
      <c r="G10">
        <v>33</v>
      </c>
      <c r="H10">
        <v>40</v>
      </c>
      <c r="I10">
        <v>56</v>
      </c>
      <c r="J10">
        <v>69</v>
      </c>
      <c r="K10">
        <v>90</v>
      </c>
      <c r="L10">
        <v>95</v>
      </c>
      <c r="M10">
        <v>111</v>
      </c>
      <c r="N10">
        <v>129</v>
      </c>
    </row>
    <row r="11" spans="1:69" s="10" customFormat="1" x14ac:dyDescent="0.35">
      <c r="A11" s="1" t="s">
        <v>265</v>
      </c>
      <c r="B11" s="1">
        <v>24019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</row>
    <row r="12" spans="1:69" x14ac:dyDescent="0.35">
      <c r="A12" s="1" t="s">
        <v>104</v>
      </c>
      <c r="B12" s="1">
        <v>24021</v>
      </c>
      <c r="C12">
        <v>14</v>
      </c>
      <c r="D12" s="10">
        <v>15</v>
      </c>
      <c r="E12">
        <v>22</v>
      </c>
      <c r="F12">
        <v>24</v>
      </c>
      <c r="G12">
        <v>26</v>
      </c>
      <c r="H12">
        <v>33</v>
      </c>
      <c r="I12">
        <v>35</v>
      </c>
      <c r="J12">
        <v>45</v>
      </c>
      <c r="K12">
        <v>54</v>
      </c>
      <c r="L12">
        <v>73</v>
      </c>
      <c r="M12">
        <v>112</v>
      </c>
      <c r="N12">
        <v>138</v>
      </c>
    </row>
    <row r="13" spans="1:69" x14ac:dyDescent="0.35">
      <c r="A13" s="1" t="s">
        <v>167</v>
      </c>
      <c r="B13" s="1">
        <v>24023</v>
      </c>
      <c r="C13">
        <v>3</v>
      </c>
      <c r="D13" s="10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69" x14ac:dyDescent="0.35">
      <c r="A14" s="1" t="s">
        <v>168</v>
      </c>
      <c r="B14" s="1">
        <v>24025</v>
      </c>
      <c r="C14">
        <v>9</v>
      </c>
      <c r="D14" s="10">
        <v>18</v>
      </c>
      <c r="E14">
        <v>21</v>
      </c>
      <c r="F14">
        <v>23</v>
      </c>
      <c r="G14">
        <v>24</v>
      </c>
      <c r="H14">
        <v>25</v>
      </c>
      <c r="I14">
        <v>34</v>
      </c>
      <c r="J14">
        <v>37</v>
      </c>
      <c r="K14">
        <v>41</v>
      </c>
      <c r="L14">
        <v>44</v>
      </c>
      <c r="M14">
        <v>52</v>
      </c>
      <c r="N14">
        <v>55</v>
      </c>
    </row>
    <row r="15" spans="1:69" x14ac:dyDescent="0.35">
      <c r="A15" s="1" t="s">
        <v>169</v>
      </c>
      <c r="B15" s="1">
        <v>24027</v>
      </c>
      <c r="C15">
        <v>49</v>
      </c>
      <c r="D15" s="10">
        <v>62</v>
      </c>
      <c r="E15">
        <v>73</v>
      </c>
      <c r="F15">
        <v>81</v>
      </c>
      <c r="G15">
        <v>96</v>
      </c>
      <c r="H15">
        <v>117</v>
      </c>
      <c r="I15">
        <v>142</v>
      </c>
      <c r="J15">
        <v>152</v>
      </c>
      <c r="K15">
        <v>166</v>
      </c>
      <c r="L15">
        <v>180</v>
      </c>
      <c r="M15">
        <v>199</v>
      </c>
      <c r="N15">
        <v>214</v>
      </c>
    </row>
    <row r="16" spans="1:69" x14ac:dyDescent="0.35">
      <c r="A16" s="1" t="s">
        <v>170</v>
      </c>
      <c r="B16" s="1">
        <v>24029</v>
      </c>
      <c r="C16">
        <v>1</v>
      </c>
      <c r="D16" s="10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5</v>
      </c>
      <c r="K16">
        <v>5</v>
      </c>
      <c r="L16">
        <v>5</v>
      </c>
      <c r="M16">
        <v>5</v>
      </c>
      <c r="N16">
        <v>5</v>
      </c>
    </row>
    <row r="17" spans="1:69" x14ac:dyDescent="0.35">
      <c r="A17" s="1" t="s">
        <v>115</v>
      </c>
      <c r="B17" s="1">
        <v>24031</v>
      </c>
      <c r="C17">
        <v>164</v>
      </c>
      <c r="D17" s="10">
        <v>208</v>
      </c>
      <c r="E17">
        <v>255</v>
      </c>
      <c r="F17">
        <v>301</v>
      </c>
      <c r="G17">
        <v>341</v>
      </c>
      <c r="H17">
        <v>388</v>
      </c>
      <c r="I17">
        <v>447</v>
      </c>
      <c r="J17">
        <v>498</v>
      </c>
      <c r="K17">
        <v>566</v>
      </c>
      <c r="L17">
        <v>640</v>
      </c>
      <c r="M17">
        <v>693</v>
      </c>
      <c r="N17">
        <v>793</v>
      </c>
    </row>
    <row r="18" spans="1:69" x14ac:dyDescent="0.35">
      <c r="A18" s="1" t="s">
        <v>171</v>
      </c>
      <c r="B18" s="1">
        <v>24033</v>
      </c>
      <c r="C18">
        <v>101</v>
      </c>
      <c r="D18" s="10">
        <v>148</v>
      </c>
      <c r="E18">
        <v>196</v>
      </c>
      <c r="F18">
        <v>247</v>
      </c>
      <c r="G18">
        <v>294</v>
      </c>
      <c r="H18">
        <v>341</v>
      </c>
      <c r="I18">
        <v>403</v>
      </c>
      <c r="J18">
        <v>473</v>
      </c>
      <c r="K18">
        <v>563</v>
      </c>
      <c r="L18">
        <v>653</v>
      </c>
      <c r="M18">
        <v>785</v>
      </c>
      <c r="N18">
        <v>916</v>
      </c>
    </row>
    <row r="19" spans="1:69" x14ac:dyDescent="0.35">
      <c r="A19" s="1" t="s">
        <v>172</v>
      </c>
      <c r="B19" s="1">
        <v>24035</v>
      </c>
      <c r="C19">
        <v>1</v>
      </c>
      <c r="D19" s="10">
        <v>1</v>
      </c>
      <c r="E19">
        <v>1</v>
      </c>
      <c r="F19">
        <v>4</v>
      </c>
      <c r="G19">
        <v>4</v>
      </c>
      <c r="H19">
        <v>4</v>
      </c>
      <c r="I19">
        <v>7</v>
      </c>
      <c r="J19">
        <v>8</v>
      </c>
      <c r="K19">
        <v>12</v>
      </c>
      <c r="L19">
        <v>13</v>
      </c>
      <c r="M19">
        <v>13</v>
      </c>
      <c r="N19">
        <v>15</v>
      </c>
    </row>
    <row r="20" spans="1:69" x14ac:dyDescent="0.35">
      <c r="A20" s="1" t="s">
        <v>173</v>
      </c>
      <c r="B20" s="1">
        <v>24039</v>
      </c>
      <c r="C20">
        <v>4</v>
      </c>
      <c r="D20" s="10">
        <v>4</v>
      </c>
      <c r="E20">
        <v>8</v>
      </c>
      <c r="F20">
        <v>9</v>
      </c>
      <c r="G20">
        <v>9</v>
      </c>
      <c r="H20">
        <v>15</v>
      </c>
      <c r="I20">
        <v>19</v>
      </c>
      <c r="J20">
        <v>27</v>
      </c>
      <c r="K20">
        <v>30</v>
      </c>
      <c r="L20">
        <v>34</v>
      </c>
      <c r="M20">
        <v>40</v>
      </c>
      <c r="N20">
        <v>41</v>
      </c>
    </row>
    <row r="21" spans="1:69" x14ac:dyDescent="0.35">
      <c r="A21" s="1" t="s">
        <v>174</v>
      </c>
      <c r="B21" s="1">
        <v>24037</v>
      </c>
      <c r="C21">
        <v>1</v>
      </c>
      <c r="D21" s="10">
        <v>1</v>
      </c>
      <c r="E21">
        <v>1</v>
      </c>
      <c r="F21">
        <v>1</v>
      </c>
      <c r="G21">
        <v>1</v>
      </c>
      <c r="H21">
        <v>1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</row>
    <row r="22" spans="1:69" x14ac:dyDescent="0.35">
      <c r="A22" s="1" t="s">
        <v>175</v>
      </c>
      <c r="B22" s="1">
        <v>24041</v>
      </c>
      <c r="C22">
        <v>1</v>
      </c>
      <c r="D22" s="10">
        <v>1</v>
      </c>
      <c r="E22">
        <v>2</v>
      </c>
      <c r="F22">
        <v>3</v>
      </c>
      <c r="G22">
        <v>4</v>
      </c>
      <c r="H22">
        <v>3</v>
      </c>
      <c r="I22">
        <v>3</v>
      </c>
      <c r="J22">
        <v>4</v>
      </c>
      <c r="K22">
        <v>5</v>
      </c>
      <c r="L22">
        <v>6</v>
      </c>
      <c r="M22">
        <v>7</v>
      </c>
      <c r="N22">
        <v>8</v>
      </c>
    </row>
    <row r="23" spans="1:69" x14ac:dyDescent="0.35">
      <c r="A23" s="1" t="s">
        <v>131</v>
      </c>
      <c r="B23" s="1">
        <v>24043</v>
      </c>
      <c r="C23">
        <v>2</v>
      </c>
      <c r="D23" s="10">
        <v>5</v>
      </c>
      <c r="E23">
        <v>6</v>
      </c>
      <c r="F23">
        <v>6</v>
      </c>
      <c r="G23">
        <v>7</v>
      </c>
      <c r="H23">
        <v>11</v>
      </c>
      <c r="I23">
        <v>15</v>
      </c>
      <c r="J23">
        <v>17</v>
      </c>
      <c r="K23">
        <v>27</v>
      </c>
      <c r="L23">
        <v>29</v>
      </c>
      <c r="M23">
        <v>34</v>
      </c>
      <c r="N23">
        <v>37</v>
      </c>
    </row>
    <row r="24" spans="1:69" x14ac:dyDescent="0.35">
      <c r="A24" s="1" t="s">
        <v>176</v>
      </c>
      <c r="B24" s="1">
        <v>24045</v>
      </c>
      <c r="C24">
        <v>5</v>
      </c>
      <c r="D24" s="10">
        <v>5</v>
      </c>
      <c r="E24">
        <v>6</v>
      </c>
      <c r="F24">
        <v>6</v>
      </c>
      <c r="G24">
        <v>6</v>
      </c>
      <c r="H24">
        <v>7</v>
      </c>
      <c r="I24">
        <v>7</v>
      </c>
      <c r="J24">
        <v>7</v>
      </c>
      <c r="K24">
        <v>7</v>
      </c>
      <c r="L24">
        <v>8</v>
      </c>
      <c r="M24">
        <v>11</v>
      </c>
      <c r="N24">
        <v>11</v>
      </c>
    </row>
    <row r="25" spans="1:69" x14ac:dyDescent="0.35">
      <c r="A25" s="1" t="s">
        <v>177</v>
      </c>
      <c r="B25" s="1">
        <v>24047</v>
      </c>
      <c r="C25">
        <v>2</v>
      </c>
      <c r="D25" s="10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5</v>
      </c>
      <c r="K25">
        <v>5</v>
      </c>
      <c r="L25">
        <v>7</v>
      </c>
      <c r="M25">
        <v>9</v>
      </c>
      <c r="N25">
        <v>10</v>
      </c>
    </row>
    <row r="26" spans="1:69" x14ac:dyDescent="0.35">
      <c r="A26" s="1"/>
      <c r="B26" s="1"/>
    </row>
    <row r="27" spans="1:69" s="10" customFormat="1" x14ac:dyDescent="0.35">
      <c r="A27" s="1"/>
      <c r="B27" s="1"/>
    </row>
    <row r="28" spans="1:69" s="10" customFormat="1" x14ac:dyDescent="0.35">
      <c r="A28" s="1" t="s">
        <v>268</v>
      </c>
      <c r="B28" s="1"/>
      <c r="C28" s="10">
        <v>0</v>
      </c>
      <c r="D28" s="10">
        <v>0</v>
      </c>
      <c r="E28" s="10">
        <v>11516</v>
      </c>
      <c r="F28" s="10">
        <v>0</v>
      </c>
      <c r="G28" s="10">
        <v>0</v>
      </c>
      <c r="H28" s="10">
        <v>14868</v>
      </c>
      <c r="I28" s="10">
        <v>17233</v>
      </c>
      <c r="J28" s="10">
        <v>18890</v>
      </c>
      <c r="K28" s="10">
        <v>20932</v>
      </c>
      <c r="L28" s="10">
        <v>22485</v>
      </c>
      <c r="M28" s="10">
        <v>24728</v>
      </c>
      <c r="N28" s="10">
        <v>25572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</row>
    <row r="29" spans="1:69" x14ac:dyDescent="0.35">
      <c r="A29" t="s">
        <v>269</v>
      </c>
      <c r="C29">
        <f>SUM(md[26-Mar])</f>
        <v>580</v>
      </c>
      <c r="D29">
        <f>SUM(md[27-Mar])</f>
        <v>774</v>
      </c>
      <c r="E29" s="10">
        <f>SUM(md[28-Mar])</f>
        <v>992</v>
      </c>
      <c r="F29" s="10">
        <f>SUM(md[29-Mar])</f>
        <v>1239</v>
      </c>
      <c r="G29" s="10">
        <f>SUM(md[30-Mar])</f>
        <v>1413</v>
      </c>
      <c r="H29" s="10">
        <v>1660</v>
      </c>
      <c r="I29" s="10">
        <f>SUM(md[1-Apr])</f>
        <v>1985</v>
      </c>
      <c r="J29" s="10">
        <f>SUM(md[2-Apr])</f>
        <v>2331</v>
      </c>
      <c r="K29" s="10">
        <f>SUM(md[3-Apr])</f>
        <v>2758</v>
      </c>
      <c r="L29" s="10">
        <f>SUM(md[4-Apr])</f>
        <v>3125</v>
      </c>
      <c r="M29" s="10">
        <f>SUM(md[5-Apr])</f>
        <v>3609</v>
      </c>
      <c r="N29" s="10">
        <f>SUM(md[6-Apr])</f>
        <v>4045</v>
      </c>
      <c r="O29" s="10">
        <f>SUM(md[7-Apr])</f>
        <v>0</v>
      </c>
      <c r="P29" s="10">
        <f>SUM(md[8-Apr])</f>
        <v>0</v>
      </c>
      <c r="Q29" s="10">
        <f>SUM(md[9-Apr])</f>
        <v>0</v>
      </c>
      <c r="R29" s="10">
        <f>SUM(md[10-Apr])</f>
        <v>0</v>
      </c>
      <c r="S29" s="10">
        <f>SUM(md[11-Apr])</f>
        <v>0</v>
      </c>
      <c r="T29" s="10">
        <f>SUM(md[12-Apr])</f>
        <v>0</v>
      </c>
      <c r="U29" s="10">
        <f>SUM(md[13-Apr])</f>
        <v>0</v>
      </c>
      <c r="V29" s="10">
        <f>SUM(md[14-Apr])</f>
        <v>0</v>
      </c>
      <c r="W29" s="10">
        <f>SUM(md[15-Apr])</f>
        <v>0</v>
      </c>
      <c r="X29" s="10">
        <f>SUM(md[16-Apr])</f>
        <v>0</v>
      </c>
      <c r="Y29" s="10">
        <f>SUM(md[17-Apr])</f>
        <v>0</v>
      </c>
      <c r="Z29" s="10">
        <f>SUM(md[18-Apr])</f>
        <v>0</v>
      </c>
      <c r="AA29" s="10">
        <f>SUM(md[19-Apr])</f>
        <v>0</v>
      </c>
      <c r="AB29" s="10">
        <f>SUM(md[20-Apr])</f>
        <v>0</v>
      </c>
      <c r="AC29" s="10">
        <f>SUM(md[21-Apr])</f>
        <v>0</v>
      </c>
      <c r="AD29" s="10">
        <f>SUM(md[22-Apr])</f>
        <v>0</v>
      </c>
      <c r="AE29" s="10">
        <f>SUM(md[23-Apr])</f>
        <v>0</v>
      </c>
      <c r="AF29" s="10">
        <f>SUM(md[24-Apr])</f>
        <v>0</v>
      </c>
      <c r="AG29" s="10">
        <f>SUM(md[25-Apr])</f>
        <v>0</v>
      </c>
      <c r="AH29" s="10">
        <f>SUM(md[26-Apr])</f>
        <v>0</v>
      </c>
      <c r="AI29" s="10">
        <f>SUM(md[27-Apr])</f>
        <v>0</v>
      </c>
      <c r="AJ29" s="10">
        <f>SUM(md[28-Apr])</f>
        <v>0</v>
      </c>
      <c r="AK29" s="10">
        <f>SUM(md[29-Apr])</f>
        <v>0</v>
      </c>
      <c r="AL29" s="10">
        <f>SUM(md[30-Apr])</f>
        <v>0</v>
      </c>
      <c r="AM29" s="10">
        <f>SUM(md[1-May])</f>
        <v>0</v>
      </c>
      <c r="AN29" s="10">
        <f>SUM(md[2-May])</f>
        <v>0</v>
      </c>
      <c r="AO29" s="10">
        <f>SUM(md[3-May])</f>
        <v>0</v>
      </c>
      <c r="AP29" s="10">
        <f>SUM(md[4-May])</f>
        <v>0</v>
      </c>
      <c r="AQ29" s="10">
        <f>SUM(md[5-May])</f>
        <v>0</v>
      </c>
      <c r="AR29" s="10">
        <f>SUM(md[6-May])</f>
        <v>0</v>
      </c>
      <c r="AS29" s="10">
        <f>SUM(md[7-May])</f>
        <v>0</v>
      </c>
      <c r="AT29" s="10">
        <f>SUM(md[8-May])</f>
        <v>0</v>
      </c>
      <c r="AU29" s="10">
        <f>SUM(md[9-May])</f>
        <v>0</v>
      </c>
      <c r="AV29" s="10">
        <f>SUM(md[10-May])</f>
        <v>0</v>
      </c>
      <c r="AW29" s="10">
        <f>SUM(md[11-May])</f>
        <v>0</v>
      </c>
      <c r="AX29" s="10">
        <f>SUM(md[12-May])</f>
        <v>0</v>
      </c>
      <c r="AY29" s="10">
        <f>SUM(md[13-May])</f>
        <v>0</v>
      </c>
      <c r="AZ29" s="10">
        <f>SUM(md[14-May])</f>
        <v>0</v>
      </c>
      <c r="BA29" s="10">
        <f>SUM(md[15-May])</f>
        <v>0</v>
      </c>
      <c r="BB29" s="10">
        <f>SUM(md[16-May])</f>
        <v>0</v>
      </c>
      <c r="BC29" s="10">
        <f>SUM(md[17-May])</f>
        <v>0</v>
      </c>
      <c r="BD29" s="10">
        <f>SUM(md[18-May])</f>
        <v>0</v>
      </c>
      <c r="BE29" s="10">
        <f>SUM(md[19-May])</f>
        <v>0</v>
      </c>
      <c r="BF29" s="10">
        <f>SUM(md[20-May])</f>
        <v>0</v>
      </c>
      <c r="BG29" s="10">
        <f>SUM(md[21-May])</f>
        <v>0</v>
      </c>
      <c r="BH29" s="10">
        <f>SUM(md[22-May])</f>
        <v>0</v>
      </c>
      <c r="BI29" s="10">
        <f>SUM(md[23-May])</f>
        <v>0</v>
      </c>
      <c r="BJ29" s="10">
        <f>SUM(md[24-May])</f>
        <v>0</v>
      </c>
      <c r="BK29" s="10">
        <f>SUM(md[25-May])</f>
        <v>0</v>
      </c>
      <c r="BL29" s="10">
        <f>SUM(md[26-May])</f>
        <v>0</v>
      </c>
      <c r="BM29" s="10">
        <f>SUM(md[27-May])</f>
        <v>0</v>
      </c>
      <c r="BN29" s="10">
        <f>SUM(md[28-May])</f>
        <v>0</v>
      </c>
      <c r="BO29" s="10">
        <f>SUM(md[29-May])</f>
        <v>0</v>
      </c>
      <c r="BP29" s="10">
        <f>SUM(md[30-May])</f>
        <v>0</v>
      </c>
      <c r="BQ29" s="10">
        <f>SUM(md[31-May])</f>
        <v>0</v>
      </c>
    </row>
    <row r="30" spans="1:69" x14ac:dyDescent="0.35">
      <c r="A30" t="s">
        <v>246</v>
      </c>
      <c r="C30">
        <v>132</v>
      </c>
      <c r="D30">
        <v>0</v>
      </c>
      <c r="E30" s="10">
        <v>226</v>
      </c>
      <c r="F30" s="10">
        <v>277</v>
      </c>
      <c r="G30" s="10">
        <v>353</v>
      </c>
      <c r="H30" s="10">
        <v>429</v>
      </c>
      <c r="I30" s="10">
        <v>522</v>
      </c>
      <c r="J30" s="10">
        <v>582</v>
      </c>
      <c r="K30" s="10">
        <v>664</v>
      </c>
      <c r="L30" s="10">
        <v>821</v>
      </c>
      <c r="M30" s="10">
        <v>936</v>
      </c>
      <c r="N30" s="10">
        <v>1059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</row>
    <row r="31" spans="1:69" x14ac:dyDescent="0.35">
      <c r="A31" t="s">
        <v>158</v>
      </c>
      <c r="C31">
        <v>4</v>
      </c>
      <c r="D31">
        <v>5</v>
      </c>
      <c r="E31" s="10">
        <v>5</v>
      </c>
      <c r="F31" s="10">
        <v>10</v>
      </c>
      <c r="G31" s="10">
        <v>15</v>
      </c>
      <c r="H31" s="10">
        <v>18</v>
      </c>
      <c r="I31" s="10">
        <v>31</v>
      </c>
      <c r="J31" s="10">
        <v>36</v>
      </c>
      <c r="K31" s="10">
        <v>42</v>
      </c>
      <c r="L31" s="10">
        <v>53</v>
      </c>
      <c r="M31" s="10">
        <v>67</v>
      </c>
      <c r="N31" s="10">
        <v>91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</row>
    <row r="33" spans="1:3" x14ac:dyDescent="0.35">
      <c r="A33" t="s">
        <v>247</v>
      </c>
      <c r="C33" s="9" t="s">
        <v>249</v>
      </c>
    </row>
  </sheetData>
  <phoneticPr fontId="1" type="noConversion"/>
  <conditionalFormatting sqref="C2:BQ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BQ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BQ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3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topLeftCell="A43" zoomScale="60" zoomScaleNormal="60" workbookViewId="0">
      <selection activeCell="Q2" sqref="Q2:Q134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264</v>
      </c>
      <c r="D1" s="10" t="s">
        <v>0</v>
      </c>
      <c r="E1" s="18" t="s">
        <v>178</v>
      </c>
      <c r="F1" s="18" t="s">
        <v>179</v>
      </c>
      <c r="G1" s="18" t="s">
        <v>180</v>
      </c>
      <c r="H1" s="18" t="s">
        <v>181</v>
      </c>
      <c r="I1" s="18" t="s">
        <v>182</v>
      </c>
      <c r="J1" s="18" t="s">
        <v>183</v>
      </c>
      <c r="K1" s="18" t="s">
        <v>184</v>
      </c>
      <c r="L1" s="18" t="s">
        <v>185</v>
      </c>
      <c r="M1" s="18" t="s">
        <v>186</v>
      </c>
      <c r="N1" s="18" t="s">
        <v>187</v>
      </c>
      <c r="O1" s="18" t="s">
        <v>188</v>
      </c>
      <c r="P1" s="18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3" t="s">
        <v>194</v>
      </c>
      <c r="V1" s="3" t="s">
        <v>195</v>
      </c>
      <c r="W1" s="3" t="s">
        <v>196</v>
      </c>
      <c r="X1" s="3" t="s">
        <v>197</v>
      </c>
      <c r="Y1" s="3" t="s">
        <v>198</v>
      </c>
      <c r="Z1" s="3" t="s">
        <v>199</v>
      </c>
      <c r="AA1" s="3" t="s">
        <v>200</v>
      </c>
      <c r="AB1" s="3" t="s">
        <v>201</v>
      </c>
      <c r="AC1" s="3" t="s">
        <v>202</v>
      </c>
      <c r="AD1" s="3" t="s">
        <v>203</v>
      </c>
      <c r="AE1" s="3" t="s">
        <v>204</v>
      </c>
      <c r="AF1" s="3" t="s">
        <v>205</v>
      </c>
      <c r="AG1" s="3" t="s">
        <v>206</v>
      </c>
      <c r="AH1" s="3" t="s">
        <v>207</v>
      </c>
      <c r="AI1" s="3" t="s">
        <v>208</v>
      </c>
      <c r="AJ1" s="3" t="s">
        <v>209</v>
      </c>
      <c r="AK1" s="3" t="s">
        <v>210</v>
      </c>
      <c r="AL1" s="3" t="s">
        <v>211</v>
      </c>
      <c r="AM1" s="3" t="s">
        <v>212</v>
      </c>
      <c r="AN1" s="3" t="s">
        <v>213</v>
      </c>
      <c r="AO1" s="3" t="s">
        <v>214</v>
      </c>
      <c r="AP1" s="3" t="s">
        <v>215</v>
      </c>
      <c r="AQ1" s="3" t="s">
        <v>216</v>
      </c>
      <c r="AR1" s="3" t="s">
        <v>217</v>
      </c>
      <c r="AS1" s="3" t="s">
        <v>218</v>
      </c>
      <c r="AT1" s="3" t="s">
        <v>219</v>
      </c>
      <c r="AU1" s="3" t="s">
        <v>220</v>
      </c>
      <c r="AV1" s="3" t="s">
        <v>221</v>
      </c>
      <c r="AW1" s="3" t="s">
        <v>222</v>
      </c>
      <c r="AX1" s="3" t="s">
        <v>223</v>
      </c>
      <c r="AY1" s="3" t="s">
        <v>224</v>
      </c>
      <c r="AZ1" s="3" t="s">
        <v>225</v>
      </c>
      <c r="BA1" s="3" t="s">
        <v>226</v>
      </c>
      <c r="BB1" s="3" t="s">
        <v>227</v>
      </c>
      <c r="BC1" s="3" t="s">
        <v>228</v>
      </c>
      <c r="BD1" s="3" t="s">
        <v>229</v>
      </c>
      <c r="BE1" s="3" t="s">
        <v>230</v>
      </c>
      <c r="BF1" s="3" t="s">
        <v>231</v>
      </c>
      <c r="BG1" s="3" t="s">
        <v>232</v>
      </c>
      <c r="BH1" s="3" t="s">
        <v>233</v>
      </c>
      <c r="BI1" s="3" t="s">
        <v>234</v>
      </c>
      <c r="BJ1" s="3" t="s">
        <v>235</v>
      </c>
      <c r="BK1" s="3" t="s">
        <v>236</v>
      </c>
      <c r="BL1" s="3" t="s">
        <v>237</v>
      </c>
      <c r="BM1" s="3" t="s">
        <v>238</v>
      </c>
      <c r="BN1" s="3" t="s">
        <v>239</v>
      </c>
      <c r="BO1" s="3" t="s">
        <v>240</v>
      </c>
      <c r="BP1" s="3" t="s">
        <v>241</v>
      </c>
      <c r="BQ1" s="3" t="s">
        <v>242</v>
      </c>
      <c r="BR1" s="3" t="s">
        <v>243</v>
      </c>
      <c r="BS1" s="3" t="s">
        <v>244</v>
      </c>
      <c r="BT1" s="3" t="s">
        <v>245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  <c r="N2" s="10">
        <v>56</v>
      </c>
      <c r="O2" s="10">
        <v>68</v>
      </c>
      <c r="P2" s="10">
        <v>74</v>
      </c>
      <c r="Q2" s="10">
        <v>93</v>
      </c>
    </row>
    <row r="3" spans="1:72" x14ac:dyDescent="0.35">
      <c r="A3" s="26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  <c r="N3" s="10">
        <v>2</v>
      </c>
      <c r="O3" s="10">
        <v>2</v>
      </c>
      <c r="P3" s="10">
        <v>2</v>
      </c>
      <c r="Q3" s="10">
        <v>2</v>
      </c>
    </row>
    <row r="4" spans="1:72" x14ac:dyDescent="0.35">
      <c r="A4" s="27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  <c r="N4" s="10">
        <v>8</v>
      </c>
      <c r="O4" s="10">
        <v>14</v>
      </c>
      <c r="P4" s="10">
        <v>15</v>
      </c>
      <c r="Q4" s="10">
        <v>15</v>
      </c>
    </row>
    <row r="5" spans="1:72" x14ac:dyDescent="0.35">
      <c r="A5" s="27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72" x14ac:dyDescent="0.35">
      <c r="A6" s="27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  <c r="N6" s="10">
        <v>4</v>
      </c>
      <c r="O6" s="10">
        <v>5</v>
      </c>
      <c r="P6" s="10">
        <v>5</v>
      </c>
      <c r="Q6" s="10">
        <v>5</v>
      </c>
    </row>
    <row r="7" spans="1:72" x14ac:dyDescent="0.35">
      <c r="A7" s="27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</row>
    <row r="8" spans="1:72" x14ac:dyDescent="0.35">
      <c r="A8" s="28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  <c r="N9" s="10">
        <v>135</v>
      </c>
      <c r="O9" s="10">
        <v>150</v>
      </c>
      <c r="P9" s="10">
        <v>181</v>
      </c>
      <c r="Q9" s="10">
        <v>203</v>
      </c>
    </row>
    <row r="10" spans="1:72" x14ac:dyDescent="0.35">
      <c r="A10" s="26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  <c r="N10" s="10">
        <v>4</v>
      </c>
      <c r="O10" s="10">
        <v>7</v>
      </c>
      <c r="P10" s="10">
        <v>8</v>
      </c>
      <c r="Q10" s="10">
        <v>9</v>
      </c>
    </row>
    <row r="11" spans="1:72" x14ac:dyDescent="0.35">
      <c r="A11" s="27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1:72" x14ac:dyDescent="0.35">
      <c r="A12" s="27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</row>
    <row r="13" spans="1:72" x14ac:dyDescent="0.35">
      <c r="A13" s="27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3</v>
      </c>
      <c r="P13" s="10">
        <v>3</v>
      </c>
      <c r="Q13" s="10">
        <v>3</v>
      </c>
    </row>
    <row r="14" spans="1:72" x14ac:dyDescent="0.35">
      <c r="A14" s="27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  <c r="N14" s="10">
        <v>11</v>
      </c>
      <c r="O14" s="10">
        <v>15</v>
      </c>
      <c r="P14" s="10">
        <v>16</v>
      </c>
      <c r="Q14" s="10">
        <v>15</v>
      </c>
    </row>
    <row r="15" spans="1:72" x14ac:dyDescent="0.35">
      <c r="A15" s="27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1</v>
      </c>
      <c r="P15" s="10">
        <v>4</v>
      </c>
      <c r="Q15" s="10">
        <v>4</v>
      </c>
    </row>
    <row r="16" spans="1:72" x14ac:dyDescent="0.35">
      <c r="A16" s="27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  <c r="N16" s="10">
        <v>22</v>
      </c>
      <c r="O16" s="10">
        <v>22</v>
      </c>
      <c r="P16" s="10">
        <v>25</v>
      </c>
      <c r="Q16" s="10">
        <v>27</v>
      </c>
    </row>
    <row r="17" spans="1:17" x14ac:dyDescent="0.35">
      <c r="A17" s="27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3</v>
      </c>
      <c r="P17" s="10">
        <v>3</v>
      </c>
      <c r="Q17" s="10">
        <v>3</v>
      </c>
    </row>
    <row r="18" spans="1:17" x14ac:dyDescent="0.35">
      <c r="A18" s="27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1</v>
      </c>
      <c r="Q18" s="10">
        <v>1</v>
      </c>
    </row>
    <row r="19" spans="1:17" x14ac:dyDescent="0.35">
      <c r="A19" s="28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  <c r="N19" s="10">
        <v>3</v>
      </c>
      <c r="O19" s="10">
        <v>2</v>
      </c>
      <c r="P19" s="10">
        <v>2</v>
      </c>
      <c r="Q19" s="10">
        <v>3</v>
      </c>
    </row>
    <row r="20" spans="1:17" x14ac:dyDescent="0.35">
      <c r="A20" s="23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  <c r="N20" s="10">
        <v>6</v>
      </c>
      <c r="O20" s="10">
        <v>6</v>
      </c>
      <c r="P20" s="10">
        <v>6</v>
      </c>
      <c r="Q20" s="10">
        <v>6</v>
      </c>
    </row>
    <row r="21" spans="1:17" x14ac:dyDescent="0.35">
      <c r="A21" s="24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</row>
    <row r="22" spans="1:17" x14ac:dyDescent="0.35">
      <c r="A22" s="24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  <c r="N22" s="10">
        <v>3</v>
      </c>
      <c r="O22" s="10">
        <v>4</v>
      </c>
      <c r="P22" s="10">
        <v>4</v>
      </c>
      <c r="Q22" s="10">
        <v>5</v>
      </c>
    </row>
    <row r="23" spans="1:17" x14ac:dyDescent="0.35">
      <c r="A23" s="24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  <c r="N23" s="10">
        <v>2</v>
      </c>
      <c r="O23" s="10">
        <v>2</v>
      </c>
      <c r="P23" s="10">
        <v>2</v>
      </c>
      <c r="Q23" s="10">
        <v>2</v>
      </c>
    </row>
    <row r="24" spans="1:17" x14ac:dyDescent="0.35">
      <c r="A24" s="25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  <c r="N24" s="10">
        <v>9</v>
      </c>
      <c r="O24" s="10">
        <v>10</v>
      </c>
      <c r="P24" s="10">
        <v>10</v>
      </c>
      <c r="Q24" s="10">
        <v>11</v>
      </c>
    </row>
    <row r="25" spans="1:17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  <c r="N25" s="10">
        <v>50</v>
      </c>
      <c r="O25" s="10">
        <v>65</v>
      </c>
      <c r="P25" s="10">
        <v>72</v>
      </c>
      <c r="Q25" s="10">
        <v>77</v>
      </c>
    </row>
    <row r="26" spans="1:17" x14ac:dyDescent="0.35">
      <c r="A26" s="23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  <c r="N26" s="10">
        <v>89</v>
      </c>
      <c r="O26" s="10">
        <v>106</v>
      </c>
      <c r="P26" s="10">
        <v>108</v>
      </c>
      <c r="Q26" s="10">
        <v>108</v>
      </c>
    </row>
    <row r="27" spans="1:17" x14ac:dyDescent="0.35">
      <c r="A27" s="24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  <c r="N27" s="10">
        <v>4</v>
      </c>
      <c r="O27" s="10">
        <v>4</v>
      </c>
      <c r="P27" s="10">
        <v>4</v>
      </c>
      <c r="Q27" s="10">
        <v>4</v>
      </c>
    </row>
    <row r="28" spans="1:17" x14ac:dyDescent="0.35">
      <c r="A28" s="25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</row>
    <row r="29" spans="1:17" x14ac:dyDescent="0.35">
      <c r="A29" s="26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  <c r="N29" s="10">
        <v>4</v>
      </c>
      <c r="O29" s="10">
        <v>4</v>
      </c>
      <c r="P29" s="10">
        <v>4</v>
      </c>
      <c r="Q29" s="10">
        <v>4</v>
      </c>
    </row>
    <row r="30" spans="1:17" x14ac:dyDescent="0.35">
      <c r="A30" s="27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  <c r="N30" s="10">
        <v>8</v>
      </c>
      <c r="O30" s="10">
        <v>10</v>
      </c>
      <c r="P30" s="10">
        <v>15</v>
      </c>
      <c r="Q30" s="10">
        <v>17</v>
      </c>
    </row>
    <row r="31" spans="1:17" x14ac:dyDescent="0.35">
      <c r="A31" s="27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  <c r="N31" s="10">
        <v>12</v>
      </c>
      <c r="O31" s="10">
        <v>12</v>
      </c>
      <c r="P31" s="10">
        <v>12</v>
      </c>
      <c r="Q31" s="10">
        <v>13</v>
      </c>
    </row>
    <row r="32" spans="1:17" x14ac:dyDescent="0.35">
      <c r="A32" s="28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  <c r="N32" s="10">
        <v>6</v>
      </c>
      <c r="O32" s="10">
        <v>8</v>
      </c>
      <c r="P32" s="10">
        <v>9</v>
      </c>
      <c r="Q32" s="10">
        <v>12</v>
      </c>
    </row>
    <row r="33" spans="1:17" x14ac:dyDescent="0.35">
      <c r="A33" s="23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7" x14ac:dyDescent="0.35">
      <c r="A34" s="24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  <c r="N34" s="10">
        <v>4</v>
      </c>
      <c r="O34" s="10">
        <v>4</v>
      </c>
      <c r="P34" s="10">
        <v>4</v>
      </c>
      <c r="Q34" s="10">
        <v>4</v>
      </c>
    </row>
    <row r="35" spans="1:17" x14ac:dyDescent="0.35">
      <c r="A35" s="24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  <c r="N35" s="10">
        <v>10</v>
      </c>
      <c r="O35" s="10">
        <v>16</v>
      </c>
      <c r="P35" s="10">
        <v>18</v>
      </c>
      <c r="Q35" s="10">
        <v>18</v>
      </c>
    </row>
    <row r="36" spans="1:17" x14ac:dyDescent="0.35">
      <c r="A36" s="24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  <c r="N36" s="10">
        <v>3</v>
      </c>
      <c r="O36" s="10">
        <v>3</v>
      </c>
      <c r="P36" s="10">
        <v>3</v>
      </c>
      <c r="Q36" s="10">
        <v>3</v>
      </c>
    </row>
    <row r="37" spans="1:17" x14ac:dyDescent="0.35">
      <c r="A37" s="24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2</v>
      </c>
      <c r="O37" s="10">
        <v>3</v>
      </c>
      <c r="P37" s="10">
        <v>4</v>
      </c>
      <c r="Q37" s="10">
        <v>4</v>
      </c>
    </row>
    <row r="38" spans="1:17" x14ac:dyDescent="0.35">
      <c r="A38" s="24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2</v>
      </c>
      <c r="P38" s="10">
        <v>2</v>
      </c>
      <c r="Q38" s="10">
        <v>2</v>
      </c>
    </row>
    <row r="39" spans="1:17" x14ac:dyDescent="0.35">
      <c r="A39" s="24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  <c r="N39" s="10">
        <v>7</v>
      </c>
      <c r="O39" s="10">
        <v>9</v>
      </c>
      <c r="P39" s="10">
        <v>10</v>
      </c>
      <c r="Q39" s="10">
        <v>10</v>
      </c>
    </row>
    <row r="40" spans="1:17" x14ac:dyDescent="0.35">
      <c r="A40" s="25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  <c r="N40" s="10">
        <v>8</v>
      </c>
      <c r="O40" s="10">
        <v>10</v>
      </c>
      <c r="P40" s="10">
        <v>10</v>
      </c>
      <c r="Q40" s="10">
        <v>10</v>
      </c>
    </row>
    <row r="41" spans="1:17" x14ac:dyDescent="0.35">
      <c r="A41" s="26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</row>
    <row r="42" spans="1:17" x14ac:dyDescent="0.35">
      <c r="A42" s="27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1:17" x14ac:dyDescent="0.35">
      <c r="A43" s="27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</v>
      </c>
    </row>
    <row r="44" spans="1:17" x14ac:dyDescent="0.35">
      <c r="A44" s="28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  <c r="N44" s="10">
        <v>2</v>
      </c>
      <c r="O44" s="10">
        <v>2</v>
      </c>
      <c r="P44" s="10">
        <v>2</v>
      </c>
      <c r="Q44" s="10">
        <v>3</v>
      </c>
    </row>
    <row r="45" spans="1:17" x14ac:dyDescent="0.35">
      <c r="A45" s="23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  <c r="N45" s="10">
        <v>8</v>
      </c>
      <c r="O45" s="10">
        <v>8</v>
      </c>
      <c r="P45" s="10">
        <v>11</v>
      </c>
      <c r="Q45" s="10">
        <v>11</v>
      </c>
    </row>
    <row r="46" spans="1:17" x14ac:dyDescent="0.35">
      <c r="A46" s="25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2</v>
      </c>
      <c r="O46" s="10">
        <v>2</v>
      </c>
      <c r="P46" s="10">
        <v>2</v>
      </c>
      <c r="Q46" s="10">
        <v>2</v>
      </c>
    </row>
    <row r="47" spans="1:17" x14ac:dyDescent="0.35">
      <c r="A47" s="26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  <c r="N47" s="10">
        <v>372</v>
      </c>
      <c r="O47" s="10">
        <v>387</v>
      </c>
      <c r="P47" s="10">
        <v>426</v>
      </c>
      <c r="Q47" s="10">
        <v>488</v>
      </c>
    </row>
    <row r="48" spans="1:17" x14ac:dyDescent="0.35">
      <c r="A48" s="27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</row>
    <row r="49" spans="1:17" x14ac:dyDescent="0.35">
      <c r="A49" s="28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</row>
    <row r="50" spans="1:17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  <c r="N50" s="10">
        <v>29</v>
      </c>
      <c r="O50" s="10">
        <v>39</v>
      </c>
      <c r="P50" s="10">
        <v>40</v>
      </c>
      <c r="Q50" s="10">
        <v>41</v>
      </c>
    </row>
    <row r="51" spans="1:17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  <c r="N51" s="10">
        <v>112</v>
      </c>
      <c r="O51" s="10">
        <v>174</v>
      </c>
      <c r="P51" s="10">
        <v>194</v>
      </c>
      <c r="Q51" s="10">
        <v>207</v>
      </c>
    </row>
    <row r="52" spans="1:17" x14ac:dyDescent="0.35">
      <c r="A52" s="23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  <c r="P52" s="10">
        <v>2</v>
      </c>
      <c r="Q52" s="10">
        <v>2</v>
      </c>
    </row>
    <row r="53" spans="1:17" x14ac:dyDescent="0.35">
      <c r="A53" s="24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1:17" x14ac:dyDescent="0.35">
      <c r="A54" s="24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  <c r="O54" s="10">
        <v>0</v>
      </c>
      <c r="P54" s="10">
        <v>1</v>
      </c>
      <c r="Q54" s="10">
        <v>1</v>
      </c>
    </row>
    <row r="55" spans="1:17" x14ac:dyDescent="0.35">
      <c r="A55" s="25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</row>
    <row r="56" spans="1:17" x14ac:dyDescent="0.35">
      <c r="A56" s="26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2</v>
      </c>
      <c r="O56" s="10">
        <v>2</v>
      </c>
      <c r="P56" s="10">
        <v>2</v>
      </c>
      <c r="Q56" s="10">
        <v>2</v>
      </c>
    </row>
    <row r="57" spans="1:17" x14ac:dyDescent="0.35">
      <c r="A57" s="27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  <c r="N57" s="10">
        <v>20</v>
      </c>
      <c r="O57" s="10">
        <v>24</v>
      </c>
      <c r="P57" s="10">
        <v>27</v>
      </c>
      <c r="Q57" s="10">
        <v>31</v>
      </c>
    </row>
    <row r="58" spans="1:17" x14ac:dyDescent="0.35">
      <c r="A58" s="27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</row>
    <row r="59" spans="1:17" x14ac:dyDescent="0.35">
      <c r="A59" s="27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  <c r="N59" s="10">
        <v>10</v>
      </c>
      <c r="O59" s="10">
        <v>10</v>
      </c>
      <c r="P59" s="10">
        <v>12</v>
      </c>
      <c r="Q59" s="10">
        <v>13</v>
      </c>
    </row>
    <row r="60" spans="1:17" x14ac:dyDescent="0.35">
      <c r="A60" s="27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  <c r="N60" s="10">
        <v>4</v>
      </c>
      <c r="O60" s="10">
        <v>4</v>
      </c>
      <c r="P60" s="10">
        <v>4</v>
      </c>
      <c r="Q60" s="10">
        <v>5</v>
      </c>
    </row>
    <row r="61" spans="1:17" x14ac:dyDescent="0.35">
      <c r="A61" s="28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  <c r="N61" s="10">
        <v>9</v>
      </c>
      <c r="O61" s="10">
        <v>10</v>
      </c>
      <c r="P61" s="10">
        <v>11</v>
      </c>
      <c r="Q61" s="10">
        <v>13</v>
      </c>
    </row>
    <row r="62" spans="1:17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  <c r="N62" s="10">
        <v>130</v>
      </c>
      <c r="O62" s="10">
        <v>150</v>
      </c>
      <c r="P62" s="10">
        <v>167</v>
      </c>
      <c r="Q62" s="10">
        <v>188</v>
      </c>
    </row>
    <row r="63" spans="1:17" x14ac:dyDescent="0.35">
      <c r="A63" s="26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</row>
    <row r="64" spans="1:17" x14ac:dyDescent="0.35">
      <c r="A64" s="27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</row>
    <row r="65" spans="1:17" x14ac:dyDescent="0.35">
      <c r="A65" s="27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</row>
    <row r="66" spans="1:17" x14ac:dyDescent="0.35">
      <c r="A66" s="27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  <c r="N66" s="10">
        <v>2</v>
      </c>
      <c r="O66" s="10">
        <v>2</v>
      </c>
      <c r="P66" s="10">
        <v>2</v>
      </c>
      <c r="Q66" s="10">
        <v>2</v>
      </c>
    </row>
    <row r="67" spans="1:17" x14ac:dyDescent="0.35">
      <c r="A67" s="27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3</v>
      </c>
      <c r="O67" s="10">
        <v>3</v>
      </c>
      <c r="P67" s="10">
        <v>5</v>
      </c>
      <c r="Q67" s="10">
        <v>5</v>
      </c>
    </row>
    <row r="68" spans="1:17" x14ac:dyDescent="0.35">
      <c r="A68" s="27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  <c r="N68" s="10">
        <v>2</v>
      </c>
      <c r="O68" s="10">
        <v>2</v>
      </c>
      <c r="P68" s="10">
        <v>2</v>
      </c>
      <c r="Q68" s="10">
        <v>3</v>
      </c>
    </row>
    <row r="69" spans="1:17" x14ac:dyDescent="0.35">
      <c r="A69" s="27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</row>
    <row r="70" spans="1:17" x14ac:dyDescent="0.35">
      <c r="A70" s="28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</row>
    <row r="71" spans="1:17" x14ac:dyDescent="0.35">
      <c r="A71" s="23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</row>
    <row r="72" spans="1:17" x14ac:dyDescent="0.35">
      <c r="A72" s="24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1</v>
      </c>
    </row>
    <row r="73" spans="1:17" x14ac:dyDescent="0.35">
      <c r="A73" s="24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6</v>
      </c>
      <c r="P73" s="10">
        <v>6</v>
      </c>
      <c r="Q73" s="10">
        <v>7</v>
      </c>
    </row>
    <row r="74" spans="1:17" x14ac:dyDescent="0.35">
      <c r="A74" s="24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1</v>
      </c>
      <c r="P74" s="10">
        <v>1</v>
      </c>
      <c r="Q74" s="10">
        <v>1</v>
      </c>
    </row>
    <row r="75" spans="1:17" x14ac:dyDescent="0.35">
      <c r="A75" s="25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</row>
    <row r="76" spans="1:17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  <c r="N76" s="10">
        <v>43</v>
      </c>
      <c r="O76" s="10">
        <v>55</v>
      </c>
      <c r="P76" s="10">
        <v>59</v>
      </c>
      <c r="Q76" s="10">
        <v>60</v>
      </c>
    </row>
    <row r="77" spans="1:17" x14ac:dyDescent="0.35">
      <c r="A77" s="23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  <c r="N77" s="10">
        <v>104</v>
      </c>
      <c r="O77" s="10">
        <v>111</v>
      </c>
      <c r="P77" s="10">
        <v>117</v>
      </c>
      <c r="Q77" s="10">
        <v>118</v>
      </c>
    </row>
    <row r="78" spans="1:17" x14ac:dyDescent="0.35">
      <c r="A78" s="24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  <c r="N78" s="10">
        <v>17</v>
      </c>
      <c r="O78" s="10">
        <v>19</v>
      </c>
      <c r="P78" s="10">
        <v>20</v>
      </c>
      <c r="Q78" s="10">
        <v>21</v>
      </c>
    </row>
    <row r="79" spans="1:17" x14ac:dyDescent="0.35">
      <c r="A79" s="24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  <c r="N79" s="10">
        <v>37</v>
      </c>
      <c r="O79" s="10">
        <v>48</v>
      </c>
      <c r="P79" s="10">
        <v>51</v>
      </c>
      <c r="Q79" s="10">
        <v>54</v>
      </c>
    </row>
    <row r="80" spans="1:17" x14ac:dyDescent="0.35">
      <c r="A80" s="24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  <c r="N80" s="10">
        <v>3</v>
      </c>
      <c r="O80" s="10">
        <v>3</v>
      </c>
      <c r="P80" s="10">
        <v>3</v>
      </c>
      <c r="Q80" s="10">
        <v>3</v>
      </c>
    </row>
    <row r="81" spans="1:17" x14ac:dyDescent="0.35">
      <c r="A81" s="25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  <c r="N81" s="10">
        <v>9</v>
      </c>
      <c r="O81" s="10">
        <v>10</v>
      </c>
      <c r="P81" s="10">
        <v>12</v>
      </c>
      <c r="Q81" s="10">
        <v>13</v>
      </c>
    </row>
    <row r="82" spans="1:17" x14ac:dyDescent="0.35">
      <c r="A82" s="26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  <c r="N82" s="10">
        <v>5</v>
      </c>
      <c r="O82" s="10">
        <v>6</v>
      </c>
      <c r="P82" s="10">
        <v>6</v>
      </c>
      <c r="Q82" s="10">
        <v>6</v>
      </c>
    </row>
    <row r="83" spans="1:17" x14ac:dyDescent="0.35">
      <c r="A83" s="27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  <c r="N83" s="10">
        <v>3</v>
      </c>
      <c r="O83" s="10">
        <v>4</v>
      </c>
      <c r="P83" s="10">
        <v>4</v>
      </c>
      <c r="Q83" s="10">
        <v>4</v>
      </c>
    </row>
    <row r="84" spans="1:17" x14ac:dyDescent="0.35">
      <c r="A84" s="27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  <c r="Q84" s="10">
        <v>1</v>
      </c>
    </row>
    <row r="85" spans="1:17" x14ac:dyDescent="0.35">
      <c r="A85" s="27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1</v>
      </c>
      <c r="O85" s="10">
        <v>2</v>
      </c>
      <c r="P85" s="10">
        <v>2</v>
      </c>
      <c r="Q85" s="10">
        <v>2</v>
      </c>
    </row>
    <row r="86" spans="1:17" x14ac:dyDescent="0.35">
      <c r="A86" s="27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</row>
    <row r="87" spans="1:17" x14ac:dyDescent="0.35">
      <c r="A87" s="27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</row>
    <row r="88" spans="1:17" x14ac:dyDescent="0.35">
      <c r="A88" s="28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3</v>
      </c>
      <c r="P88" s="10">
        <v>3</v>
      </c>
      <c r="Q88" s="10">
        <v>3</v>
      </c>
    </row>
    <row r="89" spans="1:17" x14ac:dyDescent="0.35">
      <c r="A89" s="23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2</v>
      </c>
      <c r="P89" s="10">
        <v>2</v>
      </c>
      <c r="Q89" s="10">
        <v>3</v>
      </c>
    </row>
    <row r="90" spans="1:17" x14ac:dyDescent="0.35">
      <c r="A90" s="25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  <c r="N90" s="10">
        <v>9</v>
      </c>
      <c r="O90" s="10">
        <v>12</v>
      </c>
      <c r="P90" s="10">
        <v>12</v>
      </c>
      <c r="Q90" s="10">
        <v>13</v>
      </c>
    </row>
    <row r="91" spans="1:17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  <c r="N91" s="10">
        <v>17</v>
      </c>
      <c r="O91" s="10">
        <v>26</v>
      </c>
      <c r="P91" s="10">
        <v>26</v>
      </c>
      <c r="Q91" s="10">
        <v>27</v>
      </c>
    </row>
    <row r="92" spans="1:17" x14ac:dyDescent="0.35">
      <c r="A92" s="23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  <c r="N92" s="10">
        <v>131</v>
      </c>
      <c r="O92" s="10">
        <v>159</v>
      </c>
      <c r="P92" s="10">
        <v>175</v>
      </c>
      <c r="Q92" s="10">
        <v>193</v>
      </c>
    </row>
    <row r="93" spans="1:17" x14ac:dyDescent="0.35">
      <c r="A93" s="24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  <c r="N93" s="10">
        <v>13</v>
      </c>
      <c r="O93" s="10">
        <v>14</v>
      </c>
      <c r="P93" s="10">
        <v>14</v>
      </c>
      <c r="Q93" s="10">
        <v>17</v>
      </c>
    </row>
    <row r="94" spans="1:17" x14ac:dyDescent="0.35">
      <c r="A94" s="25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2</v>
      </c>
      <c r="O94" s="10">
        <v>2</v>
      </c>
      <c r="P94" s="10">
        <v>2</v>
      </c>
      <c r="Q94" s="10">
        <v>4</v>
      </c>
    </row>
    <row r="95" spans="1:17" x14ac:dyDescent="0.35">
      <c r="A95" s="26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1</v>
      </c>
      <c r="P95" s="10">
        <v>1</v>
      </c>
      <c r="Q95" s="10">
        <v>1</v>
      </c>
    </row>
    <row r="96" spans="1:17" x14ac:dyDescent="0.35">
      <c r="A96" s="27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  <c r="N96" s="10">
        <v>6</v>
      </c>
      <c r="O96" s="10">
        <v>8</v>
      </c>
      <c r="P96" s="10">
        <v>8</v>
      </c>
      <c r="Q96" s="10">
        <v>10</v>
      </c>
    </row>
    <row r="97" spans="1:17" x14ac:dyDescent="0.35">
      <c r="A97" s="27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  <c r="N97" s="10">
        <v>11</v>
      </c>
      <c r="O97" s="10">
        <v>18</v>
      </c>
      <c r="P97" s="10">
        <v>24</v>
      </c>
      <c r="Q97" s="10">
        <v>26</v>
      </c>
    </row>
    <row r="98" spans="1:17" x14ac:dyDescent="0.35">
      <c r="A98" s="27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  <c r="N98" s="10">
        <v>29</v>
      </c>
      <c r="O98" s="10">
        <v>38</v>
      </c>
      <c r="P98" s="10">
        <v>41</v>
      </c>
      <c r="Q98" s="10">
        <v>43</v>
      </c>
    </row>
    <row r="99" spans="1:17" x14ac:dyDescent="0.35">
      <c r="A99" s="28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  <c r="N99" s="10">
        <v>4</v>
      </c>
      <c r="O99" s="10">
        <v>7</v>
      </c>
      <c r="P99" s="10">
        <v>7</v>
      </c>
      <c r="Q99" s="10">
        <v>7</v>
      </c>
    </row>
    <row r="100" spans="1:17" x14ac:dyDescent="0.35">
      <c r="A100" s="23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  <c r="N100" s="10">
        <v>7</v>
      </c>
      <c r="O100" s="10">
        <v>8</v>
      </c>
      <c r="P100" s="10">
        <v>8</v>
      </c>
      <c r="Q100" s="10">
        <v>8</v>
      </c>
    </row>
    <row r="101" spans="1:17" x14ac:dyDescent="0.35">
      <c r="A101" s="24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  <c r="N101" s="10">
        <v>9</v>
      </c>
      <c r="O101" s="10">
        <v>10</v>
      </c>
      <c r="P101" s="10">
        <v>10</v>
      </c>
      <c r="Q101" s="10">
        <v>11</v>
      </c>
    </row>
    <row r="102" spans="1:17" x14ac:dyDescent="0.35">
      <c r="A102" s="24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  <c r="N102" s="10">
        <v>2</v>
      </c>
      <c r="O102" s="10">
        <v>2</v>
      </c>
      <c r="P102" s="10">
        <v>3</v>
      </c>
      <c r="Q102" s="10">
        <v>4</v>
      </c>
    </row>
    <row r="103" spans="1:17" x14ac:dyDescent="0.35">
      <c r="A103" s="24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  <c r="N103" s="10">
        <v>4</v>
      </c>
      <c r="O103" s="10">
        <v>5</v>
      </c>
      <c r="P103" s="10">
        <v>5</v>
      </c>
      <c r="Q103" s="10">
        <v>5</v>
      </c>
    </row>
    <row r="104" spans="1:17" x14ac:dyDescent="0.35">
      <c r="A104" s="25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</row>
    <row r="105" spans="1:17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  <c r="N105" s="10">
        <v>76</v>
      </c>
      <c r="O105" s="10">
        <v>96</v>
      </c>
      <c r="P105" s="10">
        <v>99</v>
      </c>
      <c r="Q105" s="10">
        <v>105</v>
      </c>
    </row>
    <row r="106" spans="1:17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  <c r="N106" s="10">
        <v>9</v>
      </c>
      <c r="O106" s="10">
        <v>10</v>
      </c>
      <c r="P106" s="10">
        <v>10</v>
      </c>
      <c r="Q106" s="10">
        <v>11</v>
      </c>
    </row>
    <row r="107" spans="1:17" x14ac:dyDescent="0.35">
      <c r="A107" s="26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</row>
    <row r="108" spans="1:17" x14ac:dyDescent="0.35">
      <c r="A108" s="27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2</v>
      </c>
      <c r="Q108" s="10">
        <v>2</v>
      </c>
    </row>
    <row r="109" spans="1:17" x14ac:dyDescent="0.35">
      <c r="A109" s="28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  <c r="N109" s="10">
        <v>7</v>
      </c>
      <c r="O109" s="10">
        <v>8</v>
      </c>
      <c r="P109" s="10">
        <v>12</v>
      </c>
      <c r="Q109" s="10">
        <v>12</v>
      </c>
    </row>
    <row r="110" spans="1:17" x14ac:dyDescent="0.35">
      <c r="A110" s="23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  <c r="N110" s="10">
        <v>26</v>
      </c>
      <c r="O110" s="10">
        <v>27</v>
      </c>
      <c r="P110" s="10">
        <v>32</v>
      </c>
      <c r="Q110" s="10">
        <v>34</v>
      </c>
    </row>
    <row r="111" spans="1:17" x14ac:dyDescent="0.35">
      <c r="A111" s="24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  <c r="N111" s="10">
        <v>5</v>
      </c>
      <c r="O111" s="10">
        <v>5</v>
      </c>
      <c r="P111" s="10">
        <v>7</v>
      </c>
      <c r="Q111" s="10">
        <v>9</v>
      </c>
    </row>
    <row r="112" spans="1:17" x14ac:dyDescent="0.35">
      <c r="A112" s="24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2</v>
      </c>
      <c r="P112" s="10">
        <v>3</v>
      </c>
      <c r="Q112" s="10">
        <v>4</v>
      </c>
    </row>
    <row r="113" spans="1:17" x14ac:dyDescent="0.35">
      <c r="A113" s="24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  <c r="N113" s="10">
        <v>12</v>
      </c>
      <c r="O113" s="10">
        <v>13</v>
      </c>
      <c r="P113" s="10">
        <v>14</v>
      </c>
      <c r="Q113" s="10">
        <v>14</v>
      </c>
    </row>
    <row r="114" spans="1:17" x14ac:dyDescent="0.35">
      <c r="A114" s="24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2</v>
      </c>
      <c r="P114" s="10">
        <v>2</v>
      </c>
      <c r="Q114" s="10">
        <v>2</v>
      </c>
    </row>
    <row r="115" spans="1:17" x14ac:dyDescent="0.35">
      <c r="A115" s="25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  <c r="N115" s="10">
        <v>17</v>
      </c>
      <c r="O115" s="10">
        <v>21</v>
      </c>
      <c r="P115" s="10">
        <v>23</v>
      </c>
      <c r="Q115" s="10">
        <v>22</v>
      </c>
    </row>
    <row r="116" spans="1:17" x14ac:dyDescent="0.35">
      <c r="A116" s="26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</row>
    <row r="117" spans="1:17" x14ac:dyDescent="0.35">
      <c r="A117" s="27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  <c r="N117" s="10">
        <v>8</v>
      </c>
      <c r="O117" s="10">
        <v>9</v>
      </c>
      <c r="P117" s="10">
        <v>10</v>
      </c>
      <c r="Q117" s="10">
        <v>12</v>
      </c>
    </row>
    <row r="118" spans="1:17" x14ac:dyDescent="0.35">
      <c r="A118" s="27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  <c r="P118" s="10">
        <v>1</v>
      </c>
      <c r="Q118" s="10">
        <v>1</v>
      </c>
    </row>
    <row r="119" spans="1:17" x14ac:dyDescent="0.35">
      <c r="A119" s="27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  <c r="P119" s="10">
        <v>2</v>
      </c>
      <c r="Q119" s="10">
        <v>2</v>
      </c>
    </row>
    <row r="120" spans="1:17" x14ac:dyDescent="0.35">
      <c r="A120" s="27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  <c r="P120" s="10">
        <v>1</v>
      </c>
      <c r="Q120" s="10">
        <v>1</v>
      </c>
    </row>
    <row r="121" spans="1:17" x14ac:dyDescent="0.35">
      <c r="A121" s="27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  <c r="O121" s="10">
        <v>2</v>
      </c>
      <c r="P121" s="10">
        <v>2</v>
      </c>
      <c r="Q121" s="10">
        <v>2</v>
      </c>
    </row>
    <row r="122" spans="1:17" x14ac:dyDescent="0.35">
      <c r="A122" s="27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</row>
    <row r="123" spans="1:17" x14ac:dyDescent="0.35">
      <c r="A123" s="27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  <c r="N123" s="10">
        <v>3</v>
      </c>
      <c r="O123" s="10">
        <v>3</v>
      </c>
      <c r="P123" s="10">
        <v>3</v>
      </c>
      <c r="Q123" s="10">
        <v>3</v>
      </c>
    </row>
    <row r="124" spans="1:17" x14ac:dyDescent="0.35">
      <c r="A124" s="27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0</v>
      </c>
      <c r="P124" s="10">
        <v>1</v>
      </c>
      <c r="Q124" s="10">
        <v>1</v>
      </c>
    </row>
    <row r="125" spans="1:17" x14ac:dyDescent="0.35">
      <c r="A125" s="28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  <c r="O125" s="10">
        <v>2</v>
      </c>
      <c r="P125" s="10">
        <v>2</v>
      </c>
      <c r="Q125" s="10">
        <v>3</v>
      </c>
    </row>
    <row r="126" spans="1:17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  <c r="N126" s="10">
        <v>128</v>
      </c>
      <c r="O126" s="10">
        <v>160</v>
      </c>
      <c r="P126" s="10">
        <v>170</v>
      </c>
      <c r="Q126" s="10">
        <v>178</v>
      </c>
    </row>
    <row r="127" spans="1:17" x14ac:dyDescent="0.35">
      <c r="A127" s="26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  <c r="N127" s="10">
        <v>9</v>
      </c>
      <c r="O127" s="10">
        <v>10</v>
      </c>
      <c r="P127" s="10">
        <v>10</v>
      </c>
      <c r="Q127" s="10">
        <v>10</v>
      </c>
    </row>
    <row r="128" spans="1:17" x14ac:dyDescent="0.35">
      <c r="A128" s="27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  <c r="N128" s="10">
        <v>3</v>
      </c>
      <c r="O128" s="10">
        <v>3</v>
      </c>
      <c r="P128" s="10">
        <v>3</v>
      </c>
      <c r="Q128" s="10">
        <v>3</v>
      </c>
    </row>
    <row r="129" spans="1:72" x14ac:dyDescent="0.35">
      <c r="A129" s="27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</row>
    <row r="130" spans="1:72" x14ac:dyDescent="0.35">
      <c r="A130" s="28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</row>
    <row r="131" spans="1:72" x14ac:dyDescent="0.35">
      <c r="A131" s="23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  <c r="N131" s="10">
        <v>11</v>
      </c>
      <c r="O131" s="10">
        <v>18</v>
      </c>
      <c r="P131" s="10">
        <v>18</v>
      </c>
      <c r="Q131" s="10">
        <v>22</v>
      </c>
    </row>
    <row r="132" spans="1:72" x14ac:dyDescent="0.35">
      <c r="A132" s="24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4</v>
      </c>
      <c r="O132" s="10">
        <v>5</v>
      </c>
      <c r="P132" s="10">
        <v>5</v>
      </c>
      <c r="Q132" s="10">
        <v>5</v>
      </c>
    </row>
    <row r="133" spans="1:72" x14ac:dyDescent="0.35">
      <c r="A133" s="24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  <c r="N133" s="10">
        <v>3</v>
      </c>
      <c r="O133" s="10">
        <v>4</v>
      </c>
      <c r="P133" s="10">
        <v>4</v>
      </c>
      <c r="Q133" s="10">
        <v>4</v>
      </c>
    </row>
    <row r="134" spans="1:72" x14ac:dyDescent="0.35">
      <c r="A134" s="25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  <c r="N134" s="10">
        <v>10</v>
      </c>
      <c r="O134" s="10">
        <v>20</v>
      </c>
      <c r="P134" s="10">
        <v>22</v>
      </c>
      <c r="Q134" s="10">
        <v>28</v>
      </c>
    </row>
    <row r="136" spans="1:72" x14ac:dyDescent="0.35">
      <c r="B136" s="10" t="s">
        <v>269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2012</v>
      </c>
      <c r="O136" s="10">
        <f>SUM(va[4-Apr])</f>
        <v>2407</v>
      </c>
      <c r="P136" s="10">
        <f>SUM(va[5-Apr])</f>
        <v>2637</v>
      </c>
      <c r="Q136" s="10">
        <f>SUM(va[6-Apr])</f>
        <v>2878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157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312</v>
      </c>
      <c r="O137" s="10">
        <v>390</v>
      </c>
      <c r="P137" s="10">
        <v>431</v>
      </c>
      <c r="Q137" s="10">
        <v>497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158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46</v>
      </c>
      <c r="O138" s="10">
        <v>52</v>
      </c>
      <c r="P138" s="10">
        <v>51</v>
      </c>
      <c r="Q138" s="10">
        <v>54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159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19005</v>
      </c>
      <c r="O139" s="10">
        <v>21552</v>
      </c>
      <c r="P139" s="10">
        <v>23671</v>
      </c>
      <c r="Q139" s="10">
        <v>24521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247</v>
      </c>
      <c r="D141" s="9" t="s">
        <v>248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11"/>
  <sheetViews>
    <sheetView zoomScale="60" zoomScaleNormal="60" workbookViewId="0">
      <selection activeCell="A8" sqref="A8:A9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ht="39" x14ac:dyDescent="0.35">
      <c r="A1" s="10" t="s">
        <v>160</v>
      </c>
      <c r="B1" s="3" t="s">
        <v>252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178</v>
      </c>
      <c r="O1" s="3" t="s">
        <v>179</v>
      </c>
      <c r="P1" s="3" t="s">
        <v>180</v>
      </c>
      <c r="Q1" s="3" t="s">
        <v>181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186</v>
      </c>
      <c r="W1" s="3" t="s">
        <v>187</v>
      </c>
      <c r="X1" s="3" t="s">
        <v>188</v>
      </c>
      <c r="Y1" s="3" t="s">
        <v>189</v>
      </c>
      <c r="Z1" s="3" t="s">
        <v>190</v>
      </c>
      <c r="AA1" s="3" t="s">
        <v>191</v>
      </c>
      <c r="AB1" s="3" t="s">
        <v>192</v>
      </c>
      <c r="AC1" s="3" t="s">
        <v>193</v>
      </c>
      <c r="AD1" s="3" t="s">
        <v>194</v>
      </c>
      <c r="AE1" s="3" t="s">
        <v>195</v>
      </c>
      <c r="AF1" s="3" t="s">
        <v>196</v>
      </c>
      <c r="AG1" s="3" t="s">
        <v>197</v>
      </c>
      <c r="AH1" s="3" t="s">
        <v>198</v>
      </c>
      <c r="AI1" s="3" t="s">
        <v>199</v>
      </c>
      <c r="AJ1" s="3" t="s">
        <v>200</v>
      </c>
      <c r="AK1" s="3" t="s">
        <v>201</v>
      </c>
      <c r="AL1" s="3" t="s">
        <v>202</v>
      </c>
      <c r="AM1" s="3" t="s">
        <v>203</v>
      </c>
      <c r="AN1" s="3" t="s">
        <v>204</v>
      </c>
      <c r="AO1" s="3" t="s">
        <v>205</v>
      </c>
      <c r="AP1" s="3" t="s">
        <v>206</v>
      </c>
      <c r="AQ1" s="3" t="s">
        <v>207</v>
      </c>
      <c r="AR1" s="3" t="s">
        <v>208</v>
      </c>
      <c r="AS1" s="3" t="s">
        <v>209</v>
      </c>
      <c r="AT1" s="3" t="s">
        <v>210</v>
      </c>
      <c r="AU1" s="3" t="s">
        <v>211</v>
      </c>
      <c r="AV1" s="3" t="s">
        <v>212</v>
      </c>
      <c r="AW1" s="3" t="s">
        <v>213</v>
      </c>
      <c r="AX1" s="3" t="s">
        <v>214</v>
      </c>
      <c r="AY1" s="3" t="s">
        <v>215</v>
      </c>
      <c r="AZ1" s="3" t="s">
        <v>216</v>
      </c>
      <c r="BA1" s="3" t="s">
        <v>217</v>
      </c>
      <c r="BB1" s="3" t="s">
        <v>218</v>
      </c>
      <c r="BC1" s="3" t="s">
        <v>219</v>
      </c>
      <c r="BD1" s="3" t="s">
        <v>220</v>
      </c>
      <c r="BE1" s="3" t="s">
        <v>221</v>
      </c>
      <c r="BF1" s="3" t="s">
        <v>222</v>
      </c>
      <c r="BG1" s="3" t="s">
        <v>223</v>
      </c>
      <c r="BH1" s="3" t="s">
        <v>224</v>
      </c>
      <c r="BI1" s="3" t="s">
        <v>225</v>
      </c>
      <c r="BJ1" s="3" t="s">
        <v>226</v>
      </c>
      <c r="BK1" s="3" t="s">
        <v>227</v>
      </c>
      <c r="BL1" s="3" t="s">
        <v>228</v>
      </c>
      <c r="BM1" s="3" t="s">
        <v>229</v>
      </c>
      <c r="BN1" s="3" t="s">
        <v>230</v>
      </c>
      <c r="BO1" s="3" t="s">
        <v>231</v>
      </c>
      <c r="BP1" s="3" t="s">
        <v>232</v>
      </c>
      <c r="BQ1" s="3" t="s">
        <v>233</v>
      </c>
      <c r="BR1" s="3" t="s">
        <v>234</v>
      </c>
      <c r="BS1" s="3" t="s">
        <v>235</v>
      </c>
      <c r="BT1" s="3" t="s">
        <v>236</v>
      </c>
      <c r="BU1" s="3" t="s">
        <v>237</v>
      </c>
      <c r="BV1" s="3" t="s">
        <v>238</v>
      </c>
      <c r="BW1" s="3" t="s">
        <v>239</v>
      </c>
      <c r="BX1" s="3" t="s">
        <v>240</v>
      </c>
      <c r="BY1" s="3" t="s">
        <v>241</v>
      </c>
      <c r="BZ1" s="3" t="s">
        <v>242</v>
      </c>
      <c r="CA1" s="3" t="s">
        <v>243</v>
      </c>
      <c r="CB1" s="3" t="s">
        <v>244</v>
      </c>
      <c r="CC1" s="3" t="s">
        <v>245</v>
      </c>
    </row>
    <row r="2" spans="1:81" x14ac:dyDescent="0.35">
      <c r="A2" s="11" t="s">
        <v>159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639</v>
      </c>
      <c r="U2" s="12">
        <f>MAX(0, (dc!U2-dc!T2))</f>
        <v>672</v>
      </c>
      <c r="V2" s="12">
        <f>MAX(0, (dc!V2-dc!U2))</f>
        <v>514</v>
      </c>
      <c r="W2" s="12">
        <f>MAX(0, (dc!W2-dc!V2))</f>
        <v>854</v>
      </c>
      <c r="X2" s="12">
        <f>MAX(0, (dc!X2-dc!W2))</f>
        <v>396</v>
      </c>
      <c r="Y2" s="12">
        <f>MAX(0, (dc!Y2-dc!X2))</f>
        <v>619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35">
      <c r="A3" s="10" t="s">
        <v>269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104</v>
      </c>
      <c r="W3" s="12">
        <f>MAX(0, (dc!W3-dc!V3))</f>
        <v>145</v>
      </c>
      <c r="X3" s="12">
        <f>MAX(0, (dc!X3-dc!W3))</f>
        <v>96</v>
      </c>
      <c r="Y3" s="12">
        <f>MAX(0, (dc!Y3-dc!X3))</f>
        <v>99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35">
      <c r="A4" s="10" t="s">
        <v>246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35">
      <c r="A5" s="10" t="s">
        <v>158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3</v>
      </c>
      <c r="W5" s="12">
        <f>MAX(0, (dc!W5-dc!V5))</f>
        <v>6</v>
      </c>
      <c r="X5" s="12">
        <f>MAX(0, (dc!X5-dc!W5))</f>
        <v>1</v>
      </c>
      <c r="Y5" s="12">
        <f>MAX(0, (dc!Y5-dc!X5))</f>
        <v>2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s="10" customFormat="1" x14ac:dyDescent="0.35">
      <c r="A7" s="10" t="s">
        <v>270</v>
      </c>
      <c r="B7" s="19">
        <f>(B3/MAX(B2,1))*100</f>
        <v>0</v>
      </c>
      <c r="C7" s="19">
        <f t="shared" ref="C7:BN7" si="0">(C3/MAX(C2,1))*100</f>
        <v>13.043478260869565</v>
      </c>
      <c r="D7" s="19">
        <f t="shared" si="0"/>
        <v>20</v>
      </c>
      <c r="E7" s="19">
        <f t="shared" si="0"/>
        <v>83.333333333333343</v>
      </c>
      <c r="F7" s="19">
        <f t="shared" si="0"/>
        <v>20.454545454545457</v>
      </c>
      <c r="G7" s="19">
        <f t="shared" si="0"/>
        <v>24.242424242424242</v>
      </c>
      <c r="H7" s="19">
        <f t="shared" si="0"/>
        <v>8.6486486486486491</v>
      </c>
      <c r="I7" s="19">
        <f t="shared" si="0"/>
        <v>600</v>
      </c>
      <c r="J7" s="19">
        <f t="shared" si="0"/>
        <v>1.9905213270142181</v>
      </c>
      <c r="K7" s="19">
        <f t="shared" si="0"/>
        <v>10.344827586206897</v>
      </c>
      <c r="L7" s="19">
        <f t="shared" si="0"/>
        <v>18.260869565217391</v>
      </c>
      <c r="M7" s="19">
        <f t="shared" si="0"/>
        <v>17.358490566037734</v>
      </c>
      <c r="N7" s="19">
        <f t="shared" si="0"/>
        <v>19.277108433734941</v>
      </c>
      <c r="O7" s="19">
        <f t="shared" si="0"/>
        <v>11.688311688311687</v>
      </c>
      <c r="P7" s="19">
        <f t="shared" si="0"/>
        <v>10.571428571428571</v>
      </c>
      <c r="Q7" s="19">
        <f t="shared" si="0"/>
        <v>12.837837837837837</v>
      </c>
      <c r="R7" s="19">
        <f t="shared" si="0"/>
        <v>21.611721611721613</v>
      </c>
      <c r="S7" s="19">
        <f t="shared" si="0"/>
        <v>13.94658753709199</v>
      </c>
      <c r="T7" s="19">
        <f t="shared" si="0"/>
        <v>14.241001564945227</v>
      </c>
      <c r="U7" s="19">
        <f t="shared" si="0"/>
        <v>9.9702380952380967</v>
      </c>
      <c r="V7" s="19">
        <f t="shared" si="0"/>
        <v>20.233463035019454</v>
      </c>
      <c r="W7" s="19">
        <f t="shared" si="0"/>
        <v>16.978922716627633</v>
      </c>
      <c r="X7" s="19">
        <f t="shared" si="0"/>
        <v>24.242424242424242</v>
      </c>
      <c r="Y7" s="19">
        <f t="shared" si="0"/>
        <v>15.993537964458804</v>
      </c>
      <c r="Z7" s="19">
        <f t="shared" si="0"/>
        <v>0</v>
      </c>
      <c r="AA7" s="19">
        <f t="shared" si="0"/>
        <v>0</v>
      </c>
      <c r="AB7" s="19">
        <f t="shared" si="0"/>
        <v>0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  <c r="AG7" s="19">
        <f t="shared" si="0"/>
        <v>0</v>
      </c>
      <c r="AH7" s="19">
        <f t="shared" si="0"/>
        <v>0</v>
      </c>
      <c r="AI7" s="19">
        <f t="shared" si="0"/>
        <v>0</v>
      </c>
      <c r="AJ7" s="19">
        <f t="shared" si="0"/>
        <v>0</v>
      </c>
      <c r="AK7" s="19">
        <f t="shared" si="0"/>
        <v>0</v>
      </c>
      <c r="AL7" s="19">
        <f t="shared" si="0"/>
        <v>0</v>
      </c>
      <c r="AM7" s="19">
        <f t="shared" si="0"/>
        <v>0</v>
      </c>
      <c r="AN7" s="19">
        <f t="shared" si="0"/>
        <v>0</v>
      </c>
      <c r="AO7" s="19">
        <f t="shared" si="0"/>
        <v>0</v>
      </c>
      <c r="AP7" s="19">
        <f t="shared" si="0"/>
        <v>0</v>
      </c>
      <c r="AQ7" s="19">
        <f t="shared" si="0"/>
        <v>0</v>
      </c>
      <c r="AR7" s="19">
        <f t="shared" si="0"/>
        <v>0</v>
      </c>
      <c r="AS7" s="19">
        <f t="shared" si="0"/>
        <v>0</v>
      </c>
      <c r="AT7" s="19">
        <f t="shared" si="0"/>
        <v>0</v>
      </c>
      <c r="AU7" s="19">
        <f t="shared" si="0"/>
        <v>0</v>
      </c>
      <c r="AV7" s="19">
        <f t="shared" si="0"/>
        <v>0</v>
      </c>
      <c r="AW7" s="19">
        <f t="shared" si="0"/>
        <v>0</v>
      </c>
      <c r="AX7" s="19">
        <f t="shared" si="0"/>
        <v>0</v>
      </c>
      <c r="AY7" s="19">
        <f t="shared" si="0"/>
        <v>0</v>
      </c>
      <c r="AZ7" s="19">
        <f t="shared" si="0"/>
        <v>0</v>
      </c>
      <c r="BA7" s="19">
        <f t="shared" si="0"/>
        <v>0</v>
      </c>
      <c r="BB7" s="19">
        <f t="shared" si="0"/>
        <v>0</v>
      </c>
      <c r="BC7" s="19">
        <f t="shared" si="0"/>
        <v>0</v>
      </c>
      <c r="BD7" s="19">
        <f t="shared" si="0"/>
        <v>0</v>
      </c>
      <c r="BE7" s="19">
        <f t="shared" si="0"/>
        <v>0</v>
      </c>
      <c r="BF7" s="19">
        <f t="shared" si="0"/>
        <v>0</v>
      </c>
      <c r="BG7" s="19">
        <f t="shared" si="0"/>
        <v>0</v>
      </c>
      <c r="BH7" s="19">
        <f t="shared" si="0"/>
        <v>0</v>
      </c>
      <c r="BI7" s="19">
        <f t="shared" si="0"/>
        <v>0</v>
      </c>
      <c r="BJ7" s="19">
        <f t="shared" si="0"/>
        <v>0</v>
      </c>
      <c r="BK7" s="19">
        <f t="shared" si="0"/>
        <v>0</v>
      </c>
      <c r="BL7" s="19">
        <f t="shared" si="0"/>
        <v>0</v>
      </c>
      <c r="BM7" s="19">
        <f t="shared" si="0"/>
        <v>0</v>
      </c>
      <c r="BN7" s="19">
        <f t="shared" si="0"/>
        <v>0</v>
      </c>
      <c r="BO7" s="19">
        <f t="shared" ref="BO7:CC7" si="1">(BO3/MAX(BO2,1))*100</f>
        <v>0</v>
      </c>
      <c r="BP7" s="19">
        <f t="shared" si="1"/>
        <v>0</v>
      </c>
      <c r="BQ7" s="19">
        <f t="shared" si="1"/>
        <v>0</v>
      </c>
      <c r="BR7" s="19">
        <f t="shared" si="1"/>
        <v>0</v>
      </c>
      <c r="BS7" s="19">
        <f t="shared" si="1"/>
        <v>0</v>
      </c>
      <c r="BT7" s="19">
        <f t="shared" si="1"/>
        <v>0</v>
      </c>
      <c r="BU7" s="19">
        <f t="shared" si="1"/>
        <v>0</v>
      </c>
      <c r="BV7" s="19">
        <f t="shared" si="1"/>
        <v>0</v>
      </c>
      <c r="BW7" s="19">
        <f t="shared" si="1"/>
        <v>0</v>
      </c>
      <c r="BX7" s="19">
        <f t="shared" si="1"/>
        <v>0</v>
      </c>
      <c r="BY7" s="19">
        <f t="shared" si="1"/>
        <v>0</v>
      </c>
      <c r="BZ7" s="19">
        <f t="shared" si="1"/>
        <v>0</v>
      </c>
      <c r="CA7" s="19">
        <f t="shared" si="1"/>
        <v>0</v>
      </c>
      <c r="CB7" s="19">
        <f t="shared" si="1"/>
        <v>0</v>
      </c>
      <c r="CC7" s="19">
        <f t="shared" si="1"/>
        <v>0</v>
      </c>
    </row>
    <row r="8" spans="1:81" s="10" customFormat="1" x14ac:dyDescent="0.35">
      <c r="A8" s="10" t="s">
        <v>271</v>
      </c>
      <c r="B8" s="22">
        <f>(B4/MAX(1,B3))*100</f>
        <v>0</v>
      </c>
      <c r="C8" s="22">
        <f t="shared" ref="C8:BN8" si="2">(C4/MAX(1,C3))*100</f>
        <v>0</v>
      </c>
      <c r="D8" s="22">
        <f t="shared" si="2"/>
        <v>0</v>
      </c>
      <c r="E8" s="22">
        <f t="shared" si="2"/>
        <v>0</v>
      </c>
      <c r="F8" s="22">
        <f t="shared" si="2"/>
        <v>0</v>
      </c>
      <c r="G8" s="22">
        <f t="shared" si="2"/>
        <v>0</v>
      </c>
      <c r="H8" s="22">
        <f t="shared" si="2"/>
        <v>0</v>
      </c>
      <c r="I8" s="22">
        <f t="shared" si="2"/>
        <v>0</v>
      </c>
      <c r="J8" s="22">
        <f t="shared" si="2"/>
        <v>0</v>
      </c>
      <c r="K8" s="22">
        <f t="shared" si="2"/>
        <v>0</v>
      </c>
      <c r="L8" s="22">
        <f t="shared" si="2"/>
        <v>0</v>
      </c>
      <c r="M8" s="22">
        <f t="shared" si="2"/>
        <v>0</v>
      </c>
      <c r="N8" s="22">
        <f t="shared" si="2"/>
        <v>0</v>
      </c>
      <c r="O8" s="22">
        <f t="shared" si="2"/>
        <v>0</v>
      </c>
      <c r="P8" s="22">
        <f t="shared" si="2"/>
        <v>0</v>
      </c>
      <c r="Q8" s="22">
        <f t="shared" si="2"/>
        <v>0</v>
      </c>
      <c r="R8" s="22">
        <f t="shared" si="2"/>
        <v>0</v>
      </c>
      <c r="S8" s="22">
        <f t="shared" si="2"/>
        <v>0</v>
      </c>
      <c r="T8" s="22">
        <f t="shared" si="2"/>
        <v>0</v>
      </c>
      <c r="U8" s="22">
        <f t="shared" si="2"/>
        <v>0</v>
      </c>
      <c r="V8" s="22">
        <f t="shared" si="2"/>
        <v>0</v>
      </c>
      <c r="W8" s="22">
        <f t="shared" si="2"/>
        <v>0</v>
      </c>
      <c r="X8" s="22">
        <f t="shared" si="2"/>
        <v>0</v>
      </c>
      <c r="Y8" s="22">
        <f t="shared" si="2"/>
        <v>0</v>
      </c>
      <c r="Z8" s="22">
        <f t="shared" si="2"/>
        <v>0</v>
      </c>
      <c r="AA8" s="22">
        <f t="shared" si="2"/>
        <v>0</v>
      </c>
      <c r="AB8" s="22">
        <f t="shared" si="2"/>
        <v>0</v>
      </c>
      <c r="AC8" s="22">
        <f t="shared" si="2"/>
        <v>0</v>
      </c>
      <c r="AD8" s="22">
        <f t="shared" si="2"/>
        <v>0</v>
      </c>
      <c r="AE8" s="22">
        <f t="shared" si="2"/>
        <v>0</v>
      </c>
      <c r="AF8" s="22">
        <f t="shared" si="2"/>
        <v>0</v>
      </c>
      <c r="AG8" s="22">
        <f t="shared" si="2"/>
        <v>0</v>
      </c>
      <c r="AH8" s="22">
        <f t="shared" si="2"/>
        <v>0</v>
      </c>
      <c r="AI8" s="22">
        <f t="shared" si="2"/>
        <v>0</v>
      </c>
      <c r="AJ8" s="22">
        <f t="shared" si="2"/>
        <v>0</v>
      </c>
      <c r="AK8" s="22">
        <f t="shared" si="2"/>
        <v>0</v>
      </c>
      <c r="AL8" s="22">
        <f t="shared" si="2"/>
        <v>0</v>
      </c>
      <c r="AM8" s="22">
        <f t="shared" si="2"/>
        <v>0</v>
      </c>
      <c r="AN8" s="22">
        <f t="shared" si="2"/>
        <v>0</v>
      </c>
      <c r="AO8" s="22">
        <f t="shared" si="2"/>
        <v>0</v>
      </c>
      <c r="AP8" s="22">
        <f t="shared" si="2"/>
        <v>0</v>
      </c>
      <c r="AQ8" s="22">
        <f t="shared" si="2"/>
        <v>0</v>
      </c>
      <c r="AR8" s="22">
        <f t="shared" si="2"/>
        <v>0</v>
      </c>
      <c r="AS8" s="22">
        <f t="shared" si="2"/>
        <v>0</v>
      </c>
      <c r="AT8" s="22">
        <f t="shared" si="2"/>
        <v>0</v>
      </c>
      <c r="AU8" s="22">
        <f t="shared" si="2"/>
        <v>0</v>
      </c>
      <c r="AV8" s="22">
        <f t="shared" si="2"/>
        <v>0</v>
      </c>
      <c r="AW8" s="22">
        <f t="shared" si="2"/>
        <v>0</v>
      </c>
      <c r="AX8" s="22">
        <f t="shared" si="2"/>
        <v>0</v>
      </c>
      <c r="AY8" s="22">
        <f t="shared" si="2"/>
        <v>0</v>
      </c>
      <c r="AZ8" s="22">
        <f t="shared" si="2"/>
        <v>0</v>
      </c>
      <c r="BA8" s="22">
        <f t="shared" si="2"/>
        <v>0</v>
      </c>
      <c r="BB8" s="22">
        <f t="shared" si="2"/>
        <v>0</v>
      </c>
      <c r="BC8" s="22">
        <f t="shared" si="2"/>
        <v>0</v>
      </c>
      <c r="BD8" s="22">
        <f t="shared" si="2"/>
        <v>0</v>
      </c>
      <c r="BE8" s="22">
        <f t="shared" si="2"/>
        <v>0</v>
      </c>
      <c r="BF8" s="22">
        <f t="shared" si="2"/>
        <v>0</v>
      </c>
      <c r="BG8" s="22">
        <f t="shared" si="2"/>
        <v>0</v>
      </c>
      <c r="BH8" s="22">
        <f t="shared" si="2"/>
        <v>0</v>
      </c>
      <c r="BI8" s="22">
        <f t="shared" si="2"/>
        <v>0</v>
      </c>
      <c r="BJ8" s="22">
        <f t="shared" si="2"/>
        <v>0</v>
      </c>
      <c r="BK8" s="22">
        <f t="shared" si="2"/>
        <v>0</v>
      </c>
      <c r="BL8" s="22">
        <f t="shared" si="2"/>
        <v>0</v>
      </c>
      <c r="BM8" s="22">
        <f t="shared" si="2"/>
        <v>0</v>
      </c>
      <c r="BN8" s="22">
        <f t="shared" si="2"/>
        <v>0</v>
      </c>
      <c r="BO8" s="22">
        <f t="shared" ref="BO8:CC8" si="3">(BO4/MAX(1,BO3))*100</f>
        <v>0</v>
      </c>
      <c r="BP8" s="22">
        <f t="shared" si="3"/>
        <v>0</v>
      </c>
      <c r="BQ8" s="22">
        <f t="shared" si="3"/>
        <v>0</v>
      </c>
      <c r="BR8" s="22">
        <f t="shared" si="3"/>
        <v>0</v>
      </c>
      <c r="BS8" s="22">
        <f t="shared" si="3"/>
        <v>0</v>
      </c>
      <c r="BT8" s="22">
        <f t="shared" si="3"/>
        <v>0</v>
      </c>
      <c r="BU8" s="22">
        <f t="shared" si="3"/>
        <v>0</v>
      </c>
      <c r="BV8" s="22">
        <f t="shared" si="3"/>
        <v>0</v>
      </c>
      <c r="BW8" s="22">
        <f t="shared" si="3"/>
        <v>0</v>
      </c>
      <c r="BX8" s="22">
        <f t="shared" si="3"/>
        <v>0</v>
      </c>
      <c r="BY8" s="22">
        <f t="shared" si="3"/>
        <v>0</v>
      </c>
      <c r="BZ8" s="22">
        <f t="shared" si="3"/>
        <v>0</v>
      </c>
      <c r="CA8" s="22">
        <f t="shared" si="3"/>
        <v>0</v>
      </c>
      <c r="CB8" s="22">
        <f t="shared" si="3"/>
        <v>0</v>
      </c>
      <c r="CC8" s="22">
        <f t="shared" si="3"/>
        <v>0</v>
      </c>
    </row>
    <row r="9" spans="1:81" x14ac:dyDescent="0.35">
      <c r="A9" s="10" t="s">
        <v>272</v>
      </c>
      <c r="B9" s="10">
        <f>(B5/MAX(1,B3))*100</f>
        <v>0</v>
      </c>
      <c r="C9" s="10">
        <f t="shared" ref="C9:BN9" si="4">(C5/MAX(1,C3))*100</f>
        <v>0</v>
      </c>
      <c r="D9" s="10">
        <f t="shared" si="4"/>
        <v>0</v>
      </c>
      <c r="E9" s="10">
        <f t="shared" si="4"/>
        <v>0</v>
      </c>
      <c r="F9" s="10">
        <f t="shared" si="4"/>
        <v>0</v>
      </c>
      <c r="G9" s="10">
        <f t="shared" si="4"/>
        <v>0</v>
      </c>
      <c r="H9" s="10">
        <f t="shared" si="4"/>
        <v>0</v>
      </c>
      <c r="I9" s="10">
        <f t="shared" si="4"/>
        <v>16.666666666666664</v>
      </c>
      <c r="J9" s="10">
        <f t="shared" si="4"/>
        <v>0</v>
      </c>
      <c r="K9" s="10">
        <f t="shared" si="4"/>
        <v>5.5555555555555554</v>
      </c>
      <c r="L9" s="10">
        <f t="shared" si="4"/>
        <v>0</v>
      </c>
      <c r="M9" s="10">
        <f t="shared" si="4"/>
        <v>0</v>
      </c>
      <c r="N9" s="10">
        <f t="shared" si="4"/>
        <v>2.083333333333333</v>
      </c>
      <c r="O9" s="10">
        <f t="shared" si="4"/>
        <v>0</v>
      </c>
      <c r="P9" s="10">
        <f t="shared" si="4"/>
        <v>2.7027027027027026</v>
      </c>
      <c r="Q9" s="10">
        <f t="shared" si="4"/>
        <v>2.6315789473684208</v>
      </c>
      <c r="R9" s="10">
        <f t="shared" si="4"/>
        <v>6.7796610169491522</v>
      </c>
      <c r="S9" s="10">
        <f t="shared" si="4"/>
        <v>0</v>
      </c>
      <c r="T9" s="10">
        <f t="shared" si="4"/>
        <v>2.197802197802198</v>
      </c>
      <c r="U9" s="10">
        <f t="shared" si="4"/>
        <v>1.4925373134328357</v>
      </c>
      <c r="V9" s="10">
        <f t="shared" si="4"/>
        <v>2.8846153846153846</v>
      </c>
      <c r="W9" s="10">
        <f t="shared" si="4"/>
        <v>4.1379310344827589</v>
      </c>
      <c r="X9" s="10">
        <f t="shared" si="4"/>
        <v>1.0416666666666665</v>
      </c>
      <c r="Y9" s="10">
        <f t="shared" si="4"/>
        <v>2.0202020202020203</v>
      </c>
      <c r="Z9" s="10">
        <f t="shared" si="4"/>
        <v>0</v>
      </c>
      <c r="AA9" s="10">
        <f t="shared" si="4"/>
        <v>0</v>
      </c>
      <c r="AB9" s="10">
        <f t="shared" si="4"/>
        <v>0</v>
      </c>
      <c r="AC9" s="10">
        <f t="shared" si="4"/>
        <v>0</v>
      </c>
      <c r="AD9" s="10">
        <f t="shared" si="4"/>
        <v>0</v>
      </c>
      <c r="AE9" s="10">
        <f t="shared" si="4"/>
        <v>0</v>
      </c>
      <c r="AF9" s="10">
        <f t="shared" si="4"/>
        <v>0</v>
      </c>
      <c r="AG9" s="10">
        <f t="shared" si="4"/>
        <v>0</v>
      </c>
      <c r="AH9" s="10">
        <f t="shared" si="4"/>
        <v>0</v>
      </c>
      <c r="AI9" s="10">
        <f t="shared" si="4"/>
        <v>0</v>
      </c>
      <c r="AJ9" s="10">
        <f t="shared" si="4"/>
        <v>0</v>
      </c>
      <c r="AK9" s="10">
        <f t="shared" si="4"/>
        <v>0</v>
      </c>
      <c r="AL9" s="10">
        <f t="shared" si="4"/>
        <v>0</v>
      </c>
      <c r="AM9" s="10">
        <f t="shared" si="4"/>
        <v>0</v>
      </c>
      <c r="AN9" s="10">
        <f t="shared" si="4"/>
        <v>0</v>
      </c>
      <c r="AO9" s="10">
        <f t="shared" si="4"/>
        <v>0</v>
      </c>
      <c r="AP9" s="10">
        <f t="shared" si="4"/>
        <v>0</v>
      </c>
      <c r="AQ9" s="10">
        <f t="shared" si="4"/>
        <v>0</v>
      </c>
      <c r="AR9" s="10">
        <f t="shared" si="4"/>
        <v>0</v>
      </c>
      <c r="AS9" s="10">
        <f t="shared" si="4"/>
        <v>0</v>
      </c>
      <c r="AT9" s="10">
        <f t="shared" si="4"/>
        <v>0</v>
      </c>
      <c r="AU9" s="10">
        <f t="shared" si="4"/>
        <v>0</v>
      </c>
      <c r="AV9" s="10">
        <f t="shared" si="4"/>
        <v>0</v>
      </c>
      <c r="AW9" s="10">
        <f t="shared" si="4"/>
        <v>0</v>
      </c>
      <c r="AX9" s="10">
        <f t="shared" si="4"/>
        <v>0</v>
      </c>
      <c r="AY9" s="10">
        <f t="shared" si="4"/>
        <v>0</v>
      </c>
      <c r="AZ9" s="10">
        <f t="shared" si="4"/>
        <v>0</v>
      </c>
      <c r="BA9" s="10">
        <f t="shared" si="4"/>
        <v>0</v>
      </c>
      <c r="BB9" s="10">
        <f t="shared" si="4"/>
        <v>0</v>
      </c>
      <c r="BC9" s="10">
        <f t="shared" si="4"/>
        <v>0</v>
      </c>
      <c r="BD9" s="10">
        <f t="shared" si="4"/>
        <v>0</v>
      </c>
      <c r="BE9" s="10">
        <f t="shared" si="4"/>
        <v>0</v>
      </c>
      <c r="BF9" s="10">
        <f t="shared" si="4"/>
        <v>0</v>
      </c>
      <c r="BG9" s="10">
        <f t="shared" si="4"/>
        <v>0</v>
      </c>
      <c r="BH9" s="10">
        <f t="shared" si="4"/>
        <v>0</v>
      </c>
      <c r="BI9" s="10">
        <f t="shared" si="4"/>
        <v>0</v>
      </c>
      <c r="BJ9" s="10">
        <f t="shared" si="4"/>
        <v>0</v>
      </c>
      <c r="BK9" s="10">
        <f t="shared" si="4"/>
        <v>0</v>
      </c>
      <c r="BL9" s="10">
        <f t="shared" si="4"/>
        <v>0</v>
      </c>
      <c r="BM9" s="10">
        <f t="shared" si="4"/>
        <v>0</v>
      </c>
      <c r="BN9" s="10">
        <f t="shared" si="4"/>
        <v>0</v>
      </c>
      <c r="BO9" s="10">
        <f t="shared" ref="BO9:CC9" si="5">(BO5/MAX(1,BO3))*100</f>
        <v>0</v>
      </c>
      <c r="BP9" s="10">
        <f t="shared" si="5"/>
        <v>0</v>
      </c>
      <c r="BQ9" s="10">
        <f t="shared" si="5"/>
        <v>0</v>
      </c>
      <c r="BR9" s="10">
        <f t="shared" si="5"/>
        <v>0</v>
      </c>
      <c r="BS9" s="10">
        <f t="shared" si="5"/>
        <v>0</v>
      </c>
      <c r="BT9" s="10">
        <f t="shared" si="5"/>
        <v>0</v>
      </c>
      <c r="BU9" s="10">
        <f t="shared" si="5"/>
        <v>0</v>
      </c>
      <c r="BV9" s="10">
        <f t="shared" si="5"/>
        <v>0</v>
      </c>
      <c r="BW9" s="10">
        <f t="shared" si="5"/>
        <v>0</v>
      </c>
      <c r="BX9" s="10">
        <f t="shared" si="5"/>
        <v>0</v>
      </c>
      <c r="BY9" s="10">
        <f t="shared" si="5"/>
        <v>0</v>
      </c>
      <c r="BZ9" s="10">
        <f t="shared" si="5"/>
        <v>0</v>
      </c>
      <c r="CA9" s="10">
        <f t="shared" si="5"/>
        <v>0</v>
      </c>
      <c r="CB9" s="10">
        <f t="shared" si="5"/>
        <v>0</v>
      </c>
      <c r="CC9" s="10">
        <f t="shared" si="5"/>
        <v>0</v>
      </c>
    </row>
    <row r="10" spans="1:81" s="10" customFormat="1" x14ac:dyDescent="0.35"/>
    <row r="11" spans="1:81" x14ac:dyDescent="0.35">
      <c r="A11" s="10" t="s">
        <v>251</v>
      </c>
      <c r="B11" s="9" t="s">
        <v>250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</sheetData>
  <conditionalFormatting sqref="B2:CC3 B5:CC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61"/>
  <sheetViews>
    <sheetView zoomScale="60" zoomScaleNormal="60" workbookViewId="0">
      <selection activeCell="C34" sqref="C34:BQ34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ht="39" x14ac:dyDescent="0.35">
      <c r="A1" s="10" t="s">
        <v>160</v>
      </c>
      <c r="B1" s="10" t="s">
        <v>0</v>
      </c>
      <c r="C1" s="13" t="s">
        <v>179</v>
      </c>
      <c r="D1" s="13" t="s">
        <v>180</v>
      </c>
      <c r="E1" s="13" t="s">
        <v>181</v>
      </c>
      <c r="F1" s="13" t="s">
        <v>182</v>
      </c>
      <c r="G1" s="13" t="s">
        <v>183</v>
      </c>
      <c r="H1" s="13" t="s">
        <v>184</v>
      </c>
      <c r="I1" s="13" t="s">
        <v>185</v>
      </c>
      <c r="J1" s="13" t="s">
        <v>186</v>
      </c>
      <c r="K1" s="13" t="s">
        <v>187</v>
      </c>
      <c r="L1" s="13" t="s">
        <v>188</v>
      </c>
      <c r="M1" s="13" t="s">
        <v>189</v>
      </c>
      <c r="N1" s="13" t="s">
        <v>190</v>
      </c>
      <c r="O1" s="13" t="s">
        <v>191</v>
      </c>
      <c r="P1" s="13" t="s">
        <v>192</v>
      </c>
      <c r="Q1" s="13" t="s">
        <v>193</v>
      </c>
      <c r="R1" s="13" t="s">
        <v>194</v>
      </c>
      <c r="S1" s="13" t="s">
        <v>195</v>
      </c>
      <c r="T1" s="13" t="s">
        <v>196</v>
      </c>
      <c r="U1" s="13" t="s">
        <v>197</v>
      </c>
      <c r="V1" s="13" t="s">
        <v>198</v>
      </c>
      <c r="W1" s="13" t="s">
        <v>199</v>
      </c>
      <c r="X1" s="13" t="s">
        <v>200</v>
      </c>
      <c r="Y1" s="13" t="s">
        <v>201</v>
      </c>
      <c r="Z1" s="13" t="s">
        <v>202</v>
      </c>
      <c r="AA1" s="13" t="s">
        <v>203</v>
      </c>
      <c r="AB1" s="13" t="s">
        <v>204</v>
      </c>
      <c r="AC1" s="13" t="s">
        <v>205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  <c r="AI1" s="13" t="s">
        <v>211</v>
      </c>
      <c r="AJ1" s="13" t="s">
        <v>212</v>
      </c>
      <c r="AK1" s="13" t="s">
        <v>213</v>
      </c>
      <c r="AL1" s="13" t="s">
        <v>214</v>
      </c>
      <c r="AM1" s="13" t="s">
        <v>215</v>
      </c>
      <c r="AN1" s="13" t="s">
        <v>216</v>
      </c>
      <c r="AO1" s="13" t="s">
        <v>217</v>
      </c>
      <c r="AP1" s="13" t="s">
        <v>218</v>
      </c>
      <c r="AQ1" s="13" t="s">
        <v>219</v>
      </c>
      <c r="AR1" s="13" t="s">
        <v>220</v>
      </c>
      <c r="AS1" s="13" t="s">
        <v>221</v>
      </c>
      <c r="AT1" s="13" t="s">
        <v>222</v>
      </c>
      <c r="AU1" s="13" t="s">
        <v>223</v>
      </c>
      <c r="AV1" s="13" t="s">
        <v>224</v>
      </c>
      <c r="AW1" s="13" t="s">
        <v>225</v>
      </c>
      <c r="AX1" s="13" t="s">
        <v>226</v>
      </c>
      <c r="AY1" s="13" t="s">
        <v>227</v>
      </c>
      <c r="AZ1" s="13" t="s">
        <v>228</v>
      </c>
      <c r="BA1" s="13" t="s">
        <v>229</v>
      </c>
      <c r="BB1" s="13" t="s">
        <v>230</v>
      </c>
      <c r="BC1" s="13" t="s">
        <v>231</v>
      </c>
      <c r="BD1" s="13" t="s">
        <v>232</v>
      </c>
      <c r="BE1" s="13" t="s">
        <v>233</v>
      </c>
      <c r="BF1" s="13" t="s">
        <v>234</v>
      </c>
      <c r="BG1" s="13" t="s">
        <v>235</v>
      </c>
      <c r="BH1" s="13" t="s">
        <v>236</v>
      </c>
      <c r="BI1" s="13" t="s">
        <v>237</v>
      </c>
      <c r="BJ1" s="13" t="s">
        <v>238</v>
      </c>
      <c r="BK1" s="13" t="s">
        <v>239</v>
      </c>
      <c r="BL1" s="13" t="s">
        <v>240</v>
      </c>
      <c r="BM1" s="13" t="s">
        <v>241</v>
      </c>
      <c r="BN1" s="13" t="s">
        <v>242</v>
      </c>
      <c r="BO1" s="13" t="s">
        <v>243</v>
      </c>
      <c r="BP1" s="13" t="s">
        <v>244</v>
      </c>
      <c r="BQ1" s="13" t="s">
        <v>245</v>
      </c>
    </row>
    <row r="2" spans="1:69" x14ac:dyDescent="0.35">
      <c r="A2" s="1" t="str">
        <f>T(md[[#This Row],[county]])</f>
        <v>Allegany</v>
      </c>
      <c r="B2" s="1" t="s">
        <v>267</v>
      </c>
      <c r="C2" s="14"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1</v>
      </c>
      <c r="K2" s="14">
        <f>MAX(0,(md!K2-md!J2))</f>
        <v>1</v>
      </c>
      <c r="L2" s="14">
        <f>MAX(0,(md!L2-md!K2))</f>
        <v>1</v>
      </c>
      <c r="M2" s="14">
        <f>MAX(0,(md!M2-md!L2))</f>
        <v>3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  <c r="BQ2" s="14">
        <f>MAX(0,(md!BQ2-md!BP2))</f>
        <v>0</v>
      </c>
    </row>
    <row r="3" spans="1:69" s="10" customFormat="1" x14ac:dyDescent="0.35">
      <c r="A3" s="1" t="str">
        <f>T(md[[#This Row],[county]])</f>
        <v>Anne Arundel</v>
      </c>
      <c r="B3" s="1">
        <v>24003</v>
      </c>
      <c r="C3" s="14">
        <v>0</v>
      </c>
      <c r="D3" s="14">
        <f>MAX(0,(md!D4-md!C4))</f>
        <v>16</v>
      </c>
      <c r="E3" s="14">
        <f>MAX(0,(md!E4-md!D4))</f>
        <v>24</v>
      </c>
      <c r="F3" s="14">
        <f>MAX(0,(md!F4-md!E4))</f>
        <v>17</v>
      </c>
      <c r="G3" s="14">
        <f>MAX(0,(md!G4-md!F4))</f>
        <v>23</v>
      </c>
      <c r="H3" s="14">
        <f>MAX(0,(md!H4-md!G4))</f>
        <v>35</v>
      </c>
      <c r="I3" s="14">
        <f>MAX(0,(md!I4-md!H4))</f>
        <v>34</v>
      </c>
      <c r="J3" s="14">
        <f>MAX(0,(md!J4-md!I4))</f>
        <v>44</v>
      </c>
      <c r="K3" s="14">
        <f>MAX(0,(md!K4-md!J4))</f>
        <v>48</v>
      </c>
      <c r="L3" s="14">
        <f>MAX(0,(md!L4-md!K4))</f>
        <v>30</v>
      </c>
      <c r="M3" s="14">
        <f>MAX(0,(md!M4-md!L4))</f>
        <v>51</v>
      </c>
      <c r="N3" s="14">
        <f>MAX(0,(md!N4-md!M4))</f>
        <v>41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  <c r="BQ3" s="14">
        <f>MAX(0,(md!BQ4-md!BP4))</f>
        <v>0</v>
      </c>
    </row>
    <row r="4" spans="1:69" x14ac:dyDescent="0.35">
      <c r="A4" s="1" t="str">
        <f>T(md[[#This Row],[county]])</f>
        <v>Baltimore City</v>
      </c>
      <c r="B4" s="1">
        <v>24510</v>
      </c>
      <c r="C4" s="14">
        <v>0</v>
      </c>
      <c r="D4" s="14">
        <f>MAX(0,(md!D4-md!C4))</f>
        <v>16</v>
      </c>
      <c r="E4" s="14">
        <f>MAX(0,(md!E4-md!D4))</f>
        <v>24</v>
      </c>
      <c r="F4" s="14">
        <f>MAX(0,(md!F4-md!E4))</f>
        <v>17</v>
      </c>
      <c r="G4" s="14">
        <f>MAX(0,(md!G4-md!F4))</f>
        <v>23</v>
      </c>
      <c r="H4" s="14">
        <f>MAX(0,(md!H4-md!G4))</f>
        <v>35</v>
      </c>
      <c r="I4" s="14">
        <f>MAX(0,(md!I4-md!H4))</f>
        <v>34</v>
      </c>
      <c r="J4" s="14">
        <f>MAX(0,(md!J4-md!I4))</f>
        <v>44</v>
      </c>
      <c r="K4" s="14">
        <f>MAX(0,(md!K4-md!J4))</f>
        <v>48</v>
      </c>
      <c r="L4" s="14">
        <f>MAX(0,(md!L4-md!K4))</f>
        <v>30</v>
      </c>
      <c r="M4" s="14">
        <f>MAX(0,(md!M4-md!L4))</f>
        <v>51</v>
      </c>
      <c r="N4" s="14">
        <f>MAX(0,(md!N4-md!M4))</f>
        <v>41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  <c r="BQ4" s="14">
        <f>MAX(0,(md!BQ4-md!BP4))</f>
        <v>0</v>
      </c>
    </row>
    <row r="5" spans="1:69" x14ac:dyDescent="0.35">
      <c r="A5" s="1" t="str">
        <f>T(md[[#This Row],[county]])</f>
        <v>Baltimore County</v>
      </c>
      <c r="B5" s="1">
        <v>24005</v>
      </c>
      <c r="C5" s="14">
        <v>0</v>
      </c>
      <c r="D5" s="14">
        <f>MAX(0,(md!D5-md!C5))</f>
        <v>22</v>
      </c>
      <c r="E5" s="14">
        <f>MAX(0,(md!E5-md!D5))</f>
        <v>38</v>
      </c>
      <c r="F5" s="14">
        <f>MAX(0,(md!F5-md!E5))</f>
        <v>21</v>
      </c>
      <c r="G5" s="14">
        <f>MAX(0,(md!G5-md!F5))</f>
        <v>24</v>
      </c>
      <c r="H5" s="14">
        <f>MAX(0,(md!H5-md!G5))</f>
        <v>41</v>
      </c>
      <c r="I5" s="14">
        <f>MAX(0,(md!I5-md!H5))</f>
        <v>62</v>
      </c>
      <c r="J5" s="14">
        <f>MAX(0,(md!J5-md!I5))</f>
        <v>64</v>
      </c>
      <c r="K5" s="14">
        <f>MAX(0,(md!K5-md!J5))</f>
        <v>74</v>
      </c>
      <c r="L5" s="14">
        <f>MAX(0,(md!L5-md!K5))</f>
        <v>64</v>
      </c>
      <c r="M5" s="14">
        <f>MAX(0,(md!M5-md!L5))</f>
        <v>99</v>
      </c>
      <c r="N5" s="14">
        <f>MAX(0,(md!N5-md!M5))</f>
        <v>58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  <c r="BQ5" s="14">
        <f>MAX(0,(md!BQ5-md!BP5))</f>
        <v>0</v>
      </c>
    </row>
    <row r="6" spans="1:69" x14ac:dyDescent="0.35">
      <c r="A6" s="1" t="str">
        <f>T(md[[#This Row],[county]])</f>
        <v>Calvert</v>
      </c>
      <c r="B6" s="1">
        <v>24009</v>
      </c>
      <c r="C6" s="14">
        <v>0</v>
      </c>
      <c r="D6" s="14">
        <f>MAX(0,(md!D6-md!C6))</f>
        <v>2</v>
      </c>
      <c r="E6" s="14">
        <f>MAX(0,(md!E6-md!D6))</f>
        <v>0</v>
      </c>
      <c r="F6" s="14">
        <f>MAX(0,(md!F6-md!E6))</f>
        <v>2</v>
      </c>
      <c r="G6" s="14">
        <f>MAX(0,(md!G6-md!F6))</f>
        <v>2</v>
      </c>
      <c r="H6" s="14">
        <f>MAX(0,(md!H6-md!G6))</f>
        <v>3</v>
      </c>
      <c r="I6" s="14">
        <f>MAX(0,(md!I6-md!H6))</f>
        <v>3</v>
      </c>
      <c r="J6" s="14">
        <f>MAX(0,(md!J6-md!I6))</f>
        <v>4</v>
      </c>
      <c r="K6" s="14">
        <f>MAX(0,(md!K6-md!J6))</f>
        <v>8</v>
      </c>
      <c r="L6" s="14">
        <f>MAX(0,(md!L6-md!K6))</f>
        <v>3</v>
      </c>
      <c r="M6" s="14">
        <f>MAX(0,(md!M6-md!L6))</f>
        <v>6</v>
      </c>
      <c r="N6" s="14">
        <f>MAX(0,(md!N6-md!M6))</f>
        <v>1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  <c r="BQ6" s="14">
        <f>MAX(0,(md!BQ6-md!BP6))</f>
        <v>0</v>
      </c>
    </row>
    <row r="7" spans="1:69" x14ac:dyDescent="0.35">
      <c r="A7" s="1" t="str">
        <f>T(md[[#This Row],[county]])</f>
        <v>Caroline</v>
      </c>
      <c r="B7" s="1">
        <v>24011</v>
      </c>
      <c r="C7" s="14">
        <v>0</v>
      </c>
      <c r="D7" s="14">
        <f>MAX(0,(md!D7-md!C7))</f>
        <v>0</v>
      </c>
      <c r="E7" s="14">
        <f>MAX(0,(md!E7-md!D7))</f>
        <v>0</v>
      </c>
      <c r="F7" s="14">
        <f>MAX(0,(md!F7-md!E7))</f>
        <v>2</v>
      </c>
      <c r="G7" s="14">
        <f>MAX(0,(md!G7-md!F7))</f>
        <v>1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2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  <c r="BQ7" s="14">
        <f>MAX(0,(md!BQ7-md!BP7))</f>
        <v>0</v>
      </c>
    </row>
    <row r="8" spans="1:69" x14ac:dyDescent="0.35">
      <c r="A8" s="1" t="str">
        <f>T(md[[#This Row],[county]])</f>
        <v>Carroll</v>
      </c>
      <c r="B8" s="1">
        <v>24013</v>
      </c>
      <c r="C8" s="14">
        <v>0</v>
      </c>
      <c r="D8" s="14">
        <f>MAX(0,(md!D8-md!C8))</f>
        <v>2</v>
      </c>
      <c r="E8" s="14">
        <f>MAX(0,(md!E8-md!D8))</f>
        <v>1</v>
      </c>
      <c r="F8" s="14">
        <f>MAX(0,(md!F8-md!E8))</f>
        <v>72</v>
      </c>
      <c r="G8" s="14">
        <f>MAX(0,(md!G8-md!F8))</f>
        <v>0</v>
      </c>
      <c r="H8" s="14">
        <f>MAX(0,(md!H8-md!G8))</f>
        <v>10</v>
      </c>
      <c r="I8" s="14">
        <f>MAX(0,(md!I8-md!H8))</f>
        <v>4</v>
      </c>
      <c r="J8" s="14">
        <f>MAX(0,(md!J8-md!I8))</f>
        <v>9</v>
      </c>
      <c r="K8" s="14">
        <f>MAX(0,(md!K8-md!J8))</f>
        <v>24</v>
      </c>
      <c r="L8" s="14">
        <f>MAX(0,(md!L8-md!K8))</f>
        <v>5</v>
      </c>
      <c r="M8" s="14">
        <f>MAX(0,(md!M8-md!L8))</f>
        <v>8</v>
      </c>
      <c r="N8" s="14">
        <f>MAX(0,(md!N8-md!M8))</f>
        <v>8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  <c r="BQ8" s="14">
        <f>MAX(0,(md!BQ8-md!BP8))</f>
        <v>0</v>
      </c>
    </row>
    <row r="9" spans="1:69" x14ac:dyDescent="0.35">
      <c r="A9" s="1" t="str">
        <f>T(md[[#This Row],[county]])</f>
        <v>Cecil</v>
      </c>
      <c r="B9" s="1">
        <v>24015</v>
      </c>
      <c r="C9" s="14">
        <v>0</v>
      </c>
      <c r="D9" s="14">
        <f>MAX(0,(md!D9-md!C9))</f>
        <v>5</v>
      </c>
      <c r="E9" s="14">
        <f>MAX(0,(md!E9-md!D9))</f>
        <v>4</v>
      </c>
      <c r="F9" s="14">
        <f>MAX(0,(md!F9-md!E9))</f>
        <v>0</v>
      </c>
      <c r="G9" s="14">
        <f>MAX(0,(md!G9-md!F9))</f>
        <v>0</v>
      </c>
      <c r="H9" s="14">
        <f>MAX(0,(md!H9-md!G9))</f>
        <v>1</v>
      </c>
      <c r="I9" s="14">
        <f>MAX(0,(md!I9-md!H9))</f>
        <v>2</v>
      </c>
      <c r="J9" s="14">
        <f>MAX(0,(md!J9-md!I9))</f>
        <v>4</v>
      </c>
      <c r="K9" s="14">
        <f>MAX(0,(md!K9-md!J9))</f>
        <v>5</v>
      </c>
      <c r="L9" s="14">
        <f>MAX(0,(md!L9-md!K9))</f>
        <v>8</v>
      </c>
      <c r="M9" s="14">
        <f>MAX(0,(md!M9-md!L9))</f>
        <v>3</v>
      </c>
      <c r="N9" s="14">
        <f>MAX(0,(md!N9-md!M9))</f>
        <v>1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  <c r="BQ9" s="14">
        <f>MAX(0,(md!BQ9-md!BP9))</f>
        <v>0</v>
      </c>
    </row>
    <row r="10" spans="1:69" x14ac:dyDescent="0.35">
      <c r="A10" s="1" t="str">
        <f>T(md[[#This Row],[county]])</f>
        <v>Charles</v>
      </c>
      <c r="B10" s="1">
        <v>24017</v>
      </c>
      <c r="C10" s="14">
        <v>0</v>
      </c>
      <c r="D10" s="14">
        <f>MAX(0,(md!D10-md!C10))</f>
        <v>7</v>
      </c>
      <c r="E10" s="14">
        <f>MAX(0,(md!E10-md!D10))</f>
        <v>4</v>
      </c>
      <c r="F10" s="14">
        <f>MAX(0,(md!F10-md!E10))</f>
        <v>7</v>
      </c>
      <c r="G10" s="14">
        <f>MAX(0,(md!G10-md!F10))</f>
        <v>5</v>
      </c>
      <c r="H10" s="14">
        <f>MAX(0,(md!H10-md!G10))</f>
        <v>7</v>
      </c>
      <c r="I10" s="14">
        <f>MAX(0,(md!I10-md!H10))</f>
        <v>16</v>
      </c>
      <c r="J10" s="14">
        <f>MAX(0,(md!J10-md!I10))</f>
        <v>13</v>
      </c>
      <c r="K10" s="14">
        <f>MAX(0,(md!K10-md!J10))</f>
        <v>21</v>
      </c>
      <c r="L10" s="14">
        <f>MAX(0,(md!L10-md!K10))</f>
        <v>5</v>
      </c>
      <c r="M10" s="14">
        <f>MAX(0,(md!M10-md!L10))</f>
        <v>16</v>
      </c>
      <c r="N10" s="14">
        <f>MAX(0,(md!N10-md!M10))</f>
        <v>18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  <c r="BQ10" s="14">
        <f>MAX(0,(md!BQ10-md!BP10))</f>
        <v>0</v>
      </c>
    </row>
    <row r="11" spans="1:69" s="10" customFormat="1" x14ac:dyDescent="0.35">
      <c r="A11" s="1" t="str">
        <f>T(md[[#This Row],[county]])</f>
        <v>Dorchester</v>
      </c>
      <c r="B11" s="1">
        <v>24019</v>
      </c>
      <c r="C11" s="14"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1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  <c r="BQ11" s="14">
        <f>MAX(0,(md!BQ11-md!BP11))</f>
        <v>0</v>
      </c>
    </row>
    <row r="12" spans="1:69" x14ac:dyDescent="0.35">
      <c r="A12" s="1" t="str">
        <f>T(md[[#This Row],[county]])</f>
        <v>Frederick</v>
      </c>
      <c r="B12" s="1">
        <v>24021</v>
      </c>
      <c r="C12" s="14">
        <v>0</v>
      </c>
      <c r="D12" s="14">
        <f>MAX(0,(md!D12-md!C12))</f>
        <v>1</v>
      </c>
      <c r="E12" s="14">
        <f>MAX(0,(md!E12-md!D12))</f>
        <v>7</v>
      </c>
      <c r="F12" s="14">
        <f>MAX(0,(md!F12-md!E12))</f>
        <v>2</v>
      </c>
      <c r="G12" s="14">
        <f>MAX(0,(md!G12-md!F12))</f>
        <v>2</v>
      </c>
      <c r="H12" s="14">
        <f>MAX(0,(md!H12-md!G12))</f>
        <v>7</v>
      </c>
      <c r="I12" s="14">
        <f>MAX(0,(md!I12-md!H12))</f>
        <v>2</v>
      </c>
      <c r="J12" s="14">
        <f>MAX(0,(md!J12-md!I12))</f>
        <v>10</v>
      </c>
      <c r="K12" s="14">
        <f>MAX(0,(md!K12-md!J12))</f>
        <v>9</v>
      </c>
      <c r="L12" s="14">
        <f>MAX(0,(md!L12-md!K12))</f>
        <v>19</v>
      </c>
      <c r="M12" s="14">
        <f>MAX(0,(md!M12-md!L12))</f>
        <v>39</v>
      </c>
      <c r="N12" s="14">
        <f>MAX(0,(md!N12-md!M12))</f>
        <v>26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  <c r="BQ12" s="14">
        <f>MAX(0,(md!BQ12-md!BP12))</f>
        <v>0</v>
      </c>
    </row>
    <row r="13" spans="1:69" x14ac:dyDescent="0.35">
      <c r="A13" s="1" t="str">
        <f>T(md[[#This Row],[county]])</f>
        <v>Garrett</v>
      </c>
      <c r="B13" s="1">
        <v>24023</v>
      </c>
      <c r="C13" s="14"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  <c r="BQ13" s="14">
        <f>MAX(0,(md!BQ13-md!BP13))</f>
        <v>0</v>
      </c>
    </row>
    <row r="14" spans="1:69" x14ac:dyDescent="0.35">
      <c r="A14" s="1" t="str">
        <f>T(md[[#This Row],[county]])</f>
        <v>Harford</v>
      </c>
      <c r="B14" s="1">
        <v>24025</v>
      </c>
      <c r="C14" s="14">
        <v>0</v>
      </c>
      <c r="D14" s="14">
        <f>MAX(0,(md!D14-md!C14))</f>
        <v>9</v>
      </c>
      <c r="E14" s="14">
        <f>MAX(0,(md!E14-md!D14))</f>
        <v>3</v>
      </c>
      <c r="F14" s="14">
        <f>MAX(0,(md!F14-md!E14))</f>
        <v>2</v>
      </c>
      <c r="G14" s="14">
        <f>MAX(0,(md!G14-md!F14))</f>
        <v>1</v>
      </c>
      <c r="H14" s="14">
        <f>MAX(0,(md!H14-md!G14))</f>
        <v>1</v>
      </c>
      <c r="I14" s="14">
        <f>MAX(0,(md!I14-md!H14))</f>
        <v>9</v>
      </c>
      <c r="J14" s="14">
        <f>MAX(0,(md!J14-md!I14))</f>
        <v>3</v>
      </c>
      <c r="K14" s="14">
        <f>MAX(0,(md!K14-md!J14))</f>
        <v>4</v>
      </c>
      <c r="L14" s="14">
        <f>MAX(0,(md!L14-md!K14))</f>
        <v>3</v>
      </c>
      <c r="M14" s="14">
        <f>MAX(0,(md!M14-md!L14))</f>
        <v>8</v>
      </c>
      <c r="N14" s="14">
        <f>MAX(0,(md!N14-md!M14))</f>
        <v>3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  <c r="BQ14" s="14">
        <f>MAX(0,(md!BQ14-md!BP14))</f>
        <v>0</v>
      </c>
    </row>
    <row r="15" spans="1:69" x14ac:dyDescent="0.35">
      <c r="A15" s="1" t="str">
        <f>T(md[[#This Row],[county]])</f>
        <v>Howard</v>
      </c>
      <c r="B15" s="1">
        <v>24027</v>
      </c>
      <c r="C15" s="14">
        <v>0</v>
      </c>
      <c r="D15" s="14">
        <f>MAX(0,(md!D15-md!C15))</f>
        <v>13</v>
      </c>
      <c r="E15" s="14">
        <f>MAX(0,(md!E15-md!D15))</f>
        <v>11</v>
      </c>
      <c r="F15" s="14">
        <f>MAX(0,(md!F15-md!E15))</f>
        <v>8</v>
      </c>
      <c r="G15" s="14">
        <f>MAX(0,(md!G15-md!F15))</f>
        <v>15</v>
      </c>
      <c r="H15" s="14">
        <f>MAX(0,(md!H15-md!G15))</f>
        <v>21</v>
      </c>
      <c r="I15" s="14">
        <f>MAX(0,(md!I15-md!H15))</f>
        <v>25</v>
      </c>
      <c r="J15" s="14">
        <f>MAX(0,(md!J15-md!I15))</f>
        <v>10</v>
      </c>
      <c r="K15" s="14">
        <f>MAX(0,(md!K15-md!J15))</f>
        <v>14</v>
      </c>
      <c r="L15" s="14">
        <f>MAX(0,(md!L15-md!K15))</f>
        <v>14</v>
      </c>
      <c r="M15" s="14">
        <f>MAX(0,(md!M15-md!L15))</f>
        <v>19</v>
      </c>
      <c r="N15" s="14">
        <f>MAX(0,(md!N15-md!M15))</f>
        <v>15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  <c r="BQ15" s="14">
        <f>MAX(0,(md!BQ15-md!BP15))</f>
        <v>0</v>
      </c>
    </row>
    <row r="16" spans="1:69" x14ac:dyDescent="0.35">
      <c r="A16" s="1" t="str">
        <f>T(md[[#This Row],[county]])</f>
        <v>Kent</v>
      </c>
      <c r="B16" s="1">
        <v>24029</v>
      </c>
      <c r="C16" s="14">
        <v>0</v>
      </c>
      <c r="D16" s="14">
        <f>MAX(0,(md!D16-md!C16))</f>
        <v>1</v>
      </c>
      <c r="E16" s="14">
        <f>MAX(0,(md!E16-md!D16))</f>
        <v>0</v>
      </c>
      <c r="F16" s="14">
        <f>MAX(0,(md!F16-md!E16))</f>
        <v>1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2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  <c r="BQ16" s="14">
        <f>MAX(0,(md!BQ16-md!BP16))</f>
        <v>0</v>
      </c>
    </row>
    <row r="17" spans="1:69" x14ac:dyDescent="0.35">
      <c r="A17" s="1" t="str">
        <f>T(md[[#This Row],[county]])</f>
        <v>Montgomery</v>
      </c>
      <c r="B17" s="1">
        <v>24031</v>
      </c>
      <c r="C17" s="14">
        <v>0</v>
      </c>
      <c r="D17" s="14">
        <f>MAX(0,(md!D17-md!C17))</f>
        <v>44</v>
      </c>
      <c r="E17" s="14">
        <f>MAX(0,(md!E17-md!D17))</f>
        <v>47</v>
      </c>
      <c r="F17" s="14">
        <f>MAX(0,(md!F17-md!E17))</f>
        <v>46</v>
      </c>
      <c r="G17" s="14">
        <f>MAX(0,(md!G17-md!F17))</f>
        <v>40</v>
      </c>
      <c r="H17" s="14">
        <f>MAX(0,(md!H17-md!G17))</f>
        <v>47</v>
      </c>
      <c r="I17" s="14">
        <f>MAX(0,(md!I17-md!H17))</f>
        <v>59</v>
      </c>
      <c r="J17" s="14">
        <f>MAX(0,(md!J17-md!I17))</f>
        <v>51</v>
      </c>
      <c r="K17" s="14">
        <f>MAX(0,(md!K17-md!J17))</f>
        <v>68</v>
      </c>
      <c r="L17" s="14">
        <f>MAX(0,(md!L17-md!K17))</f>
        <v>74</v>
      </c>
      <c r="M17" s="14">
        <f>MAX(0,(md!M17-md!L17))</f>
        <v>53</v>
      </c>
      <c r="N17" s="14">
        <f>MAX(0,(md!N17-md!M17))</f>
        <v>100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  <c r="BQ17" s="14">
        <f>MAX(0,(md!BQ17-md!BP17))</f>
        <v>0</v>
      </c>
    </row>
    <row r="18" spans="1:69" x14ac:dyDescent="0.35">
      <c r="A18" s="1" t="str">
        <f>T(md[[#This Row],[county]])</f>
        <v>Prince George's</v>
      </c>
      <c r="B18" s="1">
        <v>24033</v>
      </c>
      <c r="C18" s="14">
        <v>0</v>
      </c>
      <c r="D18" s="14">
        <f>MAX(0,(md!D18-md!C18))</f>
        <v>47</v>
      </c>
      <c r="E18" s="14">
        <f>MAX(0,(md!E18-md!D18))</f>
        <v>48</v>
      </c>
      <c r="F18" s="14">
        <f>MAX(0,(md!F18-md!E18))</f>
        <v>51</v>
      </c>
      <c r="G18" s="14">
        <f>MAX(0,(md!G18-md!F18))</f>
        <v>47</v>
      </c>
      <c r="H18" s="14">
        <f>MAX(0,(md!H18-md!G18))</f>
        <v>47</v>
      </c>
      <c r="I18" s="14">
        <f>MAX(0,(md!I18-md!H18))</f>
        <v>62</v>
      </c>
      <c r="J18" s="14">
        <f>MAX(0,(md!J18-md!I18))</f>
        <v>70</v>
      </c>
      <c r="K18" s="14">
        <f>MAX(0,(md!K18-md!J18))</f>
        <v>90</v>
      </c>
      <c r="L18" s="14">
        <f>MAX(0,(md!L18-md!K18))</f>
        <v>90</v>
      </c>
      <c r="M18" s="14">
        <f>MAX(0,(md!M18-md!L18))</f>
        <v>132</v>
      </c>
      <c r="N18" s="14">
        <f>MAX(0,(md!N18-md!M18))</f>
        <v>131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  <c r="BQ18" s="14">
        <f>MAX(0,(md!BQ18-md!BP18))</f>
        <v>0</v>
      </c>
    </row>
    <row r="19" spans="1:69" x14ac:dyDescent="0.35">
      <c r="A19" s="1" t="str">
        <f>T(md[[#This Row],[county]])</f>
        <v>Queen Anne's</v>
      </c>
      <c r="B19" s="1">
        <v>24035</v>
      </c>
      <c r="C19" s="14"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3</v>
      </c>
      <c r="G19" s="14">
        <f>MAX(0,(md!G19-md!F19))</f>
        <v>0</v>
      </c>
      <c r="H19" s="14">
        <f>MAX(0,(md!H19-md!G19))</f>
        <v>0</v>
      </c>
      <c r="I19" s="14">
        <f>MAX(0,(md!I19-md!H19))</f>
        <v>3</v>
      </c>
      <c r="J19" s="14">
        <f>MAX(0,(md!J19-md!I19))</f>
        <v>1</v>
      </c>
      <c r="K19" s="14">
        <f>MAX(0,(md!K19-md!J19))</f>
        <v>4</v>
      </c>
      <c r="L19" s="14">
        <f>MAX(0,(md!L19-md!K19))</f>
        <v>1</v>
      </c>
      <c r="M19" s="14">
        <f>MAX(0,(md!M19-md!L19))</f>
        <v>0</v>
      </c>
      <c r="N19" s="14">
        <f>MAX(0,(md!N19-md!M19))</f>
        <v>2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  <c r="BQ19" s="14">
        <f>MAX(0,(md!BQ19-md!BP19))</f>
        <v>0</v>
      </c>
    </row>
    <row r="20" spans="1:69" x14ac:dyDescent="0.35">
      <c r="A20" s="1" t="str">
        <f>T(md[[#This Row],[county]])</f>
        <v>St. Mary's</v>
      </c>
      <c r="B20" s="1">
        <v>24039</v>
      </c>
      <c r="C20" s="14">
        <v>0</v>
      </c>
      <c r="D20" s="14">
        <f>MAX(0,(md!D20-md!C20))</f>
        <v>0</v>
      </c>
      <c r="E20" s="14">
        <f>MAX(0,(md!E20-md!D20))</f>
        <v>4</v>
      </c>
      <c r="F20" s="14">
        <f>MAX(0,(md!F20-md!E20))</f>
        <v>1</v>
      </c>
      <c r="G20" s="14">
        <f>MAX(0,(md!G20-md!F20))</f>
        <v>0</v>
      </c>
      <c r="H20" s="14">
        <f>MAX(0,(md!H20-md!G20))</f>
        <v>6</v>
      </c>
      <c r="I20" s="14">
        <f>MAX(0,(md!I20-md!H20))</f>
        <v>4</v>
      </c>
      <c r="J20" s="14">
        <f>MAX(0,(md!J20-md!I20))</f>
        <v>8</v>
      </c>
      <c r="K20" s="14">
        <f>MAX(0,(md!K20-md!J20))</f>
        <v>3</v>
      </c>
      <c r="L20" s="14">
        <f>MAX(0,(md!L20-md!K20))</f>
        <v>4</v>
      </c>
      <c r="M20" s="14">
        <f>MAX(0,(md!M20-md!L20))</f>
        <v>6</v>
      </c>
      <c r="N20" s="14">
        <f>MAX(0,(md!N20-md!M20))</f>
        <v>1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  <c r="BQ20" s="14">
        <f>MAX(0,(md!BQ20-md!BP20))</f>
        <v>0</v>
      </c>
    </row>
    <row r="21" spans="1:69" x14ac:dyDescent="0.35">
      <c r="A21" s="1" t="str">
        <f>T(md[[#This Row],[county]])</f>
        <v>Somerset</v>
      </c>
      <c r="B21" s="1">
        <v>24037</v>
      </c>
      <c r="C21" s="14"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0</v>
      </c>
      <c r="I21" s="14">
        <f>MAX(0,(md!I21-md!H21))</f>
        <v>3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  <c r="BQ21" s="14">
        <f>MAX(0,(md!BQ21-md!BP21))</f>
        <v>0</v>
      </c>
    </row>
    <row r="22" spans="1:69" x14ac:dyDescent="0.35">
      <c r="A22" s="1" t="str">
        <f>T(md[[#This Row],[county]])</f>
        <v>Talbot</v>
      </c>
      <c r="B22" s="1">
        <v>24041</v>
      </c>
      <c r="C22" s="14">
        <v>0</v>
      </c>
      <c r="D22" s="14">
        <f>MAX(0,(md!D22-md!C22))</f>
        <v>0</v>
      </c>
      <c r="E22" s="14">
        <f>MAX(0,(md!E22-md!D22))</f>
        <v>1</v>
      </c>
      <c r="F22" s="14">
        <f>MAX(0,(md!F22-md!E22))</f>
        <v>1</v>
      </c>
      <c r="G22" s="14">
        <f>MAX(0,(md!G22-md!F22))</f>
        <v>1</v>
      </c>
      <c r="H22" s="14">
        <f>MAX(0,(md!H22-md!G22))</f>
        <v>0</v>
      </c>
      <c r="I22" s="14">
        <f>MAX(0,(md!I22-md!H22))</f>
        <v>0</v>
      </c>
      <c r="J22" s="14">
        <f>MAX(0,(md!J22-md!I22))</f>
        <v>1</v>
      </c>
      <c r="K22" s="14">
        <f>MAX(0,(md!K22-md!J22))</f>
        <v>1</v>
      </c>
      <c r="L22" s="14">
        <f>MAX(0,(md!L22-md!K22))</f>
        <v>1</v>
      </c>
      <c r="M22" s="14">
        <f>MAX(0,(md!M22-md!L22))</f>
        <v>1</v>
      </c>
      <c r="N22" s="14">
        <f>MAX(0,(md!N22-md!M22))</f>
        <v>1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  <c r="BQ22" s="14">
        <f>MAX(0,(md!BQ22-md!BP22))</f>
        <v>0</v>
      </c>
    </row>
    <row r="23" spans="1:69" x14ac:dyDescent="0.35">
      <c r="A23" s="1" t="str">
        <f>T(md[[#This Row],[county]])</f>
        <v>Washington</v>
      </c>
      <c r="B23" s="1">
        <v>24043</v>
      </c>
      <c r="C23" s="14">
        <v>0</v>
      </c>
      <c r="D23" s="14">
        <f>MAX(0,(md!D23-md!C23))</f>
        <v>3</v>
      </c>
      <c r="E23" s="14">
        <f>MAX(0,(md!E23-md!D23))</f>
        <v>1</v>
      </c>
      <c r="F23" s="14">
        <f>MAX(0,(md!F23-md!E23))</f>
        <v>0</v>
      </c>
      <c r="G23" s="14">
        <f>MAX(0,(md!G23-md!F23))</f>
        <v>1</v>
      </c>
      <c r="H23" s="14">
        <f>MAX(0,(md!H23-md!G23))</f>
        <v>4</v>
      </c>
      <c r="I23" s="14">
        <f>MAX(0,(md!I23-md!H23))</f>
        <v>4</v>
      </c>
      <c r="J23" s="14">
        <f>MAX(0,(md!J23-md!I23))</f>
        <v>2</v>
      </c>
      <c r="K23" s="14">
        <f>MAX(0,(md!K23-md!J23))</f>
        <v>10</v>
      </c>
      <c r="L23" s="14">
        <f>MAX(0,(md!L23-md!K23))</f>
        <v>2</v>
      </c>
      <c r="M23" s="14">
        <f>MAX(0,(md!M23-md!L23))</f>
        <v>5</v>
      </c>
      <c r="N23" s="14">
        <f>MAX(0,(md!N23-md!M23))</f>
        <v>3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  <c r="BQ23" s="14">
        <f>MAX(0,(md!BQ23-md!BP23))</f>
        <v>0</v>
      </c>
    </row>
    <row r="24" spans="1:69" x14ac:dyDescent="0.35">
      <c r="A24" s="1" t="str">
        <f>T(md[[#This Row],[county]])</f>
        <v>Wicomico</v>
      </c>
      <c r="B24" s="1">
        <v>24045</v>
      </c>
      <c r="C24" s="14">
        <v>0</v>
      </c>
      <c r="D24" s="14">
        <f>MAX(0,(md!D24-md!C24))</f>
        <v>0</v>
      </c>
      <c r="E24" s="14">
        <f>MAX(0,(md!E24-md!D24))</f>
        <v>1</v>
      </c>
      <c r="F24" s="14">
        <f>MAX(0,(md!F24-md!E24))</f>
        <v>0</v>
      </c>
      <c r="G24" s="14">
        <f>MAX(0,(md!G24-md!F24))</f>
        <v>0</v>
      </c>
      <c r="H24" s="14">
        <f>MAX(0,(md!H24-md!G24))</f>
        <v>1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1</v>
      </c>
      <c r="M24" s="14">
        <f>MAX(0,(md!M24-md!L24))</f>
        <v>3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  <c r="BQ24" s="14">
        <f>MAX(0,(md!BQ24-md!BP24))</f>
        <v>0</v>
      </c>
    </row>
    <row r="25" spans="1:69" x14ac:dyDescent="0.35">
      <c r="A25" s="1" t="str">
        <f>T(md[[#This Row],[county]])</f>
        <v>Worcester</v>
      </c>
      <c r="B25" s="1">
        <v>24047</v>
      </c>
      <c r="C25" s="14"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0</v>
      </c>
      <c r="G25" s="14">
        <f>MAX(0,(md!G25-md!F25))</f>
        <v>1</v>
      </c>
      <c r="H25" s="14">
        <f>MAX(0,(md!H25-md!G25))</f>
        <v>0</v>
      </c>
      <c r="I25" s="14">
        <f>MAX(0,(md!I25-md!H25))</f>
        <v>1</v>
      </c>
      <c r="J25" s="14">
        <f>MAX(0,(md!J25-md!I25))</f>
        <v>1</v>
      </c>
      <c r="K25" s="14">
        <f>MAX(0,(md!K25-md!J25))</f>
        <v>0</v>
      </c>
      <c r="L25" s="14">
        <f>MAX(0,(md!L25-md!K25))</f>
        <v>2</v>
      </c>
      <c r="M25" s="14">
        <f>MAX(0,(md!M25-md!L25))</f>
        <v>2</v>
      </c>
      <c r="N25" s="14">
        <f>MAX(0,(md!N25-md!M25))</f>
        <v>1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  <c r="BQ25" s="14">
        <f>MAX(0,(md!BQ25-md!BP25))</f>
        <v>0</v>
      </c>
    </row>
    <row r="26" spans="1:69" x14ac:dyDescent="0.35">
      <c r="A26" s="10"/>
    </row>
    <row r="27" spans="1:69" s="10" customFormat="1" x14ac:dyDescent="0.35">
      <c r="A27" s="10" t="s">
        <v>159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f>MAX(0,(md!I28-md!H28)+(md!I29-md!H29))</f>
        <v>2690</v>
      </c>
      <c r="J27" s="14">
        <f>MAX(0,(md!J28-md!I28)+(md!J29-md!I29))</f>
        <v>2003</v>
      </c>
      <c r="K27" s="14">
        <f>MAX(0,(md!K28-md!J28)+(md!K29-md!J29))</f>
        <v>2469</v>
      </c>
      <c r="L27" s="14">
        <f>MAX(0,(md!L28-md!K28)+(md!L29-md!K29))</f>
        <v>1920</v>
      </c>
      <c r="M27" s="14">
        <f>MAX(0,(md!M28-md!L28)+(md!M29-md!L29))</f>
        <v>2727</v>
      </c>
      <c r="N27" s="14">
        <f>MAX(0,(md!N28-md!M28)+(md!N29-md!M29))</f>
        <v>1280</v>
      </c>
      <c r="O27" s="14">
        <f>MAX(0,(md!O28-md!N28)+(md!O29-md!N29))</f>
        <v>0</v>
      </c>
      <c r="P27" s="14">
        <f>MAX(0,(md!P28-md!O28)+(md!P29-md!O29))</f>
        <v>0</v>
      </c>
      <c r="Q27" s="14">
        <f>MAX(0,(md!Q28-md!P28)+(md!Q29-md!P29))</f>
        <v>0</v>
      </c>
      <c r="R27" s="14">
        <f>MAX(0,(md!R28-md!Q28)+(md!R29-md!Q29))</f>
        <v>0</v>
      </c>
      <c r="S27" s="14">
        <f>MAX(0,(md!S28-md!R28)+(md!S29-md!R29))</f>
        <v>0</v>
      </c>
      <c r="T27" s="14">
        <f>MAX(0,(md!T28-md!S28)+(md!T29-md!S29))</f>
        <v>0</v>
      </c>
      <c r="U27" s="14">
        <f>MAX(0,(md!U28-md!T28)+(md!U29-md!T29))</f>
        <v>0</v>
      </c>
      <c r="V27" s="14">
        <f>MAX(0,(md!V28-md!U28)+(md!V29-md!U29))</f>
        <v>0</v>
      </c>
      <c r="W27" s="14">
        <f>MAX(0,(md!W28-md!V28)+(md!W29-md!V29))</f>
        <v>0</v>
      </c>
      <c r="X27" s="14">
        <f>MAX(0,(md!X28-md!W28)+(md!X29-md!W29))</f>
        <v>0</v>
      </c>
      <c r="Y27" s="14">
        <f>MAX(0,(md!Y28-md!X28)+(md!Y29-md!X29))</f>
        <v>0</v>
      </c>
      <c r="Z27" s="14">
        <f>MAX(0,(md!Z28-md!Y28)+(md!Z29-md!Y29))</f>
        <v>0</v>
      </c>
      <c r="AA27" s="14">
        <f>MAX(0,(md!AA28-md!Z28)+(md!AA29-md!Z29))</f>
        <v>0</v>
      </c>
      <c r="AB27" s="14">
        <f>MAX(0,(md!AB28-md!AA28)+(md!AB29-md!AA29))</f>
        <v>0</v>
      </c>
      <c r="AC27" s="14">
        <f>MAX(0,(md!AC28-md!AB28)+(md!AC29-md!AB29))</f>
        <v>0</v>
      </c>
      <c r="AD27" s="14">
        <f>MAX(0,(md!AD28-md!AC28)+(md!AD29-md!AC29))</f>
        <v>0</v>
      </c>
      <c r="AE27" s="14">
        <f>MAX(0,(md!AE28-md!AD28)+(md!AE29-md!AD29))</f>
        <v>0</v>
      </c>
      <c r="AF27" s="14">
        <f>MAX(0,(md!AF28-md!AE28)+(md!AF29-md!AE29))</f>
        <v>0</v>
      </c>
      <c r="AG27" s="14">
        <f>MAX(0,(md!AG28-md!AF28)+(md!AG29-md!AF29))</f>
        <v>0</v>
      </c>
      <c r="AH27" s="14">
        <f>MAX(0,(md!AH28-md!AG28)+(md!AH29-md!AG29))</f>
        <v>0</v>
      </c>
      <c r="AI27" s="14">
        <f>MAX(0,(md!AI28-md!AH28)+(md!AI29-md!AH29))</f>
        <v>0</v>
      </c>
      <c r="AJ27" s="14">
        <f>MAX(0,(md!AJ28-md!AI28)+(md!AJ29-md!AI29))</f>
        <v>0</v>
      </c>
      <c r="AK27" s="14">
        <f>MAX(0,(md!AK28-md!AJ28)+(md!AK29-md!AJ29))</f>
        <v>0</v>
      </c>
      <c r="AL27" s="14">
        <f>MAX(0,(md!AL28-md!AK28)+(md!AL29-md!AK29))</f>
        <v>0</v>
      </c>
      <c r="AM27" s="14">
        <f>MAX(0,(md!AM28-md!AL28)+(md!AM29-md!AL29))</f>
        <v>0</v>
      </c>
      <c r="AN27" s="14">
        <f>MAX(0,(md!AN28-md!AM28)+(md!AN29-md!AM29))</f>
        <v>0</v>
      </c>
      <c r="AO27" s="14">
        <f>MAX(0,(md!AO28-md!AN28)+(md!AO29-md!AN29))</f>
        <v>0</v>
      </c>
      <c r="AP27" s="14">
        <f>MAX(0,(md!AP28-md!AO28)+(md!AP29-md!AO29))</f>
        <v>0</v>
      </c>
      <c r="AQ27" s="14">
        <f>MAX(0,(md!AQ28-md!AP28)+(md!AQ29-md!AP29))</f>
        <v>0</v>
      </c>
      <c r="AR27" s="14">
        <f>MAX(0,(md!AR28-md!AQ28)+(md!AR29-md!AQ29))</f>
        <v>0</v>
      </c>
      <c r="AS27" s="14">
        <f>MAX(0,(md!AS28-md!AR28)+(md!AS29-md!AR29))</f>
        <v>0</v>
      </c>
      <c r="AT27" s="14">
        <f>MAX(0,(md!AT28-md!AS28)+(md!AT29-md!AS29))</f>
        <v>0</v>
      </c>
      <c r="AU27" s="14">
        <f>MAX(0,(md!AU28-md!AT28)+(md!AU29-md!AT29))</f>
        <v>0</v>
      </c>
      <c r="AV27" s="14">
        <f>MAX(0,(md!AV28-md!AU28)+(md!AV29-md!AU29))</f>
        <v>0</v>
      </c>
      <c r="AW27" s="14">
        <f>MAX(0,(md!AW28-md!AV28)+(md!AW29-md!AV29))</f>
        <v>0</v>
      </c>
      <c r="AX27" s="14">
        <f>MAX(0,(md!AX28-md!AW28)+(md!AX29-md!AW29))</f>
        <v>0</v>
      </c>
      <c r="AY27" s="14">
        <f>MAX(0,(md!AY28-md!AX28)+(md!AY29-md!AX29))</f>
        <v>0</v>
      </c>
      <c r="AZ27" s="14">
        <f>MAX(0,(md!AZ28-md!AY28)+(md!AZ29-md!AY29))</f>
        <v>0</v>
      </c>
      <c r="BA27" s="14">
        <f>MAX(0,(md!BA28-md!AZ28)+(md!BA29-md!AZ29))</f>
        <v>0</v>
      </c>
      <c r="BB27" s="14">
        <f>MAX(0,(md!BB28-md!BA28)+(md!BB29-md!BA29))</f>
        <v>0</v>
      </c>
      <c r="BC27" s="14">
        <f>MAX(0,(md!BC28-md!BB28)+(md!BC29-md!BB29))</f>
        <v>0</v>
      </c>
      <c r="BD27" s="14">
        <f>MAX(0,(md!BD28-md!BC28)+(md!BD29-md!BC29))</f>
        <v>0</v>
      </c>
      <c r="BE27" s="14">
        <f>MAX(0,(md!BE28-md!BD28)+(md!BE29-md!BD29))</f>
        <v>0</v>
      </c>
      <c r="BF27" s="14">
        <f>MAX(0,(md!BF28-md!BE28)+(md!BF29-md!BE29))</f>
        <v>0</v>
      </c>
      <c r="BG27" s="14">
        <f>MAX(0,(md!BG28-md!BF28)+(md!BG29-md!BF29))</f>
        <v>0</v>
      </c>
      <c r="BH27" s="14">
        <f>MAX(0,(md!BH28-md!BG28)+(md!BH29-md!BG29))</f>
        <v>0</v>
      </c>
      <c r="BI27" s="14">
        <f>MAX(0,(md!BI28-md!BH28)+(md!BI29-md!BH29))</f>
        <v>0</v>
      </c>
      <c r="BJ27" s="14">
        <f>MAX(0,(md!BJ28-md!BI28)+(md!BJ29-md!BI29))</f>
        <v>0</v>
      </c>
      <c r="BK27" s="14">
        <f>MAX(0,(md!BK28-md!BJ28)+(md!BK29-md!BJ29))</f>
        <v>0</v>
      </c>
      <c r="BL27" s="14">
        <f>MAX(0,(md!BL28-md!BK28)+(md!BL29-md!BK29))</f>
        <v>0</v>
      </c>
      <c r="BM27" s="14">
        <f>MAX(0,(md!BM28-md!BL28)+(md!BM29-md!BL29))</f>
        <v>0</v>
      </c>
      <c r="BN27" s="14">
        <f>MAX(0,(md!BN28-md!BM28)+(md!BN29-md!BM29))</f>
        <v>0</v>
      </c>
      <c r="BO27" s="14">
        <f>MAX(0,(md!BO28-md!BN28)+(md!BO29-md!BN29))</f>
        <v>0</v>
      </c>
      <c r="BP27" s="14">
        <f>MAX(0,(md!BP28-md!BO28)+(md!BP29-md!BO29))</f>
        <v>0</v>
      </c>
      <c r="BQ27" s="14">
        <f>MAX(0,(md!BQ28-md!BP28)+(md!BQ29-md!BP29))</f>
        <v>0</v>
      </c>
    </row>
    <row r="28" spans="1:69" x14ac:dyDescent="0.35">
      <c r="A28" s="10" t="s">
        <v>269</v>
      </c>
      <c r="C28" s="14">
        <v>0</v>
      </c>
      <c r="D28" s="14">
        <f>MAX(0,(md!D29-md!C29))</f>
        <v>194</v>
      </c>
      <c r="E28" s="14">
        <f>MAX(0,(md!E29-md!D29))</f>
        <v>218</v>
      </c>
      <c r="F28" s="14">
        <f>MAX(0,(md!F29-md!E29))</f>
        <v>247</v>
      </c>
      <c r="G28" s="14">
        <f>MAX(0,(md!G29-md!F29))</f>
        <v>174</v>
      </c>
      <c r="H28" s="14">
        <f>MAX(0,(md!H29-md!G29))</f>
        <v>247</v>
      </c>
      <c r="I28" s="14">
        <f>MAX(0,(md!I29-md!H29))</f>
        <v>325</v>
      </c>
      <c r="J28" s="14">
        <f>MAX(0,(md!J29-md!I29))</f>
        <v>346</v>
      </c>
      <c r="K28" s="14">
        <f>MAX(0,(md!K29-md!J29))</f>
        <v>427</v>
      </c>
      <c r="L28" s="14">
        <f>MAX(0,(md!L29-md!K29))</f>
        <v>367</v>
      </c>
      <c r="M28" s="14">
        <f>MAX(0,(md!M29-md!L29))</f>
        <v>484</v>
      </c>
      <c r="N28" s="14">
        <f>MAX(0,(md!N29-md!M29))</f>
        <v>436</v>
      </c>
      <c r="O28" s="14">
        <f>MAX(0,(md!O29-md!N29))</f>
        <v>0</v>
      </c>
      <c r="P28" s="14">
        <f>MAX(0,(md!P29-md!O29))</f>
        <v>0</v>
      </c>
      <c r="Q28" s="14">
        <f>MAX(0,(md!Q29-md!P29))</f>
        <v>0</v>
      </c>
      <c r="R28" s="14">
        <f>MAX(0,(md!R29-md!Q29))</f>
        <v>0</v>
      </c>
      <c r="S28" s="14">
        <f>MAX(0,(md!S29-md!R29))</f>
        <v>0</v>
      </c>
      <c r="T28" s="14">
        <f>MAX(0,(md!T29-md!S29))</f>
        <v>0</v>
      </c>
      <c r="U28" s="14">
        <f>MAX(0,(md!U29-md!T29))</f>
        <v>0</v>
      </c>
      <c r="V28" s="14">
        <f>MAX(0,(md!V29-md!U29))</f>
        <v>0</v>
      </c>
      <c r="W28" s="14">
        <f>MAX(0,(md!W29-md!V29))</f>
        <v>0</v>
      </c>
      <c r="X28" s="14">
        <f>MAX(0,(md!X29-md!W29))</f>
        <v>0</v>
      </c>
      <c r="Y28" s="14">
        <f>MAX(0,(md!Y29-md!X29))</f>
        <v>0</v>
      </c>
      <c r="Z28" s="14">
        <f>MAX(0,(md!Z29-md!Y29))</f>
        <v>0</v>
      </c>
      <c r="AA28" s="14">
        <f>MAX(0,(md!AA29-md!Z29))</f>
        <v>0</v>
      </c>
      <c r="AB28" s="14">
        <f>MAX(0,(md!AB29-md!AA29))</f>
        <v>0</v>
      </c>
      <c r="AC28" s="14">
        <f>MAX(0,(md!AC29-md!AB29))</f>
        <v>0</v>
      </c>
      <c r="AD28" s="14">
        <f>MAX(0,(md!AD29-md!AC29))</f>
        <v>0</v>
      </c>
      <c r="AE28" s="14">
        <f>MAX(0,(md!AE29-md!AD29))</f>
        <v>0</v>
      </c>
      <c r="AF28" s="14">
        <f>MAX(0,(md!AF29-md!AE29))</f>
        <v>0</v>
      </c>
      <c r="AG28" s="14">
        <f>MAX(0,(md!AG29-md!AF29))</f>
        <v>0</v>
      </c>
      <c r="AH28" s="14">
        <f>MAX(0,(md!AH29-md!AG29))</f>
        <v>0</v>
      </c>
      <c r="AI28" s="14">
        <f>MAX(0,(md!AI29-md!AH29))</f>
        <v>0</v>
      </c>
      <c r="AJ28" s="14">
        <f>MAX(0,(md!AJ29-md!AI29))</f>
        <v>0</v>
      </c>
      <c r="AK28" s="14">
        <f>MAX(0,(md!AK29-md!AJ29))</f>
        <v>0</v>
      </c>
      <c r="AL28" s="14">
        <f>MAX(0,(md!AL29-md!AK29))</f>
        <v>0</v>
      </c>
      <c r="AM28" s="14">
        <f>MAX(0,(md!AM29-md!AL29))</f>
        <v>0</v>
      </c>
      <c r="AN28" s="14">
        <f>MAX(0,(md!AN29-md!AM29))</f>
        <v>0</v>
      </c>
      <c r="AO28" s="14">
        <f>MAX(0,(md!AO29-md!AN29))</f>
        <v>0</v>
      </c>
      <c r="AP28" s="14">
        <f>MAX(0,(md!AP29-md!AO29))</f>
        <v>0</v>
      </c>
      <c r="AQ28" s="14">
        <f>MAX(0,(md!AQ29-md!AP29))</f>
        <v>0</v>
      </c>
      <c r="AR28" s="14">
        <f>MAX(0,(md!AR29-md!AQ29))</f>
        <v>0</v>
      </c>
      <c r="AS28" s="14">
        <f>MAX(0,(md!AS29-md!AR29))</f>
        <v>0</v>
      </c>
      <c r="AT28" s="14">
        <f>MAX(0,(md!AT29-md!AS29))</f>
        <v>0</v>
      </c>
      <c r="AU28" s="14">
        <f>MAX(0,(md!AU29-md!AT29))</f>
        <v>0</v>
      </c>
      <c r="AV28" s="14">
        <f>MAX(0,(md!AV29-md!AU29))</f>
        <v>0</v>
      </c>
      <c r="AW28" s="14">
        <f>MAX(0,(md!AW29-md!AV29))</f>
        <v>0</v>
      </c>
      <c r="AX28" s="14">
        <f>MAX(0,(md!AX29-md!AW29))</f>
        <v>0</v>
      </c>
      <c r="AY28" s="14">
        <f>MAX(0,(md!AY29-md!AX29))</f>
        <v>0</v>
      </c>
      <c r="AZ28" s="14">
        <f>MAX(0,(md!AZ29-md!AY29))</f>
        <v>0</v>
      </c>
      <c r="BA28" s="14">
        <f>MAX(0,(md!BA29-md!AZ29))</f>
        <v>0</v>
      </c>
      <c r="BB28" s="14">
        <f>MAX(0,(md!BB29-md!BA29))</f>
        <v>0</v>
      </c>
      <c r="BC28" s="14">
        <f>MAX(0,(md!BC29-md!BB29))</f>
        <v>0</v>
      </c>
      <c r="BD28" s="14">
        <f>MAX(0,(md!BD29-md!BC29))</f>
        <v>0</v>
      </c>
      <c r="BE28" s="14">
        <f>MAX(0,(md!BE29-md!BD29))</f>
        <v>0</v>
      </c>
      <c r="BF28" s="14">
        <f>MAX(0,(md!BF29-md!BE29))</f>
        <v>0</v>
      </c>
      <c r="BG28" s="14">
        <f>MAX(0,(md!BG29-md!BF29))</f>
        <v>0</v>
      </c>
      <c r="BH28" s="14">
        <f>MAX(0,(md!BH29-md!BG29))</f>
        <v>0</v>
      </c>
      <c r="BI28" s="14">
        <f>MAX(0,(md!BI29-md!BH29))</f>
        <v>0</v>
      </c>
      <c r="BJ28" s="14">
        <f>MAX(0,(md!BJ29-md!BI29))</f>
        <v>0</v>
      </c>
      <c r="BK28" s="14">
        <f>MAX(0,(md!BK29-md!BJ29))</f>
        <v>0</v>
      </c>
      <c r="BL28" s="14">
        <f>MAX(0,(md!BL29-md!BK29))</f>
        <v>0</v>
      </c>
      <c r="BM28" s="14">
        <f>MAX(0,(md!BM29-md!BL29))</f>
        <v>0</v>
      </c>
      <c r="BN28" s="14">
        <f>MAX(0,(md!BN29-md!BM29))</f>
        <v>0</v>
      </c>
      <c r="BO28" s="14">
        <f>MAX(0,(md!BO29-md!BN29))</f>
        <v>0</v>
      </c>
      <c r="BP28" s="14">
        <f>MAX(0,(md!BP29-md!BO29))</f>
        <v>0</v>
      </c>
      <c r="BQ28" s="14">
        <f>MAX(0,(md!BQ29-md!BP29))</f>
        <v>0</v>
      </c>
    </row>
    <row r="29" spans="1:69" x14ac:dyDescent="0.35">
      <c r="A29" s="10" t="s">
        <v>246</v>
      </c>
      <c r="C29" s="14">
        <v>0</v>
      </c>
      <c r="D29" s="14">
        <f>MAX(0,(md!D30-md!C30))</f>
        <v>0</v>
      </c>
      <c r="E29" s="14">
        <f>MAX(0,(md!E30-md!D30))</f>
        <v>226</v>
      </c>
      <c r="F29" s="14">
        <f>MAX(0,(md!F30-md!E30))</f>
        <v>51</v>
      </c>
      <c r="G29" s="14">
        <f>MAX(0,(md!G30-md!F30))</f>
        <v>76</v>
      </c>
      <c r="H29" s="14">
        <f>MAX(0,(md!H30-md!G30))</f>
        <v>76</v>
      </c>
      <c r="I29" s="14">
        <f>MAX(0,(md!I30-md!H30))</f>
        <v>93</v>
      </c>
      <c r="J29" s="14">
        <f>MAX(0,(md!J30-md!I30))</f>
        <v>60</v>
      </c>
      <c r="K29" s="14">
        <f>MAX(0,(md!K30-md!J30))</f>
        <v>82</v>
      </c>
      <c r="L29" s="14">
        <f>MAX(0,(md!L30-md!K30))</f>
        <v>157</v>
      </c>
      <c r="M29" s="14">
        <f>MAX(0,(md!M30-md!L30))</f>
        <v>115</v>
      </c>
      <c r="N29" s="14">
        <f>MAX(0,(md!N30-md!M30))</f>
        <v>123</v>
      </c>
      <c r="O29" s="14">
        <f>MAX(0,(md!O30-md!N30))</f>
        <v>0</v>
      </c>
      <c r="P29" s="14">
        <f>MAX(0,(md!P30-md!O30))</f>
        <v>0</v>
      </c>
      <c r="Q29" s="14">
        <f>MAX(0,(md!Q30-md!P30))</f>
        <v>0</v>
      </c>
      <c r="R29" s="14">
        <f>MAX(0,(md!R30-md!Q30))</f>
        <v>0</v>
      </c>
      <c r="S29" s="14">
        <f>MAX(0,(md!S30-md!R30))</f>
        <v>0</v>
      </c>
      <c r="T29" s="14">
        <f>MAX(0,(md!T30-md!S30))</f>
        <v>0</v>
      </c>
      <c r="U29" s="14">
        <f>MAX(0,(md!U30-md!T30))</f>
        <v>0</v>
      </c>
      <c r="V29" s="14">
        <f>MAX(0,(md!V30-md!U30))</f>
        <v>0</v>
      </c>
      <c r="W29" s="14">
        <f>MAX(0,(md!W30-md!V30))</f>
        <v>0</v>
      </c>
      <c r="X29" s="14">
        <f>MAX(0,(md!X30-md!W30))</f>
        <v>0</v>
      </c>
      <c r="Y29" s="14">
        <f>MAX(0,(md!Y30-md!X30))</f>
        <v>0</v>
      </c>
      <c r="Z29" s="14">
        <f>MAX(0,(md!Z30-md!Y30))</f>
        <v>0</v>
      </c>
      <c r="AA29" s="14">
        <f>MAX(0,(md!AA30-md!Z30))</f>
        <v>0</v>
      </c>
      <c r="AB29" s="14">
        <f>MAX(0,(md!AB30-md!AA30))</f>
        <v>0</v>
      </c>
      <c r="AC29" s="14">
        <f>MAX(0,(md!AC30-md!AB30))</f>
        <v>0</v>
      </c>
      <c r="AD29" s="14">
        <f>MAX(0,(md!AD30-md!AC30))</f>
        <v>0</v>
      </c>
      <c r="AE29" s="14">
        <f>MAX(0,(md!AE30-md!AD30))</f>
        <v>0</v>
      </c>
      <c r="AF29" s="14">
        <f>MAX(0,(md!AF30-md!AE30))</f>
        <v>0</v>
      </c>
      <c r="AG29" s="14">
        <f>MAX(0,(md!AG30-md!AF30))</f>
        <v>0</v>
      </c>
      <c r="AH29" s="14">
        <f>MAX(0,(md!AH30-md!AG30))</f>
        <v>0</v>
      </c>
      <c r="AI29" s="14">
        <f>MAX(0,(md!AI30-md!AH30))</f>
        <v>0</v>
      </c>
      <c r="AJ29" s="14">
        <f>MAX(0,(md!AJ30-md!AI30))</f>
        <v>0</v>
      </c>
      <c r="AK29" s="14">
        <f>MAX(0,(md!AK30-md!AJ30))</f>
        <v>0</v>
      </c>
      <c r="AL29" s="14">
        <f>MAX(0,(md!AL30-md!AK30))</f>
        <v>0</v>
      </c>
      <c r="AM29" s="14">
        <f>MAX(0,(md!AM30-md!AL30))</f>
        <v>0</v>
      </c>
      <c r="AN29" s="14">
        <f>MAX(0,(md!AN30-md!AM30))</f>
        <v>0</v>
      </c>
      <c r="AO29" s="14">
        <f>MAX(0,(md!AO30-md!AN30))</f>
        <v>0</v>
      </c>
      <c r="AP29" s="14">
        <f>MAX(0,(md!AP30-md!AO30))</f>
        <v>0</v>
      </c>
      <c r="AQ29" s="14">
        <f>MAX(0,(md!AQ30-md!AP30))</f>
        <v>0</v>
      </c>
      <c r="AR29" s="14">
        <f>MAX(0,(md!AR30-md!AQ30))</f>
        <v>0</v>
      </c>
      <c r="AS29" s="14">
        <f>MAX(0,(md!AS30-md!AR30))</f>
        <v>0</v>
      </c>
      <c r="AT29" s="14">
        <f>MAX(0,(md!AT30-md!AS30))</f>
        <v>0</v>
      </c>
      <c r="AU29" s="14">
        <f>MAX(0,(md!AU30-md!AT30))</f>
        <v>0</v>
      </c>
      <c r="AV29" s="14">
        <f>MAX(0,(md!AV30-md!AU30))</f>
        <v>0</v>
      </c>
      <c r="AW29" s="14">
        <f>MAX(0,(md!AW30-md!AV30))</f>
        <v>0</v>
      </c>
      <c r="AX29" s="14">
        <f>MAX(0,(md!AX30-md!AW30))</f>
        <v>0</v>
      </c>
      <c r="AY29" s="14">
        <f>MAX(0,(md!AY30-md!AX30))</f>
        <v>0</v>
      </c>
      <c r="AZ29" s="14">
        <f>MAX(0,(md!AZ30-md!AY30))</f>
        <v>0</v>
      </c>
      <c r="BA29" s="14">
        <f>MAX(0,(md!BA30-md!AZ30))</f>
        <v>0</v>
      </c>
      <c r="BB29" s="14">
        <f>MAX(0,(md!BB30-md!BA30))</f>
        <v>0</v>
      </c>
      <c r="BC29" s="14">
        <f>MAX(0,(md!BC30-md!BB30))</f>
        <v>0</v>
      </c>
      <c r="BD29" s="14">
        <f>MAX(0,(md!BD30-md!BC30))</f>
        <v>0</v>
      </c>
      <c r="BE29" s="14">
        <f>MAX(0,(md!BE30-md!BD30))</f>
        <v>0</v>
      </c>
      <c r="BF29" s="14">
        <f>MAX(0,(md!BF30-md!BE30))</f>
        <v>0</v>
      </c>
      <c r="BG29" s="14">
        <f>MAX(0,(md!BG30-md!BF30))</f>
        <v>0</v>
      </c>
      <c r="BH29" s="14">
        <f>MAX(0,(md!BH30-md!BG30))</f>
        <v>0</v>
      </c>
      <c r="BI29" s="14">
        <f>MAX(0,(md!BI30-md!BH30))</f>
        <v>0</v>
      </c>
      <c r="BJ29" s="14">
        <f>MAX(0,(md!BJ30-md!BI30))</f>
        <v>0</v>
      </c>
      <c r="BK29" s="14">
        <f>MAX(0,(md!BK30-md!BJ30))</f>
        <v>0</v>
      </c>
      <c r="BL29" s="14">
        <f>MAX(0,(md!BL30-md!BK30))</f>
        <v>0</v>
      </c>
      <c r="BM29" s="14">
        <f>MAX(0,(md!BM30-md!BL30))</f>
        <v>0</v>
      </c>
      <c r="BN29" s="14">
        <f>MAX(0,(md!BN30-md!BM30))</f>
        <v>0</v>
      </c>
      <c r="BO29" s="14">
        <f>MAX(0,(md!BO30-md!BN30))</f>
        <v>0</v>
      </c>
      <c r="BP29" s="14">
        <f>MAX(0,(md!BP30-md!BO30))</f>
        <v>0</v>
      </c>
      <c r="BQ29" s="14">
        <f>MAX(0,(md!BQ30-md!BP30))</f>
        <v>0</v>
      </c>
    </row>
    <row r="30" spans="1:69" x14ac:dyDescent="0.35">
      <c r="A30" s="10" t="s">
        <v>158</v>
      </c>
      <c r="C30" s="14">
        <v>0</v>
      </c>
      <c r="D30" s="14">
        <f>MAX(0,(md!D31-md!C31))</f>
        <v>1</v>
      </c>
      <c r="E30" s="14">
        <f>MAX(0,(md!E31-md!D31))</f>
        <v>0</v>
      </c>
      <c r="F30" s="14">
        <f>MAX(0,(md!F31-md!E31))</f>
        <v>5</v>
      </c>
      <c r="G30" s="14">
        <f>MAX(0,(md!G31-md!F31))</f>
        <v>5</v>
      </c>
      <c r="H30" s="14">
        <f>MAX(0,(md!H31-md!G31))</f>
        <v>3</v>
      </c>
      <c r="I30" s="14">
        <f>MAX(0,(md!I31-md!H31))</f>
        <v>13</v>
      </c>
      <c r="J30" s="14">
        <f>MAX(0,(md!J31-md!I31))</f>
        <v>5</v>
      </c>
      <c r="K30" s="14">
        <f>MAX(0,(md!K31-md!J31))</f>
        <v>6</v>
      </c>
      <c r="L30" s="14">
        <f>MAX(0,(md!L31-md!K31))</f>
        <v>11</v>
      </c>
      <c r="M30" s="14">
        <f>MAX(0,(md!M31-md!L31))</f>
        <v>14</v>
      </c>
      <c r="N30" s="14">
        <f>MAX(0,(md!N31-md!M31))</f>
        <v>24</v>
      </c>
      <c r="O30" s="14">
        <f>MAX(0,(md!O31-md!N31))</f>
        <v>0</v>
      </c>
      <c r="P30" s="14">
        <f>MAX(0,(md!P31-md!O31))</f>
        <v>0</v>
      </c>
      <c r="Q30" s="14">
        <f>MAX(0,(md!Q31-md!P31))</f>
        <v>0</v>
      </c>
      <c r="R30" s="14">
        <f>MAX(0,(md!R31-md!Q31))</f>
        <v>0</v>
      </c>
      <c r="S30" s="14">
        <f>MAX(0,(md!S31-md!R31))</f>
        <v>0</v>
      </c>
      <c r="T30" s="14">
        <f>MAX(0,(md!T31-md!S31))</f>
        <v>0</v>
      </c>
      <c r="U30" s="14">
        <f>MAX(0,(md!U31-md!T31))</f>
        <v>0</v>
      </c>
      <c r="V30" s="14">
        <f>MAX(0,(md!V31-md!U31))</f>
        <v>0</v>
      </c>
      <c r="W30" s="14">
        <f>MAX(0,(md!W31-md!V31))</f>
        <v>0</v>
      </c>
      <c r="X30" s="14">
        <f>MAX(0,(md!X31-md!W31))</f>
        <v>0</v>
      </c>
      <c r="Y30" s="14">
        <f>MAX(0,(md!Y31-md!X31))</f>
        <v>0</v>
      </c>
      <c r="Z30" s="14">
        <f>MAX(0,(md!Z31-md!Y31))</f>
        <v>0</v>
      </c>
      <c r="AA30" s="14">
        <f>MAX(0,(md!AA31-md!Z31))</f>
        <v>0</v>
      </c>
      <c r="AB30" s="14">
        <f>MAX(0,(md!AB31-md!AA31))</f>
        <v>0</v>
      </c>
      <c r="AC30" s="14">
        <f>MAX(0,(md!AC31-md!AB31))</f>
        <v>0</v>
      </c>
      <c r="AD30" s="14">
        <f>MAX(0,(md!AD31-md!AC31))</f>
        <v>0</v>
      </c>
      <c r="AE30" s="14">
        <f>MAX(0,(md!AE31-md!AD31))</f>
        <v>0</v>
      </c>
      <c r="AF30" s="14">
        <f>MAX(0,(md!AF31-md!AE31))</f>
        <v>0</v>
      </c>
      <c r="AG30" s="14">
        <f>MAX(0,(md!AG31-md!AF31))</f>
        <v>0</v>
      </c>
      <c r="AH30" s="14">
        <f>MAX(0,(md!AH31-md!AG31))</f>
        <v>0</v>
      </c>
      <c r="AI30" s="14">
        <f>MAX(0,(md!AI31-md!AH31))</f>
        <v>0</v>
      </c>
      <c r="AJ30" s="14">
        <f>MAX(0,(md!AJ31-md!AI31))</f>
        <v>0</v>
      </c>
      <c r="AK30" s="14">
        <f>MAX(0,(md!AK31-md!AJ31))</f>
        <v>0</v>
      </c>
      <c r="AL30" s="14">
        <f>MAX(0,(md!AL31-md!AK31))</f>
        <v>0</v>
      </c>
      <c r="AM30" s="14">
        <f>MAX(0,(md!AM31-md!AL31))</f>
        <v>0</v>
      </c>
      <c r="AN30" s="14">
        <f>MAX(0,(md!AN31-md!AM31))</f>
        <v>0</v>
      </c>
      <c r="AO30" s="14">
        <f>MAX(0,(md!AO31-md!AN31))</f>
        <v>0</v>
      </c>
      <c r="AP30" s="14">
        <f>MAX(0,(md!AP31-md!AO31))</f>
        <v>0</v>
      </c>
      <c r="AQ30" s="14">
        <f>MAX(0,(md!AQ31-md!AP31))</f>
        <v>0</v>
      </c>
      <c r="AR30" s="14">
        <f>MAX(0,(md!AR31-md!AQ31))</f>
        <v>0</v>
      </c>
      <c r="AS30" s="14">
        <f>MAX(0,(md!AS31-md!AR31))</f>
        <v>0</v>
      </c>
      <c r="AT30" s="14">
        <f>MAX(0,(md!AT31-md!AS31))</f>
        <v>0</v>
      </c>
      <c r="AU30" s="14">
        <f>MAX(0,(md!AU31-md!AT31))</f>
        <v>0</v>
      </c>
      <c r="AV30" s="14">
        <f>MAX(0,(md!AV31-md!AU31))</f>
        <v>0</v>
      </c>
      <c r="AW30" s="14">
        <f>MAX(0,(md!AW31-md!AV31))</f>
        <v>0</v>
      </c>
      <c r="AX30" s="14">
        <f>MAX(0,(md!AX31-md!AW31))</f>
        <v>0</v>
      </c>
      <c r="AY30" s="14">
        <f>MAX(0,(md!AY31-md!AX31))</f>
        <v>0</v>
      </c>
      <c r="AZ30" s="14">
        <f>MAX(0,(md!AZ31-md!AY31))</f>
        <v>0</v>
      </c>
      <c r="BA30" s="14">
        <f>MAX(0,(md!BA31-md!AZ31))</f>
        <v>0</v>
      </c>
      <c r="BB30" s="14">
        <f>MAX(0,(md!BB31-md!BA31))</f>
        <v>0</v>
      </c>
      <c r="BC30" s="14">
        <f>MAX(0,(md!BC31-md!BB31))</f>
        <v>0</v>
      </c>
      <c r="BD30" s="14">
        <f>MAX(0,(md!BD31-md!BC31))</f>
        <v>0</v>
      </c>
      <c r="BE30" s="14">
        <f>MAX(0,(md!BE31-md!BD31))</f>
        <v>0</v>
      </c>
      <c r="BF30" s="14">
        <f>MAX(0,(md!BF31-md!BE31))</f>
        <v>0</v>
      </c>
      <c r="BG30" s="14">
        <f>MAX(0,(md!BG31-md!BF31))</f>
        <v>0</v>
      </c>
      <c r="BH30" s="14">
        <f>MAX(0,(md!BH31-md!BG31))</f>
        <v>0</v>
      </c>
      <c r="BI30" s="14">
        <f>MAX(0,(md!BI31-md!BH31))</f>
        <v>0</v>
      </c>
      <c r="BJ30" s="14">
        <f>MAX(0,(md!BJ31-md!BI31))</f>
        <v>0</v>
      </c>
      <c r="BK30" s="14">
        <f>MAX(0,(md!BK31-md!BJ31))</f>
        <v>0</v>
      </c>
      <c r="BL30" s="14">
        <f>MAX(0,(md!BL31-md!BK31))</f>
        <v>0</v>
      </c>
      <c r="BM30" s="14">
        <f>MAX(0,(md!BM31-md!BL31))</f>
        <v>0</v>
      </c>
      <c r="BN30" s="14">
        <f>MAX(0,(md!BN31-md!BM31))</f>
        <v>0</v>
      </c>
      <c r="BO30" s="14">
        <f>MAX(0,(md!BO31-md!BN31))</f>
        <v>0</v>
      </c>
      <c r="BP30" s="14">
        <f>MAX(0,(md!BP31-md!BO31))</f>
        <v>0</v>
      </c>
      <c r="BQ30" s="14">
        <f>MAX(0,(md!BQ31-md!BP31))</f>
        <v>0</v>
      </c>
    </row>
    <row r="31" spans="1:69" x14ac:dyDescent="0.35">
      <c r="A31" s="10"/>
    </row>
    <row r="32" spans="1:69" s="10" customFormat="1" x14ac:dyDescent="0.35">
      <c r="A32" s="10" t="s">
        <v>270</v>
      </c>
      <c r="C32" s="21">
        <f>(C28/MAX(C27,1))*100</f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f t="shared" ref="I32:BO32" si="0">(I28/MAX(I27,1))*100</f>
        <v>12.0817843866171</v>
      </c>
      <c r="J32" s="21">
        <f t="shared" si="0"/>
        <v>17.274088866699948</v>
      </c>
      <c r="K32" s="21">
        <f t="shared" si="0"/>
        <v>17.294451194815714</v>
      </c>
      <c r="L32" s="21">
        <f t="shared" si="0"/>
        <v>19.114583333333332</v>
      </c>
      <c r="M32" s="21">
        <f t="shared" si="0"/>
        <v>17.748441510817749</v>
      </c>
      <c r="N32" s="21">
        <f t="shared" si="0"/>
        <v>34.0625</v>
      </c>
      <c r="O32" s="21">
        <f t="shared" si="0"/>
        <v>0</v>
      </c>
      <c r="P32" s="21">
        <f t="shared" si="0"/>
        <v>0</v>
      </c>
      <c r="Q32" s="21">
        <f t="shared" si="0"/>
        <v>0</v>
      </c>
      <c r="R32" s="21">
        <f t="shared" si="0"/>
        <v>0</v>
      </c>
      <c r="S32" s="21">
        <f t="shared" si="0"/>
        <v>0</v>
      </c>
      <c r="T32" s="21">
        <f t="shared" si="0"/>
        <v>0</v>
      </c>
      <c r="U32" s="21">
        <f t="shared" si="0"/>
        <v>0</v>
      </c>
      <c r="V32" s="21">
        <f t="shared" si="0"/>
        <v>0</v>
      </c>
      <c r="W32" s="21">
        <f t="shared" si="0"/>
        <v>0</v>
      </c>
      <c r="X32" s="21">
        <f t="shared" si="0"/>
        <v>0</v>
      </c>
      <c r="Y32" s="21">
        <f t="shared" si="0"/>
        <v>0</v>
      </c>
      <c r="Z32" s="21">
        <f t="shared" si="0"/>
        <v>0</v>
      </c>
      <c r="AA32" s="21">
        <f t="shared" si="0"/>
        <v>0</v>
      </c>
      <c r="AB32" s="21">
        <f t="shared" si="0"/>
        <v>0</v>
      </c>
      <c r="AC32" s="21">
        <f t="shared" si="0"/>
        <v>0</v>
      </c>
      <c r="AD32" s="21">
        <f t="shared" si="0"/>
        <v>0</v>
      </c>
      <c r="AE32" s="21">
        <f t="shared" si="0"/>
        <v>0</v>
      </c>
      <c r="AF32" s="21">
        <f t="shared" si="0"/>
        <v>0</v>
      </c>
      <c r="AG32" s="21">
        <f t="shared" si="0"/>
        <v>0</v>
      </c>
      <c r="AH32" s="21">
        <f t="shared" si="0"/>
        <v>0</v>
      </c>
      <c r="AI32" s="21">
        <f t="shared" si="0"/>
        <v>0</v>
      </c>
      <c r="AJ32" s="21">
        <f t="shared" si="0"/>
        <v>0</v>
      </c>
      <c r="AK32" s="21">
        <f t="shared" si="0"/>
        <v>0</v>
      </c>
      <c r="AL32" s="21">
        <f t="shared" si="0"/>
        <v>0</v>
      </c>
      <c r="AM32" s="21">
        <f t="shared" si="0"/>
        <v>0</v>
      </c>
      <c r="AN32" s="21">
        <f t="shared" si="0"/>
        <v>0</v>
      </c>
      <c r="AO32" s="21">
        <f t="shared" si="0"/>
        <v>0</v>
      </c>
      <c r="AP32" s="21">
        <f t="shared" si="0"/>
        <v>0</v>
      </c>
      <c r="AQ32" s="21">
        <f t="shared" si="0"/>
        <v>0</v>
      </c>
      <c r="AR32" s="21">
        <f t="shared" si="0"/>
        <v>0</v>
      </c>
      <c r="AS32" s="21">
        <f t="shared" si="0"/>
        <v>0</v>
      </c>
      <c r="AT32" s="21">
        <f t="shared" si="0"/>
        <v>0</v>
      </c>
      <c r="AU32" s="21">
        <f t="shared" si="0"/>
        <v>0</v>
      </c>
      <c r="AV32" s="21">
        <f t="shared" si="0"/>
        <v>0</v>
      </c>
      <c r="AW32" s="21">
        <f t="shared" si="0"/>
        <v>0</v>
      </c>
      <c r="AX32" s="21">
        <f t="shared" si="0"/>
        <v>0</v>
      </c>
      <c r="AY32" s="21">
        <f t="shared" si="0"/>
        <v>0</v>
      </c>
      <c r="AZ32" s="21">
        <f t="shared" si="0"/>
        <v>0</v>
      </c>
      <c r="BA32" s="21">
        <f t="shared" si="0"/>
        <v>0</v>
      </c>
      <c r="BB32" s="21">
        <f t="shared" si="0"/>
        <v>0</v>
      </c>
      <c r="BC32" s="21">
        <f t="shared" si="0"/>
        <v>0</v>
      </c>
      <c r="BD32" s="21">
        <f t="shared" si="0"/>
        <v>0</v>
      </c>
      <c r="BE32" s="21">
        <f t="shared" si="0"/>
        <v>0</v>
      </c>
      <c r="BF32" s="21">
        <f t="shared" si="0"/>
        <v>0</v>
      </c>
      <c r="BG32" s="21">
        <f t="shared" si="0"/>
        <v>0</v>
      </c>
      <c r="BH32" s="21">
        <f t="shared" si="0"/>
        <v>0</v>
      </c>
      <c r="BI32" s="21">
        <f t="shared" si="0"/>
        <v>0</v>
      </c>
      <c r="BJ32" s="21">
        <f t="shared" si="0"/>
        <v>0</v>
      </c>
      <c r="BK32" s="21">
        <f t="shared" si="0"/>
        <v>0</v>
      </c>
      <c r="BL32" s="21">
        <f t="shared" si="0"/>
        <v>0</v>
      </c>
      <c r="BM32" s="21">
        <f t="shared" si="0"/>
        <v>0</v>
      </c>
      <c r="BN32" s="21">
        <f t="shared" si="0"/>
        <v>0</v>
      </c>
      <c r="BO32" s="21">
        <f t="shared" si="0"/>
        <v>0</v>
      </c>
      <c r="BP32" s="21">
        <f t="shared" ref="BP32:BQ32" si="1">(BP28/MAX(BP27,1))*100</f>
        <v>0</v>
      </c>
      <c r="BQ32" s="21">
        <f t="shared" si="1"/>
        <v>0</v>
      </c>
    </row>
    <row r="33" spans="1:69" s="10" customFormat="1" x14ac:dyDescent="0.35">
      <c r="A33" s="10" t="s">
        <v>271</v>
      </c>
      <c r="C33" s="21">
        <f>(C29/MAX(1,C28))*100</f>
        <v>0</v>
      </c>
      <c r="D33" s="21">
        <f t="shared" ref="D33:BO33" si="2">(D29/MAX(1,D28))*100</f>
        <v>0</v>
      </c>
      <c r="E33" s="21">
        <f t="shared" si="2"/>
        <v>103.6697247706422</v>
      </c>
      <c r="F33" s="21">
        <f t="shared" si="2"/>
        <v>20.647773279352226</v>
      </c>
      <c r="G33" s="21">
        <f t="shared" si="2"/>
        <v>43.678160919540232</v>
      </c>
      <c r="H33" s="21">
        <f t="shared" si="2"/>
        <v>30.76923076923077</v>
      </c>
      <c r="I33" s="21">
        <f t="shared" si="2"/>
        <v>28.615384615384613</v>
      </c>
      <c r="J33" s="21">
        <f t="shared" si="2"/>
        <v>17.341040462427745</v>
      </c>
      <c r="K33" s="21">
        <f t="shared" si="2"/>
        <v>19.20374707259953</v>
      </c>
      <c r="L33" s="21">
        <f t="shared" si="2"/>
        <v>42.779291553133511</v>
      </c>
      <c r="M33" s="21">
        <f t="shared" si="2"/>
        <v>23.760330578512399</v>
      </c>
      <c r="N33" s="21">
        <f t="shared" si="2"/>
        <v>28.211009174311926</v>
      </c>
      <c r="O33" s="21">
        <f t="shared" si="2"/>
        <v>0</v>
      </c>
      <c r="P33" s="21">
        <f t="shared" si="2"/>
        <v>0</v>
      </c>
      <c r="Q33" s="21">
        <f t="shared" si="2"/>
        <v>0</v>
      </c>
      <c r="R33" s="21">
        <f t="shared" si="2"/>
        <v>0</v>
      </c>
      <c r="S33" s="21">
        <f t="shared" si="2"/>
        <v>0</v>
      </c>
      <c r="T33" s="21">
        <f t="shared" si="2"/>
        <v>0</v>
      </c>
      <c r="U33" s="21">
        <f t="shared" si="2"/>
        <v>0</v>
      </c>
      <c r="V33" s="21">
        <f t="shared" si="2"/>
        <v>0</v>
      </c>
      <c r="W33" s="21">
        <f t="shared" si="2"/>
        <v>0</v>
      </c>
      <c r="X33" s="21">
        <f t="shared" si="2"/>
        <v>0</v>
      </c>
      <c r="Y33" s="21">
        <f t="shared" si="2"/>
        <v>0</v>
      </c>
      <c r="Z33" s="21">
        <f t="shared" si="2"/>
        <v>0</v>
      </c>
      <c r="AA33" s="21">
        <f t="shared" si="2"/>
        <v>0</v>
      </c>
      <c r="AB33" s="21">
        <f t="shared" si="2"/>
        <v>0</v>
      </c>
      <c r="AC33" s="21">
        <f t="shared" si="2"/>
        <v>0</v>
      </c>
      <c r="AD33" s="21">
        <f t="shared" si="2"/>
        <v>0</v>
      </c>
      <c r="AE33" s="21">
        <f t="shared" si="2"/>
        <v>0</v>
      </c>
      <c r="AF33" s="21">
        <f t="shared" si="2"/>
        <v>0</v>
      </c>
      <c r="AG33" s="21">
        <f t="shared" si="2"/>
        <v>0</v>
      </c>
      <c r="AH33" s="21">
        <f t="shared" si="2"/>
        <v>0</v>
      </c>
      <c r="AI33" s="21">
        <f t="shared" si="2"/>
        <v>0</v>
      </c>
      <c r="AJ33" s="21">
        <f t="shared" si="2"/>
        <v>0</v>
      </c>
      <c r="AK33" s="21">
        <f t="shared" si="2"/>
        <v>0</v>
      </c>
      <c r="AL33" s="21">
        <f t="shared" si="2"/>
        <v>0</v>
      </c>
      <c r="AM33" s="21">
        <f t="shared" si="2"/>
        <v>0</v>
      </c>
      <c r="AN33" s="21">
        <f t="shared" si="2"/>
        <v>0</v>
      </c>
      <c r="AO33" s="21">
        <f t="shared" si="2"/>
        <v>0</v>
      </c>
      <c r="AP33" s="21">
        <f t="shared" si="2"/>
        <v>0</v>
      </c>
      <c r="AQ33" s="21">
        <f t="shared" si="2"/>
        <v>0</v>
      </c>
      <c r="AR33" s="21">
        <f t="shared" si="2"/>
        <v>0</v>
      </c>
      <c r="AS33" s="21">
        <f t="shared" si="2"/>
        <v>0</v>
      </c>
      <c r="AT33" s="21">
        <f t="shared" si="2"/>
        <v>0</v>
      </c>
      <c r="AU33" s="21">
        <f t="shared" si="2"/>
        <v>0</v>
      </c>
      <c r="AV33" s="21">
        <f t="shared" si="2"/>
        <v>0</v>
      </c>
      <c r="AW33" s="21">
        <f t="shared" si="2"/>
        <v>0</v>
      </c>
      <c r="AX33" s="21">
        <f t="shared" si="2"/>
        <v>0</v>
      </c>
      <c r="AY33" s="21">
        <f t="shared" si="2"/>
        <v>0</v>
      </c>
      <c r="AZ33" s="21">
        <f t="shared" si="2"/>
        <v>0</v>
      </c>
      <c r="BA33" s="21">
        <f t="shared" si="2"/>
        <v>0</v>
      </c>
      <c r="BB33" s="21">
        <f t="shared" si="2"/>
        <v>0</v>
      </c>
      <c r="BC33" s="21">
        <f t="shared" si="2"/>
        <v>0</v>
      </c>
      <c r="BD33" s="21">
        <f t="shared" si="2"/>
        <v>0</v>
      </c>
      <c r="BE33" s="21">
        <f t="shared" si="2"/>
        <v>0</v>
      </c>
      <c r="BF33" s="21">
        <f t="shared" si="2"/>
        <v>0</v>
      </c>
      <c r="BG33" s="21">
        <f t="shared" si="2"/>
        <v>0</v>
      </c>
      <c r="BH33" s="21">
        <f t="shared" si="2"/>
        <v>0</v>
      </c>
      <c r="BI33" s="21">
        <f t="shared" si="2"/>
        <v>0</v>
      </c>
      <c r="BJ33" s="21">
        <f t="shared" si="2"/>
        <v>0</v>
      </c>
      <c r="BK33" s="21">
        <f t="shared" si="2"/>
        <v>0</v>
      </c>
      <c r="BL33" s="21">
        <f t="shared" si="2"/>
        <v>0</v>
      </c>
      <c r="BM33" s="21">
        <f t="shared" si="2"/>
        <v>0</v>
      </c>
      <c r="BN33" s="21">
        <f t="shared" si="2"/>
        <v>0</v>
      </c>
      <c r="BO33" s="21">
        <f t="shared" si="2"/>
        <v>0</v>
      </c>
      <c r="BP33" s="21">
        <f t="shared" ref="BP33:BQ33" si="3">(BP29/MAX(1,BP28))*100</f>
        <v>0</v>
      </c>
      <c r="BQ33" s="21">
        <f t="shared" si="3"/>
        <v>0</v>
      </c>
    </row>
    <row r="34" spans="1:69" s="10" customFormat="1" x14ac:dyDescent="0.35">
      <c r="A34" s="10" t="s">
        <v>272</v>
      </c>
      <c r="C34" s="21">
        <f>(C30/MAX(1,C28))*100</f>
        <v>0</v>
      </c>
      <c r="D34" s="21">
        <f t="shared" ref="D34:BO34" si="4">(D30/MAX(1,D28))*100</f>
        <v>0.51546391752577314</v>
      </c>
      <c r="E34" s="21">
        <f t="shared" si="4"/>
        <v>0</v>
      </c>
      <c r="F34" s="21">
        <f t="shared" si="4"/>
        <v>2.0242914979757085</v>
      </c>
      <c r="G34" s="21">
        <f t="shared" si="4"/>
        <v>2.8735632183908044</v>
      </c>
      <c r="H34" s="21">
        <f t="shared" si="4"/>
        <v>1.214574898785425</v>
      </c>
      <c r="I34" s="21">
        <f t="shared" si="4"/>
        <v>4</v>
      </c>
      <c r="J34" s="21">
        <f t="shared" si="4"/>
        <v>1.4450867052023122</v>
      </c>
      <c r="K34" s="21">
        <f t="shared" si="4"/>
        <v>1.405152224824356</v>
      </c>
      <c r="L34" s="21">
        <f t="shared" si="4"/>
        <v>2.9972752043596729</v>
      </c>
      <c r="M34" s="21">
        <f t="shared" si="4"/>
        <v>2.8925619834710745</v>
      </c>
      <c r="N34" s="21">
        <f t="shared" si="4"/>
        <v>5.5045871559633035</v>
      </c>
      <c r="O34" s="21">
        <f t="shared" si="4"/>
        <v>0</v>
      </c>
      <c r="P34" s="21">
        <f t="shared" si="4"/>
        <v>0</v>
      </c>
      <c r="Q34" s="21">
        <f t="shared" si="4"/>
        <v>0</v>
      </c>
      <c r="R34" s="21">
        <f t="shared" si="4"/>
        <v>0</v>
      </c>
      <c r="S34" s="21">
        <f t="shared" si="4"/>
        <v>0</v>
      </c>
      <c r="T34" s="21">
        <f t="shared" si="4"/>
        <v>0</v>
      </c>
      <c r="U34" s="21">
        <f t="shared" si="4"/>
        <v>0</v>
      </c>
      <c r="V34" s="21">
        <f t="shared" si="4"/>
        <v>0</v>
      </c>
      <c r="W34" s="21">
        <f t="shared" si="4"/>
        <v>0</v>
      </c>
      <c r="X34" s="21">
        <f t="shared" si="4"/>
        <v>0</v>
      </c>
      <c r="Y34" s="21">
        <f t="shared" si="4"/>
        <v>0</v>
      </c>
      <c r="Z34" s="21">
        <f t="shared" si="4"/>
        <v>0</v>
      </c>
      <c r="AA34" s="21">
        <f t="shared" si="4"/>
        <v>0</v>
      </c>
      <c r="AB34" s="21">
        <f t="shared" si="4"/>
        <v>0</v>
      </c>
      <c r="AC34" s="21">
        <f t="shared" si="4"/>
        <v>0</v>
      </c>
      <c r="AD34" s="21">
        <f t="shared" si="4"/>
        <v>0</v>
      </c>
      <c r="AE34" s="21">
        <f t="shared" si="4"/>
        <v>0</v>
      </c>
      <c r="AF34" s="21">
        <f t="shared" si="4"/>
        <v>0</v>
      </c>
      <c r="AG34" s="21">
        <f t="shared" si="4"/>
        <v>0</v>
      </c>
      <c r="AH34" s="21">
        <f t="shared" si="4"/>
        <v>0</v>
      </c>
      <c r="AI34" s="21">
        <f t="shared" si="4"/>
        <v>0</v>
      </c>
      <c r="AJ34" s="21">
        <f t="shared" si="4"/>
        <v>0</v>
      </c>
      <c r="AK34" s="21">
        <f t="shared" si="4"/>
        <v>0</v>
      </c>
      <c r="AL34" s="21">
        <f t="shared" si="4"/>
        <v>0</v>
      </c>
      <c r="AM34" s="21">
        <f t="shared" si="4"/>
        <v>0</v>
      </c>
      <c r="AN34" s="21">
        <f t="shared" si="4"/>
        <v>0</v>
      </c>
      <c r="AO34" s="21">
        <f t="shared" si="4"/>
        <v>0</v>
      </c>
      <c r="AP34" s="21">
        <f t="shared" si="4"/>
        <v>0</v>
      </c>
      <c r="AQ34" s="21">
        <f t="shared" si="4"/>
        <v>0</v>
      </c>
      <c r="AR34" s="21">
        <f t="shared" si="4"/>
        <v>0</v>
      </c>
      <c r="AS34" s="21">
        <f t="shared" si="4"/>
        <v>0</v>
      </c>
      <c r="AT34" s="21">
        <f t="shared" si="4"/>
        <v>0</v>
      </c>
      <c r="AU34" s="21">
        <f t="shared" si="4"/>
        <v>0</v>
      </c>
      <c r="AV34" s="21">
        <f t="shared" si="4"/>
        <v>0</v>
      </c>
      <c r="AW34" s="21">
        <f t="shared" si="4"/>
        <v>0</v>
      </c>
      <c r="AX34" s="21">
        <f t="shared" si="4"/>
        <v>0</v>
      </c>
      <c r="AY34" s="21">
        <f t="shared" si="4"/>
        <v>0</v>
      </c>
      <c r="AZ34" s="21">
        <f t="shared" si="4"/>
        <v>0</v>
      </c>
      <c r="BA34" s="21">
        <f t="shared" si="4"/>
        <v>0</v>
      </c>
      <c r="BB34" s="21">
        <f t="shared" si="4"/>
        <v>0</v>
      </c>
      <c r="BC34" s="21">
        <f t="shared" si="4"/>
        <v>0</v>
      </c>
      <c r="BD34" s="21">
        <f t="shared" si="4"/>
        <v>0</v>
      </c>
      <c r="BE34" s="21">
        <f t="shared" si="4"/>
        <v>0</v>
      </c>
      <c r="BF34" s="21">
        <f t="shared" si="4"/>
        <v>0</v>
      </c>
      <c r="BG34" s="21">
        <f t="shared" si="4"/>
        <v>0</v>
      </c>
      <c r="BH34" s="21">
        <f t="shared" si="4"/>
        <v>0</v>
      </c>
      <c r="BI34" s="21">
        <f t="shared" si="4"/>
        <v>0</v>
      </c>
      <c r="BJ34" s="21">
        <f t="shared" si="4"/>
        <v>0</v>
      </c>
      <c r="BK34" s="21">
        <f t="shared" si="4"/>
        <v>0</v>
      </c>
      <c r="BL34" s="21">
        <f t="shared" si="4"/>
        <v>0</v>
      </c>
      <c r="BM34" s="21">
        <f t="shared" si="4"/>
        <v>0</v>
      </c>
      <c r="BN34" s="21">
        <f t="shared" si="4"/>
        <v>0</v>
      </c>
      <c r="BO34" s="21">
        <f t="shared" si="4"/>
        <v>0</v>
      </c>
      <c r="BP34" s="21">
        <f t="shared" ref="BP34:BQ34" si="5">(BP30/MAX(1,BP28))*100</f>
        <v>0</v>
      </c>
      <c r="BQ34" s="21">
        <f t="shared" si="5"/>
        <v>0</v>
      </c>
    </row>
    <row r="35" spans="1:69" s="10" customFormat="1" x14ac:dyDescent="0.3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x14ac:dyDescent="0.35">
      <c r="A36" s="10" t="s">
        <v>247</v>
      </c>
      <c r="C36" s="15" t="s">
        <v>249</v>
      </c>
    </row>
    <row r="60" spans="4:4" x14ac:dyDescent="0.35">
      <c r="D60" s="10"/>
    </row>
    <row r="61" spans="4:4" x14ac:dyDescent="0.35">
      <c r="D61" s="10"/>
    </row>
  </sheetData>
  <conditionalFormatting sqref="C2:BQ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BQ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BQ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BQ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6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5"/>
  <sheetViews>
    <sheetView tabSelected="1" topLeftCell="A79" zoomScale="60" zoomScaleNormal="60" workbookViewId="0">
      <selection activeCell="A140" sqref="A140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2" ht="39" x14ac:dyDescent="0.35">
      <c r="A1" s="4" t="s">
        <v>2</v>
      </c>
      <c r="B1" s="10" t="s">
        <v>1</v>
      </c>
      <c r="C1" s="10" t="s">
        <v>264</v>
      </c>
      <c r="D1" s="10" t="s">
        <v>0</v>
      </c>
      <c r="E1" s="13" t="s">
        <v>178</v>
      </c>
      <c r="F1" s="13" t="s">
        <v>179</v>
      </c>
      <c r="G1" s="13" t="s">
        <v>180</v>
      </c>
      <c r="H1" s="13" t="s">
        <v>181</v>
      </c>
      <c r="I1" s="13" t="s">
        <v>182</v>
      </c>
      <c r="J1" s="13" t="s">
        <v>183</v>
      </c>
      <c r="K1" s="13" t="s">
        <v>184</v>
      </c>
      <c r="L1" s="13" t="s">
        <v>185</v>
      </c>
      <c r="M1" s="13" t="s">
        <v>186</v>
      </c>
      <c r="N1" s="13" t="s">
        <v>187</v>
      </c>
      <c r="O1" s="13" t="s">
        <v>188</v>
      </c>
      <c r="P1" s="13" t="s">
        <v>189</v>
      </c>
      <c r="Q1" s="13" t="s">
        <v>190</v>
      </c>
      <c r="R1" s="13" t="s">
        <v>191</v>
      </c>
      <c r="S1" s="13" t="s">
        <v>192</v>
      </c>
      <c r="T1" s="13" t="s">
        <v>193</v>
      </c>
      <c r="U1" s="13" t="s">
        <v>194</v>
      </c>
      <c r="V1" s="13" t="s">
        <v>195</v>
      </c>
      <c r="W1" s="13" t="s">
        <v>196</v>
      </c>
      <c r="X1" s="13" t="s">
        <v>197</v>
      </c>
      <c r="Y1" s="13" t="s">
        <v>198</v>
      </c>
      <c r="Z1" s="13" t="s">
        <v>199</v>
      </c>
      <c r="AA1" s="13" t="s">
        <v>200</v>
      </c>
      <c r="AB1" s="13" t="s">
        <v>201</v>
      </c>
      <c r="AC1" s="13" t="s">
        <v>202</v>
      </c>
      <c r="AD1" s="13" t="s">
        <v>203</v>
      </c>
      <c r="AE1" s="13" t="s">
        <v>204</v>
      </c>
      <c r="AF1" s="13" t="s">
        <v>205</v>
      </c>
      <c r="AG1" s="13" t="s">
        <v>206</v>
      </c>
      <c r="AH1" s="13" t="s">
        <v>207</v>
      </c>
      <c r="AI1" s="13" t="s">
        <v>208</v>
      </c>
      <c r="AJ1" s="13" t="s">
        <v>209</v>
      </c>
      <c r="AK1" s="13" t="s">
        <v>210</v>
      </c>
      <c r="AL1" s="13" t="s">
        <v>211</v>
      </c>
      <c r="AM1" s="13" t="s">
        <v>212</v>
      </c>
      <c r="AN1" s="13" t="s">
        <v>213</v>
      </c>
      <c r="AO1" s="13" t="s">
        <v>214</v>
      </c>
      <c r="AP1" s="13" t="s">
        <v>215</v>
      </c>
      <c r="AQ1" s="13" t="s">
        <v>216</v>
      </c>
      <c r="AR1" s="13" t="s">
        <v>217</v>
      </c>
      <c r="AS1" s="13" t="s">
        <v>218</v>
      </c>
      <c r="AT1" s="13" t="s">
        <v>219</v>
      </c>
      <c r="AU1" s="13" t="s">
        <v>220</v>
      </c>
      <c r="AV1" s="13" t="s">
        <v>221</v>
      </c>
      <c r="AW1" s="13" t="s">
        <v>222</v>
      </c>
      <c r="AX1" s="13" t="s">
        <v>223</v>
      </c>
      <c r="AY1" s="13" t="s">
        <v>224</v>
      </c>
      <c r="AZ1" s="13" t="s">
        <v>225</v>
      </c>
      <c r="BA1" s="13" t="s">
        <v>226</v>
      </c>
      <c r="BB1" s="13" t="s">
        <v>227</v>
      </c>
      <c r="BC1" s="13" t="s">
        <v>228</v>
      </c>
      <c r="BD1" s="13" t="s">
        <v>229</v>
      </c>
      <c r="BE1" s="13" t="s">
        <v>230</v>
      </c>
      <c r="BF1" s="13" t="s">
        <v>231</v>
      </c>
      <c r="BG1" s="13" t="s">
        <v>232</v>
      </c>
      <c r="BH1" s="13" t="s">
        <v>233</v>
      </c>
      <c r="BI1" s="13" t="s">
        <v>234</v>
      </c>
      <c r="BJ1" s="13" t="s">
        <v>235</v>
      </c>
      <c r="BK1" s="13" t="s">
        <v>236</v>
      </c>
      <c r="BL1" s="13" t="s">
        <v>237</v>
      </c>
      <c r="BM1" s="13" t="s">
        <v>238</v>
      </c>
      <c r="BN1" s="13" t="s">
        <v>239</v>
      </c>
      <c r="BO1" s="13" t="s">
        <v>240</v>
      </c>
      <c r="BP1" s="13" t="s">
        <v>241</v>
      </c>
      <c r="BQ1" s="13" t="s">
        <v>242</v>
      </c>
      <c r="BR1" s="13" t="s">
        <v>243</v>
      </c>
      <c r="BS1" s="13" t="s">
        <v>244</v>
      </c>
      <c r="BT1" s="13" t="s">
        <v>245</v>
      </c>
    </row>
    <row r="2" spans="1:72" x14ac:dyDescent="0.3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23</v>
      </c>
      <c r="O2" s="16">
        <f>MAX(0,(va!O2-va!N2))</f>
        <v>12</v>
      </c>
      <c r="P2" s="16">
        <f>MAX(0,(va!P2-va!O2))</f>
        <v>6</v>
      </c>
      <c r="Q2" s="16">
        <f>MAX(0,(va!Q2-va!P2))</f>
        <v>19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35">
      <c r="A3" s="26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35">
      <c r="A4" s="27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6</v>
      </c>
      <c r="P4" s="16">
        <f>MAX(0,(va!P4-va!O4))</f>
        <v>1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35">
      <c r="A5" s="27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35">
      <c r="A6" s="27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1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35">
      <c r="A7" s="27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35">
      <c r="A8" s="28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3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7</v>
      </c>
      <c r="O9" s="16">
        <f>MAX(0,(va!O9-va!N9))</f>
        <v>15</v>
      </c>
      <c r="P9" s="16">
        <f>MAX(0,(va!P9-va!O9))</f>
        <v>31</v>
      </c>
      <c r="Q9" s="16">
        <f>MAX(0,(va!Q9-va!P9))</f>
        <v>22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35">
      <c r="A10" s="26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2</v>
      </c>
      <c r="O10" s="16">
        <f>MAX(0,(va!O10-va!N10))</f>
        <v>3</v>
      </c>
      <c r="P10" s="16">
        <f>MAX(0,(va!P10-va!O10))</f>
        <v>1</v>
      </c>
      <c r="Q10" s="16">
        <f>MAX(0,(va!Q10-va!P10))</f>
        <v>1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35">
      <c r="A11" s="27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35">
      <c r="A12" s="27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35">
      <c r="A13" s="27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1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35">
      <c r="A14" s="27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4</v>
      </c>
      <c r="P14" s="16">
        <f>MAX(0,(va!P14-va!O14))</f>
        <v>1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35">
      <c r="A15" s="27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1</v>
      </c>
      <c r="O15" s="16">
        <f>MAX(0,(va!O15-va!N15))</f>
        <v>0</v>
      </c>
      <c r="P15" s="16">
        <f>MAX(0,(va!P15-va!O15))</f>
        <v>3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35">
      <c r="A16" s="27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7</v>
      </c>
      <c r="O16" s="16">
        <f>MAX(0,(va!O16-va!N16))</f>
        <v>0</v>
      </c>
      <c r="P16" s="16">
        <f>MAX(0,(va!P16-va!O16))</f>
        <v>3</v>
      </c>
      <c r="Q16" s="16">
        <f>MAX(0,(va!Q16-va!P16))</f>
        <v>2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35">
      <c r="A17" s="27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2</v>
      </c>
      <c r="O17" s="16">
        <f>MAX(0,(va!O17-va!N17))</f>
        <v>1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35">
      <c r="A18" s="27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1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35">
      <c r="A19" s="28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1</v>
      </c>
      <c r="O19" s="16">
        <f>MAX(0,(va!O19-va!N19))</f>
        <v>0</v>
      </c>
      <c r="P19" s="16">
        <f>MAX(0,(va!P19-va!O19))</f>
        <v>0</v>
      </c>
      <c r="Q19" s="16">
        <f>MAX(0,(va!Q19-va!P19))</f>
        <v>1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35">
      <c r="A20" s="23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35">
      <c r="A21" s="24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1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35">
      <c r="A22" s="24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1</v>
      </c>
      <c r="P22" s="16">
        <f>MAX(0,(va!P22-va!O22))</f>
        <v>0</v>
      </c>
      <c r="Q22" s="16">
        <f>MAX(0,(va!Q22-va!P22))</f>
        <v>1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35">
      <c r="A23" s="24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35">
      <c r="A24" s="25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1</v>
      </c>
      <c r="P24" s="16">
        <f>MAX(0,(va!P24-va!O24))</f>
        <v>0</v>
      </c>
      <c r="Q24" s="16">
        <f>MAX(0,(va!Q24-va!P24))</f>
        <v>1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3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11</v>
      </c>
      <c r="O25" s="16">
        <f>MAX(0,(va!O25-va!N25))</f>
        <v>15</v>
      </c>
      <c r="P25" s="16">
        <f>MAX(0,(va!P25-va!O25))</f>
        <v>7</v>
      </c>
      <c r="Q25" s="16">
        <f>MAX(0,(va!Q25-va!P25))</f>
        <v>5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35">
      <c r="A26" s="23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16</v>
      </c>
      <c r="O26" s="16">
        <f>MAX(0,(va!O26-va!N26))</f>
        <v>17</v>
      </c>
      <c r="P26" s="16">
        <f>MAX(0,(va!P26-va!O26))</f>
        <v>2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35">
      <c r="A27" s="24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1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35">
      <c r="A28" s="25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35">
      <c r="A29" s="26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35">
      <c r="A30" s="27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2</v>
      </c>
      <c r="P30" s="16">
        <f>MAX(0,(va!P30-va!O30))</f>
        <v>5</v>
      </c>
      <c r="Q30" s="16">
        <f>MAX(0,(va!Q30-va!P30))</f>
        <v>2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35">
      <c r="A31" s="27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4</v>
      </c>
      <c r="O31" s="16">
        <f>MAX(0,(va!O31-va!N31))</f>
        <v>0</v>
      </c>
      <c r="P31" s="16">
        <f>MAX(0,(va!P31-va!O31))</f>
        <v>0</v>
      </c>
      <c r="Q31" s="16">
        <f>MAX(0,(va!Q31-va!P31))</f>
        <v>1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35">
      <c r="A32" s="28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3</v>
      </c>
      <c r="O32" s="16">
        <f>MAX(0,(va!O32-va!N32))</f>
        <v>2</v>
      </c>
      <c r="P32" s="16">
        <f>MAX(0,(va!P32-va!O32))</f>
        <v>1</v>
      </c>
      <c r="Q32" s="16">
        <f>MAX(0,(va!Q32-va!P32))</f>
        <v>3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35">
      <c r="A33" s="23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35">
      <c r="A34" s="24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1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35">
      <c r="A35" s="24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2</v>
      </c>
      <c r="O35" s="16">
        <f>MAX(0,(va!O35-va!N35))</f>
        <v>6</v>
      </c>
      <c r="P35" s="16">
        <f>MAX(0,(va!P35-va!O35))</f>
        <v>2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35">
      <c r="A36" s="24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2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35">
      <c r="A37" s="24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1</v>
      </c>
      <c r="O37" s="16">
        <f>MAX(0,(va!O37-va!N37))</f>
        <v>1</v>
      </c>
      <c r="P37" s="16">
        <f>MAX(0,(va!P37-va!O37))</f>
        <v>1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35">
      <c r="A38" s="24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1</v>
      </c>
      <c r="O38" s="16">
        <f>MAX(0,(va!O38-va!N38))</f>
        <v>1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35">
      <c r="A39" s="24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2</v>
      </c>
      <c r="O39" s="16">
        <f>MAX(0,(va!O39-va!N39))</f>
        <v>2</v>
      </c>
      <c r="P39" s="16">
        <f>MAX(0,(va!P39-va!O39))</f>
        <v>1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35">
      <c r="A40" s="25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4</v>
      </c>
      <c r="O40" s="16">
        <f>MAX(0,(va!O40-va!N40))</f>
        <v>2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35">
      <c r="A41" s="26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35">
      <c r="A42" s="27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35">
      <c r="A43" s="27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1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35">
      <c r="A44" s="28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1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35">
      <c r="A45" s="23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3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35">
      <c r="A46" s="25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1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35">
      <c r="A47" s="26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44</v>
      </c>
      <c r="O47" s="16">
        <f>MAX(0,(va!O47-va!N47))</f>
        <v>15</v>
      </c>
      <c r="P47" s="16">
        <f>MAX(0,(va!P47-va!O47))</f>
        <v>39</v>
      </c>
      <c r="Q47" s="16">
        <f>MAX(0,(va!Q47-va!P47))</f>
        <v>62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35">
      <c r="A48" s="27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35">
      <c r="A49" s="28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3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13</v>
      </c>
      <c r="O50" s="16">
        <f>MAX(0,(va!O50-va!N50))</f>
        <v>10</v>
      </c>
      <c r="P50" s="16">
        <f>MAX(0,(va!P50-va!O50))</f>
        <v>1</v>
      </c>
      <c r="Q50" s="16">
        <f>MAX(0,(va!Q50-va!P50))</f>
        <v>1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3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25</v>
      </c>
      <c r="O51" s="16">
        <f>MAX(0,(va!O51-va!N51))</f>
        <v>62</v>
      </c>
      <c r="P51" s="16">
        <f>MAX(0,(va!P51-va!O51))</f>
        <v>20</v>
      </c>
      <c r="Q51" s="16">
        <f>MAX(0,(va!Q51-va!P51))</f>
        <v>13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35">
      <c r="A52" s="23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35">
      <c r="A53" s="24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35">
      <c r="A54" s="24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1</v>
      </c>
      <c r="O54" s="16">
        <f>MAX(0,(va!O54-va!N54))</f>
        <v>0</v>
      </c>
      <c r="P54" s="16">
        <f>MAX(0,(va!P54-va!O54))</f>
        <v>1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35">
      <c r="A55" s="25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35">
      <c r="A56" s="26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1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35">
      <c r="A57" s="27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4</v>
      </c>
      <c r="O57" s="16">
        <f>MAX(0,(va!O57-va!N57))</f>
        <v>4</v>
      </c>
      <c r="P57" s="16">
        <f>MAX(0,(va!P57-va!O57))</f>
        <v>3</v>
      </c>
      <c r="Q57" s="16">
        <f>MAX(0,(va!Q57-va!P57))</f>
        <v>4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35">
      <c r="A58" s="27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35">
      <c r="A59" s="27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1</v>
      </c>
      <c r="O59" s="16">
        <f>MAX(0,(va!O59-va!N59))</f>
        <v>0</v>
      </c>
      <c r="P59" s="16">
        <f>MAX(0,(va!P59-va!O59))</f>
        <v>2</v>
      </c>
      <c r="Q59" s="16">
        <f>MAX(0,(va!Q59-va!P59))</f>
        <v>1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35">
      <c r="A60" s="27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1</v>
      </c>
      <c r="O60" s="16">
        <f>MAX(0,(va!O60-va!N60))</f>
        <v>0</v>
      </c>
      <c r="P60" s="16">
        <f>MAX(0,(va!P60-va!O60))</f>
        <v>0</v>
      </c>
      <c r="Q60" s="16">
        <f>MAX(0,(va!Q60-va!P60))</f>
        <v>1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35">
      <c r="A61" s="28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4</v>
      </c>
      <c r="O61" s="16">
        <f>MAX(0,(va!O61-va!N61))</f>
        <v>1</v>
      </c>
      <c r="P61" s="16">
        <f>MAX(0,(va!P61-va!O61))</f>
        <v>1</v>
      </c>
      <c r="Q61" s="16">
        <f>MAX(0,(va!Q61-va!P61))</f>
        <v>2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3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9</v>
      </c>
      <c r="O62" s="16">
        <f>MAX(0,(va!O62-va!N62))</f>
        <v>20</v>
      </c>
      <c r="P62" s="16">
        <f>MAX(0,(va!P62-va!O62))</f>
        <v>17</v>
      </c>
      <c r="Q62" s="16">
        <f>MAX(0,(va!Q62-va!P62))</f>
        <v>21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35">
      <c r="A63" s="26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35">
      <c r="A64" s="27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35">
      <c r="A65" s="27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35">
      <c r="A66" s="27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35">
      <c r="A67" s="27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1</v>
      </c>
      <c r="O67" s="16">
        <f>MAX(0,(va!O67-va!N67))</f>
        <v>0</v>
      </c>
      <c r="P67" s="16">
        <f>MAX(0,(va!P67-va!O67))</f>
        <v>2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35">
      <c r="A68" s="27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1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35">
      <c r="A69" s="27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35">
      <c r="A70" s="28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35">
      <c r="A71" s="23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35">
      <c r="A72" s="24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1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35">
      <c r="A73" s="24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5</v>
      </c>
      <c r="P73" s="16">
        <f>MAX(0,(va!P73-va!O73))</f>
        <v>0</v>
      </c>
      <c r="Q73" s="16">
        <f>MAX(0,(va!Q73-va!P73))</f>
        <v>1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35">
      <c r="A74" s="24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1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35">
      <c r="A75" s="25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3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6</v>
      </c>
      <c r="O76" s="16">
        <f>MAX(0,(va!O76-va!N76))</f>
        <v>12</v>
      </c>
      <c r="P76" s="16">
        <f>MAX(0,(va!P76-va!O76))</f>
        <v>4</v>
      </c>
      <c r="Q76" s="16">
        <f>MAX(0,(va!Q76-va!P76))</f>
        <v>1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35">
      <c r="A77" s="23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7</v>
      </c>
      <c r="O77" s="16">
        <f>MAX(0,(va!O77-va!N77))</f>
        <v>7</v>
      </c>
      <c r="P77" s="16">
        <f>MAX(0,(va!P77-va!O77))</f>
        <v>6</v>
      </c>
      <c r="Q77" s="16">
        <f>MAX(0,(va!Q77-va!P77))</f>
        <v>1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35">
      <c r="A78" s="24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2</v>
      </c>
      <c r="P78" s="16">
        <f>MAX(0,(va!P78-va!O78))</f>
        <v>1</v>
      </c>
      <c r="Q78" s="16">
        <f>MAX(0,(va!Q78-va!P78))</f>
        <v>1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35">
      <c r="A79" s="24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4</v>
      </c>
      <c r="O79" s="16">
        <f>MAX(0,(va!O79-va!N79))</f>
        <v>11</v>
      </c>
      <c r="P79" s="16">
        <f>MAX(0,(va!P79-va!O79))</f>
        <v>3</v>
      </c>
      <c r="Q79" s="16">
        <f>MAX(0,(va!Q79-va!P79))</f>
        <v>3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35">
      <c r="A80" s="24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35">
      <c r="A81" s="25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1</v>
      </c>
      <c r="P81" s="16">
        <f>MAX(0,(va!P81-va!O81))</f>
        <v>2</v>
      </c>
      <c r="Q81" s="16">
        <f>MAX(0,(va!Q81-va!P81))</f>
        <v>1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35">
      <c r="A82" s="26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1</v>
      </c>
      <c r="O82" s="16">
        <f>MAX(0,(va!O82-va!N82))</f>
        <v>1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35">
      <c r="A83" s="27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1</v>
      </c>
      <c r="O83" s="16">
        <f>MAX(0,(va!O83-va!N83))</f>
        <v>1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35">
      <c r="A84" s="27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1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35">
      <c r="A85" s="27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1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35">
      <c r="A86" s="27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35">
      <c r="A87" s="27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35">
      <c r="A88" s="28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1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35">
      <c r="A89" s="23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1</v>
      </c>
      <c r="P89" s="16">
        <f>MAX(0,(va!P89-va!O89))</f>
        <v>0</v>
      </c>
      <c r="Q89" s="16">
        <f>MAX(0,(va!Q89-va!P89))</f>
        <v>1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35">
      <c r="A90" s="25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2</v>
      </c>
      <c r="O90" s="16">
        <f>MAX(0,(va!O90-va!N90))</f>
        <v>3</v>
      </c>
      <c r="P90" s="16">
        <f>MAX(0,(va!P90-va!O90))</f>
        <v>0</v>
      </c>
      <c r="Q90" s="16">
        <f>MAX(0,(va!Q90-va!P90))</f>
        <v>1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3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1</v>
      </c>
      <c r="O91" s="16">
        <f>MAX(0,(va!O91-va!N91))</f>
        <v>9</v>
      </c>
      <c r="P91" s="16">
        <f>MAX(0,(va!P91-va!O91))</f>
        <v>0</v>
      </c>
      <c r="Q91" s="16">
        <f>MAX(0,(va!Q91-va!P91))</f>
        <v>1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35">
      <c r="A92" s="23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14</v>
      </c>
      <c r="O92" s="16">
        <f>MAX(0,(va!O92-va!N92))</f>
        <v>28</v>
      </c>
      <c r="P92" s="16">
        <f>MAX(0,(va!P92-va!O92))</f>
        <v>16</v>
      </c>
      <c r="Q92" s="16">
        <f>MAX(0,(va!Q92-va!P92))</f>
        <v>18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35">
      <c r="A93" s="24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1</v>
      </c>
      <c r="O93" s="16">
        <f>MAX(0,(va!O93-va!N93))</f>
        <v>1</v>
      </c>
      <c r="P93" s="16">
        <f>MAX(0,(va!P93-va!O93))</f>
        <v>0</v>
      </c>
      <c r="Q93" s="16">
        <f>MAX(0,(va!Q93-va!P93))</f>
        <v>3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35">
      <c r="A94" s="25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1</v>
      </c>
      <c r="O94" s="16">
        <f>MAX(0,(va!O94-va!N94))</f>
        <v>0</v>
      </c>
      <c r="P94" s="16">
        <f>MAX(0,(va!P94-va!O94))</f>
        <v>0</v>
      </c>
      <c r="Q94" s="16">
        <f>MAX(0,(va!Q94-va!P94))</f>
        <v>2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35">
      <c r="A95" s="26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1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35">
      <c r="A96" s="27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2</v>
      </c>
      <c r="O96" s="16">
        <f>MAX(0,(va!O96-va!N96))</f>
        <v>2</v>
      </c>
      <c r="P96" s="16">
        <f>MAX(0,(va!P96-va!O96))</f>
        <v>0</v>
      </c>
      <c r="Q96" s="16">
        <f>MAX(0,(va!Q96-va!P96))</f>
        <v>2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35">
      <c r="A97" s="27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2</v>
      </c>
      <c r="O97" s="16">
        <f>MAX(0,(va!O97-va!N97))</f>
        <v>7</v>
      </c>
      <c r="P97" s="16">
        <f>MAX(0,(va!P97-va!O97))</f>
        <v>6</v>
      </c>
      <c r="Q97" s="16">
        <f>MAX(0,(va!Q97-va!P97))</f>
        <v>2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35">
      <c r="A98" s="27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2</v>
      </c>
      <c r="O98" s="16">
        <f>MAX(0,(va!O98-va!N98))</f>
        <v>9</v>
      </c>
      <c r="P98" s="16">
        <f>MAX(0,(va!P98-va!O98))</f>
        <v>3</v>
      </c>
      <c r="Q98" s="16">
        <f>MAX(0,(va!Q98-va!P98))</f>
        <v>2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35">
      <c r="A99" s="28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2</v>
      </c>
      <c r="O99" s="16">
        <f>MAX(0,(va!O99-va!N99))</f>
        <v>3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35">
      <c r="A100" s="23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1</v>
      </c>
      <c r="O100" s="16">
        <f>MAX(0,(va!O100-va!N100))</f>
        <v>1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35">
      <c r="A101" s="24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1</v>
      </c>
      <c r="O101" s="16">
        <f>MAX(0,(va!O101-va!N101))</f>
        <v>1</v>
      </c>
      <c r="P101" s="16">
        <f>MAX(0,(va!P101-va!O101))</f>
        <v>0</v>
      </c>
      <c r="Q101" s="16">
        <f>MAX(0,(va!Q101-va!P101))</f>
        <v>1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35">
      <c r="A102" s="24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1</v>
      </c>
      <c r="Q102" s="16">
        <f>MAX(0,(va!Q102-va!P102))</f>
        <v>1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35">
      <c r="A103" s="24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1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35">
      <c r="A104" s="25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24</v>
      </c>
      <c r="O105" s="16">
        <f>MAX(0,(va!O105-va!N105))</f>
        <v>20</v>
      </c>
      <c r="P105" s="16">
        <f>MAX(0,(va!P105-va!O105))</f>
        <v>3</v>
      </c>
      <c r="Q105" s="16">
        <f>MAX(0,(va!Q105-va!P105))</f>
        <v>6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1</v>
      </c>
      <c r="P106" s="16">
        <f>MAX(0,(va!P106-va!O106))</f>
        <v>0</v>
      </c>
      <c r="Q106" s="16">
        <f>MAX(0,(va!Q106-va!P106))</f>
        <v>1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35">
      <c r="A107" s="26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35">
      <c r="A108" s="27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1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35">
      <c r="A109" s="28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2</v>
      </c>
      <c r="O109" s="16">
        <f>MAX(0,(va!O109-va!N109))</f>
        <v>1</v>
      </c>
      <c r="P109" s="16">
        <f>MAX(0,(va!P109-va!O109))</f>
        <v>4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35">
      <c r="A110" s="23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3</v>
      </c>
      <c r="O110" s="16">
        <f>MAX(0,(va!O110-va!N110))</f>
        <v>1</v>
      </c>
      <c r="P110" s="16">
        <f>MAX(0,(va!P110-va!O110))</f>
        <v>5</v>
      </c>
      <c r="Q110" s="16">
        <f>MAX(0,(va!Q110-va!P110))</f>
        <v>2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35">
      <c r="A111" s="24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1</v>
      </c>
      <c r="O111" s="16">
        <f>MAX(0,(va!O111-va!N111))</f>
        <v>0</v>
      </c>
      <c r="P111" s="16">
        <f>MAX(0,(va!P111-va!O111))</f>
        <v>2</v>
      </c>
      <c r="Q111" s="16">
        <f>MAX(0,(va!Q111-va!P111))</f>
        <v>2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35">
      <c r="A112" s="24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1</v>
      </c>
      <c r="P112" s="16">
        <f>MAX(0,(va!P112-va!O112))</f>
        <v>1</v>
      </c>
      <c r="Q112" s="16">
        <f>MAX(0,(va!Q112-va!P112))</f>
        <v>1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35">
      <c r="A113" s="24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1</v>
      </c>
      <c r="P113" s="16">
        <f>MAX(0,(va!P113-va!O113))</f>
        <v>1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35">
      <c r="A114" s="24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35">
      <c r="A115" s="25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4</v>
      </c>
      <c r="P115" s="16">
        <f>MAX(0,(va!P115-va!O115))</f>
        <v>2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35">
      <c r="A116" s="26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35">
      <c r="A117" s="27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1</v>
      </c>
      <c r="P117" s="16">
        <f>MAX(0,(va!P117-va!O117))</f>
        <v>1</v>
      </c>
      <c r="Q117" s="16">
        <f>MAX(0,(va!Q117-va!P117))</f>
        <v>2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35">
      <c r="A118" s="27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35">
      <c r="A119" s="27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1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35">
      <c r="A120" s="27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35">
      <c r="A121" s="27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35">
      <c r="A122" s="27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35">
      <c r="A123" s="27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35">
      <c r="A124" s="27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1</v>
      </c>
      <c r="O124" s="16">
        <f>MAX(0,(va!O124-va!N124))</f>
        <v>0</v>
      </c>
      <c r="P124" s="16">
        <f>MAX(0,(va!P124-va!O124))</f>
        <v>1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35">
      <c r="A125" s="28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1</v>
      </c>
      <c r="O125" s="16">
        <f>MAX(0,(va!O125-va!N125))</f>
        <v>1</v>
      </c>
      <c r="P125" s="16">
        <f>MAX(0,(va!P125-va!O125))</f>
        <v>0</v>
      </c>
      <c r="Q125" s="16">
        <f>MAX(0,(va!Q125-va!P125))</f>
        <v>1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17</v>
      </c>
      <c r="O126" s="16">
        <f>MAX(0,(va!O126-va!N126))</f>
        <v>32</v>
      </c>
      <c r="P126" s="16">
        <f>MAX(0,(va!P126-va!O126))</f>
        <v>10</v>
      </c>
      <c r="Q126" s="16">
        <f>MAX(0,(va!Q126-va!P126))</f>
        <v>8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35">
      <c r="A127" s="26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3</v>
      </c>
      <c r="O127" s="16">
        <f>MAX(0,(va!O127-va!N127))</f>
        <v>1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35">
      <c r="A128" s="27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1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35">
      <c r="A129" s="27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35">
      <c r="A130" s="28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35">
      <c r="A131" s="23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3</v>
      </c>
      <c r="O131" s="16">
        <f>MAX(0,(va!O131-va!N131))</f>
        <v>7</v>
      </c>
      <c r="P131" s="16">
        <f>MAX(0,(va!P131-va!O131))</f>
        <v>0</v>
      </c>
      <c r="Q131" s="16">
        <f>MAX(0,(va!Q131-va!P131))</f>
        <v>4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35">
      <c r="A132" s="24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2</v>
      </c>
      <c r="O132" s="16">
        <f>MAX(0,(va!O132-va!N132))</f>
        <v>1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35">
      <c r="A133" s="24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2</v>
      </c>
      <c r="O133" s="16">
        <f>MAX(0,(va!O133-va!N133))</f>
        <v>1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35">
      <c r="A134" s="25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4</v>
      </c>
      <c r="O134" s="16">
        <f>MAX(0,(va!O134-va!N134))</f>
        <v>10</v>
      </c>
      <c r="P134" s="16">
        <f>MAX(0,(va!P134-va!O134))</f>
        <v>2</v>
      </c>
      <c r="Q134" s="16">
        <f>MAX(0,(va!Q134-va!P134))</f>
        <v>6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35">
      <c r="B136" s="10" t="s">
        <v>269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306</v>
      </c>
      <c r="O136" s="14">
        <f>MAX(0,(va!O136-va!N136))</f>
        <v>395</v>
      </c>
      <c r="P136" s="14">
        <f>MAX(0,(va!P136-va!O136))</f>
        <v>230</v>
      </c>
      <c r="Q136" s="14">
        <f>MAX(0,(va!Q136-va!P136))</f>
        <v>241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35">
      <c r="B137" s="10" t="s">
        <v>157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66</v>
      </c>
      <c r="O137" s="14">
        <f>MAX(0,(va!O137-va!N137))</f>
        <v>78</v>
      </c>
      <c r="P137" s="14">
        <f>MAX(0,(va!P137-va!O137))</f>
        <v>41</v>
      </c>
      <c r="Q137" s="14">
        <f>MAX(0,(va!Q137-va!P137))</f>
        <v>66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35">
      <c r="B138" s="10" t="s">
        <v>158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5</v>
      </c>
      <c r="O138" s="14">
        <f>MAX(0,(va!O138-va!N138))</f>
        <v>6</v>
      </c>
      <c r="P138" s="14">
        <f>MAX(0,(va!P138-va!O138))</f>
        <v>0</v>
      </c>
      <c r="Q138" s="14">
        <f>MAX(0,(va!Q138-va!P138))</f>
        <v>3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35">
      <c r="B139" s="10" t="s">
        <v>159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1416</v>
      </c>
      <c r="O139" s="14">
        <f>MAX(0,(va!O139-va!N139))</f>
        <v>2547</v>
      </c>
      <c r="P139" s="14">
        <f>MAX(0,(va!P139-va!O139))</f>
        <v>2119</v>
      </c>
      <c r="Q139" s="14">
        <f>MAX(0,(va!Q139-va!P139))</f>
        <v>850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35">
      <c r="B141" s="10" t="s">
        <v>270</v>
      </c>
      <c r="E141" s="20">
        <f>(E136/(MAX(E139,1))*100)</f>
        <v>0</v>
      </c>
      <c r="F141" s="20">
        <f t="shared" ref="F141:BQ141" si="0">(F136/(MAX(F139,1))*100)</f>
        <v>9.8894706224549154</v>
      </c>
      <c r="G141" s="20">
        <f t="shared" si="0"/>
        <v>12.543554006968641</v>
      </c>
      <c r="H141" s="20">
        <f t="shared" si="0"/>
        <v>7.3810825587752866</v>
      </c>
      <c r="I141" s="20">
        <f t="shared" si="0"/>
        <v>10.464310464310463</v>
      </c>
      <c r="J141" s="20">
        <f t="shared" si="0"/>
        <v>9.0972708187543745</v>
      </c>
      <c r="K141" s="20">
        <f t="shared" si="0"/>
        <v>16.874541452677917</v>
      </c>
      <c r="L141" s="20">
        <f t="shared" si="0"/>
        <v>12.04323211528564</v>
      </c>
      <c r="M141" s="20">
        <f t="shared" si="0"/>
        <v>9.8886414253897552</v>
      </c>
      <c r="N141" s="20">
        <f t="shared" si="0"/>
        <v>21.610169491525426</v>
      </c>
      <c r="O141" s="20">
        <f t="shared" si="0"/>
        <v>15.508441303494308</v>
      </c>
      <c r="P141" s="20">
        <f t="shared" si="0"/>
        <v>10.854176498348277</v>
      </c>
      <c r="Q141" s="20">
        <f t="shared" si="0"/>
        <v>28.352941176470587</v>
      </c>
      <c r="R141" s="20">
        <f t="shared" si="0"/>
        <v>0</v>
      </c>
      <c r="S141" s="20">
        <f t="shared" si="0"/>
        <v>0</v>
      </c>
      <c r="T141" s="20">
        <f t="shared" si="0"/>
        <v>0</v>
      </c>
      <c r="U141" s="20">
        <f t="shared" si="0"/>
        <v>0</v>
      </c>
      <c r="V141" s="20">
        <f t="shared" si="0"/>
        <v>0</v>
      </c>
      <c r="W141" s="20">
        <f t="shared" si="0"/>
        <v>0</v>
      </c>
      <c r="X141" s="20">
        <f t="shared" si="0"/>
        <v>0</v>
      </c>
      <c r="Y141" s="20">
        <f t="shared" si="0"/>
        <v>0</v>
      </c>
      <c r="Z141" s="20">
        <f t="shared" si="0"/>
        <v>0</v>
      </c>
      <c r="AA141" s="20">
        <f t="shared" si="0"/>
        <v>0</v>
      </c>
      <c r="AB141" s="20">
        <f t="shared" si="0"/>
        <v>0</v>
      </c>
      <c r="AC141" s="20">
        <f t="shared" si="0"/>
        <v>0</v>
      </c>
      <c r="AD141" s="20">
        <f t="shared" si="0"/>
        <v>0</v>
      </c>
      <c r="AE141" s="20">
        <f t="shared" si="0"/>
        <v>0</v>
      </c>
      <c r="AF141" s="20">
        <f t="shared" si="0"/>
        <v>0</v>
      </c>
      <c r="AG141" s="20">
        <f t="shared" si="0"/>
        <v>0</v>
      </c>
      <c r="AH141" s="20">
        <f t="shared" si="0"/>
        <v>0</v>
      </c>
      <c r="AI141" s="20">
        <f t="shared" si="0"/>
        <v>0</v>
      </c>
      <c r="AJ141" s="20">
        <f t="shared" si="0"/>
        <v>0</v>
      </c>
      <c r="AK141" s="20">
        <f t="shared" si="0"/>
        <v>0</v>
      </c>
      <c r="AL141" s="20">
        <f t="shared" si="0"/>
        <v>0</v>
      </c>
      <c r="AM141" s="20">
        <f t="shared" si="0"/>
        <v>0</v>
      </c>
      <c r="AN141" s="20">
        <f t="shared" si="0"/>
        <v>0</v>
      </c>
      <c r="AO141" s="20">
        <f t="shared" si="0"/>
        <v>0</v>
      </c>
      <c r="AP141" s="20">
        <f t="shared" si="0"/>
        <v>0</v>
      </c>
      <c r="AQ141" s="20">
        <f t="shared" si="0"/>
        <v>0</v>
      </c>
      <c r="AR141" s="20">
        <f t="shared" si="0"/>
        <v>0</v>
      </c>
      <c r="AS141" s="20">
        <f t="shared" si="0"/>
        <v>0</v>
      </c>
      <c r="AT141" s="20">
        <f t="shared" si="0"/>
        <v>0</v>
      </c>
      <c r="AU141" s="20">
        <f t="shared" si="0"/>
        <v>0</v>
      </c>
      <c r="AV141" s="20">
        <f t="shared" si="0"/>
        <v>0</v>
      </c>
      <c r="AW141" s="20">
        <f t="shared" si="0"/>
        <v>0</v>
      </c>
      <c r="AX141" s="20">
        <f t="shared" si="0"/>
        <v>0</v>
      </c>
      <c r="AY141" s="20">
        <f t="shared" si="0"/>
        <v>0</v>
      </c>
      <c r="AZ141" s="20">
        <f t="shared" si="0"/>
        <v>0</v>
      </c>
      <c r="BA141" s="20">
        <f t="shared" si="0"/>
        <v>0</v>
      </c>
      <c r="BB141" s="20">
        <f t="shared" si="0"/>
        <v>0</v>
      </c>
      <c r="BC141" s="20">
        <f t="shared" si="0"/>
        <v>0</v>
      </c>
      <c r="BD141" s="20">
        <f t="shared" si="0"/>
        <v>0</v>
      </c>
      <c r="BE141" s="20">
        <f t="shared" si="0"/>
        <v>0</v>
      </c>
      <c r="BF141" s="20">
        <f t="shared" si="0"/>
        <v>0</v>
      </c>
      <c r="BG141" s="20">
        <f t="shared" si="0"/>
        <v>0</v>
      </c>
      <c r="BH141" s="20">
        <f t="shared" si="0"/>
        <v>0</v>
      </c>
      <c r="BI141" s="20">
        <f t="shared" si="0"/>
        <v>0</v>
      </c>
      <c r="BJ141" s="20">
        <f t="shared" si="0"/>
        <v>0</v>
      </c>
      <c r="BK141" s="20">
        <f t="shared" si="0"/>
        <v>0</v>
      </c>
      <c r="BL141" s="20">
        <f t="shared" si="0"/>
        <v>0</v>
      </c>
      <c r="BM141" s="20">
        <f t="shared" si="0"/>
        <v>0</v>
      </c>
      <c r="BN141" s="20">
        <f t="shared" si="0"/>
        <v>0</v>
      </c>
      <c r="BO141" s="20">
        <f t="shared" si="0"/>
        <v>0</v>
      </c>
      <c r="BP141" s="20">
        <f t="shared" si="0"/>
        <v>0</v>
      </c>
      <c r="BQ141" s="20">
        <f t="shared" si="0"/>
        <v>0</v>
      </c>
      <c r="BR141" s="20">
        <f t="shared" ref="BR141:BT141" si="1">(BR136/(MAX(BR139,1))*100)</f>
        <v>0</v>
      </c>
      <c r="BS141" s="20">
        <f t="shared" si="1"/>
        <v>0</v>
      </c>
      <c r="BT141" s="20">
        <f t="shared" si="1"/>
        <v>0</v>
      </c>
    </row>
    <row r="142" spans="1:72" x14ac:dyDescent="0.35">
      <c r="B142" s="10" t="s">
        <v>271</v>
      </c>
      <c r="E142" s="20">
        <f>(E137/MAX(1,E136))*100</f>
        <v>0</v>
      </c>
      <c r="F142" s="20">
        <f t="shared" ref="F142:BQ142" si="2">(F137/MAX(1,F136))*100</f>
        <v>11.76470588235294</v>
      </c>
      <c r="G142" s="20">
        <f t="shared" si="2"/>
        <v>12.5</v>
      </c>
      <c r="H142" s="20">
        <f t="shared" si="2"/>
        <v>11.851851851851853</v>
      </c>
      <c r="I142" s="20">
        <f t="shared" si="2"/>
        <v>8.6092715231788084</v>
      </c>
      <c r="J142" s="20">
        <f t="shared" si="2"/>
        <v>18.461538461538463</v>
      </c>
      <c r="K142" s="20">
        <f t="shared" si="2"/>
        <v>12.608695652173912</v>
      </c>
      <c r="L142" s="20">
        <f t="shared" si="2"/>
        <v>18.376068376068378</v>
      </c>
      <c r="M142" s="20">
        <f t="shared" si="2"/>
        <v>17.117117117117118</v>
      </c>
      <c r="N142" s="20">
        <f t="shared" si="2"/>
        <v>21.568627450980394</v>
      </c>
      <c r="O142" s="20">
        <f t="shared" si="2"/>
        <v>19.746835443037973</v>
      </c>
      <c r="P142" s="20">
        <f t="shared" si="2"/>
        <v>17.826086956521738</v>
      </c>
      <c r="Q142" s="20">
        <f t="shared" si="2"/>
        <v>27.385892116182575</v>
      </c>
      <c r="R142" s="20">
        <f t="shared" si="2"/>
        <v>0</v>
      </c>
      <c r="S142" s="20">
        <f t="shared" si="2"/>
        <v>0</v>
      </c>
      <c r="T142" s="20">
        <f t="shared" si="2"/>
        <v>0</v>
      </c>
      <c r="U142" s="20">
        <f t="shared" si="2"/>
        <v>0</v>
      </c>
      <c r="V142" s="20">
        <f t="shared" si="2"/>
        <v>0</v>
      </c>
      <c r="W142" s="20">
        <f t="shared" si="2"/>
        <v>0</v>
      </c>
      <c r="X142" s="20">
        <f t="shared" si="2"/>
        <v>0</v>
      </c>
      <c r="Y142" s="20">
        <f t="shared" si="2"/>
        <v>0</v>
      </c>
      <c r="Z142" s="20">
        <f t="shared" si="2"/>
        <v>0</v>
      </c>
      <c r="AA142" s="20">
        <f t="shared" si="2"/>
        <v>0</v>
      </c>
      <c r="AB142" s="20">
        <f t="shared" si="2"/>
        <v>0</v>
      </c>
      <c r="AC142" s="20">
        <f t="shared" si="2"/>
        <v>0</v>
      </c>
      <c r="AD142" s="20">
        <f t="shared" si="2"/>
        <v>0</v>
      </c>
      <c r="AE142" s="20">
        <f t="shared" si="2"/>
        <v>0</v>
      </c>
      <c r="AF142" s="20">
        <f t="shared" si="2"/>
        <v>0</v>
      </c>
      <c r="AG142" s="20">
        <f t="shared" si="2"/>
        <v>0</v>
      </c>
      <c r="AH142" s="20">
        <f t="shared" si="2"/>
        <v>0</v>
      </c>
      <c r="AI142" s="20">
        <f t="shared" si="2"/>
        <v>0</v>
      </c>
      <c r="AJ142" s="20">
        <f t="shared" si="2"/>
        <v>0</v>
      </c>
      <c r="AK142" s="20">
        <f t="shared" si="2"/>
        <v>0</v>
      </c>
      <c r="AL142" s="20">
        <f t="shared" si="2"/>
        <v>0</v>
      </c>
      <c r="AM142" s="20">
        <f t="shared" si="2"/>
        <v>0</v>
      </c>
      <c r="AN142" s="20">
        <f t="shared" si="2"/>
        <v>0</v>
      </c>
      <c r="AO142" s="20">
        <f t="shared" si="2"/>
        <v>0</v>
      </c>
      <c r="AP142" s="20">
        <f t="shared" si="2"/>
        <v>0</v>
      </c>
      <c r="AQ142" s="20">
        <f t="shared" si="2"/>
        <v>0</v>
      </c>
      <c r="AR142" s="20">
        <f t="shared" si="2"/>
        <v>0</v>
      </c>
      <c r="AS142" s="20">
        <f t="shared" si="2"/>
        <v>0</v>
      </c>
      <c r="AT142" s="20">
        <f t="shared" si="2"/>
        <v>0</v>
      </c>
      <c r="AU142" s="20">
        <f t="shared" si="2"/>
        <v>0</v>
      </c>
      <c r="AV142" s="20">
        <f t="shared" si="2"/>
        <v>0</v>
      </c>
      <c r="AW142" s="20">
        <f t="shared" si="2"/>
        <v>0</v>
      </c>
      <c r="AX142" s="20">
        <f t="shared" si="2"/>
        <v>0</v>
      </c>
      <c r="AY142" s="20">
        <f t="shared" si="2"/>
        <v>0</v>
      </c>
      <c r="AZ142" s="20">
        <f t="shared" si="2"/>
        <v>0</v>
      </c>
      <c r="BA142" s="20">
        <f t="shared" si="2"/>
        <v>0</v>
      </c>
      <c r="BB142" s="20">
        <f t="shared" si="2"/>
        <v>0</v>
      </c>
      <c r="BC142" s="20">
        <f t="shared" si="2"/>
        <v>0</v>
      </c>
      <c r="BD142" s="20">
        <f t="shared" si="2"/>
        <v>0</v>
      </c>
      <c r="BE142" s="20">
        <f t="shared" si="2"/>
        <v>0</v>
      </c>
      <c r="BF142" s="20">
        <f t="shared" si="2"/>
        <v>0</v>
      </c>
      <c r="BG142" s="20">
        <f t="shared" si="2"/>
        <v>0</v>
      </c>
      <c r="BH142" s="20">
        <f t="shared" si="2"/>
        <v>0</v>
      </c>
      <c r="BI142" s="20">
        <f t="shared" si="2"/>
        <v>0</v>
      </c>
      <c r="BJ142" s="20">
        <f t="shared" si="2"/>
        <v>0</v>
      </c>
      <c r="BK142" s="20">
        <f t="shared" si="2"/>
        <v>0</v>
      </c>
      <c r="BL142" s="20">
        <f t="shared" si="2"/>
        <v>0</v>
      </c>
      <c r="BM142" s="20">
        <f t="shared" si="2"/>
        <v>0</v>
      </c>
      <c r="BN142" s="20">
        <f t="shared" si="2"/>
        <v>0</v>
      </c>
      <c r="BO142" s="20">
        <f t="shared" si="2"/>
        <v>0</v>
      </c>
      <c r="BP142" s="20">
        <f t="shared" si="2"/>
        <v>0</v>
      </c>
      <c r="BQ142" s="20">
        <f t="shared" si="2"/>
        <v>0</v>
      </c>
      <c r="BR142" s="20">
        <f t="shared" ref="BR142:BT142" si="3">(BR137/MAX(1,BR136))*100</f>
        <v>0</v>
      </c>
      <c r="BS142" s="20">
        <f t="shared" si="3"/>
        <v>0</v>
      </c>
      <c r="BT142" s="20">
        <f t="shared" si="3"/>
        <v>0</v>
      </c>
    </row>
    <row r="143" spans="1:72" x14ac:dyDescent="0.35">
      <c r="B143" s="10" t="s">
        <v>272</v>
      </c>
      <c r="E143" s="20">
        <f>(E138/MAX(1,E136))*100</f>
        <v>0</v>
      </c>
      <c r="F143" s="20">
        <f t="shared" ref="F143:BQ143" si="4">(F138/MAX(1,F136))*100</f>
        <v>3.5294117647058822</v>
      </c>
      <c r="G143" s="20">
        <f t="shared" si="4"/>
        <v>0.69444444444444442</v>
      </c>
      <c r="H143" s="20">
        <f t="shared" si="4"/>
        <v>2.2222222222222223</v>
      </c>
      <c r="I143" s="20">
        <f t="shared" si="4"/>
        <v>3.3112582781456954</v>
      </c>
      <c r="J143" s="20">
        <f t="shared" si="4"/>
        <v>2.3076923076923079</v>
      </c>
      <c r="K143" s="20">
        <f t="shared" si="4"/>
        <v>0.86956521739130432</v>
      </c>
      <c r="L143" s="20">
        <f t="shared" si="4"/>
        <v>2.9914529914529915</v>
      </c>
      <c r="M143" s="20">
        <f t="shared" si="4"/>
        <v>3.1531531531531529</v>
      </c>
      <c r="N143" s="20">
        <f t="shared" si="4"/>
        <v>1.6339869281045754</v>
      </c>
      <c r="O143" s="20">
        <f t="shared" si="4"/>
        <v>1.5189873417721518</v>
      </c>
      <c r="P143" s="20">
        <f t="shared" si="4"/>
        <v>0</v>
      </c>
      <c r="Q143" s="20">
        <f t="shared" si="4"/>
        <v>1.2448132780082988</v>
      </c>
      <c r="R143" s="20">
        <f t="shared" si="4"/>
        <v>0</v>
      </c>
      <c r="S143" s="20">
        <f t="shared" si="4"/>
        <v>0</v>
      </c>
      <c r="T143" s="20">
        <f t="shared" si="4"/>
        <v>0</v>
      </c>
      <c r="U143" s="20">
        <f t="shared" si="4"/>
        <v>0</v>
      </c>
      <c r="V143" s="20">
        <f t="shared" si="4"/>
        <v>0</v>
      </c>
      <c r="W143" s="20">
        <f t="shared" si="4"/>
        <v>0</v>
      </c>
      <c r="X143" s="20">
        <f t="shared" si="4"/>
        <v>0</v>
      </c>
      <c r="Y143" s="20">
        <f t="shared" si="4"/>
        <v>0</v>
      </c>
      <c r="Z143" s="20">
        <f t="shared" si="4"/>
        <v>0</v>
      </c>
      <c r="AA143" s="20">
        <f t="shared" si="4"/>
        <v>0</v>
      </c>
      <c r="AB143" s="20">
        <f t="shared" si="4"/>
        <v>0</v>
      </c>
      <c r="AC143" s="20">
        <f t="shared" si="4"/>
        <v>0</v>
      </c>
      <c r="AD143" s="20">
        <f t="shared" si="4"/>
        <v>0</v>
      </c>
      <c r="AE143" s="20">
        <f t="shared" si="4"/>
        <v>0</v>
      </c>
      <c r="AF143" s="20">
        <f t="shared" si="4"/>
        <v>0</v>
      </c>
      <c r="AG143" s="20">
        <f t="shared" si="4"/>
        <v>0</v>
      </c>
      <c r="AH143" s="20">
        <f t="shared" si="4"/>
        <v>0</v>
      </c>
      <c r="AI143" s="20">
        <f t="shared" si="4"/>
        <v>0</v>
      </c>
      <c r="AJ143" s="20">
        <f t="shared" si="4"/>
        <v>0</v>
      </c>
      <c r="AK143" s="20">
        <f t="shared" si="4"/>
        <v>0</v>
      </c>
      <c r="AL143" s="20">
        <f t="shared" si="4"/>
        <v>0</v>
      </c>
      <c r="AM143" s="20">
        <f t="shared" si="4"/>
        <v>0</v>
      </c>
      <c r="AN143" s="20">
        <f t="shared" si="4"/>
        <v>0</v>
      </c>
      <c r="AO143" s="20">
        <f t="shared" si="4"/>
        <v>0</v>
      </c>
      <c r="AP143" s="20">
        <f t="shared" si="4"/>
        <v>0</v>
      </c>
      <c r="AQ143" s="20">
        <f t="shared" si="4"/>
        <v>0</v>
      </c>
      <c r="AR143" s="20">
        <f t="shared" si="4"/>
        <v>0</v>
      </c>
      <c r="AS143" s="20">
        <f t="shared" si="4"/>
        <v>0</v>
      </c>
      <c r="AT143" s="20">
        <f t="shared" si="4"/>
        <v>0</v>
      </c>
      <c r="AU143" s="20">
        <f t="shared" si="4"/>
        <v>0</v>
      </c>
      <c r="AV143" s="20">
        <f t="shared" si="4"/>
        <v>0</v>
      </c>
      <c r="AW143" s="20">
        <f t="shared" si="4"/>
        <v>0</v>
      </c>
      <c r="AX143" s="20">
        <f t="shared" si="4"/>
        <v>0</v>
      </c>
      <c r="AY143" s="20">
        <f t="shared" si="4"/>
        <v>0</v>
      </c>
      <c r="AZ143" s="20">
        <f t="shared" si="4"/>
        <v>0</v>
      </c>
      <c r="BA143" s="20">
        <f t="shared" si="4"/>
        <v>0</v>
      </c>
      <c r="BB143" s="20">
        <f t="shared" si="4"/>
        <v>0</v>
      </c>
      <c r="BC143" s="20">
        <f t="shared" si="4"/>
        <v>0</v>
      </c>
      <c r="BD143" s="20">
        <f t="shared" si="4"/>
        <v>0</v>
      </c>
      <c r="BE143" s="20">
        <f t="shared" si="4"/>
        <v>0</v>
      </c>
      <c r="BF143" s="20">
        <f t="shared" si="4"/>
        <v>0</v>
      </c>
      <c r="BG143" s="20">
        <f t="shared" si="4"/>
        <v>0</v>
      </c>
      <c r="BH143" s="20">
        <f t="shared" si="4"/>
        <v>0</v>
      </c>
      <c r="BI143" s="20">
        <f t="shared" si="4"/>
        <v>0</v>
      </c>
      <c r="BJ143" s="20">
        <f t="shared" si="4"/>
        <v>0</v>
      </c>
      <c r="BK143" s="20">
        <f t="shared" si="4"/>
        <v>0</v>
      </c>
      <c r="BL143" s="20">
        <f t="shared" si="4"/>
        <v>0</v>
      </c>
      <c r="BM143" s="20">
        <f t="shared" si="4"/>
        <v>0</v>
      </c>
      <c r="BN143" s="20">
        <f t="shared" si="4"/>
        <v>0</v>
      </c>
      <c r="BO143" s="20">
        <f t="shared" si="4"/>
        <v>0</v>
      </c>
      <c r="BP143" s="20">
        <f t="shared" si="4"/>
        <v>0</v>
      </c>
      <c r="BQ143" s="20">
        <f t="shared" si="4"/>
        <v>0</v>
      </c>
      <c r="BR143" s="20">
        <f t="shared" ref="BR143:BT143" si="5">(BR138/MAX(1,BR136))*100</f>
        <v>0</v>
      </c>
      <c r="BS143" s="20">
        <f t="shared" si="5"/>
        <v>0</v>
      </c>
      <c r="BT143" s="20">
        <f t="shared" si="5"/>
        <v>0</v>
      </c>
    </row>
    <row r="145" spans="2:4" x14ac:dyDescent="0.35">
      <c r="B145" s="10" t="s">
        <v>247</v>
      </c>
      <c r="D145" s="9" t="s">
        <v>248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BT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5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2020-04-06T15:19:12Z</dcterms:modified>
</cp:coreProperties>
</file>