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Hobbies\PartyTorch Project\Electrical\PartyTorch-PCB\PartyTorch-PCB-backups\"/>
    </mc:Choice>
  </mc:AlternateContent>
  <xr:revisionPtr revIDLastSave="0" documentId="13_ncr:1_{FFFC4350-850D-4C07-834F-270F7CC71CEC}" xr6:coauthVersionLast="47" xr6:coauthVersionMax="47" xr10:uidLastSave="{00000000-0000-0000-0000-000000000000}"/>
  <bookViews>
    <workbookView xWindow="-105" yWindow="0" windowWidth="14610" windowHeight="15585" firstSheet="2" activeTab="3" xr2:uid="{D9BA4F43-8DF0-40C2-8376-ED0C67764DCE}"/>
  </bookViews>
  <sheets>
    <sheet name="Sheet2" sheetId="2" r:id="rId1"/>
    <sheet name="Item Cost List" sheetId="1" r:id="rId2"/>
    <sheet name="SS-14D0839-VG 5 PA" sheetId="3" r:id="rId3"/>
    <sheet name="GSDA213" sheetId="4" r:id="rId4"/>
    <sheet name="ICM-42670-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E24" i="2"/>
  <c r="E27" i="2"/>
  <c r="E26" i="2"/>
  <c r="F26" i="2" s="1"/>
  <c r="G26" i="2" s="1"/>
  <c r="E29" i="2"/>
  <c r="F29" i="2" s="1"/>
  <c r="G29" i="2" s="1"/>
  <c r="F24" i="2"/>
  <c r="G24" i="2" s="1"/>
  <c r="E25" i="2"/>
  <c r="F25" i="2" s="1"/>
  <c r="G25" i="2" s="1"/>
  <c r="F27" i="2"/>
  <c r="G27" i="2" s="1"/>
  <c r="F28" i="2"/>
  <c r="G28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F24" i="1"/>
  <c r="F16" i="1"/>
  <c r="F10" i="1"/>
  <c r="E18" i="1"/>
  <c r="F18" i="1" s="1"/>
  <c r="F9" i="1"/>
  <c r="F11" i="1"/>
  <c r="F25" i="1"/>
  <c r="F26" i="1"/>
  <c r="F28" i="1"/>
  <c r="F23" i="1"/>
  <c r="F22" i="1"/>
  <c r="F21" i="1"/>
  <c r="F20" i="1"/>
  <c r="F19" i="1"/>
  <c r="F6" i="1"/>
  <c r="F8" i="1"/>
  <c r="F12" i="1"/>
  <c r="F13" i="1"/>
  <c r="F14" i="1"/>
  <c r="F15" i="1"/>
  <c r="F17" i="1"/>
  <c r="F4" i="1"/>
  <c r="E27" i="1" l="1"/>
  <c r="F27" i="1" s="1"/>
  <c r="F29" i="1" s="1"/>
</calcChain>
</file>

<file path=xl/sharedStrings.xml><?xml version="1.0" encoding="utf-8"?>
<sst xmlns="http://schemas.openxmlformats.org/spreadsheetml/2006/main" count="143" uniqueCount="104">
  <si>
    <t>Item</t>
  </si>
  <si>
    <t>Cost</t>
  </si>
  <si>
    <t>Ordered</t>
  </si>
  <si>
    <t>SS-14D0839-VG 5 PA</t>
  </si>
  <si>
    <t>Descri</t>
  </si>
  <si>
    <t>Switch</t>
  </si>
  <si>
    <t>ICM-42670-P</t>
  </si>
  <si>
    <t>IMU</t>
  </si>
  <si>
    <t>Quantity</t>
  </si>
  <si>
    <t>LED</t>
  </si>
  <si>
    <t>QLSP08RGB_B</t>
  </si>
  <si>
    <t>AS-16.000-18</t>
  </si>
  <si>
    <t>Crystal</t>
  </si>
  <si>
    <t>Battery spring</t>
  </si>
  <si>
    <t>ATMEGA328PB-AU</t>
  </si>
  <si>
    <t>Microcontroller</t>
  </si>
  <si>
    <t>GRM155R71C103KA01D</t>
  </si>
  <si>
    <t>10nF capacitor</t>
  </si>
  <si>
    <t>0.1uF</t>
  </si>
  <si>
    <t>1276-1002-1-ND</t>
  </si>
  <si>
    <t>Totalcost</t>
  </si>
  <si>
    <t>Overall cost</t>
  </si>
  <si>
    <t>MMBTA13LT1G</t>
  </si>
  <si>
    <t>Transistors</t>
  </si>
  <si>
    <t>S-1333B33-M5T1U3</t>
  </si>
  <si>
    <t>LDO</t>
  </si>
  <si>
    <t>Alternate LDO</t>
  </si>
  <si>
    <t>AP2120N-3.3TRG1</t>
  </si>
  <si>
    <t>RC0402JR-0727RL</t>
  </si>
  <si>
    <t>27Ohm resistor</t>
  </si>
  <si>
    <t>43 Ohm resistor</t>
  </si>
  <si>
    <t>RMCF0402FT43R0</t>
  </si>
  <si>
    <t>1 uF Capacitor</t>
  </si>
  <si>
    <t>JMK105BJ105KV-F</t>
  </si>
  <si>
    <t>Batteries</t>
  </si>
  <si>
    <t>ACDelco 100-Count AA Batteries</t>
  </si>
  <si>
    <t>8M20P2/49US</t>
  </si>
  <si>
    <t>2.2uF capacitor</t>
  </si>
  <si>
    <t xml:space="preserve">GRM155C80J225KE95D </t>
  </si>
  <si>
    <t>GRM1555C1H220JA01D</t>
  </si>
  <si>
    <t>22pF</t>
  </si>
  <si>
    <t>Reference</t>
  </si>
  <si>
    <t>Value</t>
  </si>
  <si>
    <t>Datasheet</t>
  </si>
  <si>
    <t>Footprint</t>
  </si>
  <si>
    <t>Qty</t>
  </si>
  <si>
    <t>DNP</t>
  </si>
  <si>
    <t>C1,C2</t>
  </si>
  <si>
    <t>22p</t>
  </si>
  <si>
    <t>~</t>
  </si>
  <si>
    <t>Capacitor_SMD:C_0402_1005Metric</t>
  </si>
  <si>
    <t>C3</t>
  </si>
  <si>
    <t>0.1u</t>
  </si>
  <si>
    <t>C4</t>
  </si>
  <si>
    <t>2.2u</t>
  </si>
  <si>
    <t>C5</t>
  </si>
  <si>
    <t>10n</t>
  </si>
  <si>
    <t>C6,C7</t>
  </si>
  <si>
    <t>1u</t>
  </si>
  <si>
    <t>MT1</t>
  </si>
  <si>
    <t>ICM_42670_P:XDCR_ICM-42670-P</t>
  </si>
  <si>
    <t>QLSP08RGB1,QLSP08RGB2,QLSP08RGB3</t>
  </si>
  <si>
    <t>Library:QLSP08RGB</t>
  </si>
  <si>
    <t>R1</t>
  </si>
  <si>
    <t>10k</t>
  </si>
  <si>
    <t>Resistor_SMD:R_0402_1005Metric</t>
  </si>
  <si>
    <t>R2</t>
  </si>
  <si>
    <t>R3,R4</t>
  </si>
  <si>
    <t>U1</t>
  </si>
  <si>
    <t>AP2120N_3_3TRG1:SOT-23_DIO</t>
  </si>
  <si>
    <t>U2</t>
  </si>
  <si>
    <t>ATMEGA328PB_AU:32A_MCH</t>
  </si>
  <si>
    <t>U3,U4,U5</t>
  </si>
  <si>
    <t>MMBTA13LT1G:SOT-23_ONS</t>
  </si>
  <si>
    <t>U6,U7</t>
  </si>
  <si>
    <t>-- mixed values --</t>
  </si>
  <si>
    <t>Y1</t>
  </si>
  <si>
    <t>Crystal:Crystal_HC49-4H_Vertical</t>
  </si>
  <si>
    <t>10k resistor</t>
  </si>
  <si>
    <t>RC0402JR-0710KL</t>
  </si>
  <si>
    <t>CL05B104KP5NNNC</t>
  </si>
  <si>
    <t>GRM155C80J225KE95D</t>
  </si>
  <si>
    <t>36-241-ND</t>
  </si>
  <si>
    <t>36-211-ND</t>
  </si>
  <si>
    <t>Battery spring 2</t>
  </si>
  <si>
    <t>CKN10727-ND</t>
  </si>
  <si>
    <t>Slidw switch</t>
  </si>
  <si>
    <t>Qty mod</t>
  </si>
  <si>
    <t>total num</t>
  </si>
  <si>
    <t>For 1000 torches</t>
  </si>
  <si>
    <t>For 100 torches</t>
  </si>
  <si>
    <t>unit price</t>
  </si>
  <si>
    <t>For 1 torch</t>
  </si>
  <si>
    <t>For 10 torches</t>
  </si>
  <si>
    <t>For 50 torches</t>
  </si>
  <si>
    <t>Selling price</t>
  </si>
  <si>
    <t>unit profit</t>
  </si>
  <si>
    <t>For 150 torches</t>
  </si>
  <si>
    <t>Alternate IMU</t>
  </si>
  <si>
    <t>GSDA213</t>
  </si>
  <si>
    <t>LED alternate</t>
  </si>
  <si>
    <t>BQLZR 5mm</t>
  </si>
  <si>
    <t xml:space="preserve">Name 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</si>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</sst>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rgb="FF222222"/>
      <name val="Arial"/>
      <family val="2"/>
    </font>
    <font>
      <b/>
      <sz val="11"/>
      <color theme="1"/>
      <name val="Aptos Narrow"/>
      <family val="2"/>
      <scheme val="minor"/>
    </font>
    <font>
      <sz val="9"/>
      <color rgb="FF444444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/>
    <xf numFmtId="0" fontId="4" fillId="0" borderId="0" xfId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Sheet2!$D$24:$D$29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1000</c:v>
                </c:pt>
              </c:numCache>
            </c:numRef>
          </c:xVal>
          <c:yVal>
            <c:numRef>
              <c:f>Sheet2!$G$24:$G$29</c:f>
              <c:numCache>
                <c:formatCode>General</c:formatCode>
                <c:ptCount val="6"/>
                <c:pt idx="0">
                  <c:v>22.9</c:v>
                </c:pt>
                <c:pt idx="1">
                  <c:v>19.576000000000001</c:v>
                </c:pt>
                <c:pt idx="2">
                  <c:v>17.738800000000001</c:v>
                </c:pt>
                <c:pt idx="3">
                  <c:v>17.29</c:v>
                </c:pt>
                <c:pt idx="4">
                  <c:v>17.026666666666667</c:v>
                </c:pt>
                <c:pt idx="5">
                  <c:v>16.286770000000001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5-40F6-8183-B2AFF361D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98095"/>
        <c:axId val="1133400015"/>
      </c:scatterChart>
      <c:valAx>
        <c:axId val="11333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00015"/>
        <c:crosses val="autoZero"/>
        <c:crossBetween val="midCat"/>
      </c:valAx>
      <c:valAx>
        <c:axId val="11334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535890</xdr:colOff>
      <xdr:row>7</xdr:row>
      <xdr:rowOff>125215</xdr:rowOff>
    </xdr:from>
    <xdr:to>
      <xdr:col>14</xdr:col>
      <xdr:colOff>255774</xdr:colOff>
      <xdr:row>22</xdr:row>
      <xdr:rowOff>12801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BA707-0A56-B991-D1C8-DCAB37068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c-k/SS-14D0839-VG-5-PA/6166625" TargetMode="External"/><Relationship Id="rId2" Type="http://schemas.openxmlformats.org/officeDocument/2006/relationships/hyperlink" Target="https://www.digikey.ca/en/products/detail/keystone-electronics/211/315701" TargetMode="External"/><Relationship Id="rId1" Type="http://schemas.openxmlformats.org/officeDocument/2006/relationships/hyperlink" Target="https://www.digikey.ca/en/products/detail/keystone-electronics/241/8627060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a/en/products/detail/c-k/SS-14D0839-VG-5-PA/6166625?msockid=1c648876845a611f149598ee805a679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a/en/products/detail/good-ark-semiconductor/GSDA213/18648359?s=N4IgTCBcDaIOIGUAiBBMBGAzCAugX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B7ED-4C99-42C3-992F-247AD6394A4B}">
  <sheetPr codeName="Sheet3"/>
  <dimension ref="A1:J29"/>
  <sheetViews>
    <sheetView zoomScale="107" workbookViewId="0">
      <selection activeCell="D20" sqref="D20"/>
    </sheetView>
  </sheetViews>
  <sheetFormatPr defaultRowHeight="15" x14ac:dyDescent="0.25"/>
  <cols>
    <col min="1" max="1" width="36" bestFit="1" customWidth="1"/>
    <col min="2" max="2" width="16.7109375" bestFit="1" customWidth="1"/>
    <col min="3" max="3" width="27.5703125" customWidth="1"/>
    <col min="4" max="4" width="31.85546875" bestFit="1" customWidth="1"/>
  </cols>
  <sheetData>
    <row r="1" spans="1:10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87</v>
      </c>
    </row>
    <row r="2" spans="1:10" x14ac:dyDescent="0.25">
      <c r="A2" t="s">
        <v>47</v>
      </c>
      <c r="B2" t="s">
        <v>48</v>
      </c>
      <c r="C2" s="5" t="s">
        <v>39</v>
      </c>
      <c r="D2" t="s">
        <v>50</v>
      </c>
      <c r="E2">
        <v>2</v>
      </c>
      <c r="G2">
        <f>E2*$J$2</f>
        <v>300</v>
      </c>
      <c r="I2" t="s">
        <v>88</v>
      </c>
      <c r="J2">
        <v>150</v>
      </c>
    </row>
    <row r="3" spans="1:10" x14ac:dyDescent="0.25">
      <c r="A3" t="s">
        <v>51</v>
      </c>
      <c r="B3" t="s">
        <v>52</v>
      </c>
      <c r="C3" s="5" t="s">
        <v>80</v>
      </c>
      <c r="D3" t="s">
        <v>50</v>
      </c>
      <c r="E3">
        <v>1</v>
      </c>
      <c r="G3">
        <f t="shared" ref="G3:G16" si="0">E3*$J$2</f>
        <v>150</v>
      </c>
    </row>
    <row r="4" spans="1:10" x14ac:dyDescent="0.25">
      <c r="A4" t="s">
        <v>53</v>
      </c>
      <c r="B4" t="s">
        <v>54</v>
      </c>
      <c r="C4" s="5" t="s">
        <v>81</v>
      </c>
      <c r="D4" t="s">
        <v>50</v>
      </c>
      <c r="E4">
        <v>1</v>
      </c>
      <c r="G4">
        <f t="shared" si="0"/>
        <v>150</v>
      </c>
    </row>
    <row r="5" spans="1:10" x14ac:dyDescent="0.25">
      <c r="A5" t="s">
        <v>55</v>
      </c>
      <c r="B5" t="s">
        <v>56</v>
      </c>
      <c r="C5" s="5" t="s">
        <v>16</v>
      </c>
      <c r="D5" t="s">
        <v>50</v>
      </c>
      <c r="E5">
        <v>1</v>
      </c>
      <c r="G5">
        <f t="shared" si="0"/>
        <v>150</v>
      </c>
    </row>
    <row r="6" spans="1:10" x14ac:dyDescent="0.25">
      <c r="A6" t="s">
        <v>57</v>
      </c>
      <c r="B6" t="s">
        <v>58</v>
      </c>
      <c r="C6" t="s">
        <v>33</v>
      </c>
      <c r="D6" t="s">
        <v>50</v>
      </c>
      <c r="E6">
        <v>2</v>
      </c>
      <c r="G6">
        <f t="shared" si="0"/>
        <v>300</v>
      </c>
    </row>
    <row r="7" spans="1:10" x14ac:dyDescent="0.25">
      <c r="A7" t="s">
        <v>59</v>
      </c>
      <c r="B7" t="s">
        <v>6</v>
      </c>
      <c r="C7" s="5" t="s">
        <v>6</v>
      </c>
      <c r="D7" t="s">
        <v>60</v>
      </c>
      <c r="E7">
        <v>1</v>
      </c>
      <c r="G7">
        <f t="shared" si="0"/>
        <v>150</v>
      </c>
    </row>
    <row r="8" spans="1:10" x14ac:dyDescent="0.25">
      <c r="A8" t="s">
        <v>61</v>
      </c>
      <c r="B8" t="s">
        <v>10</v>
      </c>
      <c r="C8" s="5" t="s">
        <v>10</v>
      </c>
      <c r="D8" t="s">
        <v>62</v>
      </c>
      <c r="E8">
        <v>3</v>
      </c>
      <c r="G8">
        <f t="shared" si="0"/>
        <v>450</v>
      </c>
    </row>
    <row r="9" spans="1:10" x14ac:dyDescent="0.25">
      <c r="A9" t="s">
        <v>63</v>
      </c>
      <c r="B9" t="s">
        <v>64</v>
      </c>
      <c r="C9" s="5" t="s">
        <v>79</v>
      </c>
      <c r="D9" t="s">
        <v>65</v>
      </c>
      <c r="E9">
        <v>1</v>
      </c>
      <c r="G9">
        <f t="shared" si="0"/>
        <v>150</v>
      </c>
    </row>
    <row r="10" spans="1:10" x14ac:dyDescent="0.25">
      <c r="A10" t="s">
        <v>66</v>
      </c>
      <c r="B10" s="2">
        <v>43</v>
      </c>
      <c r="C10" s="5" t="s">
        <v>31</v>
      </c>
      <c r="D10" t="s">
        <v>65</v>
      </c>
      <c r="E10">
        <v>1</v>
      </c>
      <c r="G10">
        <f t="shared" si="0"/>
        <v>150</v>
      </c>
    </row>
    <row r="11" spans="1:10" x14ac:dyDescent="0.25">
      <c r="A11" t="s">
        <v>67</v>
      </c>
      <c r="B11" s="2">
        <v>27</v>
      </c>
      <c r="C11" s="5" t="s">
        <v>28</v>
      </c>
      <c r="D11" t="s">
        <v>65</v>
      </c>
      <c r="E11">
        <v>2</v>
      </c>
      <c r="G11">
        <f t="shared" si="0"/>
        <v>300</v>
      </c>
    </row>
    <row r="12" spans="1:10" x14ac:dyDescent="0.25">
      <c r="A12" t="s">
        <v>68</v>
      </c>
      <c r="B12" t="s">
        <v>27</v>
      </c>
      <c r="C12" s="5" t="s">
        <v>27</v>
      </c>
      <c r="D12" t="s">
        <v>69</v>
      </c>
      <c r="E12">
        <v>1</v>
      </c>
      <c r="G12">
        <f t="shared" si="0"/>
        <v>150</v>
      </c>
    </row>
    <row r="13" spans="1:10" x14ac:dyDescent="0.25">
      <c r="A13" t="s">
        <v>70</v>
      </c>
      <c r="B13" t="s">
        <v>14</v>
      </c>
      <c r="C13" s="5" t="s">
        <v>14</v>
      </c>
      <c r="D13" t="s">
        <v>71</v>
      </c>
      <c r="E13">
        <v>1</v>
      </c>
      <c r="G13">
        <f t="shared" si="0"/>
        <v>150</v>
      </c>
    </row>
    <row r="14" spans="1:10" x14ac:dyDescent="0.25">
      <c r="A14" t="s">
        <v>72</v>
      </c>
      <c r="B14" t="s">
        <v>22</v>
      </c>
      <c r="C14" s="5" t="s">
        <v>22</v>
      </c>
      <c r="D14" t="s">
        <v>73</v>
      </c>
      <c r="E14">
        <v>3</v>
      </c>
      <c r="G14">
        <f t="shared" si="0"/>
        <v>450</v>
      </c>
    </row>
    <row r="15" spans="1:10" x14ac:dyDescent="0.25">
      <c r="A15" t="s">
        <v>74</v>
      </c>
      <c r="B15" t="s">
        <v>49</v>
      </c>
      <c r="D15" t="s">
        <v>75</v>
      </c>
      <c r="E15">
        <v>2</v>
      </c>
      <c r="F15" t="s">
        <v>46</v>
      </c>
      <c r="G15">
        <f t="shared" si="0"/>
        <v>300</v>
      </c>
    </row>
    <row r="16" spans="1:10" x14ac:dyDescent="0.25">
      <c r="A16" t="s">
        <v>76</v>
      </c>
      <c r="B16" t="s">
        <v>12</v>
      </c>
      <c r="C16" s="5" t="s">
        <v>11</v>
      </c>
      <c r="D16" t="s">
        <v>77</v>
      </c>
      <c r="E16">
        <v>1</v>
      </c>
      <c r="G16">
        <f t="shared" si="0"/>
        <v>150</v>
      </c>
    </row>
    <row r="18" spans="1:10" x14ac:dyDescent="0.25">
      <c r="E18">
        <v>23</v>
      </c>
    </row>
    <row r="19" spans="1:10" x14ac:dyDescent="0.25">
      <c r="A19" t="s">
        <v>13</v>
      </c>
      <c r="B19" s="8" t="s">
        <v>82</v>
      </c>
      <c r="C19" s="5">
        <v>241</v>
      </c>
    </row>
    <row r="20" spans="1:10" x14ac:dyDescent="0.25">
      <c r="A20" t="s">
        <v>84</v>
      </c>
      <c r="B20" s="8" t="s">
        <v>83</v>
      </c>
      <c r="C20" s="5">
        <v>211</v>
      </c>
    </row>
    <row r="21" spans="1:10" x14ac:dyDescent="0.25">
      <c r="A21" t="s">
        <v>86</v>
      </c>
      <c r="B21" s="8" t="s">
        <v>85</v>
      </c>
      <c r="C21" s="7" t="s">
        <v>3</v>
      </c>
    </row>
    <row r="23" spans="1:10" x14ac:dyDescent="0.25">
      <c r="E23" t="s">
        <v>91</v>
      </c>
      <c r="F23" t="s">
        <v>95</v>
      </c>
      <c r="I23" t="s">
        <v>96</v>
      </c>
      <c r="J23">
        <v>10</v>
      </c>
    </row>
    <row r="24" spans="1:10" x14ac:dyDescent="0.25">
      <c r="C24" t="s">
        <v>92</v>
      </c>
      <c r="D24" s="2">
        <v>1</v>
      </c>
      <c r="E24">
        <f>13.75-0.85</f>
        <v>12.9</v>
      </c>
      <c r="F24">
        <f>E24/D24</f>
        <v>12.9</v>
      </c>
      <c r="G24">
        <f>F24+$J$23</f>
        <v>22.9</v>
      </c>
    </row>
    <row r="25" spans="1:10" x14ac:dyDescent="0.25">
      <c r="C25" t="s">
        <v>93</v>
      </c>
      <c r="D25" s="2">
        <v>10</v>
      </c>
      <c r="E25">
        <f>104-8.24</f>
        <v>95.76</v>
      </c>
      <c r="F25">
        <f t="shared" ref="F25:F29" si="1">E25/D25</f>
        <v>9.5760000000000005</v>
      </c>
      <c r="G25">
        <f t="shared" ref="G25:G29" si="2">F25+$J$23</f>
        <v>19.576000000000001</v>
      </c>
    </row>
    <row r="26" spans="1:10" x14ac:dyDescent="0.25">
      <c r="C26" t="s">
        <v>94</v>
      </c>
      <c r="D26" s="2">
        <v>50</v>
      </c>
      <c r="E26">
        <f>425.5-38.56</f>
        <v>386.94</v>
      </c>
      <c r="F26">
        <f t="shared" si="1"/>
        <v>7.7388000000000003</v>
      </c>
      <c r="G26">
        <f t="shared" si="2"/>
        <v>17.738800000000001</v>
      </c>
    </row>
    <row r="27" spans="1:10" x14ac:dyDescent="0.25">
      <c r="C27" t="s">
        <v>90</v>
      </c>
      <c r="D27" s="2">
        <v>100</v>
      </c>
      <c r="E27">
        <f>796-67</f>
        <v>729</v>
      </c>
      <c r="F27">
        <f t="shared" si="1"/>
        <v>7.29</v>
      </c>
      <c r="G27">
        <f t="shared" si="2"/>
        <v>17.29</v>
      </c>
    </row>
    <row r="28" spans="1:10" x14ac:dyDescent="0.25">
      <c r="C28" t="s">
        <v>97</v>
      </c>
      <c r="D28" s="2">
        <v>150</v>
      </c>
      <c r="E28">
        <v>1054</v>
      </c>
      <c r="F28">
        <f>E28/D28</f>
        <v>7.0266666666666664</v>
      </c>
      <c r="G28">
        <f t="shared" si="2"/>
        <v>17.026666666666667</v>
      </c>
    </row>
    <row r="29" spans="1:10" x14ac:dyDescent="0.25">
      <c r="C29" t="s">
        <v>89</v>
      </c>
      <c r="D29" s="2">
        <v>1000</v>
      </c>
      <c r="E29">
        <f>6845.31-558.54</f>
        <v>6286.77</v>
      </c>
      <c r="F29">
        <f t="shared" si="1"/>
        <v>6.2867700000000006</v>
      </c>
      <c r="G29">
        <f t="shared" si="2"/>
        <v>16.286770000000001</v>
      </c>
    </row>
  </sheetData>
  <hyperlinks>
    <hyperlink ref="B19" r:id="rId1" display="https://www.digikey.ca/en/products/detail/keystone-electronics/241/8627060" xr:uid="{0C72B921-0439-49AE-A3FB-9B456E1B5BCC}"/>
    <hyperlink ref="B20" r:id="rId2" display="https://www.digikey.ca/en/products/detail/keystone-electronics/211/315701" xr:uid="{EC8F5731-A42B-46FD-B599-40A7AE24A09A}"/>
    <hyperlink ref="B21" r:id="rId3" display="https://www.digikey.ca/en/products/detail/c-k/SS-14D0839-VG-5-PA/6166625" xr:uid="{989D73A2-000B-417D-8F1C-0EB542B46F67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4FC8-2872-4270-80BC-A822262875DE}">
  <sheetPr codeName="Sheet2"/>
  <dimension ref="A3:G29"/>
  <sheetViews>
    <sheetView topLeftCell="A2" workbookViewId="0">
      <selection activeCell="B29" sqref="B29:E29"/>
    </sheetView>
  </sheetViews>
  <sheetFormatPr defaultRowHeight="15" x14ac:dyDescent="0.25"/>
  <cols>
    <col min="2" max="2" width="14.7109375" bestFit="1" customWidth="1"/>
    <col min="3" max="3" width="21.140625" style="2" bestFit="1" customWidth="1"/>
  </cols>
  <sheetData>
    <row r="3" spans="1:7" x14ac:dyDescent="0.25">
      <c r="B3" t="s">
        <v>4</v>
      </c>
      <c r="C3" s="2" t="s">
        <v>0</v>
      </c>
      <c r="D3" t="s">
        <v>1</v>
      </c>
      <c r="E3" t="s">
        <v>8</v>
      </c>
      <c r="F3" t="s">
        <v>20</v>
      </c>
      <c r="G3" t="s">
        <v>2</v>
      </c>
    </row>
    <row r="4" spans="1:7" x14ac:dyDescent="0.25">
      <c r="B4" t="s">
        <v>5</v>
      </c>
      <c r="C4" s="2" t="s">
        <v>3</v>
      </c>
      <c r="D4">
        <v>0.85</v>
      </c>
      <c r="E4">
        <v>0</v>
      </c>
      <c r="F4">
        <f>D4*E4</f>
        <v>0</v>
      </c>
    </row>
    <row r="5" spans="1:7" x14ac:dyDescent="0.25">
      <c r="B5" t="s">
        <v>98</v>
      </c>
      <c r="C5" s="2" t="s">
        <v>99</v>
      </c>
      <c r="D5">
        <v>2.0099999999999998</v>
      </c>
      <c r="E5">
        <v>1</v>
      </c>
      <c r="F5">
        <f>D5*E5</f>
        <v>2.0099999999999998</v>
      </c>
    </row>
    <row r="6" spans="1:7" s="5" customFormat="1" x14ac:dyDescent="0.25">
      <c r="B6" s="5" t="s">
        <v>7</v>
      </c>
      <c r="C6" s="6" t="s">
        <v>6</v>
      </c>
      <c r="D6" s="7">
        <v>5.29</v>
      </c>
      <c r="E6" s="7">
        <v>0</v>
      </c>
      <c r="F6" s="5">
        <f t="shared" ref="F6:F21" si="0">D6*E6</f>
        <v>0</v>
      </c>
    </row>
    <row r="7" spans="1:7" x14ac:dyDescent="0.25">
      <c r="B7" t="s">
        <v>100</v>
      </c>
      <c r="C7" s="2" t="s">
        <v>101</v>
      </c>
      <c r="D7" s="1">
        <v>0.16</v>
      </c>
      <c r="E7" s="1">
        <v>1</v>
      </c>
      <c r="F7">
        <f t="shared" si="0"/>
        <v>0.16</v>
      </c>
    </row>
    <row r="8" spans="1:7" x14ac:dyDescent="0.25">
      <c r="A8" s="5"/>
      <c r="B8" s="5" t="s">
        <v>9</v>
      </c>
      <c r="C8" s="9" t="s">
        <v>10</v>
      </c>
      <c r="D8" s="7">
        <v>0.66</v>
      </c>
      <c r="E8" s="5">
        <v>0</v>
      </c>
      <c r="F8" s="5">
        <f t="shared" si="0"/>
        <v>0</v>
      </c>
    </row>
    <row r="9" spans="1:7" x14ac:dyDescent="0.25">
      <c r="B9" t="s">
        <v>34</v>
      </c>
      <c r="C9" s="3" t="s">
        <v>35</v>
      </c>
      <c r="D9" s="1">
        <v>0.3</v>
      </c>
      <c r="E9">
        <v>2</v>
      </c>
      <c r="F9">
        <f t="shared" si="0"/>
        <v>0.6</v>
      </c>
    </row>
    <row r="10" spans="1:7" x14ac:dyDescent="0.25">
      <c r="B10" t="s">
        <v>12</v>
      </c>
      <c r="C10" s="3" t="s">
        <v>36</v>
      </c>
      <c r="D10" s="1">
        <v>0.23</v>
      </c>
      <c r="E10">
        <v>0</v>
      </c>
      <c r="F10">
        <f t="shared" si="0"/>
        <v>0</v>
      </c>
    </row>
    <row r="11" spans="1:7" x14ac:dyDescent="0.25">
      <c r="A11" s="5"/>
      <c r="B11" s="5" t="s">
        <v>12</v>
      </c>
      <c r="C11" s="6" t="s">
        <v>11</v>
      </c>
      <c r="D11" s="5">
        <v>0.23</v>
      </c>
      <c r="E11" s="5">
        <v>0</v>
      </c>
      <c r="F11" s="5">
        <f t="shared" si="0"/>
        <v>0</v>
      </c>
    </row>
    <row r="12" spans="1:7" x14ac:dyDescent="0.25">
      <c r="B12" t="s">
        <v>13</v>
      </c>
      <c r="C12" s="2">
        <v>241</v>
      </c>
      <c r="D12" s="1">
        <v>0.19</v>
      </c>
      <c r="E12">
        <v>0</v>
      </c>
      <c r="F12">
        <f t="shared" si="0"/>
        <v>0</v>
      </c>
    </row>
    <row r="13" spans="1:7" x14ac:dyDescent="0.25">
      <c r="B13" t="s">
        <v>13</v>
      </c>
      <c r="C13" s="2">
        <v>211</v>
      </c>
      <c r="D13" s="1">
        <v>0.16</v>
      </c>
      <c r="E13">
        <v>0</v>
      </c>
      <c r="F13">
        <f t="shared" si="0"/>
        <v>0</v>
      </c>
    </row>
    <row r="14" spans="1:7" x14ac:dyDescent="0.25">
      <c r="B14" t="s">
        <v>15</v>
      </c>
      <c r="C14" s="2" t="s">
        <v>14</v>
      </c>
      <c r="D14" s="1">
        <v>2.5099999999999998</v>
      </c>
      <c r="E14">
        <v>1</v>
      </c>
      <c r="F14">
        <f t="shared" si="0"/>
        <v>2.5099999999999998</v>
      </c>
    </row>
    <row r="15" spans="1:7" x14ac:dyDescent="0.25">
      <c r="B15" t="s">
        <v>17</v>
      </c>
      <c r="C15" s="2" t="s">
        <v>16</v>
      </c>
      <c r="D15" s="1">
        <v>0.14000000000000001</v>
      </c>
      <c r="E15">
        <v>1</v>
      </c>
      <c r="F15">
        <f t="shared" si="0"/>
        <v>0.14000000000000001</v>
      </c>
    </row>
    <row r="16" spans="1:7" x14ac:dyDescent="0.25">
      <c r="B16" t="s">
        <v>37</v>
      </c>
      <c r="C16" s="2" t="s">
        <v>38</v>
      </c>
      <c r="D16" s="1">
        <v>0.14000000000000001</v>
      </c>
      <c r="E16">
        <v>1</v>
      </c>
      <c r="F16">
        <f t="shared" si="0"/>
        <v>0.14000000000000001</v>
      </c>
    </row>
    <row r="17" spans="1:6" x14ac:dyDescent="0.25">
      <c r="B17" t="s">
        <v>18</v>
      </c>
      <c r="C17" s="2" t="s">
        <v>19</v>
      </c>
      <c r="D17" s="1">
        <v>0.14000000000000001</v>
      </c>
      <c r="E17">
        <v>1</v>
      </c>
      <c r="F17">
        <f t="shared" si="0"/>
        <v>0.14000000000000001</v>
      </c>
    </row>
    <row r="18" spans="1:6" x14ac:dyDescent="0.25">
      <c r="B18" t="s">
        <v>23</v>
      </c>
      <c r="C18" s="4" t="s">
        <v>22</v>
      </c>
      <c r="D18" s="1">
        <v>0.28000000000000003</v>
      </c>
      <c r="E18">
        <f>E8</f>
        <v>0</v>
      </c>
      <c r="F18">
        <f t="shared" si="0"/>
        <v>0</v>
      </c>
    </row>
    <row r="19" spans="1:6" x14ac:dyDescent="0.25">
      <c r="A19" s="5"/>
      <c r="B19" s="5" t="s">
        <v>25</v>
      </c>
      <c r="C19" s="6" t="s">
        <v>24</v>
      </c>
      <c r="D19" s="7">
        <v>1.96</v>
      </c>
      <c r="E19" s="5">
        <v>0</v>
      </c>
      <c r="F19" s="5">
        <f t="shared" si="0"/>
        <v>0</v>
      </c>
    </row>
    <row r="20" spans="1:6" x14ac:dyDescent="0.25">
      <c r="A20" s="5"/>
      <c r="B20" s="5" t="s">
        <v>26</v>
      </c>
      <c r="C20" s="6" t="s">
        <v>27</v>
      </c>
      <c r="D20" s="7">
        <v>0.42</v>
      </c>
      <c r="E20" s="5">
        <v>0</v>
      </c>
      <c r="F20" s="5">
        <f t="shared" si="0"/>
        <v>0</v>
      </c>
    </row>
    <row r="21" spans="1:6" x14ac:dyDescent="0.25">
      <c r="B21" t="s">
        <v>29</v>
      </c>
      <c r="C21" s="2" t="s">
        <v>28</v>
      </c>
      <c r="D21" s="1">
        <v>0.15</v>
      </c>
      <c r="E21">
        <v>2</v>
      </c>
      <c r="F21">
        <f t="shared" si="0"/>
        <v>0.3</v>
      </c>
    </row>
    <row r="22" spans="1:6" x14ac:dyDescent="0.25">
      <c r="B22" t="s">
        <v>30</v>
      </c>
      <c r="C22" s="2" t="s">
        <v>31</v>
      </c>
      <c r="D22" s="1">
        <v>0.15</v>
      </c>
      <c r="E22">
        <v>1</v>
      </c>
      <c r="F22">
        <f>D22*E22</f>
        <v>0.15</v>
      </c>
    </row>
    <row r="23" spans="1:6" x14ac:dyDescent="0.25">
      <c r="B23" t="s">
        <v>32</v>
      </c>
      <c r="C23" s="2" t="s">
        <v>33</v>
      </c>
      <c r="D23" s="1">
        <v>0.14000000000000001</v>
      </c>
      <c r="E23">
        <v>2</v>
      </c>
      <c r="F23">
        <f>D23*E23</f>
        <v>0.28000000000000003</v>
      </c>
    </row>
    <row r="24" spans="1:6" x14ac:dyDescent="0.25">
      <c r="B24" t="s">
        <v>40</v>
      </c>
      <c r="C24" s="2" t="s">
        <v>39</v>
      </c>
      <c r="D24" s="1">
        <v>0.14000000000000001</v>
      </c>
      <c r="E24">
        <v>0</v>
      </c>
      <c r="F24">
        <f t="shared" ref="F24:F28" si="1">D24*E24</f>
        <v>0</v>
      </c>
    </row>
    <row r="25" spans="1:6" x14ac:dyDescent="0.25">
      <c r="B25" t="s">
        <v>78</v>
      </c>
      <c r="C25" s="2" t="s">
        <v>79</v>
      </c>
      <c r="D25" s="1">
        <v>0.15</v>
      </c>
      <c r="E25">
        <v>1</v>
      </c>
      <c r="F25">
        <f t="shared" si="1"/>
        <v>0.15</v>
      </c>
    </row>
    <row r="26" spans="1:6" x14ac:dyDescent="0.25">
      <c r="D26" s="1"/>
      <c r="F26">
        <f t="shared" si="1"/>
        <v>0</v>
      </c>
    </row>
    <row r="27" spans="1:6" x14ac:dyDescent="0.25">
      <c r="D27" s="1"/>
      <c r="E27">
        <f>SUM(E4:E25)</f>
        <v>14</v>
      </c>
      <c r="F27">
        <f t="shared" si="1"/>
        <v>0</v>
      </c>
    </row>
    <row r="28" spans="1:6" x14ac:dyDescent="0.25">
      <c r="F28">
        <f t="shared" si="1"/>
        <v>0</v>
      </c>
    </row>
    <row r="29" spans="1:6" x14ac:dyDescent="0.25">
      <c r="B29" s="10" t="s">
        <v>21</v>
      </c>
      <c r="C29" s="10"/>
      <c r="D29" s="10"/>
      <c r="E29" s="10"/>
      <c r="F29">
        <f>SUM(F4:F27)</f>
        <v>6.5799999999999992</v>
      </c>
    </row>
  </sheetData>
  <mergeCells count="1">
    <mergeCell ref="B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10AE-605F-417A-960A-17179EF7F2F7}">
  <sheetPr codeName="Sheet1"/>
  <dimension ref="B2:D9"/>
  <sheetViews>
    <sheetView workbookViewId="0">
      <selection activeCell="E26" sqref="A1:XFD1048576"/>
    </sheetView>
  </sheetViews>
  <sheetFormatPr defaultRowHeight="15" x14ac:dyDescent="0.25"/>
  <cols>
    <col min="2" max="2" width="18.5703125" bestFit="1" customWidth="1"/>
  </cols>
  <sheetData>
    <row r="2" spans="2:4" x14ac:dyDescent="0.25">
      <c r="B2" t="s">
        <v>102</v>
      </c>
      <c r="C2" t="s">
        <v>8</v>
      </c>
      <c r="D2" t="s">
        <v>103</v>
      </c>
    </row>
    <row r="3" spans="2:4" x14ac:dyDescent="0.25">
      <c r="B3" s="8" t="s">
        <v>3</v>
      </c>
      <c r="C3">
        <v>1</v>
      </c>
      <c r="D3">
        <v>0.86</v>
      </c>
    </row>
    <row r="4" spans="2:4" x14ac:dyDescent="0.25">
      <c r="C4">
        <v>10</v>
      </c>
      <c r="D4">
        <v>0.83199999999999996</v>
      </c>
    </row>
    <row r="5" spans="2:4" x14ac:dyDescent="0.25">
      <c r="C5">
        <v>25</v>
      </c>
      <c r="D5">
        <v>0.77800000000000002</v>
      </c>
    </row>
    <row r="6" spans="2:4" x14ac:dyDescent="0.25">
      <c r="C6">
        <v>80</v>
      </c>
      <c r="D6">
        <v>0.67600000000000005</v>
      </c>
    </row>
    <row r="7" spans="2:4" x14ac:dyDescent="0.25">
      <c r="C7">
        <v>230</v>
      </c>
      <c r="D7">
        <v>0.61499999999999999</v>
      </c>
    </row>
    <row r="8" spans="2:4" x14ac:dyDescent="0.25">
      <c r="C8">
        <v>440</v>
      </c>
      <c r="D8">
        <v>0.56999999999999995</v>
      </c>
    </row>
    <row r="9" spans="2:4" x14ac:dyDescent="0.25">
      <c r="C9">
        <v>1000</v>
      </c>
      <c r="D9">
        <v>0.56399999999999995</v>
      </c>
    </row>
  </sheetData>
  <hyperlinks>
    <hyperlink ref="B3" r:id="rId1" xr:uid="{30CCB634-95EC-4537-8A55-EC503545AFB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576D-BEFF-4AF9-8679-B818CBB37152}">
  <dimension ref="B2:D11"/>
  <sheetViews>
    <sheetView tabSelected="1" workbookViewId="0">
      <selection activeCell="E13" sqref="E13"/>
    </sheetView>
  </sheetViews>
  <sheetFormatPr defaultRowHeight="15" x14ac:dyDescent="0.25"/>
  <cols>
    <col min="2" max="2" width="18.5703125" bestFit="1" customWidth="1"/>
  </cols>
  <sheetData>
    <row r="2" spans="2:4" x14ac:dyDescent="0.25">
      <c r="B2" t="s">
        <v>102</v>
      </c>
      <c r="C2" t="s">
        <v>8</v>
      </c>
      <c r="D2" t="s">
        <v>103</v>
      </c>
    </row>
    <row r="3" spans="2:4" x14ac:dyDescent="0.25">
      <c r="B3" s="8" t="s">
        <v>99</v>
      </c>
      <c r="C3">
        <v>1</v>
      </c>
      <c r="D3" s="1">
        <v>2.0099999999999998</v>
      </c>
    </row>
    <row r="4" spans="2:4" x14ac:dyDescent="0.25">
      <c r="C4">
        <v>10</v>
      </c>
      <c r="D4">
        <v>1.51</v>
      </c>
    </row>
    <row r="5" spans="2:4" x14ac:dyDescent="0.25">
      <c r="C5">
        <v>25</v>
      </c>
      <c r="D5">
        <v>1.2072000000000001</v>
      </c>
    </row>
    <row r="6" spans="2:4" x14ac:dyDescent="0.25">
      <c r="C6">
        <v>100</v>
      </c>
      <c r="D6">
        <v>1.1067</v>
      </c>
    </row>
    <row r="7" spans="2:4" x14ac:dyDescent="0.25">
      <c r="C7">
        <v>500</v>
      </c>
      <c r="D7">
        <v>0.93069999999999997</v>
      </c>
    </row>
    <row r="8" spans="2:4" x14ac:dyDescent="0.25">
      <c r="C8">
        <v>1000</v>
      </c>
      <c r="D8">
        <v>0.83008999999999999</v>
      </c>
    </row>
    <row r="9" spans="2:4" x14ac:dyDescent="0.25">
      <c r="C9">
        <v>5000</v>
      </c>
      <c r="D9" s="1">
        <v>0.75463000000000002</v>
      </c>
    </row>
    <row r="10" spans="2:4" x14ac:dyDescent="0.25">
      <c r="C10" s="11">
        <v>10000</v>
      </c>
      <c r="D10">
        <v>0.70431999999999995</v>
      </c>
    </row>
    <row r="11" spans="2:4" x14ac:dyDescent="0.25">
      <c r="C11">
        <v>15000</v>
      </c>
      <c r="D11" s="1">
        <v>0.69174000000000002</v>
      </c>
    </row>
  </sheetData>
  <hyperlinks>
    <hyperlink ref="B3" r:id="rId1" xr:uid="{519424DE-6A81-424B-BA31-7593DFFEFF8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7B1E-BE9E-47F2-A0CE-6370FC7A005D}">
  <dimension ref="B2:D9"/>
  <sheetViews>
    <sheetView workbookViewId="0">
      <selection activeCell="B3" sqref="B3"/>
    </sheetView>
  </sheetViews>
  <sheetFormatPr defaultRowHeight="15" x14ac:dyDescent="0.25"/>
  <cols>
    <col min="2" max="2" width="18.5703125" bestFit="1" customWidth="1"/>
  </cols>
  <sheetData>
    <row r="2" spans="2:4" x14ac:dyDescent="0.25">
      <c r="B2" t="s">
        <v>102</v>
      </c>
      <c r="C2" t="s">
        <v>8</v>
      </c>
      <c r="D2" t="s">
        <v>103</v>
      </c>
    </row>
    <row r="3" spans="2:4" x14ac:dyDescent="0.25">
      <c r="B3" s="8" t="s">
        <v>6</v>
      </c>
      <c r="C3">
        <v>1</v>
      </c>
      <c r="D3">
        <v>0.86</v>
      </c>
    </row>
    <row r="4" spans="2:4" x14ac:dyDescent="0.25">
      <c r="C4">
        <v>10</v>
      </c>
      <c r="D4">
        <v>0.83199999999999996</v>
      </c>
    </row>
    <row r="5" spans="2:4" x14ac:dyDescent="0.25">
      <c r="C5">
        <v>25</v>
      </c>
      <c r="D5">
        <v>0.77800000000000002</v>
      </c>
    </row>
    <row r="6" spans="2:4" x14ac:dyDescent="0.25">
      <c r="C6">
        <v>80</v>
      </c>
      <c r="D6">
        <v>0.67600000000000005</v>
      </c>
    </row>
    <row r="7" spans="2:4" x14ac:dyDescent="0.25">
      <c r="C7">
        <v>230</v>
      </c>
      <c r="D7">
        <v>0.61499999999999999</v>
      </c>
    </row>
    <row r="8" spans="2:4" x14ac:dyDescent="0.25">
      <c r="C8">
        <v>440</v>
      </c>
      <c r="D8">
        <v>0.56999999999999995</v>
      </c>
    </row>
    <row r="9" spans="2:4" x14ac:dyDescent="0.25">
      <c r="C9">
        <v>1000</v>
      </c>
      <c r="D9">
        <v>0.56399999999999995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Item Cost List</vt:lpstr>
      <vt:lpstr>SS-14D0839-VG 5 PA</vt:lpstr>
      <vt:lpstr>GSDA213</vt:lpstr>
      <vt:lpstr>ICM-42670-P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Obieke</dc:creator>
  <cp:lastModifiedBy>Christopher Obieke</cp:lastModifiedBy>
  <dcterms:created xsi:type="dcterms:W3CDTF">2024-07-21T13:05:47Z</dcterms:created>
  <dcterms:modified xsi:type="dcterms:W3CDTF">2024-07-29T07:00:36Z</dcterms:modified>
</cp:coreProperties>
</file>