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BLENG\Documents\R\EnergyFinancialMarkets\attachments\"/>
    </mc:Choice>
  </mc:AlternateContent>
  <xr:revisionPtr revIDLastSave="0" documentId="13_ncr:40009_{428C4582-F14F-4A91-AC4A-7A4D9B0C9181}" xr6:coauthVersionLast="47" xr6:coauthVersionMax="47" xr10:uidLastSave="{00000000-0000-0000-0000-000000000000}"/>
  <bookViews>
    <workbookView xWindow="30645" yWindow="1110" windowWidth="25470" windowHeight="12825" activeTab="1"/>
  </bookViews>
  <sheets>
    <sheet name="Sheet1" sheetId="2" r:id="rId1"/>
    <sheet name="Sheet6" sheetId="7" r:id="rId2"/>
    <sheet name="2.prices_BQH2025 (1)" sheetId="1" r:id="rId3"/>
  </sheets>
  <definedNames>
    <definedName name="Mean">'2.prices_BQH2025 (1)'!$L$9</definedName>
    <definedName name="solver_adj" localSheetId="1" hidden="1">Sheet6!$F$18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2</definedName>
    <definedName name="solver_nod" localSheetId="1" hidden="1">2147483647</definedName>
    <definedName name="solver_num" localSheetId="1" hidden="1">0</definedName>
    <definedName name="solver_nwt" localSheetId="1" hidden="1">1</definedName>
    <definedName name="solver_opt" localSheetId="1" hidden="1">Sheet6!$F$17</definedName>
    <definedName name="solver_pre" localSheetId="1" hidden="1">0.000001</definedName>
    <definedName name="solver_rbv" localSheetId="1" hidden="1">1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3</definedName>
    <definedName name="solver_val" localSheetId="1" hidden="1">0.01</definedName>
    <definedName name="solver_ver" localSheetId="1" hidden="1">3</definedName>
    <definedName name="Std_dev">'2.prices_BQH2025 (1)'!$L$10</definedName>
  </definedNames>
  <calcPr calcId="0"/>
  <pivotCaches>
    <pivotCache cacheId="3" r:id="rId4"/>
  </pivotCaches>
</workbook>
</file>

<file path=xl/calcChain.xml><?xml version="1.0" encoding="utf-8"?>
<calcChain xmlns="http://schemas.openxmlformats.org/spreadsheetml/2006/main">
  <c r="F16" i="7" l="1"/>
  <c r="F20" i="7"/>
  <c r="F14" i="7"/>
  <c r="F13" i="7"/>
  <c r="F12" i="7"/>
  <c r="F25" i="7"/>
  <c r="F17" i="7"/>
  <c r="F7" i="7"/>
  <c r="F9" i="7"/>
  <c r="F8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" i="7"/>
  <c r="L10" i="1"/>
  <c r="L9" i="1"/>
  <c r="L7" i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5" i="1"/>
  <c r="L4" i="1"/>
  <c r="L3" i="1"/>
</calcChain>
</file>

<file path=xl/sharedStrings.xml><?xml version="1.0" encoding="utf-8"?>
<sst xmlns="http://schemas.openxmlformats.org/spreadsheetml/2006/main" count="305" uniqueCount="44">
  <si>
    <t>contract_code</t>
  </si>
  <si>
    <t>trading_date</t>
  </si>
  <si>
    <t>open</t>
  </si>
  <si>
    <t>high</t>
  </si>
  <si>
    <t>low</t>
  </si>
  <si>
    <t>settle</t>
  </si>
  <si>
    <t>net_change</t>
  </si>
  <si>
    <t>volume</t>
  </si>
  <si>
    <t>open_interest</t>
  </si>
  <si>
    <t>BQH2025</t>
  </si>
  <si>
    <t>Grand Total</t>
  </si>
  <si>
    <t>Row Labels</t>
  </si>
  <si>
    <t>Average of settle</t>
  </si>
  <si>
    <t>Minimum</t>
  </si>
  <si>
    <t>Settle</t>
  </si>
  <si>
    <t>Maximum</t>
  </si>
  <si>
    <t>Range</t>
  </si>
  <si>
    <t>Number of bins</t>
  </si>
  <si>
    <t>Bin</t>
  </si>
  <si>
    <t>More</t>
  </si>
  <si>
    <t>Frequency</t>
  </si>
  <si>
    <t>Bin size</t>
  </si>
  <si>
    <t>Mean</t>
  </si>
  <si>
    <t>Std dev</t>
  </si>
  <si>
    <t>Holding period</t>
  </si>
  <si>
    <t>days</t>
  </si>
  <si>
    <t>Days in year</t>
  </si>
  <si>
    <t>Holding Period Volatility</t>
  </si>
  <si>
    <t>Distribution</t>
  </si>
  <si>
    <t>Normal</t>
  </si>
  <si>
    <t>VaR</t>
  </si>
  <si>
    <t>Face Value</t>
  </si>
  <si>
    <t>Strike price</t>
  </si>
  <si>
    <t>MW</t>
  </si>
  <si>
    <t>/MWh</t>
  </si>
  <si>
    <t>MWh</t>
  </si>
  <si>
    <t>Cut-off price</t>
  </si>
  <si>
    <t>Cut-off probability</t>
  </si>
  <si>
    <t>Mean price</t>
  </si>
  <si>
    <t>Generation</t>
  </si>
  <si>
    <t>SWAP capacity</t>
  </si>
  <si>
    <t>Hedge ratio</t>
  </si>
  <si>
    <t>Exposure</t>
  </si>
  <si>
    <t>Exposure 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</si>
</sst>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-&quot;$&quot;* #,##0.00_-;\-&quot;$&quot;* #,##0.00_-;_-&quot;$&quot;* &quot;-&quot;??_-;_-@_-"/>
    <numFmt numFmtId="43" formatCode="_-* #,##0.00_-;\-* #,##0.00_-;_-* &quot;-&quot;??_-;_-@_-"/>
    <numFmt numFmtId="164" formatCode="#,##0.000"/>
    <numFmt numFmtId="166" formatCode="_-&quot;$&quot;* #,##0_-;\-&quot;$&quot;* #,##0_-;_-&quot;$&quot;* &quot;-&quot;??_-;_-@_-"/>
    <numFmt numFmtId="167" formatCode="0.0%"/>
    <numFmt numFmtId="169" formatCode="_-* #,##0_-;\-* #,##0_-;_-* &quot;-&quot;??_-;_-@_-"/>
  </numFmts>
  <fonts count="19" x14ac:knownFonts="1">
    <font>
      <sz val="11"/>
      <color theme="1"/>
      <name val="Jacobs Chronos"/>
      <family val="2"/>
    </font>
    <font>
      <sz val="11"/>
      <color theme="1"/>
      <name val="Jacobs Chronos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Jacobs Chronos"/>
      <family val="2"/>
    </font>
    <font>
      <b/>
      <sz val="13"/>
      <color theme="3"/>
      <name val="Jacobs Chronos"/>
      <family val="2"/>
    </font>
    <font>
      <b/>
      <sz val="11"/>
      <color theme="3"/>
      <name val="Jacobs Chronos"/>
      <family val="2"/>
    </font>
    <font>
      <sz val="11"/>
      <color rgb="FF006100"/>
      <name val="Jacobs Chronos"/>
      <family val="2"/>
    </font>
    <font>
      <sz val="11"/>
      <color rgb="FF9C0006"/>
      <name val="Jacobs Chronos"/>
      <family val="2"/>
    </font>
    <font>
      <sz val="11"/>
      <color rgb="FF9C5700"/>
      <name val="Jacobs Chronos"/>
      <family val="2"/>
    </font>
    <font>
      <sz val="11"/>
      <color rgb="FF3F3F76"/>
      <name val="Jacobs Chronos"/>
      <family val="2"/>
    </font>
    <font>
      <b/>
      <sz val="11"/>
      <color rgb="FF3F3F3F"/>
      <name val="Jacobs Chronos"/>
      <family val="2"/>
    </font>
    <font>
      <b/>
      <sz val="11"/>
      <color rgb="FFFA7D00"/>
      <name val="Jacobs Chronos"/>
      <family val="2"/>
    </font>
    <font>
      <sz val="11"/>
      <color rgb="FFFA7D00"/>
      <name val="Jacobs Chronos"/>
      <family val="2"/>
    </font>
    <font>
      <b/>
      <sz val="11"/>
      <color theme="0"/>
      <name val="Jacobs Chronos"/>
      <family val="2"/>
    </font>
    <font>
      <sz val="11"/>
      <color rgb="FFFF0000"/>
      <name val="Jacobs Chronos"/>
      <family val="2"/>
    </font>
    <font>
      <i/>
      <sz val="11"/>
      <color rgb="FF7F7F7F"/>
      <name val="Jacobs Chronos"/>
      <family val="2"/>
    </font>
    <font>
      <b/>
      <sz val="11"/>
      <color theme="1"/>
      <name val="Jacobs Chronos"/>
      <family val="2"/>
    </font>
    <font>
      <sz val="11"/>
      <color theme="0"/>
      <name val="Jacobs Chronos"/>
      <family val="2"/>
    </font>
    <font>
      <i/>
      <sz val="11"/>
      <color theme="1"/>
      <name val="Jacobs Chronos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9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0" borderId="0" xfId="0" applyAlignment="1">
      <alignment horizontal="center"/>
    </xf>
    <xf numFmtId="4" fontId="0" fillId="0" borderId="0" xfId="0" applyNumberFormat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4" fontId="0" fillId="0" borderId="0" xfId="0" applyNumberFormat="1" applyFill="1" applyBorder="1" applyAlignment="1"/>
    <xf numFmtId="44" fontId="0" fillId="0" borderId="0" xfId="2" applyFont="1"/>
    <xf numFmtId="44" fontId="0" fillId="0" borderId="0" xfId="0" applyNumberFormat="1"/>
    <xf numFmtId="0" fontId="0" fillId="0" borderId="0" xfId="0" quotePrefix="1"/>
    <xf numFmtId="9" fontId="0" fillId="0" borderId="0" xfId="0" applyNumberFormat="1"/>
    <xf numFmtId="166" fontId="0" fillId="0" borderId="0" xfId="2" applyNumberFormat="1" applyFont="1"/>
    <xf numFmtId="167" fontId="0" fillId="0" borderId="0" xfId="0" applyNumberFormat="1"/>
    <xf numFmtId="9" fontId="0" fillId="0" borderId="0" xfId="3" applyFont="1"/>
    <xf numFmtId="169" fontId="0" fillId="0" borderId="0" xfId="1" applyNumberFormat="1" applyFont="1"/>
  </cellXfs>
  <cellStyles count="45">
    <cellStyle name="20% - Accent1" xfId="22" builtinId="30" customBuiltin="1"/>
    <cellStyle name="20% - Accent2" xfId="26" builtinId="34" customBuiltin="1"/>
    <cellStyle name="20% - Accent3" xfId="30" builtinId="38" customBuiltin="1"/>
    <cellStyle name="20% - Accent4" xfId="34" builtinId="42" customBuiltin="1"/>
    <cellStyle name="20% - Accent5" xfId="38" builtinId="46" customBuiltin="1"/>
    <cellStyle name="20% - Accent6" xfId="42" builtinId="50" customBuiltin="1"/>
    <cellStyle name="40% - Accent1" xfId="23" builtinId="31" customBuiltin="1"/>
    <cellStyle name="40% - Accent2" xfId="27" builtinId="35" customBuiltin="1"/>
    <cellStyle name="40% - Accent3" xfId="31" builtinId="39" customBuiltin="1"/>
    <cellStyle name="40% - Accent4" xfId="35" builtinId="43" customBuiltin="1"/>
    <cellStyle name="40% - Accent5" xfId="39" builtinId="47" customBuiltin="1"/>
    <cellStyle name="40% - Accent6" xfId="43" builtinId="51" customBuiltin="1"/>
    <cellStyle name="60% - Accent1" xfId="24" builtinId="32" customBuiltin="1"/>
    <cellStyle name="60% - Accent2" xfId="28" builtinId="36" customBuiltin="1"/>
    <cellStyle name="60% - Accent3" xfId="32" builtinId="40" customBuiltin="1"/>
    <cellStyle name="60% - Accent4" xfId="36" builtinId="44" customBuiltin="1"/>
    <cellStyle name="60% - Accent5" xfId="40" builtinId="48" customBuiltin="1"/>
    <cellStyle name="60% - Accent6" xfId="44" builtinId="52" customBuiltin="1"/>
    <cellStyle name="Accent1" xfId="21" builtinId="29" customBuiltin="1"/>
    <cellStyle name="Accent2" xfId="25" builtinId="33" customBuiltin="1"/>
    <cellStyle name="Accent3" xfId="29" builtinId="37" customBuiltin="1"/>
    <cellStyle name="Accent4" xfId="33" builtinId="41" customBuiltin="1"/>
    <cellStyle name="Accent5" xfId="37" builtinId="45" customBuiltin="1"/>
    <cellStyle name="Accent6" xfId="41" builtinId="49" customBuiltin="1"/>
    <cellStyle name="Bad" xfId="10" builtinId="27" customBuiltin="1"/>
    <cellStyle name="Calculation" xfId="14" builtinId="22" customBuiltin="1"/>
    <cellStyle name="Check Cell" xfId="16" builtinId="23" customBuiltin="1"/>
    <cellStyle name="Comma" xfId="1" builtinId="3"/>
    <cellStyle name="Currency" xfId="2" builtinId="4"/>
    <cellStyle name="Explanatory Text" xfId="19" builtinId="53" customBuiltin="1"/>
    <cellStyle name="Good" xfId="9" builtinId="26" customBuiltin="1"/>
    <cellStyle name="Heading 1" xfId="5" builtinId="16" customBuiltin="1"/>
    <cellStyle name="Heading 2" xfId="6" builtinId="17" customBuiltin="1"/>
    <cellStyle name="Heading 3" xfId="7" builtinId="18" customBuiltin="1"/>
    <cellStyle name="Heading 4" xfId="8" builtinId="19" customBuiltin="1"/>
    <cellStyle name="Input" xfId="12" builtinId="20" customBuiltin="1"/>
    <cellStyle name="Linked Cell" xfId="15" builtinId="24" customBuiltin="1"/>
    <cellStyle name="Neutral" xfId="11" builtinId="28" customBuiltin="1"/>
    <cellStyle name="Normal" xfId="0" builtinId="0"/>
    <cellStyle name="Note" xfId="18" builtinId="10" customBuiltin="1"/>
    <cellStyle name="Output" xfId="13" builtinId="21" customBuiltin="1"/>
    <cellStyle name="Percent" xfId="3" builtinId="5"/>
    <cellStyle name="Title" xfId="4" builtinId="15" customBuiltin="1"/>
    <cellStyle name="Total" xfId="20" builtinId="25" customBuiltin="1"/>
    <cellStyle name="Warning Text" xfId="17" builtinId="11" customBuiltin="1"/>
  </cellStyles>
  <dxfs count="1">
    <dxf>
      <numFmt numFmtId="19" formatCode="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Sheet6!$A$2:$A$22</c:f>
              <c:strCache>
                <c:ptCount val="21"/>
                <c:pt idx="0">
                  <c:v>90.00</c:v>
                </c:pt>
                <c:pt idx="1">
                  <c:v>92.00</c:v>
                </c:pt>
                <c:pt idx="2">
                  <c:v>94.00</c:v>
                </c:pt>
                <c:pt idx="3">
                  <c:v>96.00</c:v>
                </c:pt>
                <c:pt idx="4">
                  <c:v>98.00</c:v>
                </c:pt>
                <c:pt idx="5">
                  <c:v>100.00</c:v>
                </c:pt>
                <c:pt idx="6">
                  <c:v>102.00</c:v>
                </c:pt>
                <c:pt idx="7">
                  <c:v>104.00</c:v>
                </c:pt>
                <c:pt idx="8">
                  <c:v>106.00</c:v>
                </c:pt>
                <c:pt idx="9">
                  <c:v>108.00</c:v>
                </c:pt>
                <c:pt idx="10">
                  <c:v>110.00</c:v>
                </c:pt>
                <c:pt idx="11">
                  <c:v>112.00</c:v>
                </c:pt>
                <c:pt idx="12">
                  <c:v>114.00</c:v>
                </c:pt>
                <c:pt idx="13">
                  <c:v>116.00</c:v>
                </c:pt>
                <c:pt idx="14">
                  <c:v>118.00</c:v>
                </c:pt>
                <c:pt idx="15">
                  <c:v>120.00</c:v>
                </c:pt>
                <c:pt idx="16">
                  <c:v>122.00</c:v>
                </c:pt>
                <c:pt idx="17">
                  <c:v>124.00</c:v>
                </c:pt>
                <c:pt idx="18">
                  <c:v>126.00</c:v>
                </c:pt>
                <c:pt idx="19">
                  <c:v>128.00</c:v>
                </c:pt>
                <c:pt idx="20">
                  <c:v>More</c:v>
                </c:pt>
              </c:strCache>
            </c:strRef>
          </c:cat>
          <c:val>
            <c:numRef>
              <c:f>Sheet6!$B$2:$B$22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13</c:v>
                </c:pt>
                <c:pt idx="4">
                  <c:v>3</c:v>
                </c:pt>
                <c:pt idx="5">
                  <c:v>3</c:v>
                </c:pt>
                <c:pt idx="6">
                  <c:v>9</c:v>
                </c:pt>
                <c:pt idx="7">
                  <c:v>13</c:v>
                </c:pt>
                <c:pt idx="8">
                  <c:v>8</c:v>
                </c:pt>
                <c:pt idx="9">
                  <c:v>18</c:v>
                </c:pt>
                <c:pt idx="10">
                  <c:v>47</c:v>
                </c:pt>
                <c:pt idx="11">
                  <c:v>35</c:v>
                </c:pt>
                <c:pt idx="12">
                  <c:v>20</c:v>
                </c:pt>
                <c:pt idx="13">
                  <c:v>16</c:v>
                </c:pt>
                <c:pt idx="14">
                  <c:v>26</c:v>
                </c:pt>
                <c:pt idx="15">
                  <c:v>19</c:v>
                </c:pt>
                <c:pt idx="16">
                  <c:v>8</c:v>
                </c:pt>
                <c:pt idx="17">
                  <c:v>4</c:v>
                </c:pt>
                <c:pt idx="18">
                  <c:v>4</c:v>
                </c:pt>
                <c:pt idx="19">
                  <c:v>3</c:v>
                </c:pt>
                <c:pt idx="2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96-46ED-9E47-1570918733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52272344"/>
        <c:axId val="952273064"/>
      </c:barChart>
      <c:lineChart>
        <c:grouping val="standard"/>
        <c:varyColors val="0"/>
        <c:ser>
          <c:idx val="1"/>
          <c:order val="1"/>
          <c:tx>
            <c:v>Normal Distribution</c:v>
          </c:tx>
          <c:marker>
            <c:symbol val="none"/>
          </c:marker>
          <c:dPt>
            <c:idx val="2"/>
            <c:marker>
              <c:symbol val="square"/>
              <c:size val="10"/>
            </c:marker>
            <c:bubble3D val="0"/>
            <c:extLst>
              <c:ext xmlns:c16="http://schemas.microsoft.com/office/drawing/2014/chart" uri="{C3380CC4-5D6E-409C-BE32-E72D297353CC}">
                <c16:uniqueId val="{00000003-B696-46ED-9E47-157091873390}"/>
              </c:ext>
            </c:extLst>
          </c:dPt>
          <c:cat>
            <c:strRef>
              <c:f>Sheet6!$A$2:$A$22</c:f>
              <c:strCache>
                <c:ptCount val="21"/>
                <c:pt idx="0">
                  <c:v>90.00</c:v>
                </c:pt>
                <c:pt idx="1">
                  <c:v>92.00</c:v>
                </c:pt>
                <c:pt idx="2">
                  <c:v>94.00</c:v>
                </c:pt>
                <c:pt idx="3">
                  <c:v>96.00</c:v>
                </c:pt>
                <c:pt idx="4">
                  <c:v>98.00</c:v>
                </c:pt>
                <c:pt idx="5">
                  <c:v>100.00</c:v>
                </c:pt>
                <c:pt idx="6">
                  <c:v>102.00</c:v>
                </c:pt>
                <c:pt idx="7">
                  <c:v>104.00</c:v>
                </c:pt>
                <c:pt idx="8">
                  <c:v>106.00</c:v>
                </c:pt>
                <c:pt idx="9">
                  <c:v>108.00</c:v>
                </c:pt>
                <c:pt idx="10">
                  <c:v>110.00</c:v>
                </c:pt>
                <c:pt idx="11">
                  <c:v>112.00</c:v>
                </c:pt>
                <c:pt idx="12">
                  <c:v>114.00</c:v>
                </c:pt>
                <c:pt idx="13">
                  <c:v>116.00</c:v>
                </c:pt>
                <c:pt idx="14">
                  <c:v>118.00</c:v>
                </c:pt>
                <c:pt idx="15">
                  <c:v>120.00</c:v>
                </c:pt>
                <c:pt idx="16">
                  <c:v>122.00</c:v>
                </c:pt>
                <c:pt idx="17">
                  <c:v>124.00</c:v>
                </c:pt>
                <c:pt idx="18">
                  <c:v>126.00</c:v>
                </c:pt>
                <c:pt idx="19">
                  <c:v>128.00</c:v>
                </c:pt>
                <c:pt idx="20">
                  <c:v>More</c:v>
                </c:pt>
              </c:strCache>
            </c:strRef>
          </c:cat>
          <c:val>
            <c:numRef>
              <c:f>Sheet6!$C$2:$C$21</c:f>
              <c:numCache>
                <c:formatCode>General</c:formatCode>
                <c:ptCount val="20"/>
                <c:pt idx="0">
                  <c:v>9.8485756558629157E-4</c:v>
                </c:pt>
                <c:pt idx="1">
                  <c:v>2.0494278300332799E-3</c:v>
                </c:pt>
                <c:pt idx="2">
                  <c:v>3.9608839435381982E-3</c:v>
                </c:pt>
                <c:pt idx="3">
                  <c:v>7.109710053315732E-3</c:v>
                </c:pt>
                <c:pt idx="4">
                  <c:v>1.1852554099780628E-2</c:v>
                </c:pt>
                <c:pt idx="5">
                  <c:v>1.8351530379552256E-2</c:v>
                </c:pt>
                <c:pt idx="6">
                  <c:v>2.6389606345833656E-2</c:v>
                </c:pt>
                <c:pt idx="7">
                  <c:v>3.5244700223138532E-2</c:v>
                </c:pt>
                <c:pt idx="8">
                  <c:v>4.3717469355801668E-2</c:v>
                </c:pt>
                <c:pt idx="9">
                  <c:v>5.0363568200255032E-2</c:v>
                </c:pt>
                <c:pt idx="10">
                  <c:v>5.3886286210369665E-2</c:v>
                </c:pt>
                <c:pt idx="11">
                  <c:v>5.354763561112403E-2</c:v>
                </c:pt>
                <c:pt idx="12">
                  <c:v>4.9419987300846929E-2</c:v>
                </c:pt>
                <c:pt idx="13">
                  <c:v>4.2360906359841126E-2</c:v>
                </c:pt>
                <c:pt idx="14">
                  <c:v>3.3723150619550432E-2</c:v>
                </c:pt>
                <c:pt idx="15">
                  <c:v>2.4933963818488857E-2</c:v>
                </c:pt>
                <c:pt idx="16">
                  <c:v>1.7122011792522446E-2</c:v>
                </c:pt>
                <c:pt idx="17">
                  <c:v>1.0919897023464858E-2</c:v>
                </c:pt>
                <c:pt idx="18">
                  <c:v>6.4681871640548724E-3</c:v>
                </c:pt>
                <c:pt idx="19">
                  <c:v>3.5583355349577865E-3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96-46ED-9E47-1570918733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2771448"/>
        <c:axId val="932766048"/>
      </c:lineChart>
      <c:catAx>
        <c:axId val="932771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32766048"/>
        <c:crosses val="autoZero"/>
        <c:auto val="1"/>
        <c:lblAlgn val="ctr"/>
        <c:lblOffset val="100"/>
        <c:noMultiLvlLbl val="0"/>
      </c:catAx>
      <c:valAx>
        <c:axId val="9327660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32771448"/>
        <c:crosses val="autoZero"/>
        <c:crossBetween val="between"/>
      </c:valAx>
      <c:valAx>
        <c:axId val="9522730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952272344"/>
        <c:crosses val="max"/>
        <c:crossBetween val="between"/>
      </c:valAx>
      <c:catAx>
        <c:axId val="9522723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52273064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504825</xdr:colOff>
      <xdr:row>1</xdr:row>
      <xdr:rowOff>9524</xdr:rowOff>
    </xdr:from>
    <xdr:to>
      <xdr:col>16</xdr:col>
      <xdr:colOff>752475</xdr:colOff>
      <xdr:row>21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9D1694-D7F8-3597-0E80-BA987A5C58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114299</xdr:colOff>
      <xdr:row>3</xdr:row>
      <xdr:rowOff>0</xdr:rowOff>
    </xdr:from>
    <xdr:to>
      <xdr:col>22</xdr:col>
      <xdr:colOff>85724</xdr:colOff>
      <xdr:row>16</xdr:row>
      <xdr:rowOff>152400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A43DBF7-A869-0C9F-09C0-C0724D8A80A3}"/>
            </a:ext>
          </a:extLst>
        </xdr:cNvPr>
        <xdr:cNvSpPr txBox="1"/>
      </xdr:nvSpPr>
      <xdr:spPr>
        <a:xfrm>
          <a:off x="11963399" y="571500"/>
          <a:ext cx="6067425" cy="2628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600" b="1"/>
            <a:t>Notes</a:t>
          </a:r>
        </a:p>
        <a:p>
          <a:endParaRPr lang="en-AU" sz="1100"/>
        </a:p>
        <a:p>
          <a:r>
            <a:rPr lang="en-AU" sz="1100"/>
            <a:t>Queensland Base Load Quarter Electricity Futures (March 2025)</a:t>
          </a:r>
        </a:p>
        <a:p>
          <a:endParaRPr lang="en-AU" sz="1100"/>
        </a:p>
        <a:p>
          <a:r>
            <a:rPr lang="en-AU" sz="1100"/>
            <a:t>See: https://in.tradingview.com/symbols/ASX24-BQ1!/contracts/?contract=BQH2025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oble-Neal, Grant" refreshedDate="45440.710286805559" createdVersion="8" refreshedVersion="8" minRefreshableVersion="3" recordCount="254">
  <cacheSource type="worksheet">
    <worksheetSource ref="A1:I255" sheet="2.prices_BQH2025 (1)"/>
  </cacheSource>
  <cacheFields count="9">
    <cacheField name="contract_code" numFmtId="0">
      <sharedItems count="1">
        <s v="BQH2025"/>
      </sharedItems>
    </cacheField>
    <cacheField name="trading_date" numFmtId="14">
      <sharedItems containsSemiMixedTypes="0" containsNonDate="0" containsDate="1" containsString="0" minDate="2023-02-01T00:00:00" maxDate="2024-02-02T00:00:00"/>
    </cacheField>
    <cacheField name="open" numFmtId="0">
      <sharedItems containsSemiMixedTypes="0" containsString="0" containsNumber="1" minValue="0" maxValue="129"/>
    </cacheField>
    <cacheField name="high" numFmtId="0">
      <sharedItems containsSemiMixedTypes="0" containsString="0" containsNumber="1" minValue="0" maxValue="129"/>
    </cacheField>
    <cacheField name="low" numFmtId="0">
      <sharedItems containsSemiMixedTypes="0" containsString="0" containsNumber="1" minValue="0" maxValue="129"/>
    </cacheField>
    <cacheField name="settle" numFmtId="0">
      <sharedItems containsSemiMixedTypes="0" containsString="0" containsNumber="1" minValue="93.77" maxValue="129" count="159">
        <n v="112.87"/>
        <n v="111.5"/>
        <n v="109.25"/>
        <n v="112"/>
        <n v="112.24"/>
        <n v="111"/>
        <n v="108"/>
        <n v="106.23"/>
        <n v="103.97"/>
        <n v="104.5"/>
        <n v="104.35"/>
        <n v="104"/>
        <n v="101"/>
        <n v="95.67"/>
        <n v="95.17"/>
        <n v="95.93"/>
        <n v="98"/>
        <n v="99.5"/>
        <n v="98.42"/>
        <n v="95"/>
        <n v="93.79"/>
        <n v="94"/>
        <n v="93.77"/>
        <n v="94.25"/>
        <n v="96.31"/>
        <n v="96.64"/>
        <n v="95.25"/>
        <n v="95.21"/>
        <n v="95.49"/>
        <n v="99.64"/>
        <n v="101.25"/>
        <n v="101.5"/>
        <n v="102.5"/>
        <n v="105.43"/>
        <n v="103.02"/>
        <n v="103"/>
        <n v="104.17"/>
        <n v="103.5"/>
        <n v="102.55"/>
        <n v="103.49"/>
        <n v="101.6"/>
        <n v="101.55"/>
        <n v="101.15"/>
        <n v="102.08"/>
        <n v="105.5"/>
        <n v="108.09"/>
        <n v="110"/>
        <n v="110.68"/>
        <n v="109.45"/>
        <n v="106.46"/>
        <n v="107.5"/>
        <n v="109"/>
        <n v="109.1"/>
        <n v="108.5"/>
        <n v="108.49"/>
        <n v="108.75"/>
        <n v="108.99"/>
        <n v="108.9"/>
        <n v="110.5"/>
        <n v="109.28"/>
        <n v="108.92"/>
        <n v="110.66"/>
        <n v="107.64"/>
        <n v="109.06"/>
        <n v="108.54"/>
        <n v="110.36"/>
        <n v="112.25"/>
        <n v="116.59"/>
        <n v="118.25"/>
        <n v="117.25"/>
        <n v="119.07"/>
        <n v="119.5"/>
        <n v="115.7"/>
        <n v="115"/>
        <n v="113"/>
        <n v="109.88"/>
        <n v="108.12"/>
        <n v="109.5"/>
        <n v="112.75"/>
        <n v="114.04"/>
        <n v="113.5"/>
        <n v="112.85"/>
        <n v="109.39"/>
        <n v="109.34"/>
        <n v="111.27"/>
        <n v="110.62"/>
        <n v="109.8"/>
        <n v="109.33"/>
        <n v="114"/>
        <n v="114.08"/>
        <n v="115.74"/>
        <n v="118"/>
        <n v="118.09"/>
        <n v="119"/>
        <n v="116.68"/>
        <n v="117.63"/>
        <n v="117.51"/>
        <n v="116.81"/>
        <n v="119.76"/>
        <n v="121.09"/>
        <n v="120.77"/>
        <n v="122"/>
        <n v="123.57"/>
        <n v="123.63"/>
        <n v="123.41"/>
        <n v="123.33"/>
        <n v="124.5"/>
        <n v="126.5"/>
        <n v="128.5"/>
        <n v="129"/>
        <n v="127.3"/>
        <n v="126.7"/>
        <n v="125"/>
        <n v="120"/>
        <n v="120.22"/>
        <n v="119.16"/>
        <n v="117.5"/>
        <n v="115.75"/>
        <n v="116.75"/>
        <n v="118.56"/>
        <n v="118.5"/>
        <n v="119.45"/>
        <n v="119.83"/>
        <n v="121"/>
        <n v="118.75"/>
        <n v="117.75"/>
        <n v="117"/>
        <n v="116.5"/>
        <n v="114.96"/>
        <n v="114.66"/>
        <n v="115.31"/>
        <n v="116.12"/>
        <n v="118.2"/>
        <n v="116.27"/>
        <n v="113.54"/>
        <n v="112.5"/>
        <n v="114.22"/>
        <n v="113.35"/>
        <n v="110.25"/>
        <n v="107.99"/>
        <n v="112.52"/>
        <n v="114.75"/>
        <n v="116"/>
        <n v="116.23"/>
        <n v="111.25"/>
        <n v="107"/>
        <n v="106.35"/>
        <n v="106.25"/>
        <n v="104.51"/>
        <n v="106.75"/>
        <n v="108.02"/>
        <n v="108.15"/>
        <n v="107.67"/>
        <n v="111.75"/>
        <n v="114.59"/>
        <n v="116.25"/>
        <n v="114.5"/>
        <n v="110.2"/>
        <n v="104.86"/>
      </sharedItems>
    </cacheField>
    <cacheField name="net_change" numFmtId="0">
      <sharedItems containsSemiMixedTypes="0" containsString="0" containsNumber="1" minValue="-5.33" maxValue="4.34"/>
    </cacheField>
    <cacheField name="volume" numFmtId="0">
      <sharedItems containsSemiMixedTypes="0" containsString="0" containsNumber="1" containsInteger="1" minValue="0" maxValue="106"/>
    </cacheField>
    <cacheField name="open_interest" numFmtId="0">
      <sharedItems containsSemiMixedTypes="0" containsString="0" containsNumber="1" containsInteger="1" minValue="1149" maxValue="18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54">
  <r>
    <x v="0"/>
    <d v="2023-02-01T00:00:00"/>
    <n v="112.87"/>
    <n v="0"/>
    <n v="0"/>
    <x v="0"/>
    <n v="1.87"/>
    <n v="7"/>
    <n v="1149"/>
  </r>
  <r>
    <x v="0"/>
    <d v="2023-02-02T00:00:00"/>
    <n v="112"/>
    <n v="112"/>
    <n v="111"/>
    <x v="1"/>
    <n v="-1.37"/>
    <n v="14"/>
    <n v="1163"/>
  </r>
  <r>
    <x v="0"/>
    <d v="2023-02-03T00:00:00"/>
    <n v="111.5"/>
    <n v="111.5"/>
    <n v="109"/>
    <x v="2"/>
    <n v="-2.25"/>
    <n v="5"/>
    <n v="1168"/>
  </r>
  <r>
    <x v="0"/>
    <d v="2023-02-06T00:00:00"/>
    <n v="108.19"/>
    <n v="0"/>
    <n v="0"/>
    <x v="2"/>
    <n v="0"/>
    <n v="23"/>
    <n v="1191"/>
  </r>
  <r>
    <x v="0"/>
    <d v="2023-02-07T00:00:00"/>
    <n v="109.25"/>
    <n v="0"/>
    <n v="0"/>
    <x v="2"/>
    <n v="0"/>
    <n v="4"/>
    <n v="1158"/>
  </r>
  <r>
    <x v="0"/>
    <d v="2023-02-08T00:00:00"/>
    <n v="110.48"/>
    <n v="0"/>
    <n v="0"/>
    <x v="3"/>
    <n v="2.75"/>
    <n v="29"/>
    <n v="1187"/>
  </r>
  <r>
    <x v="0"/>
    <d v="2023-02-09T00:00:00"/>
    <n v="111.1"/>
    <n v="0"/>
    <n v="0"/>
    <x v="4"/>
    <n v="0.24"/>
    <n v="52"/>
    <n v="1215"/>
  </r>
  <r>
    <x v="0"/>
    <d v="2023-02-10T00:00:00"/>
    <n v="111"/>
    <n v="111"/>
    <n v="111"/>
    <x v="5"/>
    <n v="-1.24"/>
    <n v="5"/>
    <n v="1177"/>
  </r>
  <r>
    <x v="0"/>
    <d v="2023-02-13T00:00:00"/>
    <n v="109.25"/>
    <n v="109.25"/>
    <n v="109.25"/>
    <x v="2"/>
    <n v="-1.75"/>
    <n v="1"/>
    <n v="1174"/>
  </r>
  <r>
    <x v="0"/>
    <d v="2023-02-14T00:00:00"/>
    <n v="108"/>
    <n v="108"/>
    <n v="106"/>
    <x v="6"/>
    <n v="-1.25"/>
    <n v="3"/>
    <n v="1175"/>
  </r>
  <r>
    <x v="0"/>
    <d v="2023-02-15T00:00:00"/>
    <n v="106.23"/>
    <n v="0"/>
    <n v="0"/>
    <x v="7"/>
    <n v="-1.77"/>
    <n v="10"/>
    <n v="1175"/>
  </r>
  <r>
    <x v="0"/>
    <d v="2023-02-16T00:00:00"/>
    <n v="106.88"/>
    <n v="0"/>
    <n v="0"/>
    <x v="8"/>
    <n v="-2.2599999999999998"/>
    <n v="9"/>
    <n v="1173"/>
  </r>
  <r>
    <x v="0"/>
    <d v="2023-02-17T00:00:00"/>
    <n v="103.9"/>
    <n v="104.5"/>
    <n v="103.9"/>
    <x v="9"/>
    <n v="0.53"/>
    <n v="22"/>
    <n v="1186"/>
  </r>
  <r>
    <x v="0"/>
    <d v="2023-02-20T00:00:00"/>
    <n v="104.5"/>
    <n v="104.5"/>
    <n v="104.5"/>
    <x v="10"/>
    <n v="-0.15"/>
    <n v="4"/>
    <n v="1173"/>
  </r>
  <r>
    <x v="0"/>
    <d v="2023-02-21T00:00:00"/>
    <n v="0"/>
    <n v="0"/>
    <n v="0"/>
    <x v="10"/>
    <n v="0"/>
    <n v="0"/>
    <n v="1173"/>
  </r>
  <r>
    <x v="0"/>
    <d v="2023-02-22T00:00:00"/>
    <n v="104"/>
    <n v="104"/>
    <n v="104"/>
    <x v="11"/>
    <n v="-0.35"/>
    <n v="1"/>
    <n v="1173"/>
  </r>
  <r>
    <x v="0"/>
    <d v="2023-02-23T00:00:00"/>
    <n v="102"/>
    <n v="102"/>
    <n v="101"/>
    <x v="12"/>
    <n v="-3"/>
    <n v="56"/>
    <n v="1173"/>
  </r>
  <r>
    <x v="0"/>
    <d v="2023-02-24T00:00:00"/>
    <n v="101"/>
    <n v="101"/>
    <n v="100"/>
    <x v="13"/>
    <n v="-5.33"/>
    <n v="7"/>
    <n v="1174"/>
  </r>
  <r>
    <x v="0"/>
    <d v="2023-02-27T00:00:00"/>
    <n v="0"/>
    <n v="0"/>
    <n v="0"/>
    <x v="14"/>
    <n v="-0.5"/>
    <n v="0"/>
    <n v="1174"/>
  </r>
  <r>
    <x v="0"/>
    <d v="2023-02-28T00:00:00"/>
    <n v="96"/>
    <n v="96"/>
    <n v="96"/>
    <x v="15"/>
    <n v="0.76"/>
    <n v="5"/>
    <n v="1176"/>
  </r>
  <r>
    <x v="0"/>
    <d v="2023-03-01T00:00:00"/>
    <n v="98"/>
    <n v="98"/>
    <n v="98"/>
    <x v="16"/>
    <n v="2.0699999999999998"/>
    <n v="62"/>
    <n v="1177"/>
  </r>
  <r>
    <x v="0"/>
    <d v="2023-03-02T00:00:00"/>
    <n v="99.9"/>
    <n v="99.9"/>
    <n v="99.5"/>
    <x v="17"/>
    <n v="1.5"/>
    <n v="12"/>
    <n v="1184"/>
  </r>
  <r>
    <x v="0"/>
    <d v="2023-03-03T00:00:00"/>
    <n v="98.42"/>
    <n v="0"/>
    <n v="0"/>
    <x v="18"/>
    <n v="-1.08"/>
    <n v="6"/>
    <n v="1186"/>
  </r>
  <r>
    <x v="0"/>
    <d v="2023-03-06T00:00:00"/>
    <n v="95"/>
    <n v="95"/>
    <n v="95"/>
    <x v="19"/>
    <n v="-3.42"/>
    <n v="4"/>
    <n v="1187"/>
  </r>
  <r>
    <x v="0"/>
    <d v="2023-03-07T00:00:00"/>
    <n v="93.79"/>
    <n v="0"/>
    <n v="0"/>
    <x v="20"/>
    <n v="-1.21"/>
    <n v="1"/>
    <n v="1187"/>
  </r>
  <r>
    <x v="0"/>
    <d v="2023-03-08T00:00:00"/>
    <n v="94"/>
    <n v="94"/>
    <n v="94"/>
    <x v="21"/>
    <n v="0.21"/>
    <n v="16"/>
    <n v="1200"/>
  </r>
  <r>
    <x v="0"/>
    <d v="2023-03-09T00:00:00"/>
    <n v="94"/>
    <n v="0"/>
    <n v="0"/>
    <x v="22"/>
    <n v="-0.23"/>
    <n v="10"/>
    <n v="1200"/>
  </r>
  <r>
    <x v="0"/>
    <d v="2023-03-10T00:00:00"/>
    <n v="94.25"/>
    <n v="94.25"/>
    <n v="94.25"/>
    <x v="23"/>
    <n v="0.48"/>
    <n v="10"/>
    <n v="1210"/>
  </r>
  <r>
    <x v="0"/>
    <d v="2023-03-13T00:00:00"/>
    <n v="96"/>
    <n v="96"/>
    <n v="95.5"/>
    <x v="24"/>
    <n v="2.06"/>
    <n v="23"/>
    <n v="1208"/>
  </r>
  <r>
    <x v="0"/>
    <d v="2023-03-14T00:00:00"/>
    <n v="97.26"/>
    <n v="0"/>
    <n v="0"/>
    <x v="25"/>
    <n v="0.33"/>
    <n v="5"/>
    <n v="1208"/>
  </r>
  <r>
    <x v="0"/>
    <d v="2023-03-15T00:00:00"/>
    <n v="96"/>
    <n v="96"/>
    <n v="95.5"/>
    <x v="26"/>
    <n v="-1.39"/>
    <n v="55"/>
    <n v="1171"/>
  </r>
  <r>
    <x v="0"/>
    <d v="2023-03-16T00:00:00"/>
    <n v="95.25"/>
    <n v="0"/>
    <n v="0"/>
    <x v="26"/>
    <n v="0"/>
    <n v="3"/>
    <n v="1174"/>
  </r>
  <r>
    <x v="0"/>
    <d v="2023-03-17T00:00:00"/>
    <n v="95.25"/>
    <n v="95.25"/>
    <n v="95"/>
    <x v="19"/>
    <n v="-0.25"/>
    <n v="27"/>
    <n v="1177"/>
  </r>
  <r>
    <x v="0"/>
    <d v="2023-03-20T00:00:00"/>
    <n v="0"/>
    <n v="0"/>
    <n v="0"/>
    <x v="19"/>
    <n v="0"/>
    <n v="0"/>
    <n v="1158"/>
  </r>
  <r>
    <x v="0"/>
    <d v="2023-03-21T00:00:00"/>
    <n v="95"/>
    <n v="0"/>
    <n v="0"/>
    <x v="19"/>
    <n v="0"/>
    <n v="6"/>
    <n v="1164"/>
  </r>
  <r>
    <x v="0"/>
    <d v="2023-03-22T00:00:00"/>
    <n v="95.21"/>
    <n v="0"/>
    <n v="0"/>
    <x v="27"/>
    <n v="0.21"/>
    <n v="11"/>
    <n v="1164"/>
  </r>
  <r>
    <x v="0"/>
    <d v="2023-03-23T00:00:00"/>
    <n v="95.25"/>
    <n v="95.25"/>
    <n v="95.25"/>
    <x v="26"/>
    <n v="0.04"/>
    <n v="8"/>
    <n v="1172"/>
  </r>
  <r>
    <x v="0"/>
    <d v="2023-03-24T00:00:00"/>
    <n v="95.62"/>
    <n v="0"/>
    <n v="0"/>
    <x v="28"/>
    <n v="0.24"/>
    <n v="20"/>
    <n v="1170"/>
  </r>
  <r>
    <x v="0"/>
    <d v="2023-03-27T00:00:00"/>
    <n v="96.92"/>
    <n v="0"/>
    <n v="0"/>
    <x v="29"/>
    <n v="4.1500000000000004"/>
    <n v="27"/>
    <n v="1175"/>
  </r>
  <r>
    <x v="0"/>
    <d v="2023-03-28T00:00:00"/>
    <n v="101.25"/>
    <n v="101.25"/>
    <n v="101.25"/>
    <x v="30"/>
    <n v="1.61"/>
    <n v="21"/>
    <n v="1186"/>
  </r>
  <r>
    <x v="0"/>
    <d v="2023-03-29T00:00:00"/>
    <n v="101.25"/>
    <n v="101.5"/>
    <n v="101.25"/>
    <x v="31"/>
    <n v="0.25"/>
    <n v="15"/>
    <n v="1192"/>
  </r>
  <r>
    <x v="0"/>
    <d v="2023-03-30T00:00:00"/>
    <n v="103.6"/>
    <n v="105"/>
    <n v="102.5"/>
    <x v="32"/>
    <n v="1"/>
    <n v="20"/>
    <n v="1199"/>
  </r>
  <r>
    <x v="0"/>
    <d v="2023-03-31T00:00:00"/>
    <n v="101.91"/>
    <n v="0"/>
    <n v="0"/>
    <x v="32"/>
    <n v="0"/>
    <n v="44"/>
    <n v="1209"/>
  </r>
  <r>
    <x v="0"/>
    <d v="2023-04-03T00:00:00"/>
    <n v="106.1"/>
    <n v="107"/>
    <n v="106.1"/>
    <x v="33"/>
    <n v="2.93"/>
    <n v="67"/>
    <n v="1225"/>
  </r>
  <r>
    <x v="0"/>
    <d v="2023-04-04T00:00:00"/>
    <n v="103.14"/>
    <n v="0"/>
    <n v="0"/>
    <x v="34"/>
    <n v="-2.41"/>
    <n v="30"/>
    <n v="1235"/>
  </r>
  <r>
    <x v="0"/>
    <d v="2023-04-05T00:00:00"/>
    <n v="0"/>
    <n v="0"/>
    <n v="0"/>
    <x v="34"/>
    <n v="0"/>
    <n v="5"/>
    <n v="1235"/>
  </r>
  <r>
    <x v="0"/>
    <d v="2023-04-06T00:00:00"/>
    <n v="103"/>
    <n v="103"/>
    <n v="103"/>
    <x v="35"/>
    <n v="-0.02"/>
    <n v="12"/>
    <n v="1233"/>
  </r>
  <r>
    <x v="0"/>
    <d v="2023-04-11T00:00:00"/>
    <n v="0"/>
    <n v="0"/>
    <n v="0"/>
    <x v="35"/>
    <n v="0"/>
    <n v="0"/>
    <n v="1233"/>
  </r>
  <r>
    <x v="0"/>
    <d v="2023-04-12T00:00:00"/>
    <n v="103.64"/>
    <n v="0"/>
    <n v="0"/>
    <x v="36"/>
    <n v="1.17"/>
    <n v="5"/>
    <n v="1233"/>
  </r>
  <r>
    <x v="0"/>
    <d v="2023-04-13T00:00:00"/>
    <n v="103.5"/>
    <n v="103.5"/>
    <n v="103.5"/>
    <x v="37"/>
    <n v="-0.67"/>
    <n v="2"/>
    <n v="1235"/>
  </r>
  <r>
    <x v="0"/>
    <d v="2023-04-14T00:00:00"/>
    <n v="103.5"/>
    <n v="0"/>
    <n v="0"/>
    <x v="38"/>
    <n v="-0.95"/>
    <n v="22"/>
    <n v="1256"/>
  </r>
  <r>
    <x v="0"/>
    <d v="2023-04-17T00:00:00"/>
    <n v="103.5"/>
    <n v="103.5"/>
    <n v="103.5"/>
    <x v="39"/>
    <n v="0.94"/>
    <n v="6"/>
    <n v="1262"/>
  </r>
  <r>
    <x v="0"/>
    <d v="2023-04-18T00:00:00"/>
    <n v="102"/>
    <n v="102"/>
    <n v="102"/>
    <x v="40"/>
    <n v="-1.89"/>
    <n v="9"/>
    <n v="1269"/>
  </r>
  <r>
    <x v="0"/>
    <d v="2023-04-19T00:00:00"/>
    <n v="100.52"/>
    <n v="0"/>
    <n v="0"/>
    <x v="41"/>
    <n v="-0.05"/>
    <n v="24"/>
    <n v="1256"/>
  </r>
  <r>
    <x v="0"/>
    <d v="2023-04-20T00:00:00"/>
    <n v="0"/>
    <n v="0"/>
    <n v="0"/>
    <x v="41"/>
    <n v="0"/>
    <n v="0"/>
    <n v="1256"/>
  </r>
  <r>
    <x v="0"/>
    <d v="2023-04-21T00:00:00"/>
    <n v="0"/>
    <n v="0"/>
    <n v="0"/>
    <x v="41"/>
    <n v="0"/>
    <n v="0"/>
    <n v="1256"/>
  </r>
  <r>
    <x v="0"/>
    <d v="2023-04-24T00:00:00"/>
    <n v="101.25"/>
    <n v="101.25"/>
    <n v="101.25"/>
    <x v="42"/>
    <n v="-0.4"/>
    <n v="2"/>
    <n v="1257"/>
  </r>
  <r>
    <x v="0"/>
    <d v="2023-04-26T00:00:00"/>
    <n v="0"/>
    <n v="0"/>
    <n v="0"/>
    <x v="42"/>
    <n v="0"/>
    <n v="0"/>
    <n v="1257"/>
  </r>
  <r>
    <x v="0"/>
    <d v="2023-04-27T00:00:00"/>
    <n v="102.08"/>
    <n v="0"/>
    <n v="0"/>
    <x v="43"/>
    <n v="0.93"/>
    <n v="7"/>
    <n v="1262"/>
  </r>
  <r>
    <x v="0"/>
    <d v="2023-04-28T00:00:00"/>
    <n v="0"/>
    <n v="0"/>
    <n v="0"/>
    <x v="35"/>
    <n v="0.92"/>
    <n v="0"/>
    <n v="1262"/>
  </r>
  <r>
    <x v="0"/>
    <d v="2023-05-01T00:00:00"/>
    <n v="0"/>
    <n v="0"/>
    <n v="0"/>
    <x v="44"/>
    <n v="2.5"/>
    <n v="0"/>
    <n v="1262"/>
  </r>
  <r>
    <x v="0"/>
    <d v="2023-05-02T00:00:00"/>
    <n v="108.09"/>
    <n v="0"/>
    <n v="0"/>
    <x v="45"/>
    <n v="2.59"/>
    <n v="5"/>
    <n v="1266"/>
  </r>
  <r>
    <x v="0"/>
    <d v="2023-05-03T00:00:00"/>
    <n v="110"/>
    <n v="110"/>
    <n v="110"/>
    <x v="46"/>
    <n v="1.91"/>
    <n v="30"/>
    <n v="1258"/>
  </r>
  <r>
    <x v="0"/>
    <d v="2023-05-04T00:00:00"/>
    <n v="110.68"/>
    <n v="0"/>
    <n v="0"/>
    <x v="47"/>
    <n v="0.68"/>
    <n v="2"/>
    <n v="1260"/>
  </r>
  <r>
    <x v="0"/>
    <d v="2023-05-05T00:00:00"/>
    <n v="0"/>
    <n v="0"/>
    <n v="0"/>
    <x v="47"/>
    <n v="0"/>
    <n v="0"/>
    <n v="1260"/>
  </r>
  <r>
    <x v="0"/>
    <d v="2023-05-08T00:00:00"/>
    <n v="111.05"/>
    <n v="0"/>
    <n v="0"/>
    <x v="48"/>
    <n v="-1.23"/>
    <n v="7"/>
    <n v="1262"/>
  </r>
  <r>
    <x v="0"/>
    <d v="2023-05-09T00:00:00"/>
    <n v="0"/>
    <n v="0"/>
    <n v="0"/>
    <x v="48"/>
    <n v="0"/>
    <n v="0"/>
    <n v="1262"/>
  </r>
  <r>
    <x v="0"/>
    <d v="2023-05-10T00:00:00"/>
    <n v="0"/>
    <n v="0"/>
    <n v="0"/>
    <x v="48"/>
    <n v="0"/>
    <n v="0"/>
    <n v="1262"/>
  </r>
  <r>
    <x v="0"/>
    <d v="2023-05-11T00:00:00"/>
    <n v="106.74"/>
    <n v="0"/>
    <n v="0"/>
    <x v="49"/>
    <n v="-2.99"/>
    <n v="4"/>
    <n v="1262"/>
  </r>
  <r>
    <x v="0"/>
    <d v="2023-05-12T00:00:00"/>
    <n v="106.53"/>
    <n v="0"/>
    <n v="0"/>
    <x v="50"/>
    <n v="1.04"/>
    <n v="3"/>
    <n v="1261"/>
  </r>
  <r>
    <x v="0"/>
    <d v="2023-05-15T00:00:00"/>
    <n v="109"/>
    <n v="109"/>
    <n v="109"/>
    <x v="51"/>
    <n v="1.5"/>
    <n v="1"/>
    <n v="1261"/>
  </r>
  <r>
    <x v="0"/>
    <d v="2023-05-16T00:00:00"/>
    <n v="109"/>
    <n v="0"/>
    <n v="0"/>
    <x v="51"/>
    <n v="0"/>
    <n v="10"/>
    <n v="1266"/>
  </r>
  <r>
    <x v="0"/>
    <d v="2023-05-17T00:00:00"/>
    <n v="109.1"/>
    <n v="0"/>
    <n v="0"/>
    <x v="52"/>
    <n v="0.1"/>
    <n v="12"/>
    <n v="1273"/>
  </r>
  <r>
    <x v="0"/>
    <d v="2023-05-18T00:00:00"/>
    <n v="108.5"/>
    <n v="108.5"/>
    <n v="108.5"/>
    <x v="53"/>
    <n v="-0.6"/>
    <n v="3"/>
    <n v="1270"/>
  </r>
  <r>
    <x v="0"/>
    <d v="2023-05-19T00:00:00"/>
    <n v="111"/>
    <n v="111"/>
    <n v="111"/>
    <x v="54"/>
    <n v="-0.01"/>
    <n v="12"/>
    <n v="1270"/>
  </r>
  <r>
    <x v="0"/>
    <d v="2023-05-22T00:00:00"/>
    <n v="108.56"/>
    <n v="109.25"/>
    <n v="108.5"/>
    <x v="52"/>
    <n v="0.61"/>
    <n v="24"/>
    <n v="1272"/>
  </r>
  <r>
    <x v="0"/>
    <d v="2023-05-23T00:00:00"/>
    <n v="108.76"/>
    <n v="0"/>
    <n v="0"/>
    <x v="55"/>
    <n v="-0.35"/>
    <n v="19"/>
    <n v="1290"/>
  </r>
  <r>
    <x v="0"/>
    <d v="2023-05-24T00:00:00"/>
    <n v="109"/>
    <n v="109"/>
    <n v="108"/>
    <x v="50"/>
    <n v="-1.25"/>
    <n v="21"/>
    <n v="1305"/>
  </r>
  <r>
    <x v="0"/>
    <d v="2023-05-25T00:00:00"/>
    <n v="109.21"/>
    <n v="0"/>
    <n v="0"/>
    <x v="56"/>
    <n v="1.49"/>
    <n v="6"/>
    <n v="1308"/>
  </r>
  <r>
    <x v="0"/>
    <d v="2023-05-26T00:00:00"/>
    <n v="108.9"/>
    <n v="108.9"/>
    <n v="108.9"/>
    <x v="57"/>
    <n v="-0.09"/>
    <n v="10"/>
    <n v="1316"/>
  </r>
  <r>
    <x v="0"/>
    <d v="2023-05-29T00:00:00"/>
    <n v="0"/>
    <n v="0"/>
    <n v="0"/>
    <x v="57"/>
    <n v="0"/>
    <n v="0"/>
    <n v="1316"/>
  </r>
  <r>
    <x v="0"/>
    <d v="2023-05-30T00:00:00"/>
    <n v="110.5"/>
    <n v="110.5"/>
    <n v="110"/>
    <x v="58"/>
    <n v="1.6"/>
    <n v="3"/>
    <n v="1318"/>
  </r>
  <r>
    <x v="0"/>
    <d v="2023-05-31T00:00:00"/>
    <n v="112.5"/>
    <n v="112.5"/>
    <n v="112.5"/>
    <x v="3"/>
    <n v="1.5"/>
    <n v="1"/>
    <n v="1318"/>
  </r>
  <r>
    <x v="0"/>
    <d v="2023-06-01T00:00:00"/>
    <n v="0"/>
    <n v="0"/>
    <n v="0"/>
    <x v="3"/>
    <n v="0"/>
    <n v="0"/>
    <n v="1318"/>
  </r>
  <r>
    <x v="0"/>
    <d v="2023-06-02T00:00:00"/>
    <n v="0"/>
    <n v="0"/>
    <n v="0"/>
    <x v="3"/>
    <n v="0"/>
    <n v="0"/>
    <n v="1318"/>
  </r>
  <r>
    <x v="0"/>
    <d v="2023-06-05T00:00:00"/>
    <n v="0"/>
    <n v="0"/>
    <n v="0"/>
    <x v="3"/>
    <n v="0"/>
    <n v="0"/>
    <n v="1318"/>
  </r>
  <r>
    <x v="0"/>
    <d v="2023-06-06T00:00:00"/>
    <n v="108.5"/>
    <n v="110"/>
    <n v="108.5"/>
    <x v="46"/>
    <n v="-2"/>
    <n v="15"/>
    <n v="1324"/>
  </r>
  <r>
    <x v="0"/>
    <d v="2023-06-07T00:00:00"/>
    <n v="108.74"/>
    <n v="0"/>
    <n v="0"/>
    <x v="59"/>
    <n v="-0.72"/>
    <n v="14"/>
    <n v="1329"/>
  </r>
  <r>
    <x v="0"/>
    <d v="2023-06-08T00:00:00"/>
    <n v="108.92"/>
    <n v="0"/>
    <n v="0"/>
    <x v="60"/>
    <n v="-0.36"/>
    <n v="3"/>
    <n v="1326"/>
  </r>
  <r>
    <x v="0"/>
    <d v="2023-06-09T00:00:00"/>
    <n v="0"/>
    <n v="0"/>
    <n v="0"/>
    <x v="60"/>
    <n v="0"/>
    <n v="0"/>
    <n v="1326"/>
  </r>
  <r>
    <x v="0"/>
    <d v="2023-06-13T00:00:00"/>
    <n v="0"/>
    <n v="0"/>
    <n v="0"/>
    <x v="60"/>
    <n v="0"/>
    <n v="0"/>
    <n v="1326"/>
  </r>
  <r>
    <x v="0"/>
    <d v="2023-06-14T00:00:00"/>
    <n v="0"/>
    <n v="0"/>
    <n v="0"/>
    <x v="51"/>
    <n v="0.08"/>
    <n v="0"/>
    <n v="1326"/>
  </r>
  <r>
    <x v="0"/>
    <d v="2023-06-15T00:00:00"/>
    <n v="109.5"/>
    <n v="109.5"/>
    <n v="109.5"/>
    <x v="51"/>
    <n v="0"/>
    <n v="10"/>
    <n v="1333"/>
  </r>
  <r>
    <x v="0"/>
    <d v="2023-06-16T00:00:00"/>
    <n v="109.5"/>
    <n v="110.5"/>
    <n v="109.5"/>
    <x v="58"/>
    <n v="1.5"/>
    <n v="2"/>
    <n v="1332"/>
  </r>
  <r>
    <x v="0"/>
    <d v="2023-06-19T00:00:00"/>
    <n v="111"/>
    <n v="111"/>
    <n v="111"/>
    <x v="61"/>
    <n v="0.16"/>
    <n v="19"/>
    <n v="1336"/>
  </r>
  <r>
    <x v="0"/>
    <d v="2023-06-20T00:00:00"/>
    <n v="110"/>
    <n v="110"/>
    <n v="109"/>
    <x v="53"/>
    <n v="-2.16"/>
    <n v="45"/>
    <n v="1340"/>
  </r>
  <r>
    <x v="0"/>
    <d v="2023-06-21T00:00:00"/>
    <n v="107.5"/>
    <n v="107.5"/>
    <n v="107.5"/>
    <x v="50"/>
    <n v="-1"/>
    <n v="4"/>
    <n v="1342"/>
  </r>
  <r>
    <x v="0"/>
    <d v="2023-06-22T00:00:00"/>
    <n v="108.25"/>
    <n v="108.25"/>
    <n v="108"/>
    <x v="62"/>
    <n v="0.14000000000000001"/>
    <n v="38"/>
    <n v="1356"/>
  </r>
  <r>
    <x v="0"/>
    <d v="2023-06-23T00:00:00"/>
    <n v="109"/>
    <n v="109.25"/>
    <n v="109"/>
    <x v="63"/>
    <n v="1.42"/>
    <n v="52"/>
    <n v="1365"/>
  </r>
  <r>
    <x v="0"/>
    <d v="2023-06-26T00:00:00"/>
    <n v="108.8"/>
    <n v="108.8"/>
    <n v="108.8"/>
    <x v="64"/>
    <n v="-0.52"/>
    <n v="13"/>
    <n v="1356"/>
  </r>
  <r>
    <x v="0"/>
    <d v="2023-06-27T00:00:00"/>
    <n v="109"/>
    <n v="110.5"/>
    <n v="109"/>
    <x v="65"/>
    <n v="1.82"/>
    <n v="11"/>
    <n v="1355"/>
  </r>
  <r>
    <x v="0"/>
    <d v="2023-06-28T00:00:00"/>
    <n v="111"/>
    <n v="112"/>
    <n v="111"/>
    <x v="66"/>
    <n v="1.89"/>
    <n v="5"/>
    <n v="1356"/>
  </r>
  <r>
    <x v="0"/>
    <d v="2023-06-29T00:00:00"/>
    <n v="114.25"/>
    <n v="120"/>
    <n v="114.25"/>
    <x v="67"/>
    <n v="4.34"/>
    <n v="42"/>
    <n v="1369"/>
  </r>
  <r>
    <x v="0"/>
    <d v="2023-06-30T00:00:00"/>
    <n v="118"/>
    <n v="118.25"/>
    <n v="118"/>
    <x v="68"/>
    <n v="1.66"/>
    <n v="18"/>
    <n v="1367"/>
  </r>
  <r>
    <x v="0"/>
    <d v="2023-07-03T00:00:00"/>
    <n v="118.5"/>
    <n v="119"/>
    <n v="118.25"/>
    <x v="68"/>
    <n v="0"/>
    <n v="5"/>
    <n v="1369"/>
  </r>
  <r>
    <x v="0"/>
    <d v="2023-07-04T00:00:00"/>
    <n v="117.3"/>
    <n v="117.3"/>
    <n v="117.25"/>
    <x v="69"/>
    <n v="-1"/>
    <n v="3"/>
    <n v="1369"/>
  </r>
  <r>
    <x v="0"/>
    <d v="2023-07-05T00:00:00"/>
    <n v="117.25"/>
    <n v="119.25"/>
    <n v="117.25"/>
    <x v="70"/>
    <n v="1.82"/>
    <n v="23"/>
    <n v="1380"/>
  </r>
  <r>
    <x v="0"/>
    <d v="2023-07-06T00:00:00"/>
    <n v="120"/>
    <n v="121"/>
    <n v="119.5"/>
    <x v="71"/>
    <n v="0.43"/>
    <n v="13"/>
    <n v="1385"/>
  </r>
  <r>
    <x v="0"/>
    <d v="2023-07-07T00:00:00"/>
    <n v="0"/>
    <n v="0"/>
    <n v="0"/>
    <x v="71"/>
    <n v="0"/>
    <n v="0"/>
    <n v="1385"/>
  </r>
  <r>
    <x v="0"/>
    <d v="2023-07-10T00:00:00"/>
    <n v="116"/>
    <n v="116"/>
    <n v="116"/>
    <x v="72"/>
    <n v="-3.8"/>
    <n v="1"/>
    <n v="1385"/>
  </r>
  <r>
    <x v="0"/>
    <d v="2023-07-11T00:00:00"/>
    <n v="116.5"/>
    <n v="116.5"/>
    <n v="115"/>
    <x v="73"/>
    <n v="-0.7"/>
    <n v="35"/>
    <n v="1394"/>
  </r>
  <r>
    <x v="0"/>
    <d v="2023-07-12T00:00:00"/>
    <n v="113.25"/>
    <n v="113.25"/>
    <n v="113"/>
    <x v="74"/>
    <n v="-2"/>
    <n v="80"/>
    <n v="1403"/>
  </r>
  <r>
    <x v="0"/>
    <d v="2023-07-13T00:00:00"/>
    <n v="110"/>
    <n v="110.75"/>
    <n v="109"/>
    <x v="75"/>
    <n v="-3.12"/>
    <n v="26"/>
    <n v="1420"/>
  </r>
  <r>
    <x v="0"/>
    <d v="2023-07-14T00:00:00"/>
    <n v="109.88"/>
    <n v="0"/>
    <n v="0"/>
    <x v="76"/>
    <n v="-1.76"/>
    <n v="6"/>
    <n v="1426"/>
  </r>
  <r>
    <x v="0"/>
    <d v="2023-07-17T00:00:00"/>
    <n v="108.24"/>
    <n v="0"/>
    <n v="0"/>
    <x v="77"/>
    <n v="1.38"/>
    <n v="27"/>
    <n v="1436"/>
  </r>
  <r>
    <x v="0"/>
    <d v="2023-07-18T00:00:00"/>
    <n v="112.7"/>
    <n v="113"/>
    <n v="112.7"/>
    <x v="74"/>
    <n v="3.5"/>
    <n v="36"/>
    <n v="1453"/>
  </r>
  <r>
    <x v="0"/>
    <d v="2023-07-19T00:00:00"/>
    <n v="113.75"/>
    <n v="113.99"/>
    <n v="112.25"/>
    <x v="78"/>
    <n v="-0.25"/>
    <n v="11"/>
    <n v="1416"/>
  </r>
  <r>
    <x v="0"/>
    <d v="2023-07-20T00:00:00"/>
    <n v="113"/>
    <n v="114.75"/>
    <n v="113"/>
    <x v="79"/>
    <n v="1.29"/>
    <n v="21"/>
    <n v="1425"/>
  </r>
  <r>
    <x v="0"/>
    <d v="2023-07-21T00:00:00"/>
    <n v="113.5"/>
    <n v="113.5"/>
    <n v="113.5"/>
    <x v="80"/>
    <n v="-0.54"/>
    <n v="10"/>
    <n v="1427"/>
  </r>
  <r>
    <x v="0"/>
    <d v="2023-07-24T00:00:00"/>
    <n v="112.75"/>
    <n v="112.85"/>
    <n v="112.75"/>
    <x v="81"/>
    <n v="-0.65"/>
    <n v="68"/>
    <n v="1412"/>
  </r>
  <r>
    <x v="0"/>
    <d v="2023-07-25T00:00:00"/>
    <n v="0"/>
    <n v="0"/>
    <n v="0"/>
    <x v="81"/>
    <n v="0"/>
    <n v="0"/>
    <n v="1412"/>
  </r>
  <r>
    <x v="0"/>
    <d v="2023-07-26T00:00:00"/>
    <n v="109.95"/>
    <n v="0"/>
    <n v="0"/>
    <x v="82"/>
    <n v="-3.46"/>
    <n v="9"/>
    <n v="1412"/>
  </r>
  <r>
    <x v="0"/>
    <d v="2023-07-27T00:00:00"/>
    <n v="0"/>
    <n v="0"/>
    <n v="0"/>
    <x v="83"/>
    <n v="-0.05"/>
    <n v="0"/>
    <n v="1412"/>
  </r>
  <r>
    <x v="0"/>
    <d v="2023-07-28T00:00:00"/>
    <n v="112"/>
    <n v="112"/>
    <n v="111.5"/>
    <x v="1"/>
    <n v="2.16"/>
    <n v="9"/>
    <n v="1412"/>
  </r>
  <r>
    <x v="0"/>
    <d v="2023-07-31T00:00:00"/>
    <n v="0"/>
    <n v="0"/>
    <n v="0"/>
    <x v="84"/>
    <n v="-0.23"/>
    <n v="0"/>
    <n v="1412"/>
  </r>
  <r>
    <x v="0"/>
    <d v="2023-08-01T00:00:00"/>
    <n v="111"/>
    <n v="111"/>
    <n v="110"/>
    <x v="46"/>
    <n v="-1.27"/>
    <n v="5"/>
    <n v="1416"/>
  </r>
  <r>
    <x v="0"/>
    <d v="2023-08-02T00:00:00"/>
    <n v="110.5"/>
    <n v="111"/>
    <n v="110.25"/>
    <x v="5"/>
    <n v="1"/>
    <n v="32"/>
    <n v="1418"/>
  </r>
  <r>
    <x v="0"/>
    <d v="2023-08-03T00:00:00"/>
    <n v="111"/>
    <n v="111"/>
    <n v="111"/>
    <x v="58"/>
    <n v="-0.5"/>
    <n v="5"/>
    <n v="1421"/>
  </r>
  <r>
    <x v="0"/>
    <d v="2023-08-04T00:00:00"/>
    <n v="110.5"/>
    <n v="110.62"/>
    <n v="110.5"/>
    <x v="85"/>
    <n v="0.12"/>
    <n v="13"/>
    <n v="1423"/>
  </r>
  <r>
    <x v="0"/>
    <d v="2023-08-07T00:00:00"/>
    <n v="0"/>
    <n v="0"/>
    <n v="0"/>
    <x v="85"/>
    <n v="0"/>
    <n v="0"/>
    <n v="1423"/>
  </r>
  <r>
    <x v="0"/>
    <d v="2023-08-08T00:00:00"/>
    <n v="110"/>
    <n v="110"/>
    <n v="110"/>
    <x v="86"/>
    <n v="-0.82"/>
    <n v="5"/>
    <n v="1418"/>
  </r>
  <r>
    <x v="0"/>
    <d v="2023-08-09T00:00:00"/>
    <n v="108.61"/>
    <n v="0"/>
    <n v="0"/>
    <x v="87"/>
    <n v="-0.47"/>
    <n v="16"/>
    <n v="1418"/>
  </r>
  <r>
    <x v="0"/>
    <d v="2023-08-10T00:00:00"/>
    <n v="110.33"/>
    <n v="0"/>
    <n v="0"/>
    <x v="85"/>
    <n v="1.29"/>
    <n v="7"/>
    <n v="1413"/>
  </r>
  <r>
    <x v="0"/>
    <d v="2023-08-11T00:00:00"/>
    <n v="111.46"/>
    <n v="0"/>
    <n v="0"/>
    <x v="1"/>
    <n v="0.88"/>
    <n v="2"/>
    <n v="1411"/>
  </r>
  <r>
    <x v="0"/>
    <d v="2023-08-14T00:00:00"/>
    <n v="112"/>
    <n v="112"/>
    <n v="112"/>
    <x v="3"/>
    <n v="0.5"/>
    <n v="1"/>
    <n v="1411"/>
  </r>
  <r>
    <x v="0"/>
    <d v="2023-08-15T00:00:00"/>
    <n v="113.5"/>
    <n v="114"/>
    <n v="113.5"/>
    <x v="88"/>
    <n v="2"/>
    <n v="2"/>
    <n v="1411"/>
  </r>
  <r>
    <x v="0"/>
    <d v="2023-08-16T00:00:00"/>
    <n v="114.87"/>
    <n v="0"/>
    <n v="0"/>
    <x v="89"/>
    <n v="0.08"/>
    <n v="27"/>
    <n v="1412"/>
  </r>
  <r>
    <x v="0"/>
    <d v="2023-08-17T00:00:00"/>
    <n v="114.75"/>
    <n v="116"/>
    <n v="114.75"/>
    <x v="90"/>
    <n v="1.66"/>
    <n v="22"/>
    <n v="1408"/>
  </r>
  <r>
    <x v="0"/>
    <d v="2023-08-18T00:00:00"/>
    <n v="117.5"/>
    <n v="118"/>
    <n v="117.5"/>
    <x v="91"/>
    <n v="2.2599999999999998"/>
    <n v="3"/>
    <n v="1406"/>
  </r>
  <r>
    <x v="0"/>
    <d v="2023-08-21T00:00:00"/>
    <n v="0"/>
    <n v="0"/>
    <n v="0"/>
    <x v="91"/>
    <n v="0"/>
    <n v="0"/>
    <n v="1406"/>
  </r>
  <r>
    <x v="0"/>
    <d v="2023-08-22T00:00:00"/>
    <n v="0"/>
    <n v="0"/>
    <n v="0"/>
    <x v="91"/>
    <n v="0"/>
    <n v="0"/>
    <n v="1406"/>
  </r>
  <r>
    <x v="0"/>
    <d v="2023-08-23T00:00:00"/>
    <n v="118"/>
    <n v="0"/>
    <n v="0"/>
    <x v="92"/>
    <n v="0.09"/>
    <n v="7"/>
    <n v="1410"/>
  </r>
  <r>
    <x v="0"/>
    <d v="2023-08-24T00:00:00"/>
    <n v="118.25"/>
    <n v="118.25"/>
    <n v="118.25"/>
    <x v="68"/>
    <n v="0.16"/>
    <n v="32"/>
    <n v="1450"/>
  </r>
  <r>
    <x v="0"/>
    <d v="2023-08-25T00:00:00"/>
    <n v="118"/>
    <n v="119"/>
    <n v="118"/>
    <x v="93"/>
    <n v="0.75"/>
    <n v="18"/>
    <n v="1453"/>
  </r>
  <r>
    <x v="0"/>
    <d v="2023-08-28T00:00:00"/>
    <n v="118.53"/>
    <n v="0"/>
    <n v="0"/>
    <x v="91"/>
    <n v="-1"/>
    <n v="12"/>
    <n v="1465"/>
  </r>
  <r>
    <x v="0"/>
    <d v="2023-08-29T00:00:00"/>
    <n v="117"/>
    <n v="117"/>
    <n v="116.9"/>
    <x v="94"/>
    <n v="-1.32"/>
    <n v="15"/>
    <n v="1468"/>
  </r>
  <r>
    <x v="0"/>
    <d v="2023-08-30T00:00:00"/>
    <n v="117.76"/>
    <n v="0"/>
    <n v="0"/>
    <x v="95"/>
    <n v="0.95"/>
    <n v="26"/>
    <n v="1485"/>
  </r>
  <r>
    <x v="0"/>
    <d v="2023-08-31T00:00:00"/>
    <n v="119.5"/>
    <n v="119.5"/>
    <n v="119.5"/>
    <x v="96"/>
    <n v="-0.12"/>
    <n v="6"/>
    <n v="1487"/>
  </r>
  <r>
    <x v="0"/>
    <d v="2023-09-01T00:00:00"/>
    <n v="116.81"/>
    <n v="0"/>
    <n v="0"/>
    <x v="97"/>
    <n v="-0.7"/>
    <n v="2"/>
    <n v="1489"/>
  </r>
  <r>
    <x v="0"/>
    <d v="2023-09-04T00:00:00"/>
    <n v="115.4"/>
    <n v="0"/>
    <n v="0"/>
    <x v="97"/>
    <n v="0"/>
    <n v="3"/>
    <n v="1491"/>
  </r>
  <r>
    <x v="0"/>
    <d v="2023-09-05T00:00:00"/>
    <n v="0"/>
    <n v="0"/>
    <n v="0"/>
    <x v="97"/>
    <n v="0"/>
    <n v="0"/>
    <n v="1491"/>
  </r>
  <r>
    <x v="0"/>
    <d v="2023-09-06T00:00:00"/>
    <n v="119"/>
    <n v="119.5"/>
    <n v="119"/>
    <x v="98"/>
    <n v="2.95"/>
    <n v="7"/>
    <n v="1494"/>
  </r>
  <r>
    <x v="0"/>
    <d v="2023-09-07T00:00:00"/>
    <n v="120.92"/>
    <n v="0"/>
    <n v="0"/>
    <x v="99"/>
    <n v="1.33"/>
    <n v="13"/>
    <n v="1492"/>
  </r>
  <r>
    <x v="0"/>
    <d v="2023-09-08T00:00:00"/>
    <n v="0"/>
    <n v="0"/>
    <n v="0"/>
    <x v="99"/>
    <n v="0"/>
    <n v="0"/>
    <n v="1492"/>
  </r>
  <r>
    <x v="0"/>
    <d v="2023-09-11T00:00:00"/>
    <n v="120.07"/>
    <n v="0"/>
    <n v="0"/>
    <x v="100"/>
    <n v="-0.32"/>
    <n v="1"/>
    <n v="1493"/>
  </r>
  <r>
    <x v="0"/>
    <d v="2023-09-12T00:00:00"/>
    <n v="120.77"/>
    <n v="120.77"/>
    <n v="120.77"/>
    <x v="101"/>
    <n v="1.23"/>
    <n v="5"/>
    <n v="1498"/>
  </r>
  <r>
    <x v="0"/>
    <d v="2023-09-13T00:00:00"/>
    <n v="123.5"/>
    <n v="123.5"/>
    <n v="123.5"/>
    <x v="102"/>
    <n v="1.57"/>
    <n v="5"/>
    <n v="1496"/>
  </r>
  <r>
    <x v="0"/>
    <d v="2023-09-14T00:00:00"/>
    <n v="124.5"/>
    <n v="124.5"/>
    <n v="124.5"/>
    <x v="103"/>
    <n v="0.06"/>
    <n v="22"/>
    <n v="1491"/>
  </r>
  <r>
    <x v="0"/>
    <d v="2023-09-15T00:00:00"/>
    <n v="122.49"/>
    <n v="0"/>
    <n v="0"/>
    <x v="104"/>
    <n v="-0.22"/>
    <n v="4"/>
    <n v="1493"/>
  </r>
  <r>
    <x v="0"/>
    <d v="2023-09-18T00:00:00"/>
    <n v="121.78"/>
    <n v="0"/>
    <n v="0"/>
    <x v="105"/>
    <n v="-0.08"/>
    <n v="11"/>
    <n v="1495"/>
  </r>
  <r>
    <x v="0"/>
    <d v="2023-09-19T00:00:00"/>
    <n v="124"/>
    <n v="124"/>
    <n v="124"/>
    <x v="106"/>
    <n v="1.17"/>
    <n v="5"/>
    <n v="1481"/>
  </r>
  <r>
    <x v="0"/>
    <d v="2023-09-20T00:00:00"/>
    <n v="126.5"/>
    <n v="126.5"/>
    <n v="126.5"/>
    <x v="107"/>
    <n v="2"/>
    <n v="6"/>
    <n v="1486"/>
  </r>
  <r>
    <x v="0"/>
    <d v="2023-09-21T00:00:00"/>
    <n v="127"/>
    <n v="128.5"/>
    <n v="127"/>
    <x v="108"/>
    <n v="2"/>
    <n v="26"/>
    <n v="1498"/>
  </r>
  <r>
    <x v="0"/>
    <d v="2023-09-22T00:00:00"/>
    <n v="129"/>
    <n v="129"/>
    <n v="129"/>
    <x v="109"/>
    <n v="0.5"/>
    <n v="1"/>
    <n v="1497"/>
  </r>
  <r>
    <x v="0"/>
    <d v="2023-09-25T00:00:00"/>
    <n v="127"/>
    <n v="127.25"/>
    <n v="127"/>
    <x v="110"/>
    <n v="-1.7"/>
    <n v="9"/>
    <n v="1499"/>
  </r>
  <r>
    <x v="0"/>
    <d v="2023-09-26T00:00:00"/>
    <n v="126"/>
    <n v="126.75"/>
    <n v="126"/>
    <x v="111"/>
    <n v="-0.6"/>
    <n v="2"/>
    <n v="1499"/>
  </r>
  <r>
    <x v="0"/>
    <d v="2023-09-27T00:00:00"/>
    <n v="125"/>
    <n v="125"/>
    <n v="125"/>
    <x v="112"/>
    <n v="-1.7"/>
    <n v="8"/>
    <n v="1500"/>
  </r>
  <r>
    <x v="0"/>
    <d v="2023-09-28T00:00:00"/>
    <n v="124.5"/>
    <n v="125"/>
    <n v="124.5"/>
    <x v="112"/>
    <n v="0"/>
    <n v="5"/>
    <n v="1501"/>
  </r>
  <r>
    <x v="0"/>
    <d v="2023-09-29T00:00:00"/>
    <n v="127"/>
    <n v="127"/>
    <n v="125"/>
    <x v="112"/>
    <n v="0"/>
    <n v="3"/>
    <n v="1501"/>
  </r>
  <r>
    <x v="0"/>
    <d v="2023-10-02T00:00:00"/>
    <n v="122"/>
    <n v="122"/>
    <n v="122"/>
    <x v="101"/>
    <n v="-3"/>
    <n v="1"/>
    <n v="1501"/>
  </r>
  <r>
    <x v="0"/>
    <d v="2023-10-03T00:00:00"/>
    <n v="119.5"/>
    <n v="120"/>
    <n v="118.5"/>
    <x v="113"/>
    <n v="-2"/>
    <n v="35"/>
    <n v="1499"/>
  </r>
  <r>
    <x v="0"/>
    <d v="2023-10-04T00:00:00"/>
    <n v="121"/>
    <n v="121"/>
    <n v="120.8"/>
    <x v="114"/>
    <n v="0.22"/>
    <n v="19"/>
    <n v="1515"/>
  </r>
  <r>
    <x v="0"/>
    <d v="2023-10-05T00:00:00"/>
    <n v="120"/>
    <n v="120"/>
    <n v="120"/>
    <x v="114"/>
    <n v="0"/>
    <n v="8"/>
    <n v="1521"/>
  </r>
  <r>
    <x v="0"/>
    <d v="2023-10-06T00:00:00"/>
    <n v="119.5"/>
    <n v="119.5"/>
    <n v="119.25"/>
    <x v="115"/>
    <n v="-1.06"/>
    <n v="28"/>
    <n v="1523"/>
  </r>
  <r>
    <x v="0"/>
    <d v="2023-10-09T00:00:00"/>
    <n v="118"/>
    <n v="118"/>
    <n v="117.75"/>
    <x v="116"/>
    <n v="-1.66"/>
    <n v="11"/>
    <n v="1525"/>
  </r>
  <r>
    <x v="0"/>
    <d v="2023-10-10T00:00:00"/>
    <n v="115.5"/>
    <n v="116"/>
    <n v="115.5"/>
    <x v="117"/>
    <n v="-1.75"/>
    <n v="22"/>
    <n v="1535"/>
  </r>
  <r>
    <x v="0"/>
    <d v="2023-10-11T00:00:00"/>
    <n v="117"/>
    <n v="117"/>
    <n v="117"/>
    <x v="118"/>
    <n v="1"/>
    <n v="14"/>
    <n v="1537"/>
  </r>
  <r>
    <x v="0"/>
    <d v="2023-10-12T00:00:00"/>
    <n v="117.21"/>
    <n v="119"/>
    <n v="117.21"/>
    <x v="93"/>
    <n v="2.25"/>
    <n v="11"/>
    <n v="1540"/>
  </r>
  <r>
    <x v="0"/>
    <d v="2023-10-13T00:00:00"/>
    <n v="120.37"/>
    <n v="0"/>
    <n v="0"/>
    <x v="119"/>
    <n v="-0.44"/>
    <n v="5"/>
    <n v="1540"/>
  </r>
  <r>
    <x v="0"/>
    <d v="2023-10-16T00:00:00"/>
    <n v="0"/>
    <n v="0"/>
    <n v="0"/>
    <x v="91"/>
    <n v="-0.56000000000000005"/>
    <n v="0"/>
    <n v="1540"/>
  </r>
  <r>
    <x v="0"/>
    <d v="2023-10-17T00:00:00"/>
    <n v="118"/>
    <n v="118.5"/>
    <n v="118"/>
    <x v="120"/>
    <n v="0.5"/>
    <n v="9"/>
    <n v="1547"/>
  </r>
  <r>
    <x v="0"/>
    <d v="2023-10-18T00:00:00"/>
    <n v="119.45"/>
    <n v="0"/>
    <n v="0"/>
    <x v="121"/>
    <n v="0.95"/>
    <n v="2"/>
    <n v="1549"/>
  </r>
  <r>
    <x v="0"/>
    <d v="2023-10-19T00:00:00"/>
    <n v="120.95"/>
    <n v="120.95"/>
    <n v="120"/>
    <x v="122"/>
    <n v="0.38"/>
    <n v="52"/>
    <n v="1572"/>
  </r>
  <r>
    <x v="0"/>
    <d v="2023-10-20T00:00:00"/>
    <n v="121"/>
    <n v="121"/>
    <n v="121"/>
    <x v="123"/>
    <n v="1.17"/>
    <n v="10"/>
    <n v="1577"/>
  </r>
  <r>
    <x v="0"/>
    <d v="2023-10-23T00:00:00"/>
    <n v="119"/>
    <n v="119.75"/>
    <n v="118.5"/>
    <x v="124"/>
    <n v="-2.25"/>
    <n v="45"/>
    <n v="1562"/>
  </r>
  <r>
    <x v="0"/>
    <d v="2023-10-24T00:00:00"/>
    <n v="117.5"/>
    <n v="117.75"/>
    <n v="117"/>
    <x v="125"/>
    <n v="-1"/>
    <n v="106"/>
    <n v="1550"/>
  </r>
  <r>
    <x v="0"/>
    <d v="2023-10-25T00:00:00"/>
    <n v="117.25"/>
    <n v="118.25"/>
    <n v="117"/>
    <x v="116"/>
    <n v="-0.25"/>
    <n v="30"/>
    <n v="1562"/>
  </r>
  <r>
    <x v="0"/>
    <d v="2023-10-26T00:00:00"/>
    <n v="116.5"/>
    <n v="116.5"/>
    <n v="116.5"/>
    <x v="126"/>
    <n v="-0.5"/>
    <n v="14"/>
    <n v="1558"/>
  </r>
  <r>
    <x v="0"/>
    <d v="2023-10-27T00:00:00"/>
    <n v="117"/>
    <n v="117"/>
    <n v="116.5"/>
    <x v="127"/>
    <n v="-0.5"/>
    <n v="16"/>
    <n v="1562"/>
  </r>
  <r>
    <x v="0"/>
    <d v="2023-10-30T00:00:00"/>
    <n v="115"/>
    <n v="115"/>
    <n v="113.75"/>
    <x v="88"/>
    <n v="-2.5"/>
    <n v="7"/>
    <n v="1565"/>
  </r>
  <r>
    <x v="0"/>
    <d v="2023-10-31T00:00:00"/>
    <n v="112"/>
    <n v="113"/>
    <n v="112"/>
    <x v="74"/>
    <n v="-1"/>
    <n v="23"/>
    <n v="1553"/>
  </r>
  <r>
    <x v="0"/>
    <d v="2023-11-01T00:00:00"/>
    <n v="112.91"/>
    <n v="0"/>
    <n v="0"/>
    <x v="128"/>
    <n v="1.96"/>
    <n v="46"/>
    <n v="1537"/>
  </r>
  <r>
    <x v="0"/>
    <d v="2023-11-02T00:00:00"/>
    <n v="115.26"/>
    <n v="0"/>
    <n v="0"/>
    <x v="129"/>
    <n v="-0.3"/>
    <n v="24"/>
    <n v="1539"/>
  </r>
  <r>
    <x v="0"/>
    <d v="2023-11-03T00:00:00"/>
    <n v="114.25"/>
    <n v="114.25"/>
    <n v="114.25"/>
    <x v="130"/>
    <n v="0.65"/>
    <n v="27"/>
    <n v="1542"/>
  </r>
  <r>
    <x v="0"/>
    <d v="2023-11-06T00:00:00"/>
    <n v="116.12"/>
    <n v="0"/>
    <n v="0"/>
    <x v="131"/>
    <n v="0.81"/>
    <n v="10"/>
    <n v="1549"/>
  </r>
  <r>
    <x v="0"/>
    <d v="2023-11-07T00:00:00"/>
    <n v="116.12"/>
    <n v="0"/>
    <n v="0"/>
    <x v="132"/>
    <n v="2.08"/>
    <n v="12"/>
    <n v="1561"/>
  </r>
  <r>
    <x v="0"/>
    <d v="2023-11-08T00:00:00"/>
    <n v="119"/>
    <n v="119"/>
    <n v="118.5"/>
    <x v="120"/>
    <n v="0.3"/>
    <n v="10"/>
    <n v="1563"/>
  </r>
  <r>
    <x v="0"/>
    <d v="2023-11-09T00:00:00"/>
    <n v="118"/>
    <n v="118"/>
    <n v="118"/>
    <x v="91"/>
    <n v="-0.5"/>
    <n v="7"/>
    <n v="1566"/>
  </r>
  <r>
    <x v="0"/>
    <d v="2023-11-10T00:00:00"/>
    <n v="117"/>
    <n v="117"/>
    <n v="117"/>
    <x v="126"/>
    <n v="-1"/>
    <n v="20"/>
    <n v="1566"/>
  </r>
  <r>
    <x v="0"/>
    <d v="2023-11-13T00:00:00"/>
    <n v="116"/>
    <n v="117.6"/>
    <n v="116"/>
    <x v="133"/>
    <n v="-0.73"/>
    <n v="41"/>
    <n v="1580"/>
  </r>
  <r>
    <x v="0"/>
    <d v="2023-11-14T00:00:00"/>
    <n v="115.8"/>
    <n v="0"/>
    <n v="0"/>
    <x v="90"/>
    <n v="-0.53"/>
    <n v="2"/>
    <n v="1582"/>
  </r>
  <r>
    <x v="0"/>
    <d v="2023-11-15T00:00:00"/>
    <n v="115"/>
    <n v="115"/>
    <n v="114.5"/>
    <x v="134"/>
    <n v="-2.2000000000000002"/>
    <n v="10"/>
    <n v="1589"/>
  </r>
  <r>
    <x v="0"/>
    <d v="2023-11-16T00:00:00"/>
    <n v="111.64"/>
    <n v="0"/>
    <n v="0"/>
    <x v="135"/>
    <n v="-1.04"/>
    <n v="52"/>
    <n v="1589"/>
  </r>
  <r>
    <x v="0"/>
    <d v="2023-11-17T00:00:00"/>
    <n v="112.5"/>
    <n v="0"/>
    <n v="0"/>
    <x v="136"/>
    <n v="1.72"/>
    <n v="6"/>
    <n v="1589"/>
  </r>
  <r>
    <x v="0"/>
    <d v="2023-11-20T00:00:00"/>
    <n v="115"/>
    <n v="115"/>
    <n v="113"/>
    <x v="137"/>
    <n v="-0.87"/>
    <n v="17"/>
    <n v="1592"/>
  </r>
  <r>
    <x v="0"/>
    <d v="2023-11-21T00:00:00"/>
    <n v="112"/>
    <n v="112"/>
    <n v="111.5"/>
    <x v="58"/>
    <n v="-2.85"/>
    <n v="88"/>
    <n v="1577"/>
  </r>
  <r>
    <x v="0"/>
    <d v="2023-11-22T00:00:00"/>
    <n v="109"/>
    <n v="109.25"/>
    <n v="108"/>
    <x v="2"/>
    <n v="-1.25"/>
    <n v="36"/>
    <n v="1574"/>
  </r>
  <r>
    <x v="0"/>
    <d v="2023-11-23T00:00:00"/>
    <n v="108"/>
    <n v="111"/>
    <n v="108"/>
    <x v="5"/>
    <n v="1.75"/>
    <n v="9"/>
    <n v="1576"/>
  </r>
  <r>
    <x v="0"/>
    <d v="2023-11-24T00:00:00"/>
    <n v="112.75"/>
    <n v="113.5"/>
    <n v="112.75"/>
    <x v="80"/>
    <n v="2.5"/>
    <n v="10"/>
    <n v="1571"/>
  </r>
  <r>
    <x v="0"/>
    <d v="2023-11-27T00:00:00"/>
    <n v="113.5"/>
    <n v="113.5"/>
    <n v="112.5"/>
    <x v="135"/>
    <n v="-1"/>
    <n v="16"/>
    <n v="1578"/>
  </r>
  <r>
    <x v="0"/>
    <d v="2023-11-28T00:00:00"/>
    <n v="111"/>
    <n v="111.5"/>
    <n v="109.75"/>
    <x v="1"/>
    <n v="-1"/>
    <n v="9"/>
    <n v="1586"/>
  </r>
  <r>
    <x v="0"/>
    <d v="2023-11-29T00:00:00"/>
    <n v="110.5"/>
    <n v="111"/>
    <n v="110.5"/>
    <x v="5"/>
    <n v="-0.5"/>
    <n v="44"/>
    <n v="1620"/>
  </r>
  <r>
    <x v="0"/>
    <d v="2023-11-30T00:00:00"/>
    <n v="111"/>
    <n v="111"/>
    <n v="110"/>
    <x v="138"/>
    <n v="-0.75"/>
    <n v="24"/>
    <n v="1636"/>
  </r>
  <r>
    <x v="0"/>
    <d v="2023-12-01T00:00:00"/>
    <n v="108.25"/>
    <n v="108.5"/>
    <n v="107.75"/>
    <x v="139"/>
    <n v="-2.2599999999999998"/>
    <n v="44"/>
    <n v="1643"/>
  </r>
  <r>
    <x v="0"/>
    <d v="2023-12-04T00:00:00"/>
    <n v="109.13"/>
    <n v="0"/>
    <n v="0"/>
    <x v="6"/>
    <n v="0.01"/>
    <n v="6"/>
    <n v="1646"/>
  </r>
  <r>
    <x v="0"/>
    <d v="2023-12-05T00:00:00"/>
    <n v="110"/>
    <n v="111.5"/>
    <n v="110"/>
    <x v="1"/>
    <n v="3.5"/>
    <n v="5"/>
    <n v="1649"/>
  </r>
  <r>
    <x v="0"/>
    <d v="2023-12-06T00:00:00"/>
    <n v="111.5"/>
    <n v="0"/>
    <n v="0"/>
    <x v="74"/>
    <n v="1.5"/>
    <n v="5"/>
    <n v="1649"/>
  </r>
  <r>
    <x v="0"/>
    <d v="2023-12-07T00:00:00"/>
    <n v="113"/>
    <n v="0"/>
    <n v="0"/>
    <x v="140"/>
    <n v="-0.48"/>
    <n v="26"/>
    <n v="1655"/>
  </r>
  <r>
    <x v="0"/>
    <d v="2023-12-08T00:00:00"/>
    <n v="114"/>
    <n v="115"/>
    <n v="114"/>
    <x v="141"/>
    <n v="2.23"/>
    <n v="14"/>
    <n v="1665"/>
  </r>
  <r>
    <x v="0"/>
    <d v="2023-12-11T00:00:00"/>
    <n v="116"/>
    <n v="116"/>
    <n v="116"/>
    <x v="142"/>
    <n v="1.25"/>
    <n v="18"/>
    <n v="1667"/>
  </r>
  <r>
    <x v="0"/>
    <d v="2023-12-12T00:00:00"/>
    <n v="118"/>
    <n v="118"/>
    <n v="118"/>
    <x v="97"/>
    <n v="0.81"/>
    <n v="90"/>
    <n v="1615"/>
  </r>
  <r>
    <x v="0"/>
    <d v="2023-12-13T00:00:00"/>
    <n v="116.22"/>
    <n v="0"/>
    <n v="0"/>
    <x v="143"/>
    <n v="-0.57999999999999996"/>
    <n v="14"/>
    <n v="1649"/>
  </r>
  <r>
    <x v="0"/>
    <d v="2023-12-14T00:00:00"/>
    <n v="114.25"/>
    <n v="114.25"/>
    <n v="112"/>
    <x v="135"/>
    <n v="-3.73"/>
    <n v="38"/>
    <n v="1670"/>
  </r>
  <r>
    <x v="0"/>
    <d v="2023-12-15T00:00:00"/>
    <n v="110"/>
    <n v="111"/>
    <n v="110"/>
    <x v="144"/>
    <n v="-1.25"/>
    <n v="3"/>
    <n v="1664"/>
  </r>
  <r>
    <x v="0"/>
    <d v="2023-12-18T00:00:00"/>
    <n v="109.5"/>
    <n v="109.5"/>
    <n v="108.25"/>
    <x v="53"/>
    <n v="-2.75"/>
    <n v="14"/>
    <n v="1674"/>
  </r>
  <r>
    <x v="0"/>
    <d v="2023-12-19T00:00:00"/>
    <n v="106"/>
    <n v="108.5"/>
    <n v="106"/>
    <x v="50"/>
    <n v="-1"/>
    <n v="13"/>
    <n v="1678"/>
  </r>
  <r>
    <x v="0"/>
    <d v="2023-12-20T00:00:00"/>
    <n v="108.5"/>
    <n v="110"/>
    <n v="107"/>
    <x v="77"/>
    <n v="2"/>
    <n v="20"/>
    <n v="1691"/>
  </r>
  <r>
    <x v="0"/>
    <d v="2023-12-21T00:00:00"/>
    <n v="109.62"/>
    <n v="0"/>
    <n v="0"/>
    <x v="77"/>
    <n v="0"/>
    <n v="39"/>
    <n v="1726"/>
  </r>
  <r>
    <x v="0"/>
    <d v="2023-12-22T00:00:00"/>
    <n v="109"/>
    <n v="109"/>
    <n v="109"/>
    <x v="51"/>
    <n v="-0.5"/>
    <n v="1"/>
    <n v="1727"/>
  </r>
  <r>
    <x v="0"/>
    <d v="2023-12-27T00:00:00"/>
    <n v="108"/>
    <n v="108"/>
    <n v="107"/>
    <x v="145"/>
    <n v="-2"/>
    <n v="8"/>
    <n v="1733"/>
  </r>
  <r>
    <x v="0"/>
    <d v="2023-12-28T00:00:00"/>
    <n v="106.25"/>
    <n v="106.25"/>
    <n v="106"/>
    <x v="146"/>
    <n v="-0.65"/>
    <n v="7"/>
    <n v="1740"/>
  </r>
  <r>
    <x v="0"/>
    <d v="2023-12-29T00:00:00"/>
    <n v="108"/>
    <n v="108"/>
    <n v="108"/>
    <x v="6"/>
    <n v="1.65"/>
    <n v="9"/>
    <n v="1742"/>
  </r>
  <r>
    <x v="0"/>
    <d v="2024-01-02T00:00:00"/>
    <n v="105"/>
    <n v="106.25"/>
    <n v="105"/>
    <x v="147"/>
    <n v="-1.75"/>
    <n v="42"/>
    <n v="1784"/>
  </r>
  <r>
    <x v="0"/>
    <d v="2024-01-03T00:00:00"/>
    <n v="104.5"/>
    <n v="104.5"/>
    <n v="104.5"/>
    <x v="148"/>
    <n v="-1.74"/>
    <n v="10"/>
    <n v="1792"/>
  </r>
  <r>
    <x v="0"/>
    <d v="2024-01-04T00:00:00"/>
    <n v="104.77"/>
    <n v="0"/>
    <n v="0"/>
    <x v="149"/>
    <n v="2.2400000000000002"/>
    <n v="56"/>
    <n v="1773"/>
  </r>
  <r>
    <x v="0"/>
    <d v="2024-01-05T00:00:00"/>
    <n v="108"/>
    <n v="108.75"/>
    <n v="108"/>
    <x v="150"/>
    <n v="1.27"/>
    <n v="26"/>
    <n v="1785"/>
  </r>
  <r>
    <x v="0"/>
    <d v="2024-01-08T00:00:00"/>
    <n v="108.02"/>
    <n v="0"/>
    <n v="0"/>
    <x v="150"/>
    <n v="0"/>
    <n v="29"/>
    <n v="1799"/>
  </r>
  <r>
    <x v="0"/>
    <d v="2024-01-09T00:00:00"/>
    <n v="107.4"/>
    <n v="108.15"/>
    <n v="107.4"/>
    <x v="151"/>
    <n v="0.13"/>
    <n v="10"/>
    <n v="1806"/>
  </r>
  <r>
    <x v="0"/>
    <d v="2024-01-10T00:00:00"/>
    <n v="107.5"/>
    <n v="108"/>
    <n v="107.5"/>
    <x v="152"/>
    <n v="-0.48"/>
    <n v="39"/>
    <n v="1819"/>
  </r>
  <r>
    <x v="0"/>
    <d v="2024-01-11T00:00:00"/>
    <n v="108"/>
    <n v="108"/>
    <n v="107.67"/>
    <x v="152"/>
    <n v="0"/>
    <n v="2"/>
    <n v="1820"/>
  </r>
  <r>
    <x v="0"/>
    <d v="2024-01-12T00:00:00"/>
    <n v="107.67"/>
    <n v="0"/>
    <n v="0"/>
    <x v="152"/>
    <n v="0"/>
    <n v="48"/>
    <n v="1829"/>
  </r>
  <r>
    <x v="0"/>
    <d v="2024-01-15T00:00:00"/>
    <n v="108.7"/>
    <n v="111.5"/>
    <n v="108.7"/>
    <x v="46"/>
    <n v="2.33"/>
    <n v="68"/>
    <n v="1867"/>
  </r>
  <r>
    <x v="0"/>
    <d v="2024-01-16T00:00:00"/>
    <n v="111.95"/>
    <n v="112"/>
    <n v="111.5"/>
    <x v="153"/>
    <n v="1.75"/>
    <n v="15"/>
    <n v="1873"/>
  </r>
  <r>
    <x v="0"/>
    <d v="2024-01-17T00:00:00"/>
    <n v="112"/>
    <n v="112"/>
    <n v="110"/>
    <x v="5"/>
    <n v="-0.75"/>
    <n v="34"/>
    <n v="1878"/>
  </r>
  <r>
    <x v="0"/>
    <d v="2024-01-18T00:00:00"/>
    <n v="111.75"/>
    <n v="111.75"/>
    <n v="111.25"/>
    <x v="58"/>
    <n v="-0.5"/>
    <n v="21"/>
    <n v="1864"/>
  </r>
  <r>
    <x v="0"/>
    <d v="2024-01-19T00:00:00"/>
    <n v="113"/>
    <n v="113.5"/>
    <n v="111.5"/>
    <x v="1"/>
    <n v="1"/>
    <n v="18"/>
    <n v="1871"/>
  </r>
  <r>
    <x v="0"/>
    <d v="2024-01-22T00:00:00"/>
    <n v="116"/>
    <n v="116"/>
    <n v="115"/>
    <x v="73"/>
    <n v="3.5"/>
    <n v="11"/>
    <n v="1876"/>
  </r>
  <r>
    <x v="0"/>
    <d v="2024-01-23T00:00:00"/>
    <n v="114"/>
    <n v="114.75"/>
    <n v="114"/>
    <x v="154"/>
    <n v="-0.41"/>
    <n v="23"/>
    <n v="1885"/>
  </r>
  <r>
    <x v="0"/>
    <d v="2024-01-24T00:00:00"/>
    <n v="116.5"/>
    <n v="116.5"/>
    <n v="114.25"/>
    <x v="155"/>
    <n v="1.66"/>
    <n v="27"/>
    <n v="1895"/>
  </r>
  <r>
    <x v="0"/>
    <d v="2024-01-25T00:00:00"/>
    <n v="115.25"/>
    <n v="115.25"/>
    <n v="114.5"/>
    <x v="156"/>
    <n v="-1.75"/>
    <n v="25"/>
    <n v="1898"/>
  </r>
  <r>
    <x v="0"/>
    <d v="2024-01-29T00:00:00"/>
    <n v="112.5"/>
    <n v="112.75"/>
    <n v="112"/>
    <x v="3"/>
    <n v="-2.5"/>
    <n v="25"/>
    <n v="1898"/>
  </r>
  <r>
    <x v="0"/>
    <d v="2024-01-30T00:00:00"/>
    <n v="111.25"/>
    <n v="111.25"/>
    <n v="109.75"/>
    <x v="157"/>
    <n v="-1.8"/>
    <n v="29"/>
    <n v="1894"/>
  </r>
  <r>
    <x v="0"/>
    <d v="2024-01-31T00:00:00"/>
    <n v="109.8"/>
    <n v="109.8"/>
    <n v="109.8"/>
    <x v="86"/>
    <n v="-0.4"/>
    <n v="6"/>
    <n v="1892"/>
  </r>
  <r>
    <x v="0"/>
    <d v="2024-02-01T00:00:00"/>
    <n v="109.35"/>
    <n v="109.35"/>
    <n v="105"/>
    <x v="158"/>
    <n v="-4.9400000000000004"/>
    <n v="52"/>
    <n v="187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5" firstHeaderRow="1" firstDataRow="1" firstDataCol="1"/>
  <pivotFields count="9">
    <pivotField axis="axisRow" showAll="0">
      <items count="2">
        <item x="0"/>
        <item t="default"/>
      </items>
    </pivotField>
    <pivotField numFmtId="14" showAll="0"/>
    <pivotField showAll="0"/>
    <pivotField showAll="0"/>
    <pivotField showAll="0"/>
    <pivotField dataField="1" showAll="0">
      <items count="160">
        <item x="22"/>
        <item x="20"/>
        <item x="21"/>
        <item x="23"/>
        <item x="19"/>
        <item x="14"/>
        <item x="27"/>
        <item x="26"/>
        <item x="28"/>
        <item x="13"/>
        <item x="15"/>
        <item x="24"/>
        <item x="25"/>
        <item x="16"/>
        <item x="18"/>
        <item x="17"/>
        <item x="29"/>
        <item x="12"/>
        <item x="42"/>
        <item x="30"/>
        <item x="31"/>
        <item x="41"/>
        <item x="40"/>
        <item x="43"/>
        <item x="32"/>
        <item x="38"/>
        <item x="35"/>
        <item x="34"/>
        <item x="39"/>
        <item x="37"/>
        <item x="8"/>
        <item x="11"/>
        <item x="36"/>
        <item x="10"/>
        <item x="9"/>
        <item x="148"/>
        <item x="158"/>
        <item x="33"/>
        <item x="44"/>
        <item x="7"/>
        <item x="147"/>
        <item x="146"/>
        <item x="49"/>
        <item x="149"/>
        <item x="145"/>
        <item x="50"/>
        <item x="62"/>
        <item x="152"/>
        <item x="139"/>
        <item x="6"/>
        <item x="150"/>
        <item x="45"/>
        <item x="76"/>
        <item x="151"/>
        <item x="54"/>
        <item x="53"/>
        <item x="64"/>
        <item x="55"/>
        <item x="57"/>
        <item x="60"/>
        <item x="56"/>
        <item x="51"/>
        <item x="63"/>
        <item x="52"/>
        <item x="2"/>
        <item x="59"/>
        <item x="87"/>
        <item x="83"/>
        <item x="82"/>
        <item x="48"/>
        <item x="77"/>
        <item x="86"/>
        <item x="75"/>
        <item x="46"/>
        <item x="157"/>
        <item x="138"/>
        <item x="65"/>
        <item x="58"/>
        <item x="85"/>
        <item x="61"/>
        <item x="47"/>
        <item x="5"/>
        <item x="144"/>
        <item x="84"/>
        <item x="1"/>
        <item x="153"/>
        <item x="3"/>
        <item x="4"/>
        <item x="66"/>
        <item x="135"/>
        <item x="140"/>
        <item x="78"/>
        <item x="81"/>
        <item x="0"/>
        <item x="74"/>
        <item x="137"/>
        <item x="80"/>
        <item x="134"/>
        <item x="88"/>
        <item x="79"/>
        <item x="89"/>
        <item x="136"/>
        <item x="156"/>
        <item x="154"/>
        <item x="129"/>
        <item x="141"/>
        <item x="128"/>
        <item x="73"/>
        <item x="130"/>
        <item x="72"/>
        <item x="90"/>
        <item x="117"/>
        <item x="142"/>
        <item x="131"/>
        <item x="143"/>
        <item x="155"/>
        <item x="133"/>
        <item x="127"/>
        <item x="67"/>
        <item x="94"/>
        <item x="118"/>
        <item x="97"/>
        <item x="126"/>
        <item x="69"/>
        <item x="116"/>
        <item x="96"/>
        <item x="95"/>
        <item x="125"/>
        <item x="91"/>
        <item x="92"/>
        <item x="132"/>
        <item x="68"/>
        <item x="120"/>
        <item x="119"/>
        <item x="124"/>
        <item x="93"/>
        <item x="70"/>
        <item x="115"/>
        <item x="121"/>
        <item x="71"/>
        <item x="98"/>
        <item x="122"/>
        <item x="113"/>
        <item x="114"/>
        <item x="100"/>
        <item x="123"/>
        <item x="99"/>
        <item x="101"/>
        <item x="105"/>
        <item x="104"/>
        <item x="102"/>
        <item x="103"/>
        <item x="106"/>
        <item x="112"/>
        <item x="107"/>
        <item x="111"/>
        <item x="110"/>
        <item x="108"/>
        <item x="109"/>
        <item t="default"/>
      </items>
    </pivotField>
    <pivotField showAll="0"/>
    <pivotField showAll="0"/>
    <pivotField showAll="0"/>
  </pivotFields>
  <rowFields count="1">
    <field x="0"/>
  </rowFields>
  <rowItems count="2">
    <i>
      <x/>
    </i>
    <i t="grand">
      <x/>
    </i>
  </rowItems>
  <colItems count="1">
    <i/>
  </colItems>
  <dataFields count="1">
    <dataField name="Average of settle" fld="5" subtotal="average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Table1" displayName="Table1" ref="A1:I255" totalsRowShown="0">
  <autoFilter ref="A1:I255"/>
  <tableColumns count="9">
    <tableColumn id="1" name="contract_code"/>
    <tableColumn id="2" name="trading_date" dataDxfId="0"/>
    <tableColumn id="3" name="open"/>
    <tableColumn id="4" name="high"/>
    <tableColumn id="5" name="low"/>
    <tableColumn id="6" name="settle"/>
    <tableColumn id="7" name="net_change"/>
    <tableColumn id="8" name="volume"/>
    <tableColumn id="9" name="open_interest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5"/>
  <sheetViews>
    <sheetView workbookViewId="0">
      <selection activeCell="B5" sqref="B5"/>
    </sheetView>
  </sheetViews>
  <sheetFormatPr defaultRowHeight="15" x14ac:dyDescent="0.25"/>
  <cols>
    <col min="1" max="1" width="11.33203125" bestFit="1" customWidth="1"/>
    <col min="2" max="2" width="14.21875" bestFit="1" customWidth="1"/>
    <col min="3" max="3" width="6" bestFit="1" customWidth="1"/>
    <col min="4" max="4" width="3" bestFit="1" customWidth="1"/>
    <col min="5" max="5" width="6" bestFit="1" customWidth="1"/>
    <col min="6" max="6" width="3" bestFit="1" customWidth="1"/>
    <col min="7" max="14" width="6" bestFit="1" customWidth="1"/>
    <col min="15" max="15" width="3" bestFit="1" customWidth="1"/>
    <col min="16" max="16" width="6" bestFit="1" customWidth="1"/>
    <col min="17" max="17" width="5" bestFit="1" customWidth="1"/>
    <col min="18" max="18" width="6" bestFit="1" customWidth="1"/>
    <col min="19" max="19" width="4" bestFit="1" customWidth="1"/>
    <col min="20" max="21" width="7" bestFit="1" customWidth="1"/>
    <col min="22" max="22" width="6" bestFit="1" customWidth="1"/>
    <col min="23" max="23" width="7" bestFit="1" customWidth="1"/>
    <col min="24" max="24" width="6" bestFit="1" customWidth="1"/>
    <col min="25" max="25" width="7" bestFit="1" customWidth="1"/>
    <col min="26" max="26" width="6" bestFit="1" customWidth="1"/>
    <col min="27" max="27" width="7" bestFit="1" customWidth="1"/>
    <col min="28" max="28" width="4" bestFit="1" customWidth="1"/>
    <col min="29" max="30" width="7" bestFit="1" customWidth="1"/>
    <col min="31" max="31" width="6" bestFit="1" customWidth="1"/>
    <col min="32" max="32" width="7" bestFit="1" customWidth="1"/>
    <col min="33" max="33" width="4" bestFit="1" customWidth="1"/>
    <col min="34" max="35" width="7" bestFit="1" customWidth="1"/>
    <col min="36" max="36" width="6" bestFit="1" customWidth="1"/>
    <col min="37" max="39" width="7" bestFit="1" customWidth="1"/>
    <col min="40" max="40" width="6" bestFit="1" customWidth="1"/>
    <col min="41" max="45" width="7" bestFit="1" customWidth="1"/>
    <col min="46" max="46" width="4" bestFit="1" customWidth="1"/>
    <col min="47" max="47" width="6" bestFit="1" customWidth="1"/>
    <col min="48" max="50" width="7" bestFit="1" customWidth="1"/>
    <col min="51" max="51" width="4" bestFit="1" customWidth="1"/>
    <col min="52" max="56" width="7" bestFit="1" customWidth="1"/>
    <col min="57" max="57" width="6" bestFit="1" customWidth="1"/>
    <col min="58" max="59" width="7" bestFit="1" customWidth="1"/>
    <col min="60" max="60" width="6" bestFit="1" customWidth="1"/>
    <col min="61" max="62" width="7" bestFit="1" customWidth="1"/>
    <col min="63" max="63" width="4" bestFit="1" customWidth="1"/>
    <col min="64" max="64" width="7" bestFit="1" customWidth="1"/>
    <col min="65" max="65" width="6" bestFit="1" customWidth="1"/>
    <col min="66" max="71" width="7" bestFit="1" customWidth="1"/>
    <col min="72" max="73" width="6" bestFit="1" customWidth="1"/>
    <col min="74" max="74" width="7" bestFit="1" customWidth="1"/>
    <col min="75" max="75" width="4" bestFit="1" customWidth="1"/>
    <col min="76" max="76" width="6" bestFit="1" customWidth="1"/>
    <col min="77" max="78" width="7" bestFit="1" customWidth="1"/>
    <col min="79" max="79" width="6" bestFit="1" customWidth="1"/>
    <col min="80" max="82" width="7" bestFit="1" customWidth="1"/>
    <col min="83" max="83" width="4" bestFit="1" customWidth="1"/>
    <col min="84" max="85" width="7" bestFit="1" customWidth="1"/>
    <col min="86" max="86" width="6" bestFit="1" customWidth="1"/>
    <col min="87" max="87" width="7" bestFit="1" customWidth="1"/>
    <col min="88" max="88" width="4" bestFit="1" customWidth="1"/>
    <col min="89" max="90" width="7" bestFit="1" customWidth="1"/>
    <col min="91" max="91" width="6" bestFit="1" customWidth="1"/>
    <col min="92" max="95" width="7" bestFit="1" customWidth="1"/>
    <col min="96" max="96" width="4" bestFit="1" customWidth="1"/>
    <col min="97" max="97" width="7" bestFit="1" customWidth="1"/>
    <col min="98" max="98" width="6" bestFit="1" customWidth="1"/>
    <col min="99" max="99" width="7" bestFit="1" customWidth="1"/>
    <col min="100" max="100" width="4" bestFit="1" customWidth="1"/>
    <col min="101" max="103" width="7" bestFit="1" customWidth="1"/>
    <col min="104" max="104" width="6" bestFit="1" customWidth="1"/>
    <col min="105" max="108" width="7" bestFit="1" customWidth="1"/>
    <col min="109" max="109" width="4" bestFit="1" customWidth="1"/>
    <col min="110" max="110" width="7" bestFit="1" customWidth="1"/>
    <col min="111" max="111" width="6" bestFit="1" customWidth="1"/>
    <col min="112" max="113" width="7" bestFit="1" customWidth="1"/>
    <col min="114" max="114" width="4" bestFit="1" customWidth="1"/>
    <col min="115" max="118" width="7" bestFit="1" customWidth="1"/>
    <col min="119" max="119" width="6" bestFit="1" customWidth="1"/>
    <col min="120" max="123" width="7" bestFit="1" customWidth="1"/>
    <col min="124" max="124" width="4" bestFit="1" customWidth="1"/>
    <col min="125" max="125" width="7" bestFit="1" customWidth="1"/>
    <col min="126" max="126" width="6" bestFit="1" customWidth="1"/>
    <col min="127" max="129" width="7" bestFit="1" customWidth="1"/>
    <col min="130" max="130" width="4" bestFit="1" customWidth="1"/>
    <col min="131" max="131" width="7" bestFit="1" customWidth="1"/>
    <col min="132" max="132" width="6" bestFit="1" customWidth="1"/>
    <col min="133" max="133" width="7" bestFit="1" customWidth="1"/>
    <col min="134" max="134" width="6" bestFit="1" customWidth="1"/>
    <col min="135" max="136" width="7" bestFit="1" customWidth="1"/>
    <col min="137" max="137" width="4" bestFit="1" customWidth="1"/>
    <col min="138" max="140" width="7" bestFit="1" customWidth="1"/>
    <col min="141" max="141" width="6" bestFit="1" customWidth="1"/>
    <col min="142" max="143" width="7" bestFit="1" customWidth="1"/>
    <col min="144" max="144" width="4" bestFit="1" customWidth="1"/>
    <col min="145" max="146" width="7" bestFit="1" customWidth="1"/>
    <col min="147" max="147" width="4" bestFit="1" customWidth="1"/>
    <col min="148" max="148" width="7" bestFit="1" customWidth="1"/>
    <col min="149" max="149" width="4" bestFit="1" customWidth="1"/>
    <col min="150" max="153" width="7" bestFit="1" customWidth="1"/>
    <col min="154" max="154" width="6" bestFit="1" customWidth="1"/>
    <col min="155" max="155" width="4" bestFit="1" customWidth="1"/>
    <col min="156" max="159" width="6" bestFit="1" customWidth="1"/>
    <col min="160" max="160" width="4" bestFit="1" customWidth="1"/>
    <col min="161" max="161" width="10.21875" bestFit="1" customWidth="1"/>
  </cols>
  <sheetData>
    <row r="3" spans="1:2" x14ac:dyDescent="0.25">
      <c r="A3" s="2" t="s">
        <v>11</v>
      </c>
      <c r="B3" t="s">
        <v>12</v>
      </c>
    </row>
    <row r="4" spans="1:2" x14ac:dyDescent="0.25">
      <c r="A4" s="3" t="s">
        <v>9</v>
      </c>
      <c r="B4" s="4">
        <v>110.82940944881895</v>
      </c>
    </row>
    <row r="5" spans="1:2" x14ac:dyDescent="0.25">
      <c r="A5" s="3" t="s">
        <v>10</v>
      </c>
      <c r="B5" s="4">
        <v>110.82940944881895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tabSelected="1" workbookViewId="0">
      <selection activeCell="F16" sqref="F16"/>
    </sheetView>
  </sheetViews>
  <sheetFormatPr defaultRowHeight="15" x14ac:dyDescent="0.25"/>
  <cols>
    <col min="3" max="3" width="11.88671875" bestFit="1" customWidth="1"/>
    <col min="5" max="5" width="19.6640625" bestFit="1" customWidth="1"/>
    <col min="6" max="6" width="14.44140625" bestFit="1" customWidth="1"/>
  </cols>
  <sheetData>
    <row r="1" spans="1:7" x14ac:dyDescent="0.25">
      <c r="A1" s="9" t="s">
        <v>18</v>
      </c>
      <c r="B1" s="9" t="s">
        <v>20</v>
      </c>
    </row>
    <row r="2" spans="1:7" x14ac:dyDescent="0.25">
      <c r="A2" s="10">
        <v>90</v>
      </c>
      <c r="B2" s="7">
        <v>0</v>
      </c>
      <c r="C2">
        <f>_xlfn.NORM.DIST(A2,Mean,Std_dev,FALSE)</f>
        <v>9.8485756558629157E-4</v>
      </c>
      <c r="E2" t="s">
        <v>24</v>
      </c>
      <c r="F2">
        <v>30</v>
      </c>
      <c r="G2" t="s">
        <v>25</v>
      </c>
    </row>
    <row r="3" spans="1:7" x14ac:dyDescent="0.25">
      <c r="A3" s="10">
        <v>92</v>
      </c>
      <c r="B3" s="7">
        <v>0</v>
      </c>
      <c r="C3">
        <f>_xlfn.NORM.DIST(A3,Mean,Std_dev,FALSE)</f>
        <v>2.0494278300332799E-3</v>
      </c>
      <c r="E3" t="s">
        <v>26</v>
      </c>
      <c r="F3">
        <v>365</v>
      </c>
      <c r="G3" t="s">
        <v>25</v>
      </c>
    </row>
    <row r="4" spans="1:7" x14ac:dyDescent="0.25">
      <c r="A4" s="10">
        <v>94</v>
      </c>
      <c r="B4" s="7">
        <v>3</v>
      </c>
      <c r="C4">
        <f>_xlfn.NORM.DIST(A4,Mean,Std_dev,FALSE)</f>
        <v>3.9608839435381982E-3</v>
      </c>
      <c r="F4" s="14"/>
    </row>
    <row r="5" spans="1:7" x14ac:dyDescent="0.25">
      <c r="A5" s="10">
        <v>96</v>
      </c>
      <c r="B5" s="7">
        <v>13</v>
      </c>
      <c r="C5">
        <f>_xlfn.NORM.DIST(A5,Mean,Std_dev,FALSE)</f>
        <v>7.109710053315732E-3</v>
      </c>
      <c r="E5" t="s">
        <v>28</v>
      </c>
      <c r="F5" t="s">
        <v>29</v>
      </c>
    </row>
    <row r="6" spans="1:7" x14ac:dyDescent="0.25">
      <c r="A6" s="10">
        <v>98</v>
      </c>
      <c r="B6" s="7">
        <v>3</v>
      </c>
      <c r="C6">
        <f>_xlfn.NORM.DIST(A6,Mean,Std_dev,FALSE)</f>
        <v>1.1852554099780628E-2</v>
      </c>
    </row>
    <row r="7" spans="1:7" x14ac:dyDescent="0.25">
      <c r="A7" s="10">
        <v>100</v>
      </c>
      <c r="B7" s="7">
        <v>3</v>
      </c>
      <c r="C7">
        <f>_xlfn.NORM.DIST(A7,Mean,Std_dev,FALSE)</f>
        <v>1.8351530379552256E-2</v>
      </c>
      <c r="E7" t="s">
        <v>38</v>
      </c>
      <c r="F7" s="11">
        <f>Mean</f>
        <v>110.82940944881895</v>
      </c>
      <c r="G7" s="13" t="s">
        <v>34</v>
      </c>
    </row>
    <row r="8" spans="1:7" x14ac:dyDescent="0.25">
      <c r="A8" s="10">
        <v>102</v>
      </c>
      <c r="B8" s="7">
        <v>9</v>
      </c>
      <c r="C8">
        <f>_xlfn.NORM.DIST(A8,Mean,Std_dev,FALSE)</f>
        <v>2.6389606345833656E-2</v>
      </c>
      <c r="E8" t="s">
        <v>23</v>
      </c>
      <c r="F8" s="11">
        <f>Std_dev</f>
        <v>7.3565053922789785</v>
      </c>
      <c r="G8" s="13" t="s">
        <v>34</v>
      </c>
    </row>
    <row r="9" spans="1:7" x14ac:dyDescent="0.25">
      <c r="A9" s="10">
        <v>104</v>
      </c>
      <c r="B9" s="7">
        <v>13</v>
      </c>
      <c r="C9">
        <f>_xlfn.NORM.DIST(A9,Mean,Std_dev,FALSE)</f>
        <v>3.5244700223138532E-2</v>
      </c>
      <c r="E9" t="s">
        <v>27</v>
      </c>
      <c r="F9" s="6">
        <f>SQRT(F2/F3)*F8</f>
        <v>2.1090445461230085</v>
      </c>
    </row>
    <row r="10" spans="1:7" x14ac:dyDescent="0.25">
      <c r="A10" s="10">
        <v>106</v>
      </c>
      <c r="B10" s="7">
        <v>8</v>
      </c>
      <c r="C10">
        <f>_xlfn.NORM.DIST(A10,Mean,Std_dev,FALSE)</f>
        <v>4.3717469355801668E-2</v>
      </c>
      <c r="E10" t="s">
        <v>39</v>
      </c>
      <c r="F10">
        <v>1500</v>
      </c>
      <c r="G10" t="s">
        <v>33</v>
      </c>
    </row>
    <row r="11" spans="1:7" x14ac:dyDescent="0.25">
      <c r="A11" s="10">
        <v>108</v>
      </c>
      <c r="B11" s="7">
        <v>18</v>
      </c>
      <c r="C11">
        <f>_xlfn.NORM.DIST(A11,Mean,Std_dev,FALSE)</f>
        <v>5.0363568200255032E-2</v>
      </c>
      <c r="E11" t="s">
        <v>40</v>
      </c>
      <c r="F11">
        <v>1000</v>
      </c>
      <c r="G11" t="s">
        <v>33</v>
      </c>
    </row>
    <row r="12" spans="1:7" x14ac:dyDescent="0.25">
      <c r="A12" s="10">
        <v>110</v>
      </c>
      <c r="B12" s="7">
        <v>47</v>
      </c>
      <c r="C12">
        <f>_xlfn.NORM.DIST(A12,Mean,Std_dev,FALSE)</f>
        <v>5.3886286210369665E-2</v>
      </c>
      <c r="E12" t="s">
        <v>41</v>
      </c>
      <c r="F12" s="17">
        <f>F11/F10</f>
        <v>0.66666666666666663</v>
      </c>
    </row>
    <row r="13" spans="1:7" x14ac:dyDescent="0.25">
      <c r="A13" s="10">
        <v>112</v>
      </c>
      <c r="B13" s="7">
        <v>35</v>
      </c>
      <c r="C13">
        <f>_xlfn.NORM.DIST(A13,Mean,Std_dev,FALSE)</f>
        <v>5.354763561112403E-2</v>
      </c>
      <c r="E13" t="s">
        <v>42</v>
      </c>
      <c r="F13">
        <f>F10-F11</f>
        <v>500</v>
      </c>
      <c r="G13" t="s">
        <v>33</v>
      </c>
    </row>
    <row r="14" spans="1:7" x14ac:dyDescent="0.25">
      <c r="A14" s="10">
        <v>114</v>
      </c>
      <c r="B14" s="7">
        <v>20</v>
      </c>
      <c r="C14">
        <f>_xlfn.NORM.DIST(A14,Mean,Std_dev,FALSE)</f>
        <v>4.9419987300846929E-2</v>
      </c>
      <c r="E14" t="s">
        <v>43</v>
      </c>
      <c r="F14" s="18">
        <f>F13*F2*24</f>
        <v>360000</v>
      </c>
      <c r="G14" t="s">
        <v>35</v>
      </c>
    </row>
    <row r="15" spans="1:7" x14ac:dyDescent="0.25">
      <c r="A15" s="10">
        <v>116</v>
      </c>
      <c r="B15" s="7">
        <v>16</v>
      </c>
      <c r="C15">
        <f>_xlfn.NORM.DIST(A15,Mean,Std_dev,FALSE)</f>
        <v>4.2360906359841126E-2</v>
      </c>
    </row>
    <row r="16" spans="1:7" x14ac:dyDescent="0.25">
      <c r="A16" s="10">
        <v>118</v>
      </c>
      <c r="B16" s="7">
        <v>26</v>
      </c>
      <c r="C16">
        <f>_xlfn.NORM.DIST(A16,Mean,Std_dev,FALSE)</f>
        <v>3.3723150619550432E-2</v>
      </c>
      <c r="E16" t="s">
        <v>31</v>
      </c>
      <c r="F16" s="11">
        <f>F19*F14</f>
        <v>46800000</v>
      </c>
    </row>
    <row r="17" spans="1:7" x14ac:dyDescent="0.25">
      <c r="A17" s="10">
        <v>120</v>
      </c>
      <c r="B17" s="7">
        <v>19</v>
      </c>
      <c r="C17">
        <f>_xlfn.NORM.DIST(A17,Mean,Std_dev,FALSE)</f>
        <v>2.4933963818488857E-2</v>
      </c>
      <c r="E17" t="s">
        <v>37</v>
      </c>
      <c r="F17" s="14">
        <f>_xlfn.NORM.DIST(F18,F7,F8,TRUE)</f>
        <v>9.9999550643341643E-3</v>
      </c>
    </row>
    <row r="18" spans="1:7" x14ac:dyDescent="0.25">
      <c r="A18" s="10">
        <v>122</v>
      </c>
      <c r="B18" s="7">
        <v>8</v>
      </c>
      <c r="C18">
        <f>_xlfn.NORM.DIST(A18,Mean,Std_dev,FALSE)</f>
        <v>1.7122011792522446E-2</v>
      </c>
      <c r="E18" t="s">
        <v>36</v>
      </c>
      <c r="F18" s="15">
        <v>93.715606365985821</v>
      </c>
      <c r="G18" s="13" t="s">
        <v>34</v>
      </c>
    </row>
    <row r="19" spans="1:7" x14ac:dyDescent="0.25">
      <c r="A19" s="10">
        <v>124</v>
      </c>
      <c r="B19" s="7">
        <v>4</v>
      </c>
      <c r="C19">
        <f>_xlfn.NORM.DIST(A19,Mean,Std_dev,FALSE)</f>
        <v>1.0919897023464858E-2</v>
      </c>
      <c r="E19" t="s">
        <v>32</v>
      </c>
      <c r="F19" s="11">
        <v>130</v>
      </c>
      <c r="G19" t="s">
        <v>34</v>
      </c>
    </row>
    <row r="20" spans="1:7" x14ac:dyDescent="0.25">
      <c r="A20" s="10">
        <v>126</v>
      </c>
      <c r="B20" s="7">
        <v>4</v>
      </c>
      <c r="C20">
        <f>_xlfn.NORM.DIST(A20,Mean,Std_dev,FALSE)</f>
        <v>6.4681871640548724E-3</v>
      </c>
      <c r="E20" t="s">
        <v>30</v>
      </c>
      <c r="F20" s="12">
        <f>(F19-F18)*F9*F14</f>
        <v>27549144.901151285</v>
      </c>
    </row>
    <row r="21" spans="1:7" x14ac:dyDescent="0.25">
      <c r="A21" s="10">
        <v>128</v>
      </c>
      <c r="B21" s="7">
        <v>3</v>
      </c>
      <c r="C21">
        <f>_xlfn.NORM.DIST(A21,Mean,Std_dev,FALSE)</f>
        <v>3.5583355349577865E-3</v>
      </c>
    </row>
    <row r="22" spans="1:7" ht="15.75" thickBot="1" x14ac:dyDescent="0.3">
      <c r="A22" s="8" t="s">
        <v>19</v>
      </c>
      <c r="B22" s="8">
        <v>2</v>
      </c>
      <c r="C22" t="e">
        <f>_xlfn.NORM.DIST(A22,Mean,Std_dev,FALSE)</f>
        <v>#VALUE!</v>
      </c>
    </row>
    <row r="23" spans="1:7" x14ac:dyDescent="0.25">
      <c r="F23">
        <v>83.7</v>
      </c>
    </row>
    <row r="24" spans="1:7" x14ac:dyDescent="0.25">
      <c r="F24">
        <v>340</v>
      </c>
    </row>
    <row r="25" spans="1:7" x14ac:dyDescent="0.25">
      <c r="F25" s="16">
        <f>_xlfn.NORM.DIST(F26,F23,F24,TRUE)</f>
        <v>9.9998565071836524E-3</v>
      </c>
    </row>
    <row r="26" spans="1:7" x14ac:dyDescent="0.25">
      <c r="F26">
        <v>-707.26010771578808</v>
      </c>
    </row>
  </sheetData>
  <sortState xmlns:xlrd2="http://schemas.microsoft.com/office/spreadsheetml/2017/richdata2" ref="A2:A21">
    <sortCondition ref="A2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5"/>
  <sheetViews>
    <sheetView topLeftCell="A4" workbookViewId="0">
      <selection activeCell="L10" sqref="L10"/>
    </sheetView>
  </sheetViews>
  <sheetFormatPr defaultRowHeight="15" x14ac:dyDescent="0.25"/>
  <cols>
    <col min="1" max="1" width="13.109375" customWidth="1"/>
    <col min="2" max="2" width="12.109375" customWidth="1"/>
    <col min="7" max="7" width="11.33203125" customWidth="1"/>
    <col min="9" max="9" width="12.7773437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2" x14ac:dyDescent="0.25">
      <c r="A2" t="s">
        <v>9</v>
      </c>
      <c r="B2" s="1">
        <v>44958</v>
      </c>
      <c r="C2">
        <v>112.87</v>
      </c>
      <c r="D2">
        <v>0</v>
      </c>
      <c r="E2">
        <v>0</v>
      </c>
      <c r="F2">
        <v>112.87</v>
      </c>
      <c r="G2">
        <v>1.87</v>
      </c>
      <c r="H2">
        <v>7</v>
      </c>
      <c r="I2">
        <v>1149</v>
      </c>
      <c r="L2" s="5" t="s">
        <v>14</v>
      </c>
    </row>
    <row r="3" spans="1:12" x14ac:dyDescent="0.25">
      <c r="A3" t="s">
        <v>9</v>
      </c>
      <c r="B3" s="1">
        <v>44959</v>
      </c>
      <c r="C3">
        <v>112</v>
      </c>
      <c r="D3">
        <v>112</v>
      </c>
      <c r="E3">
        <v>111</v>
      </c>
      <c r="F3">
        <v>111.5</v>
      </c>
      <c r="G3">
        <v>-1.37</v>
      </c>
      <c r="H3">
        <v>14</v>
      </c>
      <c r="I3">
        <v>1163</v>
      </c>
      <c r="K3" t="s">
        <v>13</v>
      </c>
      <c r="L3" s="6">
        <f>MIN(Table1[settle])</f>
        <v>93.77</v>
      </c>
    </row>
    <row r="4" spans="1:12" x14ac:dyDescent="0.25">
      <c r="A4" t="s">
        <v>9</v>
      </c>
      <c r="B4" s="1">
        <v>44960</v>
      </c>
      <c r="C4">
        <v>111.5</v>
      </c>
      <c r="D4">
        <v>111.5</v>
      </c>
      <c r="E4">
        <v>109</v>
      </c>
      <c r="F4">
        <v>109.25</v>
      </c>
      <c r="G4">
        <v>-2.25</v>
      </c>
      <c r="H4">
        <v>5</v>
      </c>
      <c r="I4">
        <v>1168</v>
      </c>
      <c r="K4" t="s">
        <v>15</v>
      </c>
      <c r="L4" s="6">
        <f>MAX(Table1[settle])</f>
        <v>129</v>
      </c>
    </row>
    <row r="5" spans="1:12" x14ac:dyDescent="0.25">
      <c r="A5" t="s">
        <v>9</v>
      </c>
      <c r="B5" s="1">
        <v>44963</v>
      </c>
      <c r="C5">
        <v>108.19</v>
      </c>
      <c r="D5">
        <v>0</v>
      </c>
      <c r="E5">
        <v>0</v>
      </c>
      <c r="F5">
        <v>109.25</v>
      </c>
      <c r="G5">
        <v>0</v>
      </c>
      <c r="H5">
        <v>23</v>
      </c>
      <c r="I5">
        <v>1191</v>
      </c>
      <c r="K5" t="s">
        <v>16</v>
      </c>
      <c r="L5" s="6">
        <f>L4-L3</f>
        <v>35.230000000000004</v>
      </c>
    </row>
    <row r="6" spans="1:12" x14ac:dyDescent="0.25">
      <c r="A6" t="s">
        <v>9</v>
      </c>
      <c r="B6" s="1">
        <v>44964</v>
      </c>
      <c r="C6">
        <v>109.25</v>
      </c>
      <c r="D6">
        <v>0</v>
      </c>
      <c r="E6">
        <v>0</v>
      </c>
      <c r="F6">
        <v>109.25</v>
      </c>
      <c r="G6">
        <v>0</v>
      </c>
      <c r="H6">
        <v>4</v>
      </c>
      <c r="I6">
        <v>1158</v>
      </c>
      <c r="K6" t="s">
        <v>17</v>
      </c>
      <c r="L6">
        <v>17</v>
      </c>
    </row>
    <row r="7" spans="1:12" x14ac:dyDescent="0.25">
      <c r="A7" t="s">
        <v>9</v>
      </c>
      <c r="B7" s="1">
        <v>44965</v>
      </c>
      <c r="C7">
        <v>110.48</v>
      </c>
      <c r="D7">
        <v>0</v>
      </c>
      <c r="E7">
        <v>0</v>
      </c>
      <c r="F7">
        <v>112</v>
      </c>
      <c r="G7">
        <v>2.75</v>
      </c>
      <c r="H7">
        <v>29</v>
      </c>
      <c r="I7">
        <v>1187</v>
      </c>
      <c r="K7" t="s">
        <v>21</v>
      </c>
      <c r="L7">
        <f>ROUND(L5/L6,0)</f>
        <v>2</v>
      </c>
    </row>
    <row r="8" spans="1:12" x14ac:dyDescent="0.25">
      <c r="A8" t="s">
        <v>9</v>
      </c>
      <c r="B8" s="1">
        <v>44966</v>
      </c>
      <c r="C8">
        <v>111.1</v>
      </c>
      <c r="D8">
        <v>0</v>
      </c>
      <c r="E8">
        <v>0</v>
      </c>
      <c r="F8">
        <v>112.24</v>
      </c>
      <c r="G8">
        <v>0.24</v>
      </c>
      <c r="H8">
        <v>52</v>
      </c>
      <c r="I8">
        <v>1215</v>
      </c>
    </row>
    <row r="9" spans="1:12" x14ac:dyDescent="0.25">
      <c r="A9" t="s">
        <v>9</v>
      </c>
      <c r="B9" s="1">
        <v>44967</v>
      </c>
      <c r="C9">
        <v>111</v>
      </c>
      <c r="D9">
        <v>111</v>
      </c>
      <c r="E9">
        <v>111</v>
      </c>
      <c r="F9">
        <v>111</v>
      </c>
      <c r="G9">
        <v>-1.24</v>
      </c>
      <c r="H9">
        <v>5</v>
      </c>
      <c r="I9">
        <v>1177</v>
      </c>
      <c r="K9" t="s">
        <v>22</v>
      </c>
      <c r="L9">
        <f>AVERAGE(Table1[settle])</f>
        <v>110.82940944881895</v>
      </c>
    </row>
    <row r="10" spans="1:12" x14ac:dyDescent="0.25">
      <c r="A10" t="s">
        <v>9</v>
      </c>
      <c r="B10" s="1">
        <v>44970</v>
      </c>
      <c r="C10">
        <v>109.25</v>
      </c>
      <c r="D10">
        <v>109.25</v>
      </c>
      <c r="E10">
        <v>109.25</v>
      </c>
      <c r="F10">
        <v>109.25</v>
      </c>
      <c r="G10">
        <v>-1.75</v>
      </c>
      <c r="H10">
        <v>1</v>
      </c>
      <c r="I10">
        <v>1174</v>
      </c>
      <c r="K10" t="s">
        <v>23</v>
      </c>
      <c r="L10">
        <f>_xlfn.STDEV.S(Table1[settle])</f>
        <v>7.3565053922789785</v>
      </c>
    </row>
    <row r="11" spans="1:12" x14ac:dyDescent="0.25">
      <c r="A11" t="s">
        <v>9</v>
      </c>
      <c r="B11" s="1">
        <v>44971</v>
      </c>
      <c r="C11">
        <v>108</v>
      </c>
      <c r="D11">
        <v>108</v>
      </c>
      <c r="E11">
        <v>106</v>
      </c>
      <c r="F11">
        <v>108</v>
      </c>
      <c r="G11">
        <v>-1.25</v>
      </c>
      <c r="H11">
        <v>3</v>
      </c>
      <c r="I11">
        <v>1175</v>
      </c>
    </row>
    <row r="12" spans="1:12" x14ac:dyDescent="0.25">
      <c r="A12" t="s">
        <v>9</v>
      </c>
      <c r="B12" s="1">
        <v>44972</v>
      </c>
      <c r="C12">
        <v>106.23</v>
      </c>
      <c r="D12">
        <v>0</v>
      </c>
      <c r="E12">
        <v>0</v>
      </c>
      <c r="F12">
        <v>106.23</v>
      </c>
      <c r="G12">
        <v>-1.77</v>
      </c>
      <c r="H12">
        <v>10</v>
      </c>
      <c r="I12">
        <v>1175</v>
      </c>
      <c r="K12">
        <v>1</v>
      </c>
      <c r="L12" s="6">
        <v>90</v>
      </c>
    </row>
    <row r="13" spans="1:12" x14ac:dyDescent="0.25">
      <c r="A13" t="s">
        <v>9</v>
      </c>
      <c r="B13" s="1">
        <v>44973</v>
      </c>
      <c r="C13">
        <v>106.88</v>
      </c>
      <c r="D13">
        <v>0</v>
      </c>
      <c r="E13">
        <v>0</v>
      </c>
      <c r="F13">
        <v>103.97</v>
      </c>
      <c r="G13">
        <v>-2.2599999999999998</v>
      </c>
      <c r="H13">
        <v>9</v>
      </c>
      <c r="I13">
        <v>1173</v>
      </c>
      <c r="K13">
        <v>2</v>
      </c>
      <c r="L13" s="6">
        <f>L12+$L$7</f>
        <v>92</v>
      </c>
    </row>
    <row r="14" spans="1:12" x14ac:dyDescent="0.25">
      <c r="A14" t="s">
        <v>9</v>
      </c>
      <c r="B14" s="1">
        <v>44974</v>
      </c>
      <c r="C14">
        <v>103.9</v>
      </c>
      <c r="D14">
        <v>104.5</v>
      </c>
      <c r="E14">
        <v>103.9</v>
      </c>
      <c r="F14">
        <v>104.5</v>
      </c>
      <c r="G14">
        <v>0.53</v>
      </c>
      <c r="H14">
        <v>22</v>
      </c>
      <c r="I14">
        <v>1186</v>
      </c>
      <c r="K14">
        <v>3</v>
      </c>
      <c r="L14" s="6">
        <f t="shared" ref="L14:L31" si="0">L13+$L$7</f>
        <v>94</v>
      </c>
    </row>
    <row r="15" spans="1:12" x14ac:dyDescent="0.25">
      <c r="A15" t="s">
        <v>9</v>
      </c>
      <c r="B15" s="1">
        <v>44977</v>
      </c>
      <c r="C15">
        <v>104.5</v>
      </c>
      <c r="D15">
        <v>104.5</v>
      </c>
      <c r="E15">
        <v>104.5</v>
      </c>
      <c r="F15">
        <v>104.35</v>
      </c>
      <c r="G15">
        <v>-0.15</v>
      </c>
      <c r="H15">
        <v>4</v>
      </c>
      <c r="I15">
        <v>1173</v>
      </c>
      <c r="K15">
        <v>4</v>
      </c>
      <c r="L15" s="6">
        <f t="shared" si="0"/>
        <v>96</v>
      </c>
    </row>
    <row r="16" spans="1:12" x14ac:dyDescent="0.25">
      <c r="A16" t="s">
        <v>9</v>
      </c>
      <c r="B16" s="1">
        <v>44978</v>
      </c>
      <c r="C16">
        <v>0</v>
      </c>
      <c r="D16">
        <v>0</v>
      </c>
      <c r="E16">
        <v>0</v>
      </c>
      <c r="F16">
        <v>104.35</v>
      </c>
      <c r="G16">
        <v>0</v>
      </c>
      <c r="H16">
        <v>0</v>
      </c>
      <c r="I16">
        <v>1173</v>
      </c>
      <c r="K16">
        <v>5</v>
      </c>
      <c r="L16" s="6">
        <f t="shared" si="0"/>
        <v>98</v>
      </c>
    </row>
    <row r="17" spans="1:12" x14ac:dyDescent="0.25">
      <c r="A17" t="s">
        <v>9</v>
      </c>
      <c r="B17" s="1">
        <v>44979</v>
      </c>
      <c r="C17">
        <v>104</v>
      </c>
      <c r="D17">
        <v>104</v>
      </c>
      <c r="E17">
        <v>104</v>
      </c>
      <c r="F17">
        <v>104</v>
      </c>
      <c r="G17">
        <v>-0.35</v>
      </c>
      <c r="H17">
        <v>1</v>
      </c>
      <c r="I17">
        <v>1173</v>
      </c>
      <c r="K17">
        <v>6</v>
      </c>
      <c r="L17" s="6">
        <f t="shared" si="0"/>
        <v>100</v>
      </c>
    </row>
    <row r="18" spans="1:12" x14ac:dyDescent="0.25">
      <c r="A18" t="s">
        <v>9</v>
      </c>
      <c r="B18" s="1">
        <v>44980</v>
      </c>
      <c r="C18">
        <v>102</v>
      </c>
      <c r="D18">
        <v>102</v>
      </c>
      <c r="E18">
        <v>101</v>
      </c>
      <c r="F18">
        <v>101</v>
      </c>
      <c r="G18">
        <v>-3</v>
      </c>
      <c r="H18">
        <v>56</v>
      </c>
      <c r="I18">
        <v>1173</v>
      </c>
      <c r="K18">
        <v>7</v>
      </c>
      <c r="L18" s="6">
        <f t="shared" si="0"/>
        <v>102</v>
      </c>
    </row>
    <row r="19" spans="1:12" x14ac:dyDescent="0.25">
      <c r="A19" t="s">
        <v>9</v>
      </c>
      <c r="B19" s="1">
        <v>44981</v>
      </c>
      <c r="C19">
        <v>101</v>
      </c>
      <c r="D19">
        <v>101</v>
      </c>
      <c r="E19">
        <v>100</v>
      </c>
      <c r="F19">
        <v>95.67</v>
      </c>
      <c r="G19">
        <v>-5.33</v>
      </c>
      <c r="H19">
        <v>7</v>
      </c>
      <c r="I19">
        <v>1174</v>
      </c>
      <c r="K19">
        <v>8</v>
      </c>
      <c r="L19" s="6">
        <f t="shared" si="0"/>
        <v>104</v>
      </c>
    </row>
    <row r="20" spans="1:12" x14ac:dyDescent="0.25">
      <c r="A20" t="s">
        <v>9</v>
      </c>
      <c r="B20" s="1">
        <v>44984</v>
      </c>
      <c r="C20">
        <v>0</v>
      </c>
      <c r="D20">
        <v>0</v>
      </c>
      <c r="E20">
        <v>0</v>
      </c>
      <c r="F20">
        <v>95.17</v>
      </c>
      <c r="G20">
        <v>-0.5</v>
      </c>
      <c r="H20">
        <v>0</v>
      </c>
      <c r="I20">
        <v>1174</v>
      </c>
      <c r="K20">
        <v>9</v>
      </c>
      <c r="L20" s="6">
        <f t="shared" si="0"/>
        <v>106</v>
      </c>
    </row>
    <row r="21" spans="1:12" x14ac:dyDescent="0.25">
      <c r="A21" t="s">
        <v>9</v>
      </c>
      <c r="B21" s="1">
        <v>44985</v>
      </c>
      <c r="C21">
        <v>96</v>
      </c>
      <c r="D21">
        <v>96</v>
      </c>
      <c r="E21">
        <v>96</v>
      </c>
      <c r="F21">
        <v>95.93</v>
      </c>
      <c r="G21">
        <v>0.76</v>
      </c>
      <c r="H21">
        <v>5</v>
      </c>
      <c r="I21">
        <v>1176</v>
      </c>
      <c r="K21">
        <v>10</v>
      </c>
      <c r="L21" s="6">
        <f t="shared" si="0"/>
        <v>108</v>
      </c>
    </row>
    <row r="22" spans="1:12" x14ac:dyDescent="0.25">
      <c r="A22" t="s">
        <v>9</v>
      </c>
      <c r="B22" s="1">
        <v>44986</v>
      </c>
      <c r="C22">
        <v>98</v>
      </c>
      <c r="D22">
        <v>98</v>
      </c>
      <c r="E22">
        <v>98</v>
      </c>
      <c r="F22">
        <v>98</v>
      </c>
      <c r="G22">
        <v>2.0699999999999998</v>
      </c>
      <c r="H22">
        <v>62</v>
      </c>
      <c r="I22">
        <v>1177</v>
      </c>
      <c r="K22">
        <v>11</v>
      </c>
      <c r="L22" s="6">
        <f t="shared" si="0"/>
        <v>110</v>
      </c>
    </row>
    <row r="23" spans="1:12" x14ac:dyDescent="0.25">
      <c r="A23" t="s">
        <v>9</v>
      </c>
      <c r="B23" s="1">
        <v>44987</v>
      </c>
      <c r="C23">
        <v>99.9</v>
      </c>
      <c r="D23">
        <v>99.9</v>
      </c>
      <c r="E23">
        <v>99.5</v>
      </c>
      <c r="F23">
        <v>99.5</v>
      </c>
      <c r="G23">
        <v>1.5</v>
      </c>
      <c r="H23">
        <v>12</v>
      </c>
      <c r="I23">
        <v>1184</v>
      </c>
      <c r="K23">
        <v>12</v>
      </c>
      <c r="L23" s="6">
        <f t="shared" si="0"/>
        <v>112</v>
      </c>
    </row>
    <row r="24" spans="1:12" x14ac:dyDescent="0.25">
      <c r="A24" t="s">
        <v>9</v>
      </c>
      <c r="B24" s="1">
        <v>44988</v>
      </c>
      <c r="C24">
        <v>98.42</v>
      </c>
      <c r="D24">
        <v>0</v>
      </c>
      <c r="E24">
        <v>0</v>
      </c>
      <c r="F24">
        <v>98.42</v>
      </c>
      <c r="G24">
        <v>-1.08</v>
      </c>
      <c r="H24">
        <v>6</v>
      </c>
      <c r="I24">
        <v>1186</v>
      </c>
      <c r="K24">
        <v>13</v>
      </c>
      <c r="L24" s="6">
        <f t="shared" si="0"/>
        <v>114</v>
      </c>
    </row>
    <row r="25" spans="1:12" x14ac:dyDescent="0.25">
      <c r="A25" t="s">
        <v>9</v>
      </c>
      <c r="B25" s="1">
        <v>44991</v>
      </c>
      <c r="C25">
        <v>95</v>
      </c>
      <c r="D25">
        <v>95</v>
      </c>
      <c r="E25">
        <v>95</v>
      </c>
      <c r="F25">
        <v>95</v>
      </c>
      <c r="G25">
        <v>-3.42</v>
      </c>
      <c r="H25">
        <v>4</v>
      </c>
      <c r="I25">
        <v>1187</v>
      </c>
      <c r="K25">
        <v>14</v>
      </c>
      <c r="L25" s="6">
        <f t="shared" si="0"/>
        <v>116</v>
      </c>
    </row>
    <row r="26" spans="1:12" x14ac:dyDescent="0.25">
      <c r="A26" t="s">
        <v>9</v>
      </c>
      <c r="B26" s="1">
        <v>44992</v>
      </c>
      <c r="C26">
        <v>93.79</v>
      </c>
      <c r="D26">
        <v>0</v>
      </c>
      <c r="E26">
        <v>0</v>
      </c>
      <c r="F26">
        <v>93.79</v>
      </c>
      <c r="G26">
        <v>-1.21</v>
      </c>
      <c r="H26">
        <v>1</v>
      </c>
      <c r="I26">
        <v>1187</v>
      </c>
      <c r="K26">
        <v>15</v>
      </c>
      <c r="L26" s="6">
        <f t="shared" si="0"/>
        <v>118</v>
      </c>
    </row>
    <row r="27" spans="1:12" x14ac:dyDescent="0.25">
      <c r="A27" t="s">
        <v>9</v>
      </c>
      <c r="B27" s="1">
        <v>44993</v>
      </c>
      <c r="C27">
        <v>94</v>
      </c>
      <c r="D27">
        <v>94</v>
      </c>
      <c r="E27">
        <v>94</v>
      </c>
      <c r="F27">
        <v>94</v>
      </c>
      <c r="G27">
        <v>0.21</v>
      </c>
      <c r="H27">
        <v>16</v>
      </c>
      <c r="I27">
        <v>1200</v>
      </c>
      <c r="K27">
        <v>16</v>
      </c>
      <c r="L27" s="6">
        <f t="shared" si="0"/>
        <v>120</v>
      </c>
    </row>
    <row r="28" spans="1:12" x14ac:dyDescent="0.25">
      <c r="A28" t="s">
        <v>9</v>
      </c>
      <c r="B28" s="1">
        <v>44994</v>
      </c>
      <c r="C28">
        <v>94</v>
      </c>
      <c r="D28">
        <v>0</v>
      </c>
      <c r="E28">
        <v>0</v>
      </c>
      <c r="F28">
        <v>93.77</v>
      </c>
      <c r="G28">
        <v>-0.23</v>
      </c>
      <c r="H28">
        <v>10</v>
      </c>
      <c r="I28">
        <v>1200</v>
      </c>
      <c r="K28">
        <v>17</v>
      </c>
      <c r="L28" s="6">
        <f t="shared" si="0"/>
        <v>122</v>
      </c>
    </row>
    <row r="29" spans="1:12" x14ac:dyDescent="0.25">
      <c r="A29" t="s">
        <v>9</v>
      </c>
      <c r="B29" s="1">
        <v>44995</v>
      </c>
      <c r="C29">
        <v>94.25</v>
      </c>
      <c r="D29">
        <v>94.25</v>
      </c>
      <c r="E29">
        <v>94.25</v>
      </c>
      <c r="F29">
        <v>94.25</v>
      </c>
      <c r="G29">
        <v>0.48</v>
      </c>
      <c r="H29">
        <v>10</v>
      </c>
      <c r="I29">
        <v>1210</v>
      </c>
      <c r="K29">
        <v>18</v>
      </c>
      <c r="L29" s="6">
        <f t="shared" si="0"/>
        <v>124</v>
      </c>
    </row>
    <row r="30" spans="1:12" x14ac:dyDescent="0.25">
      <c r="A30" t="s">
        <v>9</v>
      </c>
      <c r="B30" s="1">
        <v>44998</v>
      </c>
      <c r="C30">
        <v>96</v>
      </c>
      <c r="D30">
        <v>96</v>
      </c>
      <c r="E30">
        <v>95.5</v>
      </c>
      <c r="F30">
        <v>96.31</v>
      </c>
      <c r="G30">
        <v>2.06</v>
      </c>
      <c r="H30">
        <v>23</v>
      </c>
      <c r="I30">
        <v>1208</v>
      </c>
      <c r="K30">
        <v>19</v>
      </c>
      <c r="L30" s="6">
        <f t="shared" si="0"/>
        <v>126</v>
      </c>
    </row>
    <row r="31" spans="1:12" x14ac:dyDescent="0.25">
      <c r="A31" t="s">
        <v>9</v>
      </c>
      <c r="B31" s="1">
        <v>44999</v>
      </c>
      <c r="C31">
        <v>97.26</v>
      </c>
      <c r="D31">
        <v>0</v>
      </c>
      <c r="E31">
        <v>0</v>
      </c>
      <c r="F31">
        <v>96.64</v>
      </c>
      <c r="G31">
        <v>0.33</v>
      </c>
      <c r="H31">
        <v>5</v>
      </c>
      <c r="I31">
        <v>1208</v>
      </c>
      <c r="K31">
        <v>20</v>
      </c>
      <c r="L31" s="6">
        <f t="shared" si="0"/>
        <v>128</v>
      </c>
    </row>
    <row r="32" spans="1:12" x14ac:dyDescent="0.25">
      <c r="A32" t="s">
        <v>9</v>
      </c>
      <c r="B32" s="1">
        <v>45000</v>
      </c>
      <c r="C32">
        <v>96</v>
      </c>
      <c r="D32">
        <v>96</v>
      </c>
      <c r="E32">
        <v>95.5</v>
      </c>
      <c r="F32">
        <v>95.25</v>
      </c>
      <c r="G32">
        <v>-1.39</v>
      </c>
      <c r="H32">
        <v>55</v>
      </c>
      <c r="I32">
        <v>1171</v>
      </c>
    </row>
    <row r="33" spans="1:9" x14ac:dyDescent="0.25">
      <c r="A33" t="s">
        <v>9</v>
      </c>
      <c r="B33" s="1">
        <v>45001</v>
      </c>
      <c r="C33">
        <v>95.25</v>
      </c>
      <c r="D33">
        <v>0</v>
      </c>
      <c r="E33">
        <v>0</v>
      </c>
      <c r="F33">
        <v>95.25</v>
      </c>
      <c r="G33">
        <v>0</v>
      </c>
      <c r="H33">
        <v>3</v>
      </c>
      <c r="I33">
        <v>1174</v>
      </c>
    </row>
    <row r="34" spans="1:9" x14ac:dyDescent="0.25">
      <c r="A34" t="s">
        <v>9</v>
      </c>
      <c r="B34" s="1">
        <v>45002</v>
      </c>
      <c r="C34">
        <v>95.25</v>
      </c>
      <c r="D34">
        <v>95.25</v>
      </c>
      <c r="E34">
        <v>95</v>
      </c>
      <c r="F34">
        <v>95</v>
      </c>
      <c r="G34">
        <v>-0.25</v>
      </c>
      <c r="H34">
        <v>27</v>
      </c>
      <c r="I34">
        <v>1177</v>
      </c>
    </row>
    <row r="35" spans="1:9" x14ac:dyDescent="0.25">
      <c r="A35" t="s">
        <v>9</v>
      </c>
      <c r="B35" s="1">
        <v>45005</v>
      </c>
      <c r="C35">
        <v>0</v>
      </c>
      <c r="D35">
        <v>0</v>
      </c>
      <c r="E35">
        <v>0</v>
      </c>
      <c r="F35">
        <v>95</v>
      </c>
      <c r="G35">
        <v>0</v>
      </c>
      <c r="H35">
        <v>0</v>
      </c>
      <c r="I35">
        <v>1158</v>
      </c>
    </row>
    <row r="36" spans="1:9" x14ac:dyDescent="0.25">
      <c r="A36" t="s">
        <v>9</v>
      </c>
      <c r="B36" s="1">
        <v>45006</v>
      </c>
      <c r="C36">
        <v>95</v>
      </c>
      <c r="D36">
        <v>0</v>
      </c>
      <c r="E36">
        <v>0</v>
      </c>
      <c r="F36">
        <v>95</v>
      </c>
      <c r="G36">
        <v>0</v>
      </c>
      <c r="H36">
        <v>6</v>
      </c>
      <c r="I36">
        <v>1164</v>
      </c>
    </row>
    <row r="37" spans="1:9" x14ac:dyDescent="0.25">
      <c r="A37" t="s">
        <v>9</v>
      </c>
      <c r="B37" s="1">
        <v>45007</v>
      </c>
      <c r="C37">
        <v>95.21</v>
      </c>
      <c r="D37">
        <v>0</v>
      </c>
      <c r="E37">
        <v>0</v>
      </c>
      <c r="F37">
        <v>95.21</v>
      </c>
      <c r="G37">
        <v>0.21</v>
      </c>
      <c r="H37">
        <v>11</v>
      </c>
      <c r="I37">
        <v>1164</v>
      </c>
    </row>
    <row r="38" spans="1:9" x14ac:dyDescent="0.25">
      <c r="A38" t="s">
        <v>9</v>
      </c>
      <c r="B38" s="1">
        <v>45008</v>
      </c>
      <c r="C38">
        <v>95.25</v>
      </c>
      <c r="D38">
        <v>95.25</v>
      </c>
      <c r="E38">
        <v>95.25</v>
      </c>
      <c r="F38">
        <v>95.25</v>
      </c>
      <c r="G38">
        <v>0.04</v>
      </c>
      <c r="H38">
        <v>8</v>
      </c>
      <c r="I38">
        <v>1172</v>
      </c>
    </row>
    <row r="39" spans="1:9" x14ac:dyDescent="0.25">
      <c r="A39" t="s">
        <v>9</v>
      </c>
      <c r="B39" s="1">
        <v>45009</v>
      </c>
      <c r="C39">
        <v>95.62</v>
      </c>
      <c r="D39">
        <v>0</v>
      </c>
      <c r="E39">
        <v>0</v>
      </c>
      <c r="F39">
        <v>95.49</v>
      </c>
      <c r="G39">
        <v>0.24</v>
      </c>
      <c r="H39">
        <v>20</v>
      </c>
      <c r="I39">
        <v>1170</v>
      </c>
    </row>
    <row r="40" spans="1:9" x14ac:dyDescent="0.25">
      <c r="A40" t="s">
        <v>9</v>
      </c>
      <c r="B40" s="1">
        <v>45012</v>
      </c>
      <c r="C40">
        <v>96.92</v>
      </c>
      <c r="D40">
        <v>0</v>
      </c>
      <c r="E40">
        <v>0</v>
      </c>
      <c r="F40">
        <v>99.64</v>
      </c>
      <c r="G40">
        <v>4.1500000000000004</v>
      </c>
      <c r="H40">
        <v>27</v>
      </c>
      <c r="I40">
        <v>1175</v>
      </c>
    </row>
    <row r="41" spans="1:9" x14ac:dyDescent="0.25">
      <c r="A41" t="s">
        <v>9</v>
      </c>
      <c r="B41" s="1">
        <v>45013</v>
      </c>
      <c r="C41">
        <v>101.25</v>
      </c>
      <c r="D41">
        <v>101.25</v>
      </c>
      <c r="E41">
        <v>101.25</v>
      </c>
      <c r="F41">
        <v>101.25</v>
      </c>
      <c r="G41">
        <v>1.61</v>
      </c>
      <c r="H41">
        <v>21</v>
      </c>
      <c r="I41">
        <v>1186</v>
      </c>
    </row>
    <row r="42" spans="1:9" x14ac:dyDescent="0.25">
      <c r="A42" t="s">
        <v>9</v>
      </c>
      <c r="B42" s="1">
        <v>45014</v>
      </c>
      <c r="C42">
        <v>101.25</v>
      </c>
      <c r="D42">
        <v>101.5</v>
      </c>
      <c r="E42">
        <v>101.25</v>
      </c>
      <c r="F42">
        <v>101.5</v>
      </c>
      <c r="G42">
        <v>0.25</v>
      </c>
      <c r="H42">
        <v>15</v>
      </c>
      <c r="I42">
        <v>1192</v>
      </c>
    </row>
    <row r="43" spans="1:9" x14ac:dyDescent="0.25">
      <c r="A43" t="s">
        <v>9</v>
      </c>
      <c r="B43" s="1">
        <v>45015</v>
      </c>
      <c r="C43">
        <v>103.6</v>
      </c>
      <c r="D43">
        <v>105</v>
      </c>
      <c r="E43">
        <v>102.5</v>
      </c>
      <c r="F43">
        <v>102.5</v>
      </c>
      <c r="G43">
        <v>1</v>
      </c>
      <c r="H43">
        <v>20</v>
      </c>
      <c r="I43">
        <v>1199</v>
      </c>
    </row>
    <row r="44" spans="1:9" x14ac:dyDescent="0.25">
      <c r="A44" t="s">
        <v>9</v>
      </c>
      <c r="B44" s="1">
        <v>45016</v>
      </c>
      <c r="C44">
        <v>101.91</v>
      </c>
      <c r="D44">
        <v>0</v>
      </c>
      <c r="E44">
        <v>0</v>
      </c>
      <c r="F44">
        <v>102.5</v>
      </c>
      <c r="G44">
        <v>0</v>
      </c>
      <c r="H44">
        <v>44</v>
      </c>
      <c r="I44">
        <v>1209</v>
      </c>
    </row>
    <row r="45" spans="1:9" x14ac:dyDescent="0.25">
      <c r="A45" t="s">
        <v>9</v>
      </c>
      <c r="B45" s="1">
        <v>45019</v>
      </c>
      <c r="C45">
        <v>106.1</v>
      </c>
      <c r="D45">
        <v>107</v>
      </c>
      <c r="E45">
        <v>106.1</v>
      </c>
      <c r="F45">
        <v>105.43</v>
      </c>
      <c r="G45">
        <v>2.93</v>
      </c>
      <c r="H45">
        <v>67</v>
      </c>
      <c r="I45">
        <v>1225</v>
      </c>
    </row>
    <row r="46" spans="1:9" x14ac:dyDescent="0.25">
      <c r="A46" t="s">
        <v>9</v>
      </c>
      <c r="B46" s="1">
        <v>45020</v>
      </c>
      <c r="C46">
        <v>103.14</v>
      </c>
      <c r="D46">
        <v>0</v>
      </c>
      <c r="E46">
        <v>0</v>
      </c>
      <c r="F46">
        <v>103.02</v>
      </c>
      <c r="G46">
        <v>-2.41</v>
      </c>
      <c r="H46">
        <v>30</v>
      </c>
      <c r="I46">
        <v>1235</v>
      </c>
    </row>
    <row r="47" spans="1:9" x14ac:dyDescent="0.25">
      <c r="A47" t="s">
        <v>9</v>
      </c>
      <c r="B47" s="1">
        <v>45021</v>
      </c>
      <c r="C47">
        <v>0</v>
      </c>
      <c r="D47">
        <v>0</v>
      </c>
      <c r="E47">
        <v>0</v>
      </c>
      <c r="F47">
        <v>103.02</v>
      </c>
      <c r="G47">
        <v>0</v>
      </c>
      <c r="H47">
        <v>5</v>
      </c>
      <c r="I47">
        <v>1235</v>
      </c>
    </row>
    <row r="48" spans="1:9" x14ac:dyDescent="0.25">
      <c r="A48" t="s">
        <v>9</v>
      </c>
      <c r="B48" s="1">
        <v>45022</v>
      </c>
      <c r="C48">
        <v>103</v>
      </c>
      <c r="D48">
        <v>103</v>
      </c>
      <c r="E48">
        <v>103</v>
      </c>
      <c r="F48">
        <v>103</v>
      </c>
      <c r="G48">
        <v>-0.02</v>
      </c>
      <c r="H48">
        <v>12</v>
      </c>
      <c r="I48">
        <v>1233</v>
      </c>
    </row>
    <row r="49" spans="1:9" x14ac:dyDescent="0.25">
      <c r="A49" t="s">
        <v>9</v>
      </c>
      <c r="B49" s="1">
        <v>45027</v>
      </c>
      <c r="C49">
        <v>0</v>
      </c>
      <c r="D49">
        <v>0</v>
      </c>
      <c r="E49">
        <v>0</v>
      </c>
      <c r="F49">
        <v>103</v>
      </c>
      <c r="G49">
        <v>0</v>
      </c>
      <c r="H49">
        <v>0</v>
      </c>
      <c r="I49">
        <v>1233</v>
      </c>
    </row>
    <row r="50" spans="1:9" x14ac:dyDescent="0.25">
      <c r="A50" t="s">
        <v>9</v>
      </c>
      <c r="B50" s="1">
        <v>45028</v>
      </c>
      <c r="C50">
        <v>103.64</v>
      </c>
      <c r="D50">
        <v>0</v>
      </c>
      <c r="E50">
        <v>0</v>
      </c>
      <c r="F50">
        <v>104.17</v>
      </c>
      <c r="G50">
        <v>1.17</v>
      </c>
      <c r="H50">
        <v>5</v>
      </c>
      <c r="I50">
        <v>1233</v>
      </c>
    </row>
    <row r="51" spans="1:9" x14ac:dyDescent="0.25">
      <c r="A51" t="s">
        <v>9</v>
      </c>
      <c r="B51" s="1">
        <v>45029</v>
      </c>
      <c r="C51">
        <v>103.5</v>
      </c>
      <c r="D51">
        <v>103.5</v>
      </c>
      <c r="E51">
        <v>103.5</v>
      </c>
      <c r="F51">
        <v>103.5</v>
      </c>
      <c r="G51">
        <v>-0.67</v>
      </c>
      <c r="H51">
        <v>2</v>
      </c>
      <c r="I51">
        <v>1235</v>
      </c>
    </row>
    <row r="52" spans="1:9" x14ac:dyDescent="0.25">
      <c r="A52" t="s">
        <v>9</v>
      </c>
      <c r="B52" s="1">
        <v>45030</v>
      </c>
      <c r="C52">
        <v>103.5</v>
      </c>
      <c r="D52">
        <v>0</v>
      </c>
      <c r="E52">
        <v>0</v>
      </c>
      <c r="F52">
        <v>102.55</v>
      </c>
      <c r="G52">
        <v>-0.95</v>
      </c>
      <c r="H52">
        <v>22</v>
      </c>
      <c r="I52">
        <v>1256</v>
      </c>
    </row>
    <row r="53" spans="1:9" x14ac:dyDescent="0.25">
      <c r="A53" t="s">
        <v>9</v>
      </c>
      <c r="B53" s="1">
        <v>45033</v>
      </c>
      <c r="C53">
        <v>103.5</v>
      </c>
      <c r="D53">
        <v>103.5</v>
      </c>
      <c r="E53">
        <v>103.5</v>
      </c>
      <c r="F53">
        <v>103.49</v>
      </c>
      <c r="G53">
        <v>0.94</v>
      </c>
      <c r="H53">
        <v>6</v>
      </c>
      <c r="I53">
        <v>1262</v>
      </c>
    </row>
    <row r="54" spans="1:9" x14ac:dyDescent="0.25">
      <c r="A54" t="s">
        <v>9</v>
      </c>
      <c r="B54" s="1">
        <v>45034</v>
      </c>
      <c r="C54">
        <v>102</v>
      </c>
      <c r="D54">
        <v>102</v>
      </c>
      <c r="E54">
        <v>102</v>
      </c>
      <c r="F54">
        <v>101.6</v>
      </c>
      <c r="G54">
        <v>-1.89</v>
      </c>
      <c r="H54">
        <v>9</v>
      </c>
      <c r="I54">
        <v>1269</v>
      </c>
    </row>
    <row r="55" spans="1:9" x14ac:dyDescent="0.25">
      <c r="A55" t="s">
        <v>9</v>
      </c>
      <c r="B55" s="1">
        <v>45035</v>
      </c>
      <c r="C55">
        <v>100.52</v>
      </c>
      <c r="D55">
        <v>0</v>
      </c>
      <c r="E55">
        <v>0</v>
      </c>
      <c r="F55">
        <v>101.55</v>
      </c>
      <c r="G55">
        <v>-0.05</v>
      </c>
      <c r="H55">
        <v>24</v>
      </c>
      <c r="I55">
        <v>1256</v>
      </c>
    </row>
    <row r="56" spans="1:9" x14ac:dyDescent="0.25">
      <c r="A56" t="s">
        <v>9</v>
      </c>
      <c r="B56" s="1">
        <v>45036</v>
      </c>
      <c r="C56">
        <v>0</v>
      </c>
      <c r="D56">
        <v>0</v>
      </c>
      <c r="E56">
        <v>0</v>
      </c>
      <c r="F56">
        <v>101.55</v>
      </c>
      <c r="G56">
        <v>0</v>
      </c>
      <c r="H56">
        <v>0</v>
      </c>
      <c r="I56">
        <v>1256</v>
      </c>
    </row>
    <row r="57" spans="1:9" x14ac:dyDescent="0.25">
      <c r="A57" t="s">
        <v>9</v>
      </c>
      <c r="B57" s="1">
        <v>45037</v>
      </c>
      <c r="C57">
        <v>0</v>
      </c>
      <c r="D57">
        <v>0</v>
      </c>
      <c r="E57">
        <v>0</v>
      </c>
      <c r="F57">
        <v>101.55</v>
      </c>
      <c r="G57">
        <v>0</v>
      </c>
      <c r="H57">
        <v>0</v>
      </c>
      <c r="I57">
        <v>1256</v>
      </c>
    </row>
    <row r="58" spans="1:9" x14ac:dyDescent="0.25">
      <c r="A58" t="s">
        <v>9</v>
      </c>
      <c r="B58" s="1">
        <v>45040</v>
      </c>
      <c r="C58">
        <v>101.25</v>
      </c>
      <c r="D58">
        <v>101.25</v>
      </c>
      <c r="E58">
        <v>101.25</v>
      </c>
      <c r="F58">
        <v>101.15</v>
      </c>
      <c r="G58">
        <v>-0.4</v>
      </c>
      <c r="H58">
        <v>2</v>
      </c>
      <c r="I58">
        <v>1257</v>
      </c>
    </row>
    <row r="59" spans="1:9" x14ac:dyDescent="0.25">
      <c r="A59" t="s">
        <v>9</v>
      </c>
      <c r="B59" s="1">
        <v>45042</v>
      </c>
      <c r="C59">
        <v>0</v>
      </c>
      <c r="D59">
        <v>0</v>
      </c>
      <c r="E59">
        <v>0</v>
      </c>
      <c r="F59">
        <v>101.15</v>
      </c>
      <c r="G59">
        <v>0</v>
      </c>
      <c r="H59">
        <v>0</v>
      </c>
      <c r="I59">
        <v>1257</v>
      </c>
    </row>
    <row r="60" spans="1:9" x14ac:dyDescent="0.25">
      <c r="A60" t="s">
        <v>9</v>
      </c>
      <c r="B60" s="1">
        <v>45043</v>
      </c>
      <c r="C60">
        <v>102.08</v>
      </c>
      <c r="D60">
        <v>0</v>
      </c>
      <c r="E60">
        <v>0</v>
      </c>
      <c r="F60">
        <v>102.08</v>
      </c>
      <c r="G60">
        <v>0.93</v>
      </c>
      <c r="H60">
        <v>7</v>
      </c>
      <c r="I60">
        <v>1262</v>
      </c>
    </row>
    <row r="61" spans="1:9" x14ac:dyDescent="0.25">
      <c r="A61" t="s">
        <v>9</v>
      </c>
      <c r="B61" s="1">
        <v>45044</v>
      </c>
      <c r="C61">
        <v>0</v>
      </c>
      <c r="D61">
        <v>0</v>
      </c>
      <c r="E61">
        <v>0</v>
      </c>
      <c r="F61">
        <v>103</v>
      </c>
      <c r="G61">
        <v>0.92</v>
      </c>
      <c r="H61">
        <v>0</v>
      </c>
      <c r="I61">
        <v>1262</v>
      </c>
    </row>
    <row r="62" spans="1:9" x14ac:dyDescent="0.25">
      <c r="A62" t="s">
        <v>9</v>
      </c>
      <c r="B62" s="1">
        <v>45047</v>
      </c>
      <c r="C62">
        <v>0</v>
      </c>
      <c r="D62">
        <v>0</v>
      </c>
      <c r="E62">
        <v>0</v>
      </c>
      <c r="F62">
        <v>105.5</v>
      </c>
      <c r="G62">
        <v>2.5</v>
      </c>
      <c r="H62">
        <v>0</v>
      </c>
      <c r="I62">
        <v>1262</v>
      </c>
    </row>
    <row r="63" spans="1:9" x14ac:dyDescent="0.25">
      <c r="A63" t="s">
        <v>9</v>
      </c>
      <c r="B63" s="1">
        <v>45048</v>
      </c>
      <c r="C63">
        <v>108.09</v>
      </c>
      <c r="D63">
        <v>0</v>
      </c>
      <c r="E63">
        <v>0</v>
      </c>
      <c r="F63">
        <v>108.09</v>
      </c>
      <c r="G63">
        <v>2.59</v>
      </c>
      <c r="H63">
        <v>5</v>
      </c>
      <c r="I63">
        <v>1266</v>
      </c>
    </row>
    <row r="64" spans="1:9" x14ac:dyDescent="0.25">
      <c r="A64" t="s">
        <v>9</v>
      </c>
      <c r="B64" s="1">
        <v>45049</v>
      </c>
      <c r="C64">
        <v>110</v>
      </c>
      <c r="D64">
        <v>110</v>
      </c>
      <c r="E64">
        <v>110</v>
      </c>
      <c r="F64">
        <v>110</v>
      </c>
      <c r="G64">
        <v>1.91</v>
      </c>
      <c r="H64">
        <v>30</v>
      </c>
      <c r="I64">
        <v>1258</v>
      </c>
    </row>
    <row r="65" spans="1:9" x14ac:dyDescent="0.25">
      <c r="A65" t="s">
        <v>9</v>
      </c>
      <c r="B65" s="1">
        <v>45050</v>
      </c>
      <c r="C65">
        <v>110.68</v>
      </c>
      <c r="D65">
        <v>0</v>
      </c>
      <c r="E65">
        <v>0</v>
      </c>
      <c r="F65">
        <v>110.68</v>
      </c>
      <c r="G65">
        <v>0.68</v>
      </c>
      <c r="H65">
        <v>2</v>
      </c>
      <c r="I65">
        <v>1260</v>
      </c>
    </row>
    <row r="66" spans="1:9" x14ac:dyDescent="0.25">
      <c r="A66" t="s">
        <v>9</v>
      </c>
      <c r="B66" s="1">
        <v>45051</v>
      </c>
      <c r="C66">
        <v>0</v>
      </c>
      <c r="D66">
        <v>0</v>
      </c>
      <c r="E66">
        <v>0</v>
      </c>
      <c r="F66">
        <v>110.68</v>
      </c>
      <c r="G66">
        <v>0</v>
      </c>
      <c r="H66">
        <v>0</v>
      </c>
      <c r="I66">
        <v>1260</v>
      </c>
    </row>
    <row r="67" spans="1:9" x14ac:dyDescent="0.25">
      <c r="A67" t="s">
        <v>9</v>
      </c>
      <c r="B67" s="1">
        <v>45054</v>
      </c>
      <c r="C67">
        <v>111.05</v>
      </c>
      <c r="D67">
        <v>0</v>
      </c>
      <c r="E67">
        <v>0</v>
      </c>
      <c r="F67">
        <v>109.45</v>
      </c>
      <c r="G67">
        <v>-1.23</v>
      </c>
      <c r="H67">
        <v>7</v>
      </c>
      <c r="I67">
        <v>1262</v>
      </c>
    </row>
    <row r="68" spans="1:9" x14ac:dyDescent="0.25">
      <c r="A68" t="s">
        <v>9</v>
      </c>
      <c r="B68" s="1">
        <v>45055</v>
      </c>
      <c r="C68">
        <v>0</v>
      </c>
      <c r="D68">
        <v>0</v>
      </c>
      <c r="E68">
        <v>0</v>
      </c>
      <c r="F68">
        <v>109.45</v>
      </c>
      <c r="G68">
        <v>0</v>
      </c>
      <c r="H68">
        <v>0</v>
      </c>
      <c r="I68">
        <v>1262</v>
      </c>
    </row>
    <row r="69" spans="1:9" x14ac:dyDescent="0.25">
      <c r="A69" t="s">
        <v>9</v>
      </c>
      <c r="B69" s="1">
        <v>45056</v>
      </c>
      <c r="C69">
        <v>0</v>
      </c>
      <c r="D69">
        <v>0</v>
      </c>
      <c r="E69">
        <v>0</v>
      </c>
      <c r="F69">
        <v>109.45</v>
      </c>
      <c r="G69">
        <v>0</v>
      </c>
      <c r="H69">
        <v>0</v>
      </c>
      <c r="I69">
        <v>1262</v>
      </c>
    </row>
    <row r="70" spans="1:9" x14ac:dyDescent="0.25">
      <c r="A70" t="s">
        <v>9</v>
      </c>
      <c r="B70" s="1">
        <v>45057</v>
      </c>
      <c r="C70">
        <v>106.74</v>
      </c>
      <c r="D70">
        <v>0</v>
      </c>
      <c r="E70">
        <v>0</v>
      </c>
      <c r="F70">
        <v>106.46</v>
      </c>
      <c r="G70">
        <v>-2.99</v>
      </c>
      <c r="H70">
        <v>4</v>
      </c>
      <c r="I70">
        <v>1262</v>
      </c>
    </row>
    <row r="71" spans="1:9" x14ac:dyDescent="0.25">
      <c r="A71" t="s">
        <v>9</v>
      </c>
      <c r="B71" s="1">
        <v>45058</v>
      </c>
      <c r="C71">
        <v>106.53</v>
      </c>
      <c r="D71">
        <v>0</v>
      </c>
      <c r="E71">
        <v>0</v>
      </c>
      <c r="F71">
        <v>107.5</v>
      </c>
      <c r="G71">
        <v>1.04</v>
      </c>
      <c r="H71">
        <v>3</v>
      </c>
      <c r="I71">
        <v>1261</v>
      </c>
    </row>
    <row r="72" spans="1:9" x14ac:dyDescent="0.25">
      <c r="A72" t="s">
        <v>9</v>
      </c>
      <c r="B72" s="1">
        <v>45061</v>
      </c>
      <c r="C72">
        <v>109</v>
      </c>
      <c r="D72">
        <v>109</v>
      </c>
      <c r="E72">
        <v>109</v>
      </c>
      <c r="F72">
        <v>109</v>
      </c>
      <c r="G72">
        <v>1.5</v>
      </c>
      <c r="H72">
        <v>1</v>
      </c>
      <c r="I72">
        <v>1261</v>
      </c>
    </row>
    <row r="73" spans="1:9" x14ac:dyDescent="0.25">
      <c r="A73" t="s">
        <v>9</v>
      </c>
      <c r="B73" s="1">
        <v>45062</v>
      </c>
      <c r="C73">
        <v>109</v>
      </c>
      <c r="D73">
        <v>0</v>
      </c>
      <c r="E73">
        <v>0</v>
      </c>
      <c r="F73">
        <v>109</v>
      </c>
      <c r="G73">
        <v>0</v>
      </c>
      <c r="H73">
        <v>10</v>
      </c>
      <c r="I73">
        <v>1266</v>
      </c>
    </row>
    <row r="74" spans="1:9" x14ac:dyDescent="0.25">
      <c r="A74" t="s">
        <v>9</v>
      </c>
      <c r="B74" s="1">
        <v>45063</v>
      </c>
      <c r="C74">
        <v>109.1</v>
      </c>
      <c r="D74">
        <v>0</v>
      </c>
      <c r="E74">
        <v>0</v>
      </c>
      <c r="F74">
        <v>109.1</v>
      </c>
      <c r="G74">
        <v>0.1</v>
      </c>
      <c r="H74">
        <v>12</v>
      </c>
      <c r="I74">
        <v>1273</v>
      </c>
    </row>
    <row r="75" spans="1:9" x14ac:dyDescent="0.25">
      <c r="A75" t="s">
        <v>9</v>
      </c>
      <c r="B75" s="1">
        <v>45064</v>
      </c>
      <c r="C75">
        <v>108.5</v>
      </c>
      <c r="D75">
        <v>108.5</v>
      </c>
      <c r="E75">
        <v>108.5</v>
      </c>
      <c r="F75">
        <v>108.5</v>
      </c>
      <c r="G75">
        <v>-0.6</v>
      </c>
      <c r="H75">
        <v>3</v>
      </c>
      <c r="I75">
        <v>1270</v>
      </c>
    </row>
    <row r="76" spans="1:9" x14ac:dyDescent="0.25">
      <c r="A76" t="s">
        <v>9</v>
      </c>
      <c r="B76" s="1">
        <v>45065</v>
      </c>
      <c r="C76">
        <v>111</v>
      </c>
      <c r="D76">
        <v>111</v>
      </c>
      <c r="E76">
        <v>111</v>
      </c>
      <c r="F76">
        <v>108.49</v>
      </c>
      <c r="G76">
        <v>-0.01</v>
      </c>
      <c r="H76">
        <v>12</v>
      </c>
      <c r="I76">
        <v>1270</v>
      </c>
    </row>
    <row r="77" spans="1:9" x14ac:dyDescent="0.25">
      <c r="A77" t="s">
        <v>9</v>
      </c>
      <c r="B77" s="1">
        <v>45068</v>
      </c>
      <c r="C77">
        <v>108.56</v>
      </c>
      <c r="D77">
        <v>109.25</v>
      </c>
      <c r="E77">
        <v>108.5</v>
      </c>
      <c r="F77">
        <v>109.1</v>
      </c>
      <c r="G77">
        <v>0.61</v>
      </c>
      <c r="H77">
        <v>24</v>
      </c>
      <c r="I77">
        <v>1272</v>
      </c>
    </row>
    <row r="78" spans="1:9" x14ac:dyDescent="0.25">
      <c r="A78" t="s">
        <v>9</v>
      </c>
      <c r="B78" s="1">
        <v>45069</v>
      </c>
      <c r="C78">
        <v>108.76</v>
      </c>
      <c r="D78">
        <v>0</v>
      </c>
      <c r="E78">
        <v>0</v>
      </c>
      <c r="F78">
        <v>108.75</v>
      </c>
      <c r="G78">
        <v>-0.35</v>
      </c>
      <c r="H78">
        <v>19</v>
      </c>
      <c r="I78">
        <v>1290</v>
      </c>
    </row>
    <row r="79" spans="1:9" x14ac:dyDescent="0.25">
      <c r="A79" t="s">
        <v>9</v>
      </c>
      <c r="B79" s="1">
        <v>45070</v>
      </c>
      <c r="C79">
        <v>109</v>
      </c>
      <c r="D79">
        <v>109</v>
      </c>
      <c r="E79">
        <v>108</v>
      </c>
      <c r="F79">
        <v>107.5</v>
      </c>
      <c r="G79">
        <v>-1.25</v>
      </c>
      <c r="H79">
        <v>21</v>
      </c>
      <c r="I79">
        <v>1305</v>
      </c>
    </row>
    <row r="80" spans="1:9" x14ac:dyDescent="0.25">
      <c r="A80" t="s">
        <v>9</v>
      </c>
      <c r="B80" s="1">
        <v>45071</v>
      </c>
      <c r="C80">
        <v>109.21</v>
      </c>
      <c r="D80">
        <v>0</v>
      </c>
      <c r="E80">
        <v>0</v>
      </c>
      <c r="F80">
        <v>108.99</v>
      </c>
      <c r="G80">
        <v>1.49</v>
      </c>
      <c r="H80">
        <v>6</v>
      </c>
      <c r="I80">
        <v>1308</v>
      </c>
    </row>
    <row r="81" spans="1:9" x14ac:dyDescent="0.25">
      <c r="A81" t="s">
        <v>9</v>
      </c>
      <c r="B81" s="1">
        <v>45072</v>
      </c>
      <c r="C81">
        <v>108.9</v>
      </c>
      <c r="D81">
        <v>108.9</v>
      </c>
      <c r="E81">
        <v>108.9</v>
      </c>
      <c r="F81">
        <v>108.9</v>
      </c>
      <c r="G81">
        <v>-0.09</v>
      </c>
      <c r="H81">
        <v>10</v>
      </c>
      <c r="I81">
        <v>1316</v>
      </c>
    </row>
    <row r="82" spans="1:9" x14ac:dyDescent="0.25">
      <c r="A82" t="s">
        <v>9</v>
      </c>
      <c r="B82" s="1">
        <v>45075</v>
      </c>
      <c r="C82">
        <v>0</v>
      </c>
      <c r="D82">
        <v>0</v>
      </c>
      <c r="E82">
        <v>0</v>
      </c>
      <c r="F82">
        <v>108.9</v>
      </c>
      <c r="G82">
        <v>0</v>
      </c>
      <c r="H82">
        <v>0</v>
      </c>
      <c r="I82">
        <v>1316</v>
      </c>
    </row>
    <row r="83" spans="1:9" x14ac:dyDescent="0.25">
      <c r="A83" t="s">
        <v>9</v>
      </c>
      <c r="B83" s="1">
        <v>45076</v>
      </c>
      <c r="C83">
        <v>110.5</v>
      </c>
      <c r="D83">
        <v>110.5</v>
      </c>
      <c r="E83">
        <v>110</v>
      </c>
      <c r="F83">
        <v>110.5</v>
      </c>
      <c r="G83">
        <v>1.6</v>
      </c>
      <c r="H83">
        <v>3</v>
      </c>
      <c r="I83">
        <v>1318</v>
      </c>
    </row>
    <row r="84" spans="1:9" x14ac:dyDescent="0.25">
      <c r="A84" t="s">
        <v>9</v>
      </c>
      <c r="B84" s="1">
        <v>45077</v>
      </c>
      <c r="C84">
        <v>112.5</v>
      </c>
      <c r="D84">
        <v>112.5</v>
      </c>
      <c r="E84">
        <v>112.5</v>
      </c>
      <c r="F84">
        <v>112</v>
      </c>
      <c r="G84">
        <v>1.5</v>
      </c>
      <c r="H84">
        <v>1</v>
      </c>
      <c r="I84">
        <v>1318</v>
      </c>
    </row>
    <row r="85" spans="1:9" x14ac:dyDescent="0.25">
      <c r="A85" t="s">
        <v>9</v>
      </c>
      <c r="B85" s="1">
        <v>45078</v>
      </c>
      <c r="C85">
        <v>0</v>
      </c>
      <c r="D85">
        <v>0</v>
      </c>
      <c r="E85">
        <v>0</v>
      </c>
      <c r="F85">
        <v>112</v>
      </c>
      <c r="G85">
        <v>0</v>
      </c>
      <c r="H85">
        <v>0</v>
      </c>
      <c r="I85">
        <v>1318</v>
      </c>
    </row>
    <row r="86" spans="1:9" x14ac:dyDescent="0.25">
      <c r="A86" t="s">
        <v>9</v>
      </c>
      <c r="B86" s="1">
        <v>45079</v>
      </c>
      <c r="C86">
        <v>0</v>
      </c>
      <c r="D86">
        <v>0</v>
      </c>
      <c r="E86">
        <v>0</v>
      </c>
      <c r="F86">
        <v>112</v>
      </c>
      <c r="G86">
        <v>0</v>
      </c>
      <c r="H86">
        <v>0</v>
      </c>
      <c r="I86">
        <v>1318</v>
      </c>
    </row>
    <row r="87" spans="1:9" x14ac:dyDescent="0.25">
      <c r="A87" t="s">
        <v>9</v>
      </c>
      <c r="B87" s="1">
        <v>45082</v>
      </c>
      <c r="C87">
        <v>0</v>
      </c>
      <c r="D87">
        <v>0</v>
      </c>
      <c r="E87">
        <v>0</v>
      </c>
      <c r="F87">
        <v>112</v>
      </c>
      <c r="G87">
        <v>0</v>
      </c>
      <c r="H87">
        <v>0</v>
      </c>
      <c r="I87">
        <v>1318</v>
      </c>
    </row>
    <row r="88" spans="1:9" x14ac:dyDescent="0.25">
      <c r="A88" t="s">
        <v>9</v>
      </c>
      <c r="B88" s="1">
        <v>45083</v>
      </c>
      <c r="C88">
        <v>108.5</v>
      </c>
      <c r="D88">
        <v>110</v>
      </c>
      <c r="E88">
        <v>108.5</v>
      </c>
      <c r="F88">
        <v>110</v>
      </c>
      <c r="G88">
        <v>-2</v>
      </c>
      <c r="H88">
        <v>15</v>
      </c>
      <c r="I88">
        <v>1324</v>
      </c>
    </row>
    <row r="89" spans="1:9" x14ac:dyDescent="0.25">
      <c r="A89" t="s">
        <v>9</v>
      </c>
      <c r="B89" s="1">
        <v>45084</v>
      </c>
      <c r="C89">
        <v>108.74</v>
      </c>
      <c r="D89">
        <v>0</v>
      </c>
      <c r="E89">
        <v>0</v>
      </c>
      <c r="F89">
        <v>109.28</v>
      </c>
      <c r="G89">
        <v>-0.72</v>
      </c>
      <c r="H89">
        <v>14</v>
      </c>
      <c r="I89">
        <v>1329</v>
      </c>
    </row>
    <row r="90" spans="1:9" x14ac:dyDescent="0.25">
      <c r="A90" t="s">
        <v>9</v>
      </c>
      <c r="B90" s="1">
        <v>45085</v>
      </c>
      <c r="C90">
        <v>108.92</v>
      </c>
      <c r="D90">
        <v>0</v>
      </c>
      <c r="E90">
        <v>0</v>
      </c>
      <c r="F90">
        <v>108.92</v>
      </c>
      <c r="G90">
        <v>-0.36</v>
      </c>
      <c r="H90">
        <v>3</v>
      </c>
      <c r="I90">
        <v>1326</v>
      </c>
    </row>
    <row r="91" spans="1:9" x14ac:dyDescent="0.25">
      <c r="A91" t="s">
        <v>9</v>
      </c>
      <c r="B91" s="1">
        <v>45086</v>
      </c>
      <c r="C91">
        <v>0</v>
      </c>
      <c r="D91">
        <v>0</v>
      </c>
      <c r="E91">
        <v>0</v>
      </c>
      <c r="F91">
        <v>108.92</v>
      </c>
      <c r="G91">
        <v>0</v>
      </c>
      <c r="H91">
        <v>0</v>
      </c>
      <c r="I91">
        <v>1326</v>
      </c>
    </row>
    <row r="92" spans="1:9" x14ac:dyDescent="0.25">
      <c r="A92" t="s">
        <v>9</v>
      </c>
      <c r="B92" s="1">
        <v>45090</v>
      </c>
      <c r="C92">
        <v>0</v>
      </c>
      <c r="D92">
        <v>0</v>
      </c>
      <c r="E92">
        <v>0</v>
      </c>
      <c r="F92">
        <v>108.92</v>
      </c>
      <c r="G92">
        <v>0</v>
      </c>
      <c r="H92">
        <v>0</v>
      </c>
      <c r="I92">
        <v>1326</v>
      </c>
    </row>
    <row r="93" spans="1:9" x14ac:dyDescent="0.25">
      <c r="A93" t="s">
        <v>9</v>
      </c>
      <c r="B93" s="1">
        <v>45091</v>
      </c>
      <c r="C93">
        <v>0</v>
      </c>
      <c r="D93">
        <v>0</v>
      </c>
      <c r="E93">
        <v>0</v>
      </c>
      <c r="F93">
        <v>109</v>
      </c>
      <c r="G93">
        <v>0.08</v>
      </c>
      <c r="H93">
        <v>0</v>
      </c>
      <c r="I93">
        <v>1326</v>
      </c>
    </row>
    <row r="94" spans="1:9" x14ac:dyDescent="0.25">
      <c r="A94" t="s">
        <v>9</v>
      </c>
      <c r="B94" s="1">
        <v>45092</v>
      </c>
      <c r="C94">
        <v>109.5</v>
      </c>
      <c r="D94">
        <v>109.5</v>
      </c>
      <c r="E94">
        <v>109.5</v>
      </c>
      <c r="F94">
        <v>109</v>
      </c>
      <c r="G94">
        <v>0</v>
      </c>
      <c r="H94">
        <v>10</v>
      </c>
      <c r="I94">
        <v>1333</v>
      </c>
    </row>
    <row r="95" spans="1:9" x14ac:dyDescent="0.25">
      <c r="A95" t="s">
        <v>9</v>
      </c>
      <c r="B95" s="1">
        <v>45093</v>
      </c>
      <c r="C95">
        <v>109.5</v>
      </c>
      <c r="D95">
        <v>110.5</v>
      </c>
      <c r="E95">
        <v>109.5</v>
      </c>
      <c r="F95">
        <v>110.5</v>
      </c>
      <c r="G95">
        <v>1.5</v>
      </c>
      <c r="H95">
        <v>2</v>
      </c>
      <c r="I95">
        <v>1332</v>
      </c>
    </row>
    <row r="96" spans="1:9" x14ac:dyDescent="0.25">
      <c r="A96" t="s">
        <v>9</v>
      </c>
      <c r="B96" s="1">
        <v>45096</v>
      </c>
      <c r="C96">
        <v>111</v>
      </c>
      <c r="D96">
        <v>111</v>
      </c>
      <c r="E96">
        <v>111</v>
      </c>
      <c r="F96">
        <v>110.66</v>
      </c>
      <c r="G96">
        <v>0.16</v>
      </c>
      <c r="H96">
        <v>19</v>
      </c>
      <c r="I96">
        <v>1336</v>
      </c>
    </row>
    <row r="97" spans="1:9" x14ac:dyDescent="0.25">
      <c r="A97" t="s">
        <v>9</v>
      </c>
      <c r="B97" s="1">
        <v>45097</v>
      </c>
      <c r="C97">
        <v>110</v>
      </c>
      <c r="D97">
        <v>110</v>
      </c>
      <c r="E97">
        <v>109</v>
      </c>
      <c r="F97">
        <v>108.5</v>
      </c>
      <c r="G97">
        <v>-2.16</v>
      </c>
      <c r="H97">
        <v>45</v>
      </c>
      <c r="I97">
        <v>1340</v>
      </c>
    </row>
    <row r="98" spans="1:9" x14ac:dyDescent="0.25">
      <c r="A98" t="s">
        <v>9</v>
      </c>
      <c r="B98" s="1">
        <v>45098</v>
      </c>
      <c r="C98">
        <v>107.5</v>
      </c>
      <c r="D98">
        <v>107.5</v>
      </c>
      <c r="E98">
        <v>107.5</v>
      </c>
      <c r="F98">
        <v>107.5</v>
      </c>
      <c r="G98">
        <v>-1</v>
      </c>
      <c r="H98">
        <v>4</v>
      </c>
      <c r="I98">
        <v>1342</v>
      </c>
    </row>
    <row r="99" spans="1:9" x14ac:dyDescent="0.25">
      <c r="A99" t="s">
        <v>9</v>
      </c>
      <c r="B99" s="1">
        <v>45099</v>
      </c>
      <c r="C99">
        <v>108.25</v>
      </c>
      <c r="D99">
        <v>108.25</v>
      </c>
      <c r="E99">
        <v>108</v>
      </c>
      <c r="F99">
        <v>107.64</v>
      </c>
      <c r="G99">
        <v>0.14000000000000001</v>
      </c>
      <c r="H99">
        <v>38</v>
      </c>
      <c r="I99">
        <v>1356</v>
      </c>
    </row>
    <row r="100" spans="1:9" x14ac:dyDescent="0.25">
      <c r="A100" t="s">
        <v>9</v>
      </c>
      <c r="B100" s="1">
        <v>45100</v>
      </c>
      <c r="C100">
        <v>109</v>
      </c>
      <c r="D100">
        <v>109.25</v>
      </c>
      <c r="E100">
        <v>109</v>
      </c>
      <c r="F100">
        <v>109.06</v>
      </c>
      <c r="G100">
        <v>1.42</v>
      </c>
      <c r="H100">
        <v>52</v>
      </c>
      <c r="I100">
        <v>1365</v>
      </c>
    </row>
    <row r="101" spans="1:9" x14ac:dyDescent="0.25">
      <c r="A101" t="s">
        <v>9</v>
      </c>
      <c r="B101" s="1">
        <v>45103</v>
      </c>
      <c r="C101">
        <v>108.8</v>
      </c>
      <c r="D101">
        <v>108.8</v>
      </c>
      <c r="E101">
        <v>108.8</v>
      </c>
      <c r="F101">
        <v>108.54</v>
      </c>
      <c r="G101">
        <v>-0.52</v>
      </c>
      <c r="H101">
        <v>13</v>
      </c>
      <c r="I101">
        <v>1356</v>
      </c>
    </row>
    <row r="102" spans="1:9" x14ac:dyDescent="0.25">
      <c r="A102" t="s">
        <v>9</v>
      </c>
      <c r="B102" s="1">
        <v>45104</v>
      </c>
      <c r="C102">
        <v>109</v>
      </c>
      <c r="D102">
        <v>110.5</v>
      </c>
      <c r="E102">
        <v>109</v>
      </c>
      <c r="F102">
        <v>110.36</v>
      </c>
      <c r="G102">
        <v>1.82</v>
      </c>
      <c r="H102">
        <v>11</v>
      </c>
      <c r="I102">
        <v>1355</v>
      </c>
    </row>
    <row r="103" spans="1:9" x14ac:dyDescent="0.25">
      <c r="A103" t="s">
        <v>9</v>
      </c>
      <c r="B103" s="1">
        <v>45105</v>
      </c>
      <c r="C103">
        <v>111</v>
      </c>
      <c r="D103">
        <v>112</v>
      </c>
      <c r="E103">
        <v>111</v>
      </c>
      <c r="F103">
        <v>112.25</v>
      </c>
      <c r="G103">
        <v>1.89</v>
      </c>
      <c r="H103">
        <v>5</v>
      </c>
      <c r="I103">
        <v>1356</v>
      </c>
    </row>
    <row r="104" spans="1:9" x14ac:dyDescent="0.25">
      <c r="A104" t="s">
        <v>9</v>
      </c>
      <c r="B104" s="1">
        <v>45106</v>
      </c>
      <c r="C104">
        <v>114.25</v>
      </c>
      <c r="D104">
        <v>120</v>
      </c>
      <c r="E104">
        <v>114.25</v>
      </c>
      <c r="F104">
        <v>116.59</v>
      </c>
      <c r="G104">
        <v>4.34</v>
      </c>
      <c r="H104">
        <v>42</v>
      </c>
      <c r="I104">
        <v>1369</v>
      </c>
    </row>
    <row r="105" spans="1:9" x14ac:dyDescent="0.25">
      <c r="A105" t="s">
        <v>9</v>
      </c>
      <c r="B105" s="1">
        <v>45107</v>
      </c>
      <c r="C105">
        <v>118</v>
      </c>
      <c r="D105">
        <v>118.25</v>
      </c>
      <c r="E105">
        <v>118</v>
      </c>
      <c r="F105">
        <v>118.25</v>
      </c>
      <c r="G105">
        <v>1.66</v>
      </c>
      <c r="H105">
        <v>18</v>
      </c>
      <c r="I105">
        <v>1367</v>
      </c>
    </row>
    <row r="106" spans="1:9" x14ac:dyDescent="0.25">
      <c r="A106" t="s">
        <v>9</v>
      </c>
      <c r="B106" s="1">
        <v>45110</v>
      </c>
      <c r="C106">
        <v>118.5</v>
      </c>
      <c r="D106">
        <v>119</v>
      </c>
      <c r="E106">
        <v>118.25</v>
      </c>
      <c r="F106">
        <v>118.25</v>
      </c>
      <c r="G106">
        <v>0</v>
      </c>
      <c r="H106">
        <v>5</v>
      </c>
      <c r="I106">
        <v>1369</v>
      </c>
    </row>
    <row r="107" spans="1:9" x14ac:dyDescent="0.25">
      <c r="A107" t="s">
        <v>9</v>
      </c>
      <c r="B107" s="1">
        <v>45111</v>
      </c>
      <c r="C107">
        <v>117.3</v>
      </c>
      <c r="D107">
        <v>117.3</v>
      </c>
      <c r="E107">
        <v>117.25</v>
      </c>
      <c r="F107">
        <v>117.25</v>
      </c>
      <c r="G107">
        <v>-1</v>
      </c>
      <c r="H107">
        <v>3</v>
      </c>
      <c r="I107">
        <v>1369</v>
      </c>
    </row>
    <row r="108" spans="1:9" x14ac:dyDescent="0.25">
      <c r="A108" t="s">
        <v>9</v>
      </c>
      <c r="B108" s="1">
        <v>45112</v>
      </c>
      <c r="C108">
        <v>117.25</v>
      </c>
      <c r="D108">
        <v>119.25</v>
      </c>
      <c r="E108">
        <v>117.25</v>
      </c>
      <c r="F108">
        <v>119.07</v>
      </c>
      <c r="G108">
        <v>1.82</v>
      </c>
      <c r="H108">
        <v>23</v>
      </c>
      <c r="I108">
        <v>1380</v>
      </c>
    </row>
    <row r="109" spans="1:9" x14ac:dyDescent="0.25">
      <c r="A109" t="s">
        <v>9</v>
      </c>
      <c r="B109" s="1">
        <v>45113</v>
      </c>
      <c r="C109">
        <v>120</v>
      </c>
      <c r="D109">
        <v>121</v>
      </c>
      <c r="E109">
        <v>119.5</v>
      </c>
      <c r="F109">
        <v>119.5</v>
      </c>
      <c r="G109">
        <v>0.43</v>
      </c>
      <c r="H109">
        <v>13</v>
      </c>
      <c r="I109">
        <v>1385</v>
      </c>
    </row>
    <row r="110" spans="1:9" x14ac:dyDescent="0.25">
      <c r="A110" t="s">
        <v>9</v>
      </c>
      <c r="B110" s="1">
        <v>45114</v>
      </c>
      <c r="C110">
        <v>0</v>
      </c>
      <c r="D110">
        <v>0</v>
      </c>
      <c r="E110">
        <v>0</v>
      </c>
      <c r="F110">
        <v>119.5</v>
      </c>
      <c r="G110">
        <v>0</v>
      </c>
      <c r="H110">
        <v>0</v>
      </c>
      <c r="I110">
        <v>1385</v>
      </c>
    </row>
    <row r="111" spans="1:9" x14ac:dyDescent="0.25">
      <c r="A111" t="s">
        <v>9</v>
      </c>
      <c r="B111" s="1">
        <v>45117</v>
      </c>
      <c r="C111">
        <v>116</v>
      </c>
      <c r="D111">
        <v>116</v>
      </c>
      <c r="E111">
        <v>116</v>
      </c>
      <c r="F111">
        <v>115.7</v>
      </c>
      <c r="G111">
        <v>-3.8</v>
      </c>
      <c r="H111">
        <v>1</v>
      </c>
      <c r="I111">
        <v>1385</v>
      </c>
    </row>
    <row r="112" spans="1:9" x14ac:dyDescent="0.25">
      <c r="A112" t="s">
        <v>9</v>
      </c>
      <c r="B112" s="1">
        <v>45118</v>
      </c>
      <c r="C112">
        <v>116.5</v>
      </c>
      <c r="D112">
        <v>116.5</v>
      </c>
      <c r="E112">
        <v>115</v>
      </c>
      <c r="F112">
        <v>115</v>
      </c>
      <c r="G112">
        <v>-0.7</v>
      </c>
      <c r="H112">
        <v>35</v>
      </c>
      <c r="I112">
        <v>1394</v>
      </c>
    </row>
    <row r="113" spans="1:9" x14ac:dyDescent="0.25">
      <c r="A113" t="s">
        <v>9</v>
      </c>
      <c r="B113" s="1">
        <v>45119</v>
      </c>
      <c r="C113">
        <v>113.25</v>
      </c>
      <c r="D113">
        <v>113.25</v>
      </c>
      <c r="E113">
        <v>113</v>
      </c>
      <c r="F113">
        <v>113</v>
      </c>
      <c r="G113">
        <v>-2</v>
      </c>
      <c r="H113">
        <v>80</v>
      </c>
      <c r="I113">
        <v>1403</v>
      </c>
    </row>
    <row r="114" spans="1:9" x14ac:dyDescent="0.25">
      <c r="A114" t="s">
        <v>9</v>
      </c>
      <c r="B114" s="1">
        <v>45120</v>
      </c>
      <c r="C114">
        <v>110</v>
      </c>
      <c r="D114">
        <v>110.75</v>
      </c>
      <c r="E114">
        <v>109</v>
      </c>
      <c r="F114">
        <v>109.88</v>
      </c>
      <c r="G114">
        <v>-3.12</v>
      </c>
      <c r="H114">
        <v>26</v>
      </c>
      <c r="I114">
        <v>1420</v>
      </c>
    </row>
    <row r="115" spans="1:9" x14ac:dyDescent="0.25">
      <c r="A115" t="s">
        <v>9</v>
      </c>
      <c r="B115" s="1">
        <v>45121</v>
      </c>
      <c r="C115">
        <v>109.88</v>
      </c>
      <c r="D115">
        <v>0</v>
      </c>
      <c r="E115">
        <v>0</v>
      </c>
      <c r="F115">
        <v>108.12</v>
      </c>
      <c r="G115">
        <v>-1.76</v>
      </c>
      <c r="H115">
        <v>6</v>
      </c>
      <c r="I115">
        <v>1426</v>
      </c>
    </row>
    <row r="116" spans="1:9" x14ac:dyDescent="0.25">
      <c r="A116" t="s">
        <v>9</v>
      </c>
      <c r="B116" s="1">
        <v>45124</v>
      </c>
      <c r="C116">
        <v>108.24</v>
      </c>
      <c r="D116">
        <v>0</v>
      </c>
      <c r="E116">
        <v>0</v>
      </c>
      <c r="F116">
        <v>109.5</v>
      </c>
      <c r="G116">
        <v>1.38</v>
      </c>
      <c r="H116">
        <v>27</v>
      </c>
      <c r="I116">
        <v>1436</v>
      </c>
    </row>
    <row r="117" spans="1:9" x14ac:dyDescent="0.25">
      <c r="A117" t="s">
        <v>9</v>
      </c>
      <c r="B117" s="1">
        <v>45125</v>
      </c>
      <c r="C117">
        <v>112.7</v>
      </c>
      <c r="D117">
        <v>113</v>
      </c>
      <c r="E117">
        <v>112.7</v>
      </c>
      <c r="F117">
        <v>113</v>
      </c>
      <c r="G117">
        <v>3.5</v>
      </c>
      <c r="H117">
        <v>36</v>
      </c>
      <c r="I117">
        <v>1453</v>
      </c>
    </row>
    <row r="118" spans="1:9" x14ac:dyDescent="0.25">
      <c r="A118" t="s">
        <v>9</v>
      </c>
      <c r="B118" s="1">
        <v>45126</v>
      </c>
      <c r="C118">
        <v>113.75</v>
      </c>
      <c r="D118">
        <v>113.99</v>
      </c>
      <c r="E118">
        <v>112.25</v>
      </c>
      <c r="F118">
        <v>112.75</v>
      </c>
      <c r="G118">
        <v>-0.25</v>
      </c>
      <c r="H118">
        <v>11</v>
      </c>
      <c r="I118">
        <v>1416</v>
      </c>
    </row>
    <row r="119" spans="1:9" x14ac:dyDescent="0.25">
      <c r="A119" t="s">
        <v>9</v>
      </c>
      <c r="B119" s="1">
        <v>45127</v>
      </c>
      <c r="C119">
        <v>113</v>
      </c>
      <c r="D119">
        <v>114.75</v>
      </c>
      <c r="E119">
        <v>113</v>
      </c>
      <c r="F119">
        <v>114.04</v>
      </c>
      <c r="G119">
        <v>1.29</v>
      </c>
      <c r="H119">
        <v>21</v>
      </c>
      <c r="I119">
        <v>1425</v>
      </c>
    </row>
    <row r="120" spans="1:9" x14ac:dyDescent="0.25">
      <c r="A120" t="s">
        <v>9</v>
      </c>
      <c r="B120" s="1">
        <v>45128</v>
      </c>
      <c r="C120">
        <v>113.5</v>
      </c>
      <c r="D120">
        <v>113.5</v>
      </c>
      <c r="E120">
        <v>113.5</v>
      </c>
      <c r="F120">
        <v>113.5</v>
      </c>
      <c r="G120">
        <v>-0.54</v>
      </c>
      <c r="H120">
        <v>10</v>
      </c>
      <c r="I120">
        <v>1427</v>
      </c>
    </row>
    <row r="121" spans="1:9" x14ac:dyDescent="0.25">
      <c r="A121" t="s">
        <v>9</v>
      </c>
      <c r="B121" s="1">
        <v>45131</v>
      </c>
      <c r="C121">
        <v>112.75</v>
      </c>
      <c r="D121">
        <v>112.85</v>
      </c>
      <c r="E121">
        <v>112.75</v>
      </c>
      <c r="F121">
        <v>112.85</v>
      </c>
      <c r="G121">
        <v>-0.65</v>
      </c>
      <c r="H121">
        <v>68</v>
      </c>
      <c r="I121">
        <v>1412</v>
      </c>
    </row>
    <row r="122" spans="1:9" x14ac:dyDescent="0.25">
      <c r="A122" t="s">
        <v>9</v>
      </c>
      <c r="B122" s="1">
        <v>45132</v>
      </c>
      <c r="C122">
        <v>0</v>
      </c>
      <c r="D122">
        <v>0</v>
      </c>
      <c r="E122">
        <v>0</v>
      </c>
      <c r="F122">
        <v>112.85</v>
      </c>
      <c r="G122">
        <v>0</v>
      </c>
      <c r="H122">
        <v>0</v>
      </c>
      <c r="I122">
        <v>1412</v>
      </c>
    </row>
    <row r="123" spans="1:9" x14ac:dyDescent="0.25">
      <c r="A123" t="s">
        <v>9</v>
      </c>
      <c r="B123" s="1">
        <v>45133</v>
      </c>
      <c r="C123">
        <v>109.95</v>
      </c>
      <c r="D123">
        <v>0</v>
      </c>
      <c r="E123">
        <v>0</v>
      </c>
      <c r="F123">
        <v>109.39</v>
      </c>
      <c r="G123">
        <v>-3.46</v>
      </c>
      <c r="H123">
        <v>9</v>
      </c>
      <c r="I123">
        <v>1412</v>
      </c>
    </row>
    <row r="124" spans="1:9" x14ac:dyDescent="0.25">
      <c r="A124" t="s">
        <v>9</v>
      </c>
      <c r="B124" s="1">
        <v>45134</v>
      </c>
      <c r="C124">
        <v>0</v>
      </c>
      <c r="D124">
        <v>0</v>
      </c>
      <c r="E124">
        <v>0</v>
      </c>
      <c r="F124">
        <v>109.34</v>
      </c>
      <c r="G124">
        <v>-0.05</v>
      </c>
      <c r="H124">
        <v>0</v>
      </c>
      <c r="I124">
        <v>1412</v>
      </c>
    </row>
    <row r="125" spans="1:9" x14ac:dyDescent="0.25">
      <c r="A125" t="s">
        <v>9</v>
      </c>
      <c r="B125" s="1">
        <v>45135</v>
      </c>
      <c r="C125">
        <v>112</v>
      </c>
      <c r="D125">
        <v>112</v>
      </c>
      <c r="E125">
        <v>111.5</v>
      </c>
      <c r="F125">
        <v>111.5</v>
      </c>
      <c r="G125">
        <v>2.16</v>
      </c>
      <c r="H125">
        <v>9</v>
      </c>
      <c r="I125">
        <v>1412</v>
      </c>
    </row>
    <row r="126" spans="1:9" x14ac:dyDescent="0.25">
      <c r="A126" t="s">
        <v>9</v>
      </c>
      <c r="B126" s="1">
        <v>45138</v>
      </c>
      <c r="C126">
        <v>0</v>
      </c>
      <c r="D126">
        <v>0</v>
      </c>
      <c r="E126">
        <v>0</v>
      </c>
      <c r="F126">
        <v>111.27</v>
      </c>
      <c r="G126">
        <v>-0.23</v>
      </c>
      <c r="H126">
        <v>0</v>
      </c>
      <c r="I126">
        <v>1412</v>
      </c>
    </row>
    <row r="127" spans="1:9" x14ac:dyDescent="0.25">
      <c r="A127" t="s">
        <v>9</v>
      </c>
      <c r="B127" s="1">
        <v>45139</v>
      </c>
      <c r="C127">
        <v>111</v>
      </c>
      <c r="D127">
        <v>111</v>
      </c>
      <c r="E127">
        <v>110</v>
      </c>
      <c r="F127">
        <v>110</v>
      </c>
      <c r="G127">
        <v>-1.27</v>
      </c>
      <c r="H127">
        <v>5</v>
      </c>
      <c r="I127">
        <v>1416</v>
      </c>
    </row>
    <row r="128" spans="1:9" x14ac:dyDescent="0.25">
      <c r="A128" t="s">
        <v>9</v>
      </c>
      <c r="B128" s="1">
        <v>45140</v>
      </c>
      <c r="C128">
        <v>110.5</v>
      </c>
      <c r="D128">
        <v>111</v>
      </c>
      <c r="E128">
        <v>110.25</v>
      </c>
      <c r="F128">
        <v>111</v>
      </c>
      <c r="G128">
        <v>1</v>
      </c>
      <c r="H128">
        <v>32</v>
      </c>
      <c r="I128">
        <v>1418</v>
      </c>
    </row>
    <row r="129" spans="1:9" x14ac:dyDescent="0.25">
      <c r="A129" t="s">
        <v>9</v>
      </c>
      <c r="B129" s="1">
        <v>45141</v>
      </c>
      <c r="C129">
        <v>111</v>
      </c>
      <c r="D129">
        <v>111</v>
      </c>
      <c r="E129">
        <v>111</v>
      </c>
      <c r="F129">
        <v>110.5</v>
      </c>
      <c r="G129">
        <v>-0.5</v>
      </c>
      <c r="H129">
        <v>5</v>
      </c>
      <c r="I129">
        <v>1421</v>
      </c>
    </row>
    <row r="130" spans="1:9" x14ac:dyDescent="0.25">
      <c r="A130" t="s">
        <v>9</v>
      </c>
      <c r="B130" s="1">
        <v>45142</v>
      </c>
      <c r="C130">
        <v>110.5</v>
      </c>
      <c r="D130">
        <v>110.62</v>
      </c>
      <c r="E130">
        <v>110.5</v>
      </c>
      <c r="F130">
        <v>110.62</v>
      </c>
      <c r="G130">
        <v>0.12</v>
      </c>
      <c r="H130">
        <v>13</v>
      </c>
      <c r="I130">
        <v>1423</v>
      </c>
    </row>
    <row r="131" spans="1:9" x14ac:dyDescent="0.25">
      <c r="A131" t="s">
        <v>9</v>
      </c>
      <c r="B131" s="1">
        <v>45145</v>
      </c>
      <c r="C131">
        <v>0</v>
      </c>
      <c r="D131">
        <v>0</v>
      </c>
      <c r="E131">
        <v>0</v>
      </c>
      <c r="F131">
        <v>110.62</v>
      </c>
      <c r="G131">
        <v>0</v>
      </c>
      <c r="H131">
        <v>0</v>
      </c>
      <c r="I131">
        <v>1423</v>
      </c>
    </row>
    <row r="132" spans="1:9" x14ac:dyDescent="0.25">
      <c r="A132" t="s">
        <v>9</v>
      </c>
      <c r="B132" s="1">
        <v>45146</v>
      </c>
      <c r="C132">
        <v>110</v>
      </c>
      <c r="D132">
        <v>110</v>
      </c>
      <c r="E132">
        <v>110</v>
      </c>
      <c r="F132">
        <v>109.8</v>
      </c>
      <c r="G132">
        <v>-0.82</v>
      </c>
      <c r="H132">
        <v>5</v>
      </c>
      <c r="I132">
        <v>1418</v>
      </c>
    </row>
    <row r="133" spans="1:9" x14ac:dyDescent="0.25">
      <c r="A133" t="s">
        <v>9</v>
      </c>
      <c r="B133" s="1">
        <v>45147</v>
      </c>
      <c r="C133">
        <v>108.61</v>
      </c>
      <c r="D133">
        <v>0</v>
      </c>
      <c r="E133">
        <v>0</v>
      </c>
      <c r="F133">
        <v>109.33</v>
      </c>
      <c r="G133">
        <v>-0.47</v>
      </c>
      <c r="H133">
        <v>16</v>
      </c>
      <c r="I133">
        <v>1418</v>
      </c>
    </row>
    <row r="134" spans="1:9" x14ac:dyDescent="0.25">
      <c r="A134" t="s">
        <v>9</v>
      </c>
      <c r="B134" s="1">
        <v>45148</v>
      </c>
      <c r="C134">
        <v>110.33</v>
      </c>
      <c r="D134">
        <v>0</v>
      </c>
      <c r="E134">
        <v>0</v>
      </c>
      <c r="F134">
        <v>110.62</v>
      </c>
      <c r="G134">
        <v>1.29</v>
      </c>
      <c r="H134">
        <v>7</v>
      </c>
      <c r="I134">
        <v>1413</v>
      </c>
    </row>
    <row r="135" spans="1:9" x14ac:dyDescent="0.25">
      <c r="A135" t="s">
        <v>9</v>
      </c>
      <c r="B135" s="1">
        <v>45149</v>
      </c>
      <c r="C135">
        <v>111.46</v>
      </c>
      <c r="D135">
        <v>0</v>
      </c>
      <c r="E135">
        <v>0</v>
      </c>
      <c r="F135">
        <v>111.5</v>
      </c>
      <c r="G135">
        <v>0.88</v>
      </c>
      <c r="H135">
        <v>2</v>
      </c>
      <c r="I135">
        <v>1411</v>
      </c>
    </row>
    <row r="136" spans="1:9" x14ac:dyDescent="0.25">
      <c r="A136" t="s">
        <v>9</v>
      </c>
      <c r="B136" s="1">
        <v>45152</v>
      </c>
      <c r="C136">
        <v>112</v>
      </c>
      <c r="D136">
        <v>112</v>
      </c>
      <c r="E136">
        <v>112</v>
      </c>
      <c r="F136">
        <v>112</v>
      </c>
      <c r="G136">
        <v>0.5</v>
      </c>
      <c r="H136">
        <v>1</v>
      </c>
      <c r="I136">
        <v>1411</v>
      </c>
    </row>
    <row r="137" spans="1:9" x14ac:dyDescent="0.25">
      <c r="A137" t="s">
        <v>9</v>
      </c>
      <c r="B137" s="1">
        <v>45153</v>
      </c>
      <c r="C137">
        <v>113.5</v>
      </c>
      <c r="D137">
        <v>114</v>
      </c>
      <c r="E137">
        <v>113.5</v>
      </c>
      <c r="F137">
        <v>114</v>
      </c>
      <c r="G137">
        <v>2</v>
      </c>
      <c r="H137">
        <v>2</v>
      </c>
      <c r="I137">
        <v>1411</v>
      </c>
    </row>
    <row r="138" spans="1:9" x14ac:dyDescent="0.25">
      <c r="A138" t="s">
        <v>9</v>
      </c>
      <c r="B138" s="1">
        <v>45154</v>
      </c>
      <c r="C138">
        <v>114.87</v>
      </c>
      <c r="D138">
        <v>0</v>
      </c>
      <c r="E138">
        <v>0</v>
      </c>
      <c r="F138">
        <v>114.08</v>
      </c>
      <c r="G138">
        <v>0.08</v>
      </c>
      <c r="H138">
        <v>27</v>
      </c>
      <c r="I138">
        <v>1412</v>
      </c>
    </row>
    <row r="139" spans="1:9" x14ac:dyDescent="0.25">
      <c r="A139" t="s">
        <v>9</v>
      </c>
      <c r="B139" s="1">
        <v>45155</v>
      </c>
      <c r="C139">
        <v>114.75</v>
      </c>
      <c r="D139">
        <v>116</v>
      </c>
      <c r="E139">
        <v>114.75</v>
      </c>
      <c r="F139">
        <v>115.74</v>
      </c>
      <c r="G139">
        <v>1.66</v>
      </c>
      <c r="H139">
        <v>22</v>
      </c>
      <c r="I139">
        <v>1408</v>
      </c>
    </row>
    <row r="140" spans="1:9" x14ac:dyDescent="0.25">
      <c r="A140" t="s">
        <v>9</v>
      </c>
      <c r="B140" s="1">
        <v>45156</v>
      </c>
      <c r="C140">
        <v>117.5</v>
      </c>
      <c r="D140">
        <v>118</v>
      </c>
      <c r="E140">
        <v>117.5</v>
      </c>
      <c r="F140">
        <v>118</v>
      </c>
      <c r="G140">
        <v>2.2599999999999998</v>
      </c>
      <c r="H140">
        <v>3</v>
      </c>
      <c r="I140">
        <v>1406</v>
      </c>
    </row>
    <row r="141" spans="1:9" x14ac:dyDescent="0.25">
      <c r="A141" t="s">
        <v>9</v>
      </c>
      <c r="B141" s="1">
        <v>45159</v>
      </c>
      <c r="C141">
        <v>0</v>
      </c>
      <c r="D141">
        <v>0</v>
      </c>
      <c r="E141">
        <v>0</v>
      </c>
      <c r="F141">
        <v>118</v>
      </c>
      <c r="G141">
        <v>0</v>
      </c>
      <c r="H141">
        <v>0</v>
      </c>
      <c r="I141">
        <v>1406</v>
      </c>
    </row>
    <row r="142" spans="1:9" x14ac:dyDescent="0.25">
      <c r="A142" t="s">
        <v>9</v>
      </c>
      <c r="B142" s="1">
        <v>45160</v>
      </c>
      <c r="C142">
        <v>0</v>
      </c>
      <c r="D142">
        <v>0</v>
      </c>
      <c r="E142">
        <v>0</v>
      </c>
      <c r="F142">
        <v>118</v>
      </c>
      <c r="G142">
        <v>0</v>
      </c>
      <c r="H142">
        <v>0</v>
      </c>
      <c r="I142">
        <v>1406</v>
      </c>
    </row>
    <row r="143" spans="1:9" x14ac:dyDescent="0.25">
      <c r="A143" t="s">
        <v>9</v>
      </c>
      <c r="B143" s="1">
        <v>45161</v>
      </c>
      <c r="C143">
        <v>118</v>
      </c>
      <c r="D143">
        <v>0</v>
      </c>
      <c r="E143">
        <v>0</v>
      </c>
      <c r="F143">
        <v>118.09</v>
      </c>
      <c r="G143">
        <v>0.09</v>
      </c>
      <c r="H143">
        <v>7</v>
      </c>
      <c r="I143">
        <v>1410</v>
      </c>
    </row>
    <row r="144" spans="1:9" x14ac:dyDescent="0.25">
      <c r="A144" t="s">
        <v>9</v>
      </c>
      <c r="B144" s="1">
        <v>45162</v>
      </c>
      <c r="C144">
        <v>118.25</v>
      </c>
      <c r="D144">
        <v>118.25</v>
      </c>
      <c r="E144">
        <v>118.25</v>
      </c>
      <c r="F144">
        <v>118.25</v>
      </c>
      <c r="G144">
        <v>0.16</v>
      </c>
      <c r="H144">
        <v>32</v>
      </c>
      <c r="I144">
        <v>1450</v>
      </c>
    </row>
    <row r="145" spans="1:9" x14ac:dyDescent="0.25">
      <c r="A145" t="s">
        <v>9</v>
      </c>
      <c r="B145" s="1">
        <v>45163</v>
      </c>
      <c r="C145">
        <v>118</v>
      </c>
      <c r="D145">
        <v>119</v>
      </c>
      <c r="E145">
        <v>118</v>
      </c>
      <c r="F145">
        <v>119</v>
      </c>
      <c r="G145">
        <v>0.75</v>
      </c>
      <c r="H145">
        <v>18</v>
      </c>
      <c r="I145">
        <v>1453</v>
      </c>
    </row>
    <row r="146" spans="1:9" x14ac:dyDescent="0.25">
      <c r="A146" t="s">
        <v>9</v>
      </c>
      <c r="B146" s="1">
        <v>45166</v>
      </c>
      <c r="C146">
        <v>118.53</v>
      </c>
      <c r="D146">
        <v>0</v>
      </c>
      <c r="E146">
        <v>0</v>
      </c>
      <c r="F146">
        <v>118</v>
      </c>
      <c r="G146">
        <v>-1</v>
      </c>
      <c r="H146">
        <v>12</v>
      </c>
      <c r="I146">
        <v>1465</v>
      </c>
    </row>
    <row r="147" spans="1:9" x14ac:dyDescent="0.25">
      <c r="A147" t="s">
        <v>9</v>
      </c>
      <c r="B147" s="1">
        <v>45167</v>
      </c>
      <c r="C147">
        <v>117</v>
      </c>
      <c r="D147">
        <v>117</v>
      </c>
      <c r="E147">
        <v>116.9</v>
      </c>
      <c r="F147">
        <v>116.68</v>
      </c>
      <c r="G147">
        <v>-1.32</v>
      </c>
      <c r="H147">
        <v>15</v>
      </c>
      <c r="I147">
        <v>1468</v>
      </c>
    </row>
    <row r="148" spans="1:9" x14ac:dyDescent="0.25">
      <c r="A148" t="s">
        <v>9</v>
      </c>
      <c r="B148" s="1">
        <v>45168</v>
      </c>
      <c r="C148">
        <v>117.76</v>
      </c>
      <c r="D148">
        <v>0</v>
      </c>
      <c r="E148">
        <v>0</v>
      </c>
      <c r="F148">
        <v>117.63</v>
      </c>
      <c r="G148">
        <v>0.95</v>
      </c>
      <c r="H148">
        <v>26</v>
      </c>
      <c r="I148">
        <v>1485</v>
      </c>
    </row>
    <row r="149" spans="1:9" x14ac:dyDescent="0.25">
      <c r="A149" t="s">
        <v>9</v>
      </c>
      <c r="B149" s="1">
        <v>45169</v>
      </c>
      <c r="C149">
        <v>119.5</v>
      </c>
      <c r="D149">
        <v>119.5</v>
      </c>
      <c r="E149">
        <v>119.5</v>
      </c>
      <c r="F149">
        <v>117.51</v>
      </c>
      <c r="G149">
        <v>-0.12</v>
      </c>
      <c r="H149">
        <v>6</v>
      </c>
      <c r="I149">
        <v>1487</v>
      </c>
    </row>
    <row r="150" spans="1:9" x14ac:dyDescent="0.25">
      <c r="A150" t="s">
        <v>9</v>
      </c>
      <c r="B150" s="1">
        <v>45170</v>
      </c>
      <c r="C150">
        <v>116.81</v>
      </c>
      <c r="D150">
        <v>0</v>
      </c>
      <c r="E150">
        <v>0</v>
      </c>
      <c r="F150">
        <v>116.81</v>
      </c>
      <c r="G150">
        <v>-0.7</v>
      </c>
      <c r="H150">
        <v>2</v>
      </c>
      <c r="I150">
        <v>1489</v>
      </c>
    </row>
    <row r="151" spans="1:9" x14ac:dyDescent="0.25">
      <c r="A151" t="s">
        <v>9</v>
      </c>
      <c r="B151" s="1">
        <v>45173</v>
      </c>
      <c r="C151">
        <v>115.4</v>
      </c>
      <c r="D151">
        <v>0</v>
      </c>
      <c r="E151">
        <v>0</v>
      </c>
      <c r="F151">
        <v>116.81</v>
      </c>
      <c r="G151">
        <v>0</v>
      </c>
      <c r="H151">
        <v>3</v>
      </c>
      <c r="I151">
        <v>1491</v>
      </c>
    </row>
    <row r="152" spans="1:9" x14ac:dyDescent="0.25">
      <c r="A152" t="s">
        <v>9</v>
      </c>
      <c r="B152" s="1">
        <v>45174</v>
      </c>
      <c r="C152">
        <v>0</v>
      </c>
      <c r="D152">
        <v>0</v>
      </c>
      <c r="E152">
        <v>0</v>
      </c>
      <c r="F152">
        <v>116.81</v>
      </c>
      <c r="G152">
        <v>0</v>
      </c>
      <c r="H152">
        <v>0</v>
      </c>
      <c r="I152">
        <v>1491</v>
      </c>
    </row>
    <row r="153" spans="1:9" x14ac:dyDescent="0.25">
      <c r="A153" t="s">
        <v>9</v>
      </c>
      <c r="B153" s="1">
        <v>45175</v>
      </c>
      <c r="C153">
        <v>119</v>
      </c>
      <c r="D153">
        <v>119.5</v>
      </c>
      <c r="E153">
        <v>119</v>
      </c>
      <c r="F153">
        <v>119.76</v>
      </c>
      <c r="G153">
        <v>2.95</v>
      </c>
      <c r="H153">
        <v>7</v>
      </c>
      <c r="I153">
        <v>1494</v>
      </c>
    </row>
    <row r="154" spans="1:9" x14ac:dyDescent="0.25">
      <c r="A154" t="s">
        <v>9</v>
      </c>
      <c r="B154" s="1">
        <v>45176</v>
      </c>
      <c r="C154">
        <v>120.92</v>
      </c>
      <c r="D154">
        <v>0</v>
      </c>
      <c r="E154">
        <v>0</v>
      </c>
      <c r="F154">
        <v>121.09</v>
      </c>
      <c r="G154">
        <v>1.33</v>
      </c>
      <c r="H154">
        <v>13</v>
      </c>
      <c r="I154">
        <v>1492</v>
      </c>
    </row>
    <row r="155" spans="1:9" x14ac:dyDescent="0.25">
      <c r="A155" t="s">
        <v>9</v>
      </c>
      <c r="B155" s="1">
        <v>45177</v>
      </c>
      <c r="C155">
        <v>0</v>
      </c>
      <c r="D155">
        <v>0</v>
      </c>
      <c r="E155">
        <v>0</v>
      </c>
      <c r="F155">
        <v>121.09</v>
      </c>
      <c r="G155">
        <v>0</v>
      </c>
      <c r="H155">
        <v>0</v>
      </c>
      <c r="I155">
        <v>1492</v>
      </c>
    </row>
    <row r="156" spans="1:9" x14ac:dyDescent="0.25">
      <c r="A156" t="s">
        <v>9</v>
      </c>
      <c r="B156" s="1">
        <v>45180</v>
      </c>
      <c r="C156">
        <v>120.07</v>
      </c>
      <c r="D156">
        <v>0</v>
      </c>
      <c r="E156">
        <v>0</v>
      </c>
      <c r="F156">
        <v>120.77</v>
      </c>
      <c r="G156">
        <v>-0.32</v>
      </c>
      <c r="H156">
        <v>1</v>
      </c>
      <c r="I156">
        <v>1493</v>
      </c>
    </row>
    <row r="157" spans="1:9" x14ac:dyDescent="0.25">
      <c r="A157" t="s">
        <v>9</v>
      </c>
      <c r="B157" s="1">
        <v>45181</v>
      </c>
      <c r="C157">
        <v>120.77</v>
      </c>
      <c r="D157">
        <v>120.77</v>
      </c>
      <c r="E157">
        <v>120.77</v>
      </c>
      <c r="F157">
        <v>122</v>
      </c>
      <c r="G157">
        <v>1.23</v>
      </c>
      <c r="H157">
        <v>5</v>
      </c>
      <c r="I157">
        <v>1498</v>
      </c>
    </row>
    <row r="158" spans="1:9" x14ac:dyDescent="0.25">
      <c r="A158" t="s">
        <v>9</v>
      </c>
      <c r="B158" s="1">
        <v>45182</v>
      </c>
      <c r="C158">
        <v>123.5</v>
      </c>
      <c r="D158">
        <v>123.5</v>
      </c>
      <c r="E158">
        <v>123.5</v>
      </c>
      <c r="F158">
        <v>123.57</v>
      </c>
      <c r="G158">
        <v>1.57</v>
      </c>
      <c r="H158">
        <v>5</v>
      </c>
      <c r="I158">
        <v>1496</v>
      </c>
    </row>
    <row r="159" spans="1:9" x14ac:dyDescent="0.25">
      <c r="A159" t="s">
        <v>9</v>
      </c>
      <c r="B159" s="1">
        <v>45183</v>
      </c>
      <c r="C159">
        <v>124.5</v>
      </c>
      <c r="D159">
        <v>124.5</v>
      </c>
      <c r="E159">
        <v>124.5</v>
      </c>
      <c r="F159">
        <v>123.63</v>
      </c>
      <c r="G159">
        <v>0.06</v>
      </c>
      <c r="H159">
        <v>22</v>
      </c>
      <c r="I159">
        <v>1491</v>
      </c>
    </row>
    <row r="160" spans="1:9" x14ac:dyDescent="0.25">
      <c r="A160" t="s">
        <v>9</v>
      </c>
      <c r="B160" s="1">
        <v>45184</v>
      </c>
      <c r="C160">
        <v>122.49</v>
      </c>
      <c r="D160">
        <v>0</v>
      </c>
      <c r="E160">
        <v>0</v>
      </c>
      <c r="F160">
        <v>123.41</v>
      </c>
      <c r="G160">
        <v>-0.22</v>
      </c>
      <c r="H160">
        <v>4</v>
      </c>
      <c r="I160">
        <v>1493</v>
      </c>
    </row>
    <row r="161" spans="1:9" x14ac:dyDescent="0.25">
      <c r="A161" t="s">
        <v>9</v>
      </c>
      <c r="B161" s="1">
        <v>45187</v>
      </c>
      <c r="C161">
        <v>121.78</v>
      </c>
      <c r="D161">
        <v>0</v>
      </c>
      <c r="E161">
        <v>0</v>
      </c>
      <c r="F161">
        <v>123.33</v>
      </c>
      <c r="G161">
        <v>-0.08</v>
      </c>
      <c r="H161">
        <v>11</v>
      </c>
      <c r="I161">
        <v>1495</v>
      </c>
    </row>
    <row r="162" spans="1:9" x14ac:dyDescent="0.25">
      <c r="A162" t="s">
        <v>9</v>
      </c>
      <c r="B162" s="1">
        <v>45188</v>
      </c>
      <c r="C162">
        <v>124</v>
      </c>
      <c r="D162">
        <v>124</v>
      </c>
      <c r="E162">
        <v>124</v>
      </c>
      <c r="F162">
        <v>124.5</v>
      </c>
      <c r="G162">
        <v>1.17</v>
      </c>
      <c r="H162">
        <v>5</v>
      </c>
      <c r="I162">
        <v>1481</v>
      </c>
    </row>
    <row r="163" spans="1:9" x14ac:dyDescent="0.25">
      <c r="A163" t="s">
        <v>9</v>
      </c>
      <c r="B163" s="1">
        <v>45189</v>
      </c>
      <c r="C163">
        <v>126.5</v>
      </c>
      <c r="D163">
        <v>126.5</v>
      </c>
      <c r="E163">
        <v>126.5</v>
      </c>
      <c r="F163">
        <v>126.5</v>
      </c>
      <c r="G163">
        <v>2</v>
      </c>
      <c r="H163">
        <v>6</v>
      </c>
      <c r="I163">
        <v>1486</v>
      </c>
    </row>
    <row r="164" spans="1:9" x14ac:dyDescent="0.25">
      <c r="A164" t="s">
        <v>9</v>
      </c>
      <c r="B164" s="1">
        <v>45190</v>
      </c>
      <c r="C164">
        <v>127</v>
      </c>
      <c r="D164">
        <v>128.5</v>
      </c>
      <c r="E164">
        <v>127</v>
      </c>
      <c r="F164">
        <v>128.5</v>
      </c>
      <c r="G164">
        <v>2</v>
      </c>
      <c r="H164">
        <v>26</v>
      </c>
      <c r="I164">
        <v>1498</v>
      </c>
    </row>
    <row r="165" spans="1:9" x14ac:dyDescent="0.25">
      <c r="A165" t="s">
        <v>9</v>
      </c>
      <c r="B165" s="1">
        <v>45191</v>
      </c>
      <c r="C165">
        <v>129</v>
      </c>
      <c r="D165">
        <v>129</v>
      </c>
      <c r="E165">
        <v>129</v>
      </c>
      <c r="F165">
        <v>129</v>
      </c>
      <c r="G165">
        <v>0.5</v>
      </c>
      <c r="H165">
        <v>1</v>
      </c>
      <c r="I165">
        <v>1497</v>
      </c>
    </row>
    <row r="166" spans="1:9" x14ac:dyDescent="0.25">
      <c r="A166" t="s">
        <v>9</v>
      </c>
      <c r="B166" s="1">
        <v>45194</v>
      </c>
      <c r="C166">
        <v>127</v>
      </c>
      <c r="D166">
        <v>127.25</v>
      </c>
      <c r="E166">
        <v>127</v>
      </c>
      <c r="F166">
        <v>127.3</v>
      </c>
      <c r="G166">
        <v>-1.7</v>
      </c>
      <c r="H166">
        <v>9</v>
      </c>
      <c r="I166">
        <v>1499</v>
      </c>
    </row>
    <row r="167" spans="1:9" x14ac:dyDescent="0.25">
      <c r="A167" t="s">
        <v>9</v>
      </c>
      <c r="B167" s="1">
        <v>45195</v>
      </c>
      <c r="C167">
        <v>126</v>
      </c>
      <c r="D167">
        <v>126.75</v>
      </c>
      <c r="E167">
        <v>126</v>
      </c>
      <c r="F167">
        <v>126.7</v>
      </c>
      <c r="G167">
        <v>-0.6</v>
      </c>
      <c r="H167">
        <v>2</v>
      </c>
      <c r="I167">
        <v>1499</v>
      </c>
    </row>
    <row r="168" spans="1:9" x14ac:dyDescent="0.25">
      <c r="A168" t="s">
        <v>9</v>
      </c>
      <c r="B168" s="1">
        <v>45196</v>
      </c>
      <c r="C168">
        <v>125</v>
      </c>
      <c r="D168">
        <v>125</v>
      </c>
      <c r="E168">
        <v>125</v>
      </c>
      <c r="F168">
        <v>125</v>
      </c>
      <c r="G168">
        <v>-1.7</v>
      </c>
      <c r="H168">
        <v>8</v>
      </c>
      <c r="I168">
        <v>1500</v>
      </c>
    </row>
    <row r="169" spans="1:9" x14ac:dyDescent="0.25">
      <c r="A169" t="s">
        <v>9</v>
      </c>
      <c r="B169" s="1">
        <v>45197</v>
      </c>
      <c r="C169">
        <v>124.5</v>
      </c>
      <c r="D169">
        <v>125</v>
      </c>
      <c r="E169">
        <v>124.5</v>
      </c>
      <c r="F169">
        <v>125</v>
      </c>
      <c r="G169">
        <v>0</v>
      </c>
      <c r="H169">
        <v>5</v>
      </c>
      <c r="I169">
        <v>1501</v>
      </c>
    </row>
    <row r="170" spans="1:9" x14ac:dyDescent="0.25">
      <c r="A170" t="s">
        <v>9</v>
      </c>
      <c r="B170" s="1">
        <v>45198</v>
      </c>
      <c r="C170">
        <v>127</v>
      </c>
      <c r="D170">
        <v>127</v>
      </c>
      <c r="E170">
        <v>125</v>
      </c>
      <c r="F170">
        <v>125</v>
      </c>
      <c r="G170">
        <v>0</v>
      </c>
      <c r="H170">
        <v>3</v>
      </c>
      <c r="I170">
        <v>1501</v>
      </c>
    </row>
    <row r="171" spans="1:9" x14ac:dyDescent="0.25">
      <c r="A171" t="s">
        <v>9</v>
      </c>
      <c r="B171" s="1">
        <v>45201</v>
      </c>
      <c r="C171">
        <v>122</v>
      </c>
      <c r="D171">
        <v>122</v>
      </c>
      <c r="E171">
        <v>122</v>
      </c>
      <c r="F171">
        <v>122</v>
      </c>
      <c r="G171">
        <v>-3</v>
      </c>
      <c r="H171">
        <v>1</v>
      </c>
      <c r="I171">
        <v>1501</v>
      </c>
    </row>
    <row r="172" spans="1:9" x14ac:dyDescent="0.25">
      <c r="A172" t="s">
        <v>9</v>
      </c>
      <c r="B172" s="1">
        <v>45202</v>
      </c>
      <c r="C172">
        <v>119.5</v>
      </c>
      <c r="D172">
        <v>120</v>
      </c>
      <c r="E172">
        <v>118.5</v>
      </c>
      <c r="F172">
        <v>120</v>
      </c>
      <c r="G172">
        <v>-2</v>
      </c>
      <c r="H172">
        <v>35</v>
      </c>
      <c r="I172">
        <v>1499</v>
      </c>
    </row>
    <row r="173" spans="1:9" x14ac:dyDescent="0.25">
      <c r="A173" t="s">
        <v>9</v>
      </c>
      <c r="B173" s="1">
        <v>45203</v>
      </c>
      <c r="C173">
        <v>121</v>
      </c>
      <c r="D173">
        <v>121</v>
      </c>
      <c r="E173">
        <v>120.8</v>
      </c>
      <c r="F173">
        <v>120.22</v>
      </c>
      <c r="G173">
        <v>0.22</v>
      </c>
      <c r="H173">
        <v>19</v>
      </c>
      <c r="I173">
        <v>1515</v>
      </c>
    </row>
    <row r="174" spans="1:9" x14ac:dyDescent="0.25">
      <c r="A174" t="s">
        <v>9</v>
      </c>
      <c r="B174" s="1">
        <v>45204</v>
      </c>
      <c r="C174">
        <v>120</v>
      </c>
      <c r="D174">
        <v>120</v>
      </c>
      <c r="E174">
        <v>120</v>
      </c>
      <c r="F174">
        <v>120.22</v>
      </c>
      <c r="G174">
        <v>0</v>
      </c>
      <c r="H174">
        <v>8</v>
      </c>
      <c r="I174">
        <v>1521</v>
      </c>
    </row>
    <row r="175" spans="1:9" x14ac:dyDescent="0.25">
      <c r="A175" t="s">
        <v>9</v>
      </c>
      <c r="B175" s="1">
        <v>45205</v>
      </c>
      <c r="C175">
        <v>119.5</v>
      </c>
      <c r="D175">
        <v>119.5</v>
      </c>
      <c r="E175">
        <v>119.25</v>
      </c>
      <c r="F175">
        <v>119.16</v>
      </c>
      <c r="G175">
        <v>-1.06</v>
      </c>
      <c r="H175">
        <v>28</v>
      </c>
      <c r="I175">
        <v>1523</v>
      </c>
    </row>
    <row r="176" spans="1:9" x14ac:dyDescent="0.25">
      <c r="A176" t="s">
        <v>9</v>
      </c>
      <c r="B176" s="1">
        <v>45208</v>
      </c>
      <c r="C176">
        <v>118</v>
      </c>
      <c r="D176">
        <v>118</v>
      </c>
      <c r="E176">
        <v>117.75</v>
      </c>
      <c r="F176">
        <v>117.5</v>
      </c>
      <c r="G176">
        <v>-1.66</v>
      </c>
      <c r="H176">
        <v>11</v>
      </c>
      <c r="I176">
        <v>1525</v>
      </c>
    </row>
    <row r="177" spans="1:9" x14ac:dyDescent="0.25">
      <c r="A177" t="s">
        <v>9</v>
      </c>
      <c r="B177" s="1">
        <v>45209</v>
      </c>
      <c r="C177">
        <v>115.5</v>
      </c>
      <c r="D177">
        <v>116</v>
      </c>
      <c r="E177">
        <v>115.5</v>
      </c>
      <c r="F177">
        <v>115.75</v>
      </c>
      <c r="G177">
        <v>-1.75</v>
      </c>
      <c r="H177">
        <v>22</v>
      </c>
      <c r="I177">
        <v>1535</v>
      </c>
    </row>
    <row r="178" spans="1:9" x14ac:dyDescent="0.25">
      <c r="A178" t="s">
        <v>9</v>
      </c>
      <c r="B178" s="1">
        <v>45210</v>
      </c>
      <c r="C178">
        <v>117</v>
      </c>
      <c r="D178">
        <v>117</v>
      </c>
      <c r="E178">
        <v>117</v>
      </c>
      <c r="F178">
        <v>116.75</v>
      </c>
      <c r="G178">
        <v>1</v>
      </c>
      <c r="H178">
        <v>14</v>
      </c>
      <c r="I178">
        <v>1537</v>
      </c>
    </row>
    <row r="179" spans="1:9" x14ac:dyDescent="0.25">
      <c r="A179" t="s">
        <v>9</v>
      </c>
      <c r="B179" s="1">
        <v>45211</v>
      </c>
      <c r="C179">
        <v>117.21</v>
      </c>
      <c r="D179">
        <v>119</v>
      </c>
      <c r="E179">
        <v>117.21</v>
      </c>
      <c r="F179">
        <v>119</v>
      </c>
      <c r="G179">
        <v>2.25</v>
      </c>
      <c r="H179">
        <v>11</v>
      </c>
      <c r="I179">
        <v>1540</v>
      </c>
    </row>
    <row r="180" spans="1:9" x14ac:dyDescent="0.25">
      <c r="A180" t="s">
        <v>9</v>
      </c>
      <c r="B180" s="1">
        <v>45212</v>
      </c>
      <c r="C180">
        <v>120.37</v>
      </c>
      <c r="D180">
        <v>0</v>
      </c>
      <c r="E180">
        <v>0</v>
      </c>
      <c r="F180">
        <v>118.56</v>
      </c>
      <c r="G180">
        <v>-0.44</v>
      </c>
      <c r="H180">
        <v>5</v>
      </c>
      <c r="I180">
        <v>1540</v>
      </c>
    </row>
    <row r="181" spans="1:9" x14ac:dyDescent="0.25">
      <c r="A181" t="s">
        <v>9</v>
      </c>
      <c r="B181" s="1">
        <v>45215</v>
      </c>
      <c r="C181">
        <v>0</v>
      </c>
      <c r="D181">
        <v>0</v>
      </c>
      <c r="E181">
        <v>0</v>
      </c>
      <c r="F181">
        <v>118</v>
      </c>
      <c r="G181">
        <v>-0.56000000000000005</v>
      </c>
      <c r="H181">
        <v>0</v>
      </c>
      <c r="I181">
        <v>1540</v>
      </c>
    </row>
    <row r="182" spans="1:9" x14ac:dyDescent="0.25">
      <c r="A182" t="s">
        <v>9</v>
      </c>
      <c r="B182" s="1">
        <v>45216</v>
      </c>
      <c r="C182">
        <v>118</v>
      </c>
      <c r="D182">
        <v>118.5</v>
      </c>
      <c r="E182">
        <v>118</v>
      </c>
      <c r="F182">
        <v>118.5</v>
      </c>
      <c r="G182">
        <v>0.5</v>
      </c>
      <c r="H182">
        <v>9</v>
      </c>
      <c r="I182">
        <v>1547</v>
      </c>
    </row>
    <row r="183" spans="1:9" x14ac:dyDescent="0.25">
      <c r="A183" t="s">
        <v>9</v>
      </c>
      <c r="B183" s="1">
        <v>45217</v>
      </c>
      <c r="C183">
        <v>119.45</v>
      </c>
      <c r="D183">
        <v>0</v>
      </c>
      <c r="E183">
        <v>0</v>
      </c>
      <c r="F183">
        <v>119.45</v>
      </c>
      <c r="G183">
        <v>0.95</v>
      </c>
      <c r="H183">
        <v>2</v>
      </c>
      <c r="I183">
        <v>1549</v>
      </c>
    </row>
    <row r="184" spans="1:9" x14ac:dyDescent="0.25">
      <c r="A184" t="s">
        <v>9</v>
      </c>
      <c r="B184" s="1">
        <v>45218</v>
      </c>
      <c r="C184">
        <v>120.95</v>
      </c>
      <c r="D184">
        <v>120.95</v>
      </c>
      <c r="E184">
        <v>120</v>
      </c>
      <c r="F184">
        <v>119.83</v>
      </c>
      <c r="G184">
        <v>0.38</v>
      </c>
      <c r="H184">
        <v>52</v>
      </c>
      <c r="I184">
        <v>1572</v>
      </c>
    </row>
    <row r="185" spans="1:9" x14ac:dyDescent="0.25">
      <c r="A185" t="s">
        <v>9</v>
      </c>
      <c r="B185" s="1">
        <v>45219</v>
      </c>
      <c r="C185">
        <v>121</v>
      </c>
      <c r="D185">
        <v>121</v>
      </c>
      <c r="E185">
        <v>121</v>
      </c>
      <c r="F185">
        <v>121</v>
      </c>
      <c r="G185">
        <v>1.17</v>
      </c>
      <c r="H185">
        <v>10</v>
      </c>
      <c r="I185">
        <v>1577</v>
      </c>
    </row>
    <row r="186" spans="1:9" x14ac:dyDescent="0.25">
      <c r="A186" t="s">
        <v>9</v>
      </c>
      <c r="B186" s="1">
        <v>45222</v>
      </c>
      <c r="C186">
        <v>119</v>
      </c>
      <c r="D186">
        <v>119.75</v>
      </c>
      <c r="E186">
        <v>118.5</v>
      </c>
      <c r="F186">
        <v>118.75</v>
      </c>
      <c r="G186">
        <v>-2.25</v>
      </c>
      <c r="H186">
        <v>45</v>
      </c>
      <c r="I186">
        <v>1562</v>
      </c>
    </row>
    <row r="187" spans="1:9" x14ac:dyDescent="0.25">
      <c r="A187" t="s">
        <v>9</v>
      </c>
      <c r="B187" s="1">
        <v>45223</v>
      </c>
      <c r="C187">
        <v>117.5</v>
      </c>
      <c r="D187">
        <v>117.75</v>
      </c>
      <c r="E187">
        <v>117</v>
      </c>
      <c r="F187">
        <v>117.75</v>
      </c>
      <c r="G187">
        <v>-1</v>
      </c>
      <c r="H187">
        <v>106</v>
      </c>
      <c r="I187">
        <v>1550</v>
      </c>
    </row>
    <row r="188" spans="1:9" x14ac:dyDescent="0.25">
      <c r="A188" t="s">
        <v>9</v>
      </c>
      <c r="B188" s="1">
        <v>45224</v>
      </c>
      <c r="C188">
        <v>117.25</v>
      </c>
      <c r="D188">
        <v>118.25</v>
      </c>
      <c r="E188">
        <v>117</v>
      </c>
      <c r="F188">
        <v>117.5</v>
      </c>
      <c r="G188">
        <v>-0.25</v>
      </c>
      <c r="H188">
        <v>30</v>
      </c>
      <c r="I188">
        <v>1562</v>
      </c>
    </row>
    <row r="189" spans="1:9" x14ac:dyDescent="0.25">
      <c r="A189" t="s">
        <v>9</v>
      </c>
      <c r="B189" s="1">
        <v>45225</v>
      </c>
      <c r="C189">
        <v>116.5</v>
      </c>
      <c r="D189">
        <v>116.5</v>
      </c>
      <c r="E189">
        <v>116.5</v>
      </c>
      <c r="F189">
        <v>117</v>
      </c>
      <c r="G189">
        <v>-0.5</v>
      </c>
      <c r="H189">
        <v>14</v>
      </c>
      <c r="I189">
        <v>1558</v>
      </c>
    </row>
    <row r="190" spans="1:9" x14ac:dyDescent="0.25">
      <c r="A190" t="s">
        <v>9</v>
      </c>
      <c r="B190" s="1">
        <v>45226</v>
      </c>
      <c r="C190">
        <v>117</v>
      </c>
      <c r="D190">
        <v>117</v>
      </c>
      <c r="E190">
        <v>116.5</v>
      </c>
      <c r="F190">
        <v>116.5</v>
      </c>
      <c r="G190">
        <v>-0.5</v>
      </c>
      <c r="H190">
        <v>16</v>
      </c>
      <c r="I190">
        <v>1562</v>
      </c>
    </row>
    <row r="191" spans="1:9" x14ac:dyDescent="0.25">
      <c r="A191" t="s">
        <v>9</v>
      </c>
      <c r="B191" s="1">
        <v>45229</v>
      </c>
      <c r="C191">
        <v>115</v>
      </c>
      <c r="D191">
        <v>115</v>
      </c>
      <c r="E191">
        <v>113.75</v>
      </c>
      <c r="F191">
        <v>114</v>
      </c>
      <c r="G191">
        <v>-2.5</v>
      </c>
      <c r="H191">
        <v>7</v>
      </c>
      <c r="I191">
        <v>1565</v>
      </c>
    </row>
    <row r="192" spans="1:9" x14ac:dyDescent="0.25">
      <c r="A192" t="s">
        <v>9</v>
      </c>
      <c r="B192" s="1">
        <v>45230</v>
      </c>
      <c r="C192">
        <v>112</v>
      </c>
      <c r="D192">
        <v>113</v>
      </c>
      <c r="E192">
        <v>112</v>
      </c>
      <c r="F192">
        <v>113</v>
      </c>
      <c r="G192">
        <v>-1</v>
      </c>
      <c r="H192">
        <v>23</v>
      </c>
      <c r="I192">
        <v>1553</v>
      </c>
    </row>
    <row r="193" spans="1:9" x14ac:dyDescent="0.25">
      <c r="A193" t="s">
        <v>9</v>
      </c>
      <c r="B193" s="1">
        <v>45231</v>
      </c>
      <c r="C193">
        <v>112.91</v>
      </c>
      <c r="D193">
        <v>0</v>
      </c>
      <c r="E193">
        <v>0</v>
      </c>
      <c r="F193">
        <v>114.96</v>
      </c>
      <c r="G193">
        <v>1.96</v>
      </c>
      <c r="H193">
        <v>46</v>
      </c>
      <c r="I193">
        <v>1537</v>
      </c>
    </row>
    <row r="194" spans="1:9" x14ac:dyDescent="0.25">
      <c r="A194" t="s">
        <v>9</v>
      </c>
      <c r="B194" s="1">
        <v>45232</v>
      </c>
      <c r="C194">
        <v>115.26</v>
      </c>
      <c r="D194">
        <v>0</v>
      </c>
      <c r="E194">
        <v>0</v>
      </c>
      <c r="F194">
        <v>114.66</v>
      </c>
      <c r="G194">
        <v>-0.3</v>
      </c>
      <c r="H194">
        <v>24</v>
      </c>
      <c r="I194">
        <v>1539</v>
      </c>
    </row>
    <row r="195" spans="1:9" x14ac:dyDescent="0.25">
      <c r="A195" t="s">
        <v>9</v>
      </c>
      <c r="B195" s="1">
        <v>45233</v>
      </c>
      <c r="C195">
        <v>114.25</v>
      </c>
      <c r="D195">
        <v>114.25</v>
      </c>
      <c r="E195">
        <v>114.25</v>
      </c>
      <c r="F195">
        <v>115.31</v>
      </c>
      <c r="G195">
        <v>0.65</v>
      </c>
      <c r="H195">
        <v>27</v>
      </c>
      <c r="I195">
        <v>1542</v>
      </c>
    </row>
    <row r="196" spans="1:9" x14ac:dyDescent="0.25">
      <c r="A196" t="s">
        <v>9</v>
      </c>
      <c r="B196" s="1">
        <v>45236</v>
      </c>
      <c r="C196">
        <v>116.12</v>
      </c>
      <c r="D196">
        <v>0</v>
      </c>
      <c r="E196">
        <v>0</v>
      </c>
      <c r="F196">
        <v>116.12</v>
      </c>
      <c r="G196">
        <v>0.81</v>
      </c>
      <c r="H196">
        <v>10</v>
      </c>
      <c r="I196">
        <v>1549</v>
      </c>
    </row>
    <row r="197" spans="1:9" x14ac:dyDescent="0.25">
      <c r="A197" t="s">
        <v>9</v>
      </c>
      <c r="B197" s="1">
        <v>45237</v>
      </c>
      <c r="C197">
        <v>116.12</v>
      </c>
      <c r="D197">
        <v>0</v>
      </c>
      <c r="E197">
        <v>0</v>
      </c>
      <c r="F197">
        <v>118.2</v>
      </c>
      <c r="G197">
        <v>2.08</v>
      </c>
      <c r="H197">
        <v>12</v>
      </c>
      <c r="I197">
        <v>1561</v>
      </c>
    </row>
    <row r="198" spans="1:9" x14ac:dyDescent="0.25">
      <c r="A198" t="s">
        <v>9</v>
      </c>
      <c r="B198" s="1">
        <v>45238</v>
      </c>
      <c r="C198">
        <v>119</v>
      </c>
      <c r="D198">
        <v>119</v>
      </c>
      <c r="E198">
        <v>118.5</v>
      </c>
      <c r="F198">
        <v>118.5</v>
      </c>
      <c r="G198">
        <v>0.3</v>
      </c>
      <c r="H198">
        <v>10</v>
      </c>
      <c r="I198">
        <v>1563</v>
      </c>
    </row>
    <row r="199" spans="1:9" x14ac:dyDescent="0.25">
      <c r="A199" t="s">
        <v>9</v>
      </c>
      <c r="B199" s="1">
        <v>45239</v>
      </c>
      <c r="C199">
        <v>118</v>
      </c>
      <c r="D199">
        <v>118</v>
      </c>
      <c r="E199">
        <v>118</v>
      </c>
      <c r="F199">
        <v>118</v>
      </c>
      <c r="G199">
        <v>-0.5</v>
      </c>
      <c r="H199">
        <v>7</v>
      </c>
      <c r="I199">
        <v>1566</v>
      </c>
    </row>
    <row r="200" spans="1:9" x14ac:dyDescent="0.25">
      <c r="A200" t="s">
        <v>9</v>
      </c>
      <c r="B200" s="1">
        <v>45240</v>
      </c>
      <c r="C200">
        <v>117</v>
      </c>
      <c r="D200">
        <v>117</v>
      </c>
      <c r="E200">
        <v>117</v>
      </c>
      <c r="F200">
        <v>117</v>
      </c>
      <c r="G200">
        <v>-1</v>
      </c>
      <c r="H200">
        <v>20</v>
      </c>
      <c r="I200">
        <v>1566</v>
      </c>
    </row>
    <row r="201" spans="1:9" x14ac:dyDescent="0.25">
      <c r="A201" t="s">
        <v>9</v>
      </c>
      <c r="B201" s="1">
        <v>45243</v>
      </c>
      <c r="C201">
        <v>116</v>
      </c>
      <c r="D201">
        <v>117.6</v>
      </c>
      <c r="E201">
        <v>116</v>
      </c>
      <c r="F201">
        <v>116.27</v>
      </c>
      <c r="G201">
        <v>-0.73</v>
      </c>
      <c r="H201">
        <v>41</v>
      </c>
      <c r="I201">
        <v>1580</v>
      </c>
    </row>
    <row r="202" spans="1:9" x14ac:dyDescent="0.25">
      <c r="A202" t="s">
        <v>9</v>
      </c>
      <c r="B202" s="1">
        <v>45244</v>
      </c>
      <c r="C202">
        <v>115.8</v>
      </c>
      <c r="D202">
        <v>0</v>
      </c>
      <c r="E202">
        <v>0</v>
      </c>
      <c r="F202">
        <v>115.74</v>
      </c>
      <c r="G202">
        <v>-0.53</v>
      </c>
      <c r="H202">
        <v>2</v>
      </c>
      <c r="I202">
        <v>1582</v>
      </c>
    </row>
    <row r="203" spans="1:9" x14ac:dyDescent="0.25">
      <c r="A203" t="s">
        <v>9</v>
      </c>
      <c r="B203" s="1">
        <v>45245</v>
      </c>
      <c r="C203">
        <v>115</v>
      </c>
      <c r="D203">
        <v>115</v>
      </c>
      <c r="E203">
        <v>114.5</v>
      </c>
      <c r="F203">
        <v>113.54</v>
      </c>
      <c r="G203">
        <v>-2.2000000000000002</v>
      </c>
      <c r="H203">
        <v>10</v>
      </c>
      <c r="I203">
        <v>1589</v>
      </c>
    </row>
    <row r="204" spans="1:9" x14ac:dyDescent="0.25">
      <c r="A204" t="s">
        <v>9</v>
      </c>
      <c r="B204" s="1">
        <v>45246</v>
      </c>
      <c r="C204">
        <v>111.64</v>
      </c>
      <c r="D204">
        <v>0</v>
      </c>
      <c r="E204">
        <v>0</v>
      </c>
      <c r="F204">
        <v>112.5</v>
      </c>
      <c r="G204">
        <v>-1.04</v>
      </c>
      <c r="H204">
        <v>52</v>
      </c>
      <c r="I204">
        <v>1589</v>
      </c>
    </row>
    <row r="205" spans="1:9" x14ac:dyDescent="0.25">
      <c r="A205" t="s">
        <v>9</v>
      </c>
      <c r="B205" s="1">
        <v>45247</v>
      </c>
      <c r="C205">
        <v>112.5</v>
      </c>
      <c r="D205">
        <v>0</v>
      </c>
      <c r="E205">
        <v>0</v>
      </c>
      <c r="F205">
        <v>114.22</v>
      </c>
      <c r="G205">
        <v>1.72</v>
      </c>
      <c r="H205">
        <v>6</v>
      </c>
      <c r="I205">
        <v>1589</v>
      </c>
    </row>
    <row r="206" spans="1:9" x14ac:dyDescent="0.25">
      <c r="A206" t="s">
        <v>9</v>
      </c>
      <c r="B206" s="1">
        <v>45250</v>
      </c>
      <c r="C206">
        <v>115</v>
      </c>
      <c r="D206">
        <v>115</v>
      </c>
      <c r="E206">
        <v>113</v>
      </c>
      <c r="F206">
        <v>113.35</v>
      </c>
      <c r="G206">
        <v>-0.87</v>
      </c>
      <c r="H206">
        <v>17</v>
      </c>
      <c r="I206">
        <v>1592</v>
      </c>
    </row>
    <row r="207" spans="1:9" x14ac:dyDescent="0.25">
      <c r="A207" t="s">
        <v>9</v>
      </c>
      <c r="B207" s="1">
        <v>45251</v>
      </c>
      <c r="C207">
        <v>112</v>
      </c>
      <c r="D207">
        <v>112</v>
      </c>
      <c r="E207">
        <v>111.5</v>
      </c>
      <c r="F207">
        <v>110.5</v>
      </c>
      <c r="G207">
        <v>-2.85</v>
      </c>
      <c r="H207">
        <v>88</v>
      </c>
      <c r="I207">
        <v>1577</v>
      </c>
    </row>
    <row r="208" spans="1:9" x14ac:dyDescent="0.25">
      <c r="A208" t="s">
        <v>9</v>
      </c>
      <c r="B208" s="1">
        <v>45252</v>
      </c>
      <c r="C208">
        <v>109</v>
      </c>
      <c r="D208">
        <v>109.25</v>
      </c>
      <c r="E208">
        <v>108</v>
      </c>
      <c r="F208">
        <v>109.25</v>
      </c>
      <c r="G208">
        <v>-1.25</v>
      </c>
      <c r="H208">
        <v>36</v>
      </c>
      <c r="I208">
        <v>1574</v>
      </c>
    </row>
    <row r="209" spans="1:9" x14ac:dyDescent="0.25">
      <c r="A209" t="s">
        <v>9</v>
      </c>
      <c r="B209" s="1">
        <v>45253</v>
      </c>
      <c r="C209">
        <v>108</v>
      </c>
      <c r="D209">
        <v>111</v>
      </c>
      <c r="E209">
        <v>108</v>
      </c>
      <c r="F209">
        <v>111</v>
      </c>
      <c r="G209">
        <v>1.75</v>
      </c>
      <c r="H209">
        <v>9</v>
      </c>
      <c r="I209">
        <v>1576</v>
      </c>
    </row>
    <row r="210" spans="1:9" x14ac:dyDescent="0.25">
      <c r="A210" t="s">
        <v>9</v>
      </c>
      <c r="B210" s="1">
        <v>45254</v>
      </c>
      <c r="C210">
        <v>112.75</v>
      </c>
      <c r="D210">
        <v>113.5</v>
      </c>
      <c r="E210">
        <v>112.75</v>
      </c>
      <c r="F210">
        <v>113.5</v>
      </c>
      <c r="G210">
        <v>2.5</v>
      </c>
      <c r="H210">
        <v>10</v>
      </c>
      <c r="I210">
        <v>1571</v>
      </c>
    </row>
    <row r="211" spans="1:9" x14ac:dyDescent="0.25">
      <c r="A211" t="s">
        <v>9</v>
      </c>
      <c r="B211" s="1">
        <v>45257</v>
      </c>
      <c r="C211">
        <v>113.5</v>
      </c>
      <c r="D211">
        <v>113.5</v>
      </c>
      <c r="E211">
        <v>112.5</v>
      </c>
      <c r="F211">
        <v>112.5</v>
      </c>
      <c r="G211">
        <v>-1</v>
      </c>
      <c r="H211">
        <v>16</v>
      </c>
      <c r="I211">
        <v>1578</v>
      </c>
    </row>
    <row r="212" spans="1:9" x14ac:dyDescent="0.25">
      <c r="A212" t="s">
        <v>9</v>
      </c>
      <c r="B212" s="1">
        <v>45258</v>
      </c>
      <c r="C212">
        <v>111</v>
      </c>
      <c r="D212">
        <v>111.5</v>
      </c>
      <c r="E212">
        <v>109.75</v>
      </c>
      <c r="F212">
        <v>111.5</v>
      </c>
      <c r="G212">
        <v>-1</v>
      </c>
      <c r="H212">
        <v>9</v>
      </c>
      <c r="I212">
        <v>1586</v>
      </c>
    </row>
    <row r="213" spans="1:9" x14ac:dyDescent="0.25">
      <c r="A213" t="s">
        <v>9</v>
      </c>
      <c r="B213" s="1">
        <v>45259</v>
      </c>
      <c r="C213">
        <v>110.5</v>
      </c>
      <c r="D213">
        <v>111</v>
      </c>
      <c r="E213">
        <v>110.5</v>
      </c>
      <c r="F213">
        <v>111</v>
      </c>
      <c r="G213">
        <v>-0.5</v>
      </c>
      <c r="H213">
        <v>44</v>
      </c>
      <c r="I213">
        <v>1620</v>
      </c>
    </row>
    <row r="214" spans="1:9" x14ac:dyDescent="0.25">
      <c r="A214" t="s">
        <v>9</v>
      </c>
      <c r="B214" s="1">
        <v>45260</v>
      </c>
      <c r="C214">
        <v>111</v>
      </c>
      <c r="D214">
        <v>111</v>
      </c>
      <c r="E214">
        <v>110</v>
      </c>
      <c r="F214">
        <v>110.25</v>
      </c>
      <c r="G214">
        <v>-0.75</v>
      </c>
      <c r="H214">
        <v>24</v>
      </c>
      <c r="I214">
        <v>1636</v>
      </c>
    </row>
    <row r="215" spans="1:9" x14ac:dyDescent="0.25">
      <c r="A215" t="s">
        <v>9</v>
      </c>
      <c r="B215" s="1">
        <v>45261</v>
      </c>
      <c r="C215">
        <v>108.25</v>
      </c>
      <c r="D215">
        <v>108.5</v>
      </c>
      <c r="E215">
        <v>107.75</v>
      </c>
      <c r="F215">
        <v>107.99</v>
      </c>
      <c r="G215">
        <v>-2.2599999999999998</v>
      </c>
      <c r="H215">
        <v>44</v>
      </c>
      <c r="I215">
        <v>1643</v>
      </c>
    </row>
    <row r="216" spans="1:9" x14ac:dyDescent="0.25">
      <c r="A216" t="s">
        <v>9</v>
      </c>
      <c r="B216" s="1">
        <v>45264</v>
      </c>
      <c r="C216">
        <v>109.13</v>
      </c>
      <c r="D216">
        <v>0</v>
      </c>
      <c r="E216">
        <v>0</v>
      </c>
      <c r="F216">
        <v>108</v>
      </c>
      <c r="G216">
        <v>0.01</v>
      </c>
      <c r="H216">
        <v>6</v>
      </c>
      <c r="I216">
        <v>1646</v>
      </c>
    </row>
    <row r="217" spans="1:9" x14ac:dyDescent="0.25">
      <c r="A217" t="s">
        <v>9</v>
      </c>
      <c r="B217" s="1">
        <v>45265</v>
      </c>
      <c r="C217">
        <v>110</v>
      </c>
      <c r="D217">
        <v>111.5</v>
      </c>
      <c r="E217">
        <v>110</v>
      </c>
      <c r="F217">
        <v>111.5</v>
      </c>
      <c r="G217">
        <v>3.5</v>
      </c>
      <c r="H217">
        <v>5</v>
      </c>
      <c r="I217">
        <v>1649</v>
      </c>
    </row>
    <row r="218" spans="1:9" x14ac:dyDescent="0.25">
      <c r="A218" t="s">
        <v>9</v>
      </c>
      <c r="B218" s="1">
        <v>45266</v>
      </c>
      <c r="C218">
        <v>111.5</v>
      </c>
      <c r="D218">
        <v>0</v>
      </c>
      <c r="E218">
        <v>0</v>
      </c>
      <c r="F218">
        <v>113</v>
      </c>
      <c r="G218">
        <v>1.5</v>
      </c>
      <c r="H218">
        <v>5</v>
      </c>
      <c r="I218">
        <v>1649</v>
      </c>
    </row>
    <row r="219" spans="1:9" x14ac:dyDescent="0.25">
      <c r="A219" t="s">
        <v>9</v>
      </c>
      <c r="B219" s="1">
        <v>45267</v>
      </c>
      <c r="C219">
        <v>113</v>
      </c>
      <c r="D219">
        <v>0</v>
      </c>
      <c r="E219">
        <v>0</v>
      </c>
      <c r="F219">
        <v>112.52</v>
      </c>
      <c r="G219">
        <v>-0.48</v>
      </c>
      <c r="H219">
        <v>26</v>
      </c>
      <c r="I219">
        <v>1655</v>
      </c>
    </row>
    <row r="220" spans="1:9" x14ac:dyDescent="0.25">
      <c r="A220" t="s">
        <v>9</v>
      </c>
      <c r="B220" s="1">
        <v>45268</v>
      </c>
      <c r="C220">
        <v>114</v>
      </c>
      <c r="D220">
        <v>115</v>
      </c>
      <c r="E220">
        <v>114</v>
      </c>
      <c r="F220">
        <v>114.75</v>
      </c>
      <c r="G220">
        <v>2.23</v>
      </c>
      <c r="H220">
        <v>14</v>
      </c>
      <c r="I220">
        <v>1665</v>
      </c>
    </row>
    <row r="221" spans="1:9" x14ac:dyDescent="0.25">
      <c r="A221" t="s">
        <v>9</v>
      </c>
      <c r="B221" s="1">
        <v>45271</v>
      </c>
      <c r="C221">
        <v>116</v>
      </c>
      <c r="D221">
        <v>116</v>
      </c>
      <c r="E221">
        <v>116</v>
      </c>
      <c r="F221">
        <v>116</v>
      </c>
      <c r="G221">
        <v>1.25</v>
      </c>
      <c r="H221">
        <v>18</v>
      </c>
      <c r="I221">
        <v>1667</v>
      </c>
    </row>
    <row r="222" spans="1:9" x14ac:dyDescent="0.25">
      <c r="A222" t="s">
        <v>9</v>
      </c>
      <c r="B222" s="1">
        <v>45272</v>
      </c>
      <c r="C222">
        <v>118</v>
      </c>
      <c r="D222">
        <v>118</v>
      </c>
      <c r="E222">
        <v>118</v>
      </c>
      <c r="F222">
        <v>116.81</v>
      </c>
      <c r="G222">
        <v>0.81</v>
      </c>
      <c r="H222">
        <v>90</v>
      </c>
      <c r="I222">
        <v>1615</v>
      </c>
    </row>
    <row r="223" spans="1:9" x14ac:dyDescent="0.25">
      <c r="A223" t="s">
        <v>9</v>
      </c>
      <c r="B223" s="1">
        <v>45273</v>
      </c>
      <c r="C223">
        <v>116.22</v>
      </c>
      <c r="D223">
        <v>0</v>
      </c>
      <c r="E223">
        <v>0</v>
      </c>
      <c r="F223">
        <v>116.23</v>
      </c>
      <c r="G223">
        <v>-0.57999999999999996</v>
      </c>
      <c r="H223">
        <v>14</v>
      </c>
      <c r="I223">
        <v>1649</v>
      </c>
    </row>
    <row r="224" spans="1:9" x14ac:dyDescent="0.25">
      <c r="A224" t="s">
        <v>9</v>
      </c>
      <c r="B224" s="1">
        <v>45274</v>
      </c>
      <c r="C224">
        <v>114.25</v>
      </c>
      <c r="D224">
        <v>114.25</v>
      </c>
      <c r="E224">
        <v>112</v>
      </c>
      <c r="F224">
        <v>112.5</v>
      </c>
      <c r="G224">
        <v>-3.73</v>
      </c>
      <c r="H224">
        <v>38</v>
      </c>
      <c r="I224">
        <v>1670</v>
      </c>
    </row>
    <row r="225" spans="1:9" x14ac:dyDescent="0.25">
      <c r="A225" t="s">
        <v>9</v>
      </c>
      <c r="B225" s="1">
        <v>45275</v>
      </c>
      <c r="C225">
        <v>110</v>
      </c>
      <c r="D225">
        <v>111</v>
      </c>
      <c r="E225">
        <v>110</v>
      </c>
      <c r="F225">
        <v>111.25</v>
      </c>
      <c r="G225">
        <v>-1.25</v>
      </c>
      <c r="H225">
        <v>3</v>
      </c>
      <c r="I225">
        <v>1664</v>
      </c>
    </row>
    <row r="226" spans="1:9" x14ac:dyDescent="0.25">
      <c r="A226" t="s">
        <v>9</v>
      </c>
      <c r="B226" s="1">
        <v>45278</v>
      </c>
      <c r="C226">
        <v>109.5</v>
      </c>
      <c r="D226">
        <v>109.5</v>
      </c>
      <c r="E226">
        <v>108.25</v>
      </c>
      <c r="F226">
        <v>108.5</v>
      </c>
      <c r="G226">
        <v>-2.75</v>
      </c>
      <c r="H226">
        <v>14</v>
      </c>
      <c r="I226">
        <v>1674</v>
      </c>
    </row>
    <row r="227" spans="1:9" x14ac:dyDescent="0.25">
      <c r="A227" t="s">
        <v>9</v>
      </c>
      <c r="B227" s="1">
        <v>45279</v>
      </c>
      <c r="C227">
        <v>106</v>
      </c>
      <c r="D227">
        <v>108.5</v>
      </c>
      <c r="E227">
        <v>106</v>
      </c>
      <c r="F227">
        <v>107.5</v>
      </c>
      <c r="G227">
        <v>-1</v>
      </c>
      <c r="H227">
        <v>13</v>
      </c>
      <c r="I227">
        <v>1678</v>
      </c>
    </row>
    <row r="228" spans="1:9" x14ac:dyDescent="0.25">
      <c r="A228" t="s">
        <v>9</v>
      </c>
      <c r="B228" s="1">
        <v>45280</v>
      </c>
      <c r="C228">
        <v>108.5</v>
      </c>
      <c r="D228">
        <v>110</v>
      </c>
      <c r="E228">
        <v>107</v>
      </c>
      <c r="F228">
        <v>109.5</v>
      </c>
      <c r="G228">
        <v>2</v>
      </c>
      <c r="H228">
        <v>20</v>
      </c>
      <c r="I228">
        <v>1691</v>
      </c>
    </row>
    <row r="229" spans="1:9" x14ac:dyDescent="0.25">
      <c r="A229" t="s">
        <v>9</v>
      </c>
      <c r="B229" s="1">
        <v>45281</v>
      </c>
      <c r="C229">
        <v>109.62</v>
      </c>
      <c r="D229">
        <v>0</v>
      </c>
      <c r="E229">
        <v>0</v>
      </c>
      <c r="F229">
        <v>109.5</v>
      </c>
      <c r="G229">
        <v>0</v>
      </c>
      <c r="H229">
        <v>39</v>
      </c>
      <c r="I229">
        <v>1726</v>
      </c>
    </row>
    <row r="230" spans="1:9" x14ac:dyDescent="0.25">
      <c r="A230" t="s">
        <v>9</v>
      </c>
      <c r="B230" s="1">
        <v>45282</v>
      </c>
      <c r="C230">
        <v>109</v>
      </c>
      <c r="D230">
        <v>109</v>
      </c>
      <c r="E230">
        <v>109</v>
      </c>
      <c r="F230">
        <v>109</v>
      </c>
      <c r="G230">
        <v>-0.5</v>
      </c>
      <c r="H230">
        <v>1</v>
      </c>
      <c r="I230">
        <v>1727</v>
      </c>
    </row>
    <row r="231" spans="1:9" x14ac:dyDescent="0.25">
      <c r="A231" t="s">
        <v>9</v>
      </c>
      <c r="B231" s="1">
        <v>45287</v>
      </c>
      <c r="C231">
        <v>108</v>
      </c>
      <c r="D231">
        <v>108</v>
      </c>
      <c r="E231">
        <v>107</v>
      </c>
      <c r="F231">
        <v>107</v>
      </c>
      <c r="G231">
        <v>-2</v>
      </c>
      <c r="H231">
        <v>8</v>
      </c>
      <c r="I231">
        <v>1733</v>
      </c>
    </row>
    <row r="232" spans="1:9" x14ac:dyDescent="0.25">
      <c r="A232" t="s">
        <v>9</v>
      </c>
      <c r="B232" s="1">
        <v>45288</v>
      </c>
      <c r="C232">
        <v>106.25</v>
      </c>
      <c r="D232">
        <v>106.25</v>
      </c>
      <c r="E232">
        <v>106</v>
      </c>
      <c r="F232">
        <v>106.35</v>
      </c>
      <c r="G232">
        <v>-0.65</v>
      </c>
      <c r="H232">
        <v>7</v>
      </c>
      <c r="I232">
        <v>1740</v>
      </c>
    </row>
    <row r="233" spans="1:9" x14ac:dyDescent="0.25">
      <c r="A233" t="s">
        <v>9</v>
      </c>
      <c r="B233" s="1">
        <v>45289</v>
      </c>
      <c r="C233">
        <v>108</v>
      </c>
      <c r="D233">
        <v>108</v>
      </c>
      <c r="E233">
        <v>108</v>
      </c>
      <c r="F233">
        <v>108</v>
      </c>
      <c r="G233">
        <v>1.65</v>
      </c>
      <c r="H233">
        <v>9</v>
      </c>
      <c r="I233">
        <v>1742</v>
      </c>
    </row>
    <row r="234" spans="1:9" x14ac:dyDescent="0.25">
      <c r="A234" t="s">
        <v>9</v>
      </c>
      <c r="B234" s="1">
        <v>45293</v>
      </c>
      <c r="C234">
        <v>105</v>
      </c>
      <c r="D234">
        <v>106.25</v>
      </c>
      <c r="E234">
        <v>105</v>
      </c>
      <c r="F234">
        <v>106.25</v>
      </c>
      <c r="G234">
        <v>-1.75</v>
      </c>
      <c r="H234">
        <v>42</v>
      </c>
      <c r="I234">
        <v>1784</v>
      </c>
    </row>
    <row r="235" spans="1:9" x14ac:dyDescent="0.25">
      <c r="A235" t="s">
        <v>9</v>
      </c>
      <c r="B235" s="1">
        <v>45294</v>
      </c>
      <c r="C235">
        <v>104.5</v>
      </c>
      <c r="D235">
        <v>104.5</v>
      </c>
      <c r="E235">
        <v>104.5</v>
      </c>
      <c r="F235">
        <v>104.51</v>
      </c>
      <c r="G235">
        <v>-1.74</v>
      </c>
      <c r="H235">
        <v>10</v>
      </c>
      <c r="I235">
        <v>1792</v>
      </c>
    </row>
    <row r="236" spans="1:9" x14ac:dyDescent="0.25">
      <c r="A236" t="s">
        <v>9</v>
      </c>
      <c r="B236" s="1">
        <v>45295</v>
      </c>
      <c r="C236">
        <v>104.77</v>
      </c>
      <c r="D236">
        <v>0</v>
      </c>
      <c r="E236">
        <v>0</v>
      </c>
      <c r="F236">
        <v>106.75</v>
      </c>
      <c r="G236">
        <v>2.2400000000000002</v>
      </c>
      <c r="H236">
        <v>56</v>
      </c>
      <c r="I236">
        <v>1773</v>
      </c>
    </row>
    <row r="237" spans="1:9" x14ac:dyDescent="0.25">
      <c r="A237" t="s">
        <v>9</v>
      </c>
      <c r="B237" s="1">
        <v>45296</v>
      </c>
      <c r="C237">
        <v>108</v>
      </c>
      <c r="D237">
        <v>108.75</v>
      </c>
      <c r="E237">
        <v>108</v>
      </c>
      <c r="F237">
        <v>108.02</v>
      </c>
      <c r="G237">
        <v>1.27</v>
      </c>
      <c r="H237">
        <v>26</v>
      </c>
      <c r="I237">
        <v>1785</v>
      </c>
    </row>
    <row r="238" spans="1:9" x14ac:dyDescent="0.25">
      <c r="A238" t="s">
        <v>9</v>
      </c>
      <c r="B238" s="1">
        <v>45299</v>
      </c>
      <c r="C238">
        <v>108.02</v>
      </c>
      <c r="D238">
        <v>0</v>
      </c>
      <c r="E238">
        <v>0</v>
      </c>
      <c r="F238">
        <v>108.02</v>
      </c>
      <c r="G238">
        <v>0</v>
      </c>
      <c r="H238">
        <v>29</v>
      </c>
      <c r="I238">
        <v>1799</v>
      </c>
    </row>
    <row r="239" spans="1:9" x14ac:dyDescent="0.25">
      <c r="A239" t="s">
        <v>9</v>
      </c>
      <c r="B239" s="1">
        <v>45300</v>
      </c>
      <c r="C239">
        <v>107.4</v>
      </c>
      <c r="D239">
        <v>108.15</v>
      </c>
      <c r="E239">
        <v>107.4</v>
      </c>
      <c r="F239">
        <v>108.15</v>
      </c>
      <c r="G239">
        <v>0.13</v>
      </c>
      <c r="H239">
        <v>10</v>
      </c>
      <c r="I239">
        <v>1806</v>
      </c>
    </row>
    <row r="240" spans="1:9" x14ac:dyDescent="0.25">
      <c r="A240" t="s">
        <v>9</v>
      </c>
      <c r="B240" s="1">
        <v>45301</v>
      </c>
      <c r="C240">
        <v>107.5</v>
      </c>
      <c r="D240">
        <v>108</v>
      </c>
      <c r="E240">
        <v>107.5</v>
      </c>
      <c r="F240">
        <v>107.67</v>
      </c>
      <c r="G240">
        <v>-0.48</v>
      </c>
      <c r="H240">
        <v>39</v>
      </c>
      <c r="I240">
        <v>1819</v>
      </c>
    </row>
    <row r="241" spans="1:9" x14ac:dyDescent="0.25">
      <c r="A241" t="s">
        <v>9</v>
      </c>
      <c r="B241" s="1">
        <v>45302</v>
      </c>
      <c r="C241">
        <v>108</v>
      </c>
      <c r="D241">
        <v>108</v>
      </c>
      <c r="E241">
        <v>107.67</v>
      </c>
      <c r="F241">
        <v>107.67</v>
      </c>
      <c r="G241">
        <v>0</v>
      </c>
      <c r="H241">
        <v>2</v>
      </c>
      <c r="I241">
        <v>1820</v>
      </c>
    </row>
    <row r="242" spans="1:9" x14ac:dyDescent="0.25">
      <c r="A242" t="s">
        <v>9</v>
      </c>
      <c r="B242" s="1">
        <v>45303</v>
      </c>
      <c r="C242">
        <v>107.67</v>
      </c>
      <c r="D242">
        <v>0</v>
      </c>
      <c r="E242">
        <v>0</v>
      </c>
      <c r="F242">
        <v>107.67</v>
      </c>
      <c r="G242">
        <v>0</v>
      </c>
      <c r="H242">
        <v>48</v>
      </c>
      <c r="I242">
        <v>1829</v>
      </c>
    </row>
    <row r="243" spans="1:9" x14ac:dyDescent="0.25">
      <c r="A243" t="s">
        <v>9</v>
      </c>
      <c r="B243" s="1">
        <v>45306</v>
      </c>
      <c r="C243">
        <v>108.7</v>
      </c>
      <c r="D243">
        <v>111.5</v>
      </c>
      <c r="E243">
        <v>108.7</v>
      </c>
      <c r="F243">
        <v>110</v>
      </c>
      <c r="G243">
        <v>2.33</v>
      </c>
      <c r="H243">
        <v>68</v>
      </c>
      <c r="I243">
        <v>1867</v>
      </c>
    </row>
    <row r="244" spans="1:9" x14ac:dyDescent="0.25">
      <c r="A244" t="s">
        <v>9</v>
      </c>
      <c r="B244" s="1">
        <v>45307</v>
      </c>
      <c r="C244">
        <v>111.95</v>
      </c>
      <c r="D244">
        <v>112</v>
      </c>
      <c r="E244">
        <v>111.5</v>
      </c>
      <c r="F244">
        <v>111.75</v>
      </c>
      <c r="G244">
        <v>1.75</v>
      </c>
      <c r="H244">
        <v>15</v>
      </c>
      <c r="I244">
        <v>1873</v>
      </c>
    </row>
    <row r="245" spans="1:9" x14ac:dyDescent="0.25">
      <c r="A245" t="s">
        <v>9</v>
      </c>
      <c r="B245" s="1">
        <v>45308</v>
      </c>
      <c r="C245">
        <v>112</v>
      </c>
      <c r="D245">
        <v>112</v>
      </c>
      <c r="E245">
        <v>110</v>
      </c>
      <c r="F245">
        <v>111</v>
      </c>
      <c r="G245">
        <v>-0.75</v>
      </c>
      <c r="H245">
        <v>34</v>
      </c>
      <c r="I245">
        <v>1878</v>
      </c>
    </row>
    <row r="246" spans="1:9" x14ac:dyDescent="0.25">
      <c r="A246" t="s">
        <v>9</v>
      </c>
      <c r="B246" s="1">
        <v>45309</v>
      </c>
      <c r="C246">
        <v>111.75</v>
      </c>
      <c r="D246">
        <v>111.75</v>
      </c>
      <c r="E246">
        <v>111.25</v>
      </c>
      <c r="F246">
        <v>110.5</v>
      </c>
      <c r="G246">
        <v>-0.5</v>
      </c>
      <c r="H246">
        <v>21</v>
      </c>
      <c r="I246">
        <v>1864</v>
      </c>
    </row>
    <row r="247" spans="1:9" x14ac:dyDescent="0.25">
      <c r="A247" t="s">
        <v>9</v>
      </c>
      <c r="B247" s="1">
        <v>45310</v>
      </c>
      <c r="C247">
        <v>113</v>
      </c>
      <c r="D247">
        <v>113.5</v>
      </c>
      <c r="E247">
        <v>111.5</v>
      </c>
      <c r="F247">
        <v>111.5</v>
      </c>
      <c r="G247">
        <v>1</v>
      </c>
      <c r="H247">
        <v>18</v>
      </c>
      <c r="I247">
        <v>1871</v>
      </c>
    </row>
    <row r="248" spans="1:9" x14ac:dyDescent="0.25">
      <c r="A248" t="s">
        <v>9</v>
      </c>
      <c r="B248" s="1">
        <v>45313</v>
      </c>
      <c r="C248">
        <v>116</v>
      </c>
      <c r="D248">
        <v>116</v>
      </c>
      <c r="E248">
        <v>115</v>
      </c>
      <c r="F248">
        <v>115</v>
      </c>
      <c r="G248">
        <v>3.5</v>
      </c>
      <c r="H248">
        <v>11</v>
      </c>
      <c r="I248">
        <v>1876</v>
      </c>
    </row>
    <row r="249" spans="1:9" x14ac:dyDescent="0.25">
      <c r="A249" t="s">
        <v>9</v>
      </c>
      <c r="B249" s="1">
        <v>45314</v>
      </c>
      <c r="C249">
        <v>114</v>
      </c>
      <c r="D249">
        <v>114.75</v>
      </c>
      <c r="E249">
        <v>114</v>
      </c>
      <c r="F249">
        <v>114.59</v>
      </c>
      <c r="G249">
        <v>-0.41</v>
      </c>
      <c r="H249">
        <v>23</v>
      </c>
      <c r="I249">
        <v>1885</v>
      </c>
    </row>
    <row r="250" spans="1:9" x14ac:dyDescent="0.25">
      <c r="A250" t="s">
        <v>9</v>
      </c>
      <c r="B250" s="1">
        <v>45315</v>
      </c>
      <c r="C250">
        <v>116.5</v>
      </c>
      <c r="D250">
        <v>116.5</v>
      </c>
      <c r="E250">
        <v>114.25</v>
      </c>
      <c r="F250">
        <v>116.25</v>
      </c>
      <c r="G250">
        <v>1.66</v>
      </c>
      <c r="H250">
        <v>27</v>
      </c>
      <c r="I250">
        <v>1895</v>
      </c>
    </row>
    <row r="251" spans="1:9" x14ac:dyDescent="0.25">
      <c r="A251" t="s">
        <v>9</v>
      </c>
      <c r="B251" s="1">
        <v>45316</v>
      </c>
      <c r="C251">
        <v>115.25</v>
      </c>
      <c r="D251">
        <v>115.25</v>
      </c>
      <c r="E251">
        <v>114.5</v>
      </c>
      <c r="F251">
        <v>114.5</v>
      </c>
      <c r="G251">
        <v>-1.75</v>
      </c>
      <c r="H251">
        <v>25</v>
      </c>
      <c r="I251">
        <v>1898</v>
      </c>
    </row>
    <row r="252" spans="1:9" x14ac:dyDescent="0.25">
      <c r="A252" t="s">
        <v>9</v>
      </c>
      <c r="B252" s="1">
        <v>45320</v>
      </c>
      <c r="C252">
        <v>112.5</v>
      </c>
      <c r="D252">
        <v>112.75</v>
      </c>
      <c r="E252">
        <v>112</v>
      </c>
      <c r="F252">
        <v>112</v>
      </c>
      <c r="G252">
        <v>-2.5</v>
      </c>
      <c r="H252">
        <v>25</v>
      </c>
      <c r="I252">
        <v>1898</v>
      </c>
    </row>
    <row r="253" spans="1:9" x14ac:dyDescent="0.25">
      <c r="A253" t="s">
        <v>9</v>
      </c>
      <c r="B253" s="1">
        <v>45321</v>
      </c>
      <c r="C253">
        <v>111.25</v>
      </c>
      <c r="D253">
        <v>111.25</v>
      </c>
      <c r="E253">
        <v>109.75</v>
      </c>
      <c r="F253">
        <v>110.2</v>
      </c>
      <c r="G253">
        <v>-1.8</v>
      </c>
      <c r="H253">
        <v>29</v>
      </c>
      <c r="I253">
        <v>1894</v>
      </c>
    </row>
    <row r="254" spans="1:9" x14ac:dyDescent="0.25">
      <c r="A254" t="s">
        <v>9</v>
      </c>
      <c r="B254" s="1">
        <v>45322</v>
      </c>
      <c r="C254">
        <v>109.8</v>
      </c>
      <c r="D254">
        <v>109.8</v>
      </c>
      <c r="E254">
        <v>109.8</v>
      </c>
      <c r="F254">
        <v>109.8</v>
      </c>
      <c r="G254">
        <v>-0.4</v>
      </c>
      <c r="H254">
        <v>6</v>
      </c>
      <c r="I254">
        <v>1892</v>
      </c>
    </row>
    <row r="255" spans="1:9" x14ac:dyDescent="0.25">
      <c r="A255" t="s">
        <v>9</v>
      </c>
      <c r="B255" s="1">
        <v>45323</v>
      </c>
      <c r="C255">
        <v>109.35</v>
      </c>
      <c r="D255">
        <v>109.35</v>
      </c>
      <c r="E255">
        <v>105</v>
      </c>
      <c r="F255">
        <v>104.86</v>
      </c>
      <c r="G255">
        <v>-4.9400000000000004</v>
      </c>
      <c r="H255">
        <v>52</v>
      </c>
      <c r="I255">
        <v>1879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Sheet6</vt:lpstr>
      <vt:lpstr>2.prices_BQH2025 (1)</vt:lpstr>
      <vt:lpstr>Mean</vt:lpstr>
      <vt:lpstr>Std_dev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Coble-Neal, Grant</dc:creator>
  <cp:lastModifiedBy>Coble-Neal, Grant</cp:lastModifiedBy>
  <dcterms:created xsi:type="dcterms:W3CDTF">2024-05-28T09:02:31Z</dcterms:created>
  <dcterms:modified xsi:type="dcterms:W3CDTF">2024-05-28T10:02:25Z</dcterms:modified>
</cp:coreProperties>
</file>