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filterPrivacy="1" codeName="ThisWorkbook"/>
  <xr:revisionPtr revIDLastSave="0" documentId="13_ncr:11_{E6DC6B6E-7510-E642-BC96-752FD0FC43E3}" xr6:coauthVersionLast="47" xr6:coauthVersionMax="47" xr10:uidLastSave="{00000000-0000-0000-0000-000000000000}"/>
  <bookViews>
    <workbookView xWindow="4080" yWindow="540" windowWidth="28920" windowHeight="16060" xr2:uid="{00000000-000D-0000-FFFF-FFFF00000000}"/>
  </bookViews>
  <sheets>
    <sheet name="在庫リスト" sheetId="2" r:id="rId1"/>
    <sheet name="在庫ピッキング リスト" sheetId="11" r:id="rId2"/>
    <sheet name="ビンのルックアップ" sheetId="9" r:id="rId3"/>
  </sheets>
  <definedNames>
    <definedName name="ColumnTitle1">InventoryList[[#Headers],[SKU]]</definedName>
    <definedName name="ColumnTitle2">InventoryPickList[[#Headers],[注文番号]]</definedName>
    <definedName name="ColumnTitle3">BinLookup[[#Headers],[ビン番号]]</definedName>
    <definedName name="_xlnm.Print_Titles" localSheetId="2">ビンのルックアップ!$3:$3</definedName>
    <definedName name="_xlnm.Print_Titles" localSheetId="1">'在庫ピッキング リスト'!$3:$3</definedName>
    <definedName name="_xlnm.Print_Titles" localSheetId="0">在庫リスト!$3:$3</definedName>
    <definedName name="SKULookup">InventoryList[SKU]</definedName>
    <definedName name="ビン番号">BinLookup[ビン番号]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2" l="1"/>
  <c r="I2" i="2" a="1"/>
  <c r="I2" i="2" s="1"/>
  <c r="F2" i="2"/>
  <c r="H8" i="11"/>
  <c r="H7" i="11"/>
  <c r="H6" i="11"/>
  <c r="H5" i="11"/>
  <c r="H4" i="11"/>
  <c r="G8" i="11"/>
  <c r="G7" i="11"/>
  <c r="G6" i="11"/>
  <c r="G5" i="11"/>
  <c r="G4" i="11"/>
  <c r="F8" i="11"/>
  <c r="F7" i="11"/>
  <c r="F6" i="11"/>
  <c r="F5" i="11"/>
  <c r="F4" i="11"/>
  <c r="E8" i="11"/>
  <c r="E7" i="11"/>
  <c r="E6" i="11"/>
  <c r="E5" i="11"/>
  <c r="E4" i="11"/>
  <c r="K14" i="2" l="1"/>
  <c r="K13" i="2"/>
  <c r="K11" i="2"/>
  <c r="K10" i="2"/>
  <c r="K8" i="2"/>
  <c r="K7" i="2"/>
  <c r="K6" i="2"/>
  <c r="K5" i="2"/>
  <c r="K4" i="2"/>
  <c r="K12" i="2"/>
  <c r="J14" i="2" l="1"/>
  <c r="E14" i="2"/>
  <c r="J13" i="2"/>
  <c r="E13" i="2"/>
  <c r="I7" i="11" s="1"/>
  <c r="J12" i="2"/>
  <c r="E12" i="2"/>
  <c r="J11" i="2"/>
  <c r="E11" i="2"/>
  <c r="J10" i="2"/>
  <c r="E10" i="2"/>
  <c r="I6" i="11" s="1"/>
  <c r="J9" i="2"/>
  <c r="E9" i="2"/>
  <c r="J8" i="2"/>
  <c r="E8" i="2"/>
  <c r="J7" i="2"/>
  <c r="E7" i="2"/>
  <c r="I5" i="11" s="1"/>
  <c r="J6" i="2"/>
  <c r="E6" i="2"/>
  <c r="I8" i="11" s="1"/>
  <c r="J5" i="2"/>
  <c r="E5" i="2"/>
  <c r="J4" i="2"/>
  <c r="E4" i="2"/>
  <c r="I4" i="11" s="1"/>
  <c r="C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<sst xmlns="http://schemas.openxmlformats.org/spreadsheetml/2006/main" count="105" uniqueCount="66">
  <si>
    <t>在庫リスト</t>
  </si>
  <si>
    <t>在庫の合計評価額:</t>
  </si>
  <si>
    <t>SKU</t>
  </si>
  <si>
    <t>SP7875</t>
  </si>
  <si>
    <t>TR87680</t>
  </si>
  <si>
    <t>MK676554</t>
  </si>
  <si>
    <t>YE98767</t>
  </si>
  <si>
    <t>XR23423</t>
  </si>
  <si>
    <t>PW98762</t>
  </si>
  <si>
    <t>BM87684</t>
  </si>
  <si>
    <t>BH67655</t>
  </si>
  <si>
    <t>WT98768</t>
  </si>
  <si>
    <t>TS3456</t>
  </si>
  <si>
    <t>WDG123</t>
  </si>
  <si>
    <t>内容</t>
  </si>
  <si>
    <t>品目 1</t>
  </si>
  <si>
    <t>品目 2</t>
  </si>
  <si>
    <t>品目 3</t>
  </si>
  <si>
    <t>品目 4</t>
  </si>
  <si>
    <t>品目 5</t>
  </si>
  <si>
    <t>品目 6</t>
  </si>
  <si>
    <t>品目 7</t>
  </si>
  <si>
    <t>品目 8</t>
  </si>
  <si>
    <t>品目 9</t>
  </si>
  <si>
    <t>品目 10</t>
  </si>
  <si>
    <t>品目 11</t>
  </si>
  <si>
    <t>在庫品目:</t>
  </si>
  <si>
    <t>ビン番号</t>
  </si>
  <si>
    <t>T345</t>
  </si>
  <si>
    <t>T5789</t>
  </si>
  <si>
    <t>T9876</t>
  </si>
  <si>
    <t>T098</t>
  </si>
  <si>
    <t>T349</t>
  </si>
  <si>
    <t>T9875</t>
  </si>
  <si>
    <t>場所</t>
  </si>
  <si>
    <t>単位</t>
  </si>
  <si>
    <t>ボックス (10 個)</t>
  </si>
  <si>
    <t>パッケージ (5 個)</t>
  </si>
  <si>
    <t>ビン数:</t>
  </si>
  <si>
    <t>数量</t>
  </si>
  <si>
    <t>再発注の数量</t>
  </si>
  <si>
    <t>コスト</t>
  </si>
  <si>
    <t>在庫の評価額</t>
  </si>
  <si>
    <t>再発注</t>
  </si>
  <si>
    <t>在庫ピッキング リスト</t>
  </si>
  <si>
    <t>注文番号</t>
  </si>
  <si>
    <t>TP001-1</t>
  </si>
  <si>
    <t>ピッキングの数量</t>
  </si>
  <si>
    <t>在庫数</t>
  </si>
  <si>
    <t>品目の説明</t>
  </si>
  <si>
    <t>ビンのルックアップ</t>
  </si>
  <si>
    <t>説明</t>
  </si>
  <si>
    <t>ビン (大)</t>
  </si>
  <si>
    <t>ビン (小)</t>
  </si>
  <si>
    <t>ビン (中)</t>
  </si>
  <si>
    <t>2 列目、スロット 1</t>
  </si>
  <si>
    <t>1 列目、スロット 1</t>
  </si>
  <si>
    <t>3 列目、スロット 2</t>
  </si>
  <si>
    <t>3 列目、スロット 1</t>
  </si>
  <si>
    <t>1 列目、スロット 2</t>
  </si>
  <si>
    <t>4 列目、スロット 5</t>
  </si>
  <si>
    <t>2 列目、スロット 2</t>
  </si>
  <si>
    <t>幅</t>
  </si>
  <si>
    <t>高さ</t>
  </si>
  <si>
    <t>長さ</t>
  </si>
  <si>
    <t>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</si>
</sst>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&quot;¥&quot;#,##0.00_);\(&quot;¥&quot;#,##0.00\)"/>
    <numFmt numFmtId="179" formatCode="&quot;再発注&quot;;&quot;&quot;;&quot;&quot;"/>
  </numFmts>
  <fonts count="30">
    <font>
      <sz val="11"/>
      <color theme="3" tint="0.14993743705557422"/>
      <name val="Meiryo UI"/>
      <family val="2"/>
    </font>
    <font>
      <sz val="11"/>
      <color theme="3" tint="0.14993743705557422"/>
      <name val="Avenir Book"/>
      <family val="2"/>
    </font>
    <font>
      <sz val="11"/>
      <color theme="3" tint="0.14993743705557422"/>
      <name val="Avenir Next LT Pro"/>
      <family val="2"/>
      <scheme val="major"/>
    </font>
    <font>
      <b/>
      <sz val="11"/>
      <color theme="3" tint="0.14993743705557422"/>
      <name val="Avenir Next LT Pro Light"/>
      <family val="2"/>
      <scheme val="minor"/>
    </font>
    <font>
      <sz val="11"/>
      <color theme="1"/>
      <name val="Meiryo UI"/>
      <family val="2"/>
    </font>
    <font>
      <sz val="11"/>
      <color theme="0"/>
      <name val="Meiryo UI"/>
      <family val="2"/>
    </font>
    <font>
      <sz val="11"/>
      <color rgb="FF9C0006"/>
      <name val="Meiryo UI"/>
      <family val="2"/>
    </font>
    <font>
      <b/>
      <sz val="11"/>
      <color rgb="FFFA7D00"/>
      <name val="Meiryo UI"/>
      <family val="2"/>
    </font>
    <font>
      <b/>
      <sz val="11"/>
      <color theme="0"/>
      <name val="Meiryo UI"/>
      <family val="2"/>
    </font>
    <font>
      <sz val="11"/>
      <color theme="3" tint="0.14993743705557422"/>
      <name val="Meiryo UI"/>
      <family val="2"/>
    </font>
    <font>
      <i/>
      <sz val="11"/>
      <color rgb="FF7F7F7F"/>
      <name val="Meiryo UI"/>
      <family val="2"/>
    </font>
    <font>
      <sz val="11"/>
      <color theme="4" tint="-0.499984740745262"/>
      <name val="Meiryo UI"/>
      <family val="2"/>
    </font>
    <font>
      <sz val="11"/>
      <color rgb="FF006100"/>
      <name val="Meiryo UI"/>
      <family val="2"/>
    </font>
    <font>
      <sz val="11"/>
      <color theme="3"/>
      <name val="Meiryo UI"/>
      <family val="2"/>
    </font>
    <font>
      <sz val="11"/>
      <color rgb="FF3F3F76"/>
      <name val="Meiryo UI"/>
      <family val="2"/>
    </font>
    <font>
      <sz val="11"/>
      <color rgb="FF9C5700"/>
      <name val="Meiryo UI"/>
      <family val="2"/>
    </font>
    <font>
      <b/>
      <sz val="11"/>
      <color rgb="FF3F3F3F"/>
      <name val="Meiryo UI"/>
      <family val="2"/>
    </font>
    <font>
      <b/>
      <sz val="26"/>
      <color theme="3" tint="0.14996795556505021"/>
      <name val="Meiryo UI"/>
      <family val="2"/>
    </font>
    <font>
      <b/>
      <sz val="11"/>
      <color theme="1"/>
      <name val="Meiryo UI"/>
      <family val="2"/>
    </font>
    <font>
      <sz val="11"/>
      <color rgb="FFFF0000"/>
      <name val="Meiryo UI"/>
      <family val="2"/>
    </font>
    <font>
      <sz val="11"/>
      <color theme="3" tint="0.14990691854609822"/>
      <name val="Meiryo UI"/>
      <family val="2"/>
    </font>
    <font>
      <sz val="16"/>
      <color theme="4" tint="-0.499984740745262"/>
      <name val="Meiryo UI"/>
      <family val="2"/>
    </font>
    <font>
      <b/>
      <sz val="50"/>
      <color theme="6" tint="-0.499984740745262"/>
      <name val="Meiryo UI"/>
      <family val="2"/>
    </font>
    <font>
      <sz val="14"/>
      <color theme="6" tint="-0.499984740745262"/>
      <name val="Meiryo UI"/>
      <family val="2"/>
    </font>
    <font>
      <b/>
      <sz val="11"/>
      <color theme="3" tint="0.14993743705557422"/>
      <name val="Meiryo UI"/>
      <family val="2"/>
    </font>
    <font>
      <b/>
      <sz val="50"/>
      <color theme="7" tint="-0.499984740745262"/>
      <name val="Meiryo UI"/>
      <family val="2"/>
    </font>
    <font>
      <b/>
      <sz val="68"/>
      <color theme="7" tint="-0.499984740745262"/>
      <name val="Meiryo UI"/>
      <family val="2"/>
    </font>
    <font>
      <b/>
      <sz val="50"/>
      <color theme="9" tint="-0.499984740745262"/>
      <name val="Meiryo UI"/>
      <family val="2"/>
    </font>
    <font>
      <sz val="11"/>
      <color theme="2"/>
      <name val="Meiryo UI"/>
      <family val="2"/>
    </font>
    <font>
      <sz val="6"/>
      <name val="ＭＳ Ｐゴシック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7" tint="-0.24994659260841701"/>
      </bottom>
      <diagonal/>
    </border>
    <border>
      <left/>
      <right/>
      <top/>
      <bottom style="thin">
        <color theme="9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/>
      <right/>
      <top style="thin">
        <color theme="6" tint="-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>
      <alignment vertical="center"/>
    </xf>
    <xf numFmtId="0" fontId="17" fillId="0" borderId="1" applyNumberFormat="0" applyFill="0" applyAlignment="0" applyProtection="0"/>
    <xf numFmtId="0" fontId="5" fillId="2" borderId="0" applyNumberFormat="0" applyProtection="0">
      <alignment horizontal="left" vertical="center" indent="1"/>
    </xf>
    <xf numFmtId="0" fontId="13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3" fillId="0" borderId="0" applyNumberFormat="0" applyFill="0" applyBorder="0" applyAlignment="0" applyProtection="0"/>
    <xf numFmtId="0" fontId="18" fillId="0" borderId="2" applyNumberFormat="0" applyFill="0" applyAlignment="0" applyProtection="0"/>
    <xf numFmtId="179" fontId="20" fillId="0" borderId="0">
      <alignment horizontal="center" vertical="center"/>
    </xf>
    <xf numFmtId="0" fontId="5" fillId="2" borderId="0" applyNumberFormat="0" applyProtection="0">
      <alignment horizontal="right" indent="1"/>
    </xf>
    <xf numFmtId="0" fontId="11" fillId="0" borderId="0" applyNumberFormat="0" applyProtection="0">
      <alignment horizontal="center"/>
    </xf>
    <xf numFmtId="0" fontId="11" fillId="0" borderId="0" applyNumberFormat="0" applyProtection="0">
      <alignment horizontal="center"/>
    </xf>
    <xf numFmtId="0" fontId="21" fillId="0" borderId="0" applyNumberFormat="0" applyFill="0" applyBorder="0" applyProtection="0">
      <alignment horizontal="left" vertical="top"/>
    </xf>
    <xf numFmtId="0" fontId="9" fillId="0" borderId="0">
      <alignment horizontal="left" vertical="center" wrapText="1" indent="1"/>
    </xf>
    <xf numFmtId="1" fontId="9" fillId="0" borderId="0">
      <alignment horizontal="center" vertical="center"/>
    </xf>
    <xf numFmtId="178" fontId="9" fillId="0" borderId="0">
      <alignment horizontal="right" vertical="center"/>
    </xf>
    <xf numFmtId="0" fontId="5" fillId="0" borderId="0" applyNumberFormat="0" applyFill="0" applyBorder="0">
      <alignment horizont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2" fillId="6" borderId="0" applyNumberFormat="0" applyBorder="0" applyAlignment="0" applyProtection="0"/>
    <xf numFmtId="0" fontId="6" fillId="7" borderId="0" applyNumberFormat="0" applyBorder="0" applyAlignment="0" applyProtection="0"/>
    <xf numFmtId="0" fontId="15" fillId="8" borderId="0" applyNumberFormat="0" applyBorder="0" applyAlignment="0" applyProtection="0"/>
    <xf numFmtId="0" fontId="14" fillId="9" borderId="7" applyNumberFormat="0" applyAlignment="0" applyProtection="0"/>
    <xf numFmtId="0" fontId="16" fillId="10" borderId="8" applyNumberFormat="0" applyAlignment="0" applyProtection="0"/>
    <xf numFmtId="0" fontId="7" fillId="10" borderId="7" applyNumberFormat="0" applyAlignment="0" applyProtection="0"/>
    <xf numFmtId="0" fontId="8" fillId="11" borderId="9" applyNumberFormat="0" applyAlignment="0" applyProtection="0"/>
    <xf numFmtId="0" fontId="19" fillId="0" borderId="0" applyNumberFormat="0" applyFill="0" applyBorder="0" applyAlignment="0" applyProtection="0"/>
    <xf numFmtId="0" fontId="9" fillId="12" borderId="10" applyNumberFormat="0" applyFont="0" applyAlignment="0" applyProtection="0"/>
    <xf numFmtId="0" fontId="10" fillId="0" borderId="0" applyNumberFormat="0" applyFill="0" applyBorder="0" applyAlignment="0" applyProtection="0"/>
    <xf numFmtId="0" fontId="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5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5" borderId="0" xfId="0" applyFill="1" applyProtection="1">
      <alignment vertical="center"/>
      <protection locked="0"/>
    </xf>
    <xf numFmtId="0" fontId="17" fillId="5" borderId="5" xfId="1" applyFill="1" applyBorder="1" applyAlignment="1" applyProtection="1">
      <protection locked="0"/>
    </xf>
    <xf numFmtId="0" fontId="17" fillId="5" borderId="5" xfId="1" applyFill="1" applyBorder="1" applyAlignment="1" applyProtection="1">
      <alignment vertical="center"/>
      <protection locked="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0" xfId="2" applyFill="1" applyProtection="1">
      <alignment horizontal="left" vertical="center" indent="1"/>
    </xf>
    <xf numFmtId="0" fontId="5" fillId="0" borderId="0" xfId="2" applyFill="1">
      <alignment horizontal="left" vertical="center" indent="1"/>
    </xf>
    <xf numFmtId="0" fontId="9" fillId="0" borderId="0" xfId="12">
      <alignment horizontal="left" vertical="center" wrapText="1" indent="1"/>
    </xf>
    <xf numFmtId="1" fontId="9" fillId="0" borderId="0" xfId="13">
      <alignment horizontal="center" vertical="center"/>
    </xf>
    <xf numFmtId="0" fontId="0" fillId="0" borderId="0" xfId="12" applyFont="1">
      <alignment horizontal="left" vertical="center" wrapText="1" indent="1"/>
    </xf>
    <xf numFmtId="1" fontId="0" fillId="0" borderId="0" xfId="13" applyFont="1">
      <alignment horizontal="center" vertical="center"/>
    </xf>
    <xf numFmtId="0" fontId="22" fillId="5" borderId="5" xfId="1" applyFont="1" applyFill="1" applyBorder="1" applyAlignment="1" applyProtection="1">
      <alignment horizontal="left" vertical="center"/>
      <protection locked="0"/>
    </xf>
    <xf numFmtId="0" fontId="23" fillId="5" borderId="6" xfId="3" applyFont="1" applyFill="1" applyBorder="1" applyAlignment="1" applyProtection="1">
      <alignment horizontal="left" vertical="center" indent="1"/>
      <protection locked="0"/>
    </xf>
    <xf numFmtId="178" fontId="23" fillId="5" borderId="6" xfId="3" applyNumberFormat="1" applyFont="1" applyFill="1" applyBorder="1" applyAlignment="1" applyProtection="1">
      <alignment horizontal="left" vertical="center" indent="1"/>
    </xf>
    <xf numFmtId="0" fontId="23" fillId="5" borderId="0" xfId="0" applyFont="1" applyFill="1" applyAlignment="1">
      <alignment horizontal="left" vertical="center" indent="1"/>
    </xf>
    <xf numFmtId="0" fontId="24" fillId="5" borderId="0" xfId="0" applyFont="1" applyFill="1" applyProtection="1">
      <alignment vertical="center"/>
      <protection locked="0"/>
    </xf>
    <xf numFmtId="0" fontId="24" fillId="0" borderId="0" xfId="0" applyFont="1">
      <alignment vertical="center"/>
    </xf>
    <xf numFmtId="0" fontId="4" fillId="0" borderId="0" xfId="12" applyFont="1">
      <alignment horizontal="left" vertical="center" wrapText="1" indent="1"/>
    </xf>
    <xf numFmtId="1" fontId="4" fillId="0" borderId="0" xfId="13" applyFont="1">
      <alignment horizontal="center" vertical="center"/>
    </xf>
    <xf numFmtId="178" fontId="4" fillId="0" borderId="0" xfId="14" applyFont="1">
      <alignment horizontal="right" vertical="center"/>
    </xf>
    <xf numFmtId="0" fontId="17" fillId="3" borderId="3" xfId="1" applyFill="1" applyBorder="1" applyAlignment="1">
      <alignment vertical="center"/>
    </xf>
    <xf numFmtId="0" fontId="9" fillId="3" borderId="0" xfId="15" applyFont="1" applyFill="1">
      <alignment horizontal="center"/>
    </xf>
    <xf numFmtId="0" fontId="27" fillId="4" borderId="4" xfId="1" applyFont="1" applyFill="1" applyBorder="1" applyAlignment="1">
      <alignment horizontal="left" vertical="center"/>
    </xf>
    <xf numFmtId="0" fontId="17" fillId="4" borderId="4" xfId="1" applyFill="1" applyBorder="1" applyAlignment="1">
      <alignment vertical="center"/>
    </xf>
    <xf numFmtId="0" fontId="28" fillId="0" borderId="0" xfId="0" applyFont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179" fontId="4" fillId="0" borderId="0" xfId="7" applyFont="1">
      <alignment horizontal="center" vertical="center"/>
    </xf>
    <xf numFmtId="178" fontId="23" fillId="5" borderId="6" xfId="3" applyNumberFormat="1" applyFont="1" applyFill="1" applyBorder="1" applyAlignment="1" applyProtection="1">
      <alignment horizontal="right" vertical="center"/>
      <protection locked="0"/>
    </xf>
    <xf numFmtId="0" fontId="23" fillId="5" borderId="6" xfId="0" applyFont="1" applyFill="1" applyBorder="1" applyAlignment="1" applyProtection="1">
      <alignment horizontal="right" vertical="center" indent="1"/>
      <protection locked="0"/>
    </xf>
    <xf numFmtId="0" fontId="25" fillId="3" borderId="3" xfId="1" applyFont="1" applyFill="1" applyBorder="1" applyAlignment="1">
      <alignment horizontal="left" vertical="center"/>
    </xf>
    <xf numFmtId="0" fontId="26" fillId="3" borderId="3" xfId="1" applyFont="1" applyFill="1" applyBorder="1" applyAlignment="1">
      <alignment horizontal="left" vertical="center"/>
    </xf>
  </cellXfs>
  <cellStyles count="55">
    <cellStyle name="20% - アクセント 1" xfId="32" builtinId="30" customBuiltin="1"/>
    <cellStyle name="20% - アクセント 2" xfId="36" builtinId="34" customBuiltin="1"/>
    <cellStyle name="20% - アクセント 3" xfId="40" builtinId="38" customBuiltin="1"/>
    <cellStyle name="20% - アクセント 4" xfId="44" builtinId="42" customBuiltin="1"/>
    <cellStyle name="20% - アクセント 5" xfId="48" builtinId="46" customBuiltin="1"/>
    <cellStyle name="20% - アクセント 6" xfId="52" builtinId="50" customBuiltin="1"/>
    <cellStyle name="40% - アクセント 1" xfId="33" builtinId="31" customBuiltin="1"/>
    <cellStyle name="40% - アクセント 2" xfId="37" builtinId="35" customBuiltin="1"/>
    <cellStyle name="40% - アクセント 3" xfId="41" builtinId="39" customBuiltin="1"/>
    <cellStyle name="40% - アクセント 4" xfId="45" builtinId="43" customBuiltin="1"/>
    <cellStyle name="40% - アクセント 5" xfId="49" builtinId="47" customBuiltin="1"/>
    <cellStyle name="40% - アクセント 6" xfId="53" builtinId="51" customBuiltin="1"/>
    <cellStyle name="60% - アクセント 1" xfId="34" builtinId="32" customBuiltin="1"/>
    <cellStyle name="60% - アクセント 2" xfId="38" builtinId="36" customBuiltin="1"/>
    <cellStyle name="60% - アクセント 3" xfId="42" builtinId="40" customBuiltin="1"/>
    <cellStyle name="60% - アクセント 4" xfId="46" builtinId="44" customBuiltin="1"/>
    <cellStyle name="60% - アクセント 5" xfId="50" builtinId="48" customBuiltin="1"/>
    <cellStyle name="60% - アクセント 6" xfId="54" builtinId="52" customBuiltin="1"/>
    <cellStyle name="zHide ナビゲーション リンクのテキスト" xfId="15" xr:uid="{00000000-0005-0000-0000-00000F000000}"/>
    <cellStyle name="アクセント 1" xfId="31" builtinId="29" customBuiltin="1"/>
    <cellStyle name="アクセント 2" xfId="35" builtinId="33" customBuiltin="1"/>
    <cellStyle name="アクセント 3" xfId="39" builtinId="37" customBuiltin="1"/>
    <cellStyle name="アクセント 4" xfId="43" builtinId="41" customBuiltin="1"/>
    <cellStyle name="アクセント 5" xfId="47" builtinId="45" customBuiltin="1"/>
    <cellStyle name="アクセント 6" xfId="51" builtinId="49" customBuiltin="1"/>
    <cellStyle name="タイトル" xfId="1" builtinId="15" customBuiltin="1"/>
    <cellStyle name="チェック セル" xfId="27" builtinId="23" customBuiltin="1"/>
    <cellStyle name="どちらでもない" xfId="23" builtinId="28" customBuiltin="1"/>
    <cellStyle name="パーセント" xfId="20" builtinId="5" customBuiltin="1"/>
    <cellStyle name="ハイパーリンク" xfId="9" builtinId="8" customBuiltin="1"/>
    <cellStyle name="フラグの列" xfId="7" xr:uid="{00000000-0005-0000-0000-000000000000}"/>
    <cellStyle name="メモ" xfId="29" builtinId="10" customBuiltin="1"/>
    <cellStyle name="リンク セル" xfId="8" builtinId="24" customBuiltin="1"/>
    <cellStyle name="悪い" xfId="22" builtinId="27" customBuiltin="1"/>
    <cellStyle name="計算" xfId="26" builtinId="22" customBuiltin="1"/>
    <cellStyle name="警告文" xfId="28" builtinId="11" customBuiltin="1"/>
    <cellStyle name="桁区切り" xfId="17" builtinId="6" customBuiltin="1"/>
    <cellStyle name="桁区切り [0.00]" xfId="16" builtinId="3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合計数" xfId="11" xr:uid="{00000000-0005-0000-0000-00000E000000}"/>
    <cellStyle name="集計" xfId="6" builtinId="25" customBuiltin="1"/>
    <cellStyle name="出力" xfId="25" builtinId="21" customBuiltin="1"/>
    <cellStyle name="説明文" xfId="30" builtinId="53" customBuiltin="1"/>
    <cellStyle name="通貨" xfId="19" builtinId="7" customBuiltin="1"/>
    <cellStyle name="通貨 [0.00]" xfId="18" builtinId="4" customBuiltin="1"/>
    <cellStyle name="入力" xfId="24" builtinId="20" customBuiltin="1"/>
    <cellStyle name="標準" xfId="0" builtinId="0" customBuiltin="1"/>
    <cellStyle name="表の詳細 (右揃え)" xfId="14" xr:uid="{00000000-0005-0000-0000-00000B000000}"/>
    <cellStyle name="表の詳細 (左揃え)" xfId="12" xr:uid="{00000000-0005-0000-0000-00000A000000}"/>
    <cellStyle name="表の詳細 (中央揃え)" xfId="13" xr:uid="{00000000-0005-0000-0000-000009000000}"/>
    <cellStyle name="表示済みのハイパーリンク" xfId="10" builtinId="9" customBuiltin="1"/>
    <cellStyle name="良い" xfId="21" builtinId="26" customBuiltin="1"/>
  </cellStyles>
  <dxfs count="44">
    <dxf>
      <font>
        <b/>
        <i val="0"/>
        <color rgb="FFFF0000"/>
      </font>
    </dxf>
    <dxf>
      <numFmt numFmtId="1" formatCode="0"/>
    </dxf>
    <dxf>
      <font>
        <strike val="0"/>
        <outline val="0"/>
        <shadow val="0"/>
        <u val="none"/>
        <vertAlign val="baseline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strike val="0"/>
        <outline val="0"/>
        <shadow val="0"/>
        <u val="none"/>
        <vertAlign val="baseline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2"/>
        <name val="Avenir Next LT Pro"/>
        <family val="2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3" tint="0.1499374370555742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3" tint="0.1499374370555742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3" tint="0.1499374370555742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3" tint="0.1499374370555742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3" tint="0.1499374370555742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3" tint="0.1499374370555742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3" tint="0.1499374370555742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3" tint="0.1499374370555742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3" tint="0.1499374370555742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venir Next LT Pro"/>
        <family val="2"/>
        <scheme val="maj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7" tint="-0.499984740745262"/>
        </left>
        <right style="thin">
          <color theme="7" tint="-0.499984740745262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venir Book"/>
        <family val="2"/>
        <scheme val="none"/>
      </font>
      <numFmt numFmtId="179" formatCode="&quot;再発注&quot;;&quot;&quot;;&quot;&quot;"/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venir Book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theme="6" tint="-0.499984740745262"/>
        </left>
        <right style="thin">
          <color theme="6" tint="-0.499984740745262"/>
        </right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venir Book"/>
        <family val="2"/>
        <scheme val="none"/>
      </font>
      <fill>
        <patternFill patternType="none">
          <fgColor indexed="64"/>
          <bgColor auto="1"/>
        </patternFill>
      </fill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0"/>
        <name val="Avenir Next LT Pro"/>
        <family val="2"/>
        <scheme val="maj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6" tint="-0.499984740745262"/>
        </left>
        <right style="thin">
          <color theme="6" tint="-0.499984740745262"/>
        </right>
        <top/>
        <bottom/>
      </border>
      <protection locked="1" hidden="0"/>
    </dxf>
    <dxf>
      <fill>
        <patternFill>
          <bgColor theme="6" tint="0.59996337778862885"/>
        </patternFill>
      </fill>
    </dxf>
    <dxf>
      <fill>
        <patternFill>
          <bgColor theme="0"/>
        </patternFill>
      </fill>
    </dxf>
    <dxf>
      <font>
        <b val="0"/>
        <i val="0"/>
        <color theme="0"/>
      </font>
      <fill>
        <patternFill patternType="solid">
          <fgColor theme="6" tint="-0.499984740745262"/>
          <bgColor theme="6" tint="-0.499984740745262"/>
        </patternFill>
      </fill>
    </dxf>
    <dxf>
      <fill>
        <patternFill>
          <bgColor theme="6" tint="0.79998168889431442"/>
        </patternFill>
      </fill>
      <border diagonalUp="0" diagonalDown="0"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 style="thin">
          <color theme="6" tint="-0.499984740745262"/>
        </vertical>
        <horizontal/>
      </border>
    </dxf>
    <dxf>
      <fill>
        <patternFill>
          <bgColor theme="7" tint="0.59996337778862885"/>
        </patternFill>
      </fill>
    </dxf>
    <dxf>
      <font>
        <b val="0"/>
        <i val="0"/>
        <color theme="0"/>
      </font>
      <fill>
        <patternFill patternType="solid">
          <fgColor theme="7" tint="-0.499984740745262"/>
          <bgColor theme="7" tint="-0.499984740745262"/>
        </patternFill>
      </fill>
    </dxf>
    <dxf>
      <fill>
        <patternFill>
          <bgColor theme="7" tint="0.79998168889431442"/>
        </patternFill>
      </fill>
      <border diagonalUp="0" diagonalDown="0"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  <vertical style="thin">
          <color theme="7" tint="-0.499984740745262"/>
        </vertical>
        <horizontal/>
      </border>
    </dxf>
    <dxf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 patternType="solid">
          <fgColor theme="9" tint="-0.499984740745262"/>
          <bgColor theme="9" tint="-0.499984740745262"/>
        </patternFill>
      </fill>
    </dxf>
    <dxf>
      <fill>
        <patternFill>
          <bgColor theme="9" tint="0.79998168889431442"/>
        </patternFill>
      </fill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 style="thin">
          <color theme="9" tint="-0.499984740745262"/>
        </vertical>
        <horizontal/>
      </border>
    </dxf>
  </dxfs>
  <tableStyles count="3" defaultPivotStyle="PivotStyleMedium2">
    <tableStyle name="ビンのルックアップ" pivot="0" count="3" xr9:uid="{1E3C31DD-E9A2-4A0A-A2FC-00B6076C5A12}">
      <tableStyleElement type="wholeTable" dxfId="43"/>
      <tableStyleElement type="headerRow" dxfId="42"/>
      <tableStyleElement type="secondRowStripe" dxfId="41"/>
    </tableStyle>
    <tableStyle name="在庫ピッキング リスト" pivot="0" count="3" xr9:uid="{4DCDFD08-C196-4F17-8EF8-618A9CBE2507}">
      <tableStyleElement type="wholeTable" dxfId="40"/>
      <tableStyleElement type="headerRow" dxfId="39"/>
      <tableStyleElement type="secondRowStripe" dxfId="38"/>
    </tableStyle>
    <tableStyle name="倉庫の在庫" pivot="0" count="4" xr9:uid="{00000000-0011-0000-FFFF-FFFF00000000}">
      <tableStyleElement type="wholeTable" dxfId="37"/>
      <tableStyleElement type="headerRow" dxfId="36"/>
      <tableStyleElement type="lastColumn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&#12499;&#12531;&#12398;&#12523;&#12483;&#12463;&#12450;&#12483;&#12503;!A1"/><Relationship Id="rId1" Type="http://schemas.openxmlformats.org/officeDocument/2006/relationships/hyperlink" Target="#'&#22312;&#24235;&#12500;&#12483;&#12461;&#12531;&#12464; &#12522;&#12473;&#12488;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&#22312;&#24235;&#12522;&#12473;&#12488;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&#22312;&#24235;&#12522;&#12473;&#12488;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65181</xdr:colOff>
      <xdr:row>0</xdr:row>
      <xdr:rowOff>539749</xdr:rowOff>
    </xdr:from>
    <xdr:to>
      <xdr:col>9</xdr:col>
      <xdr:colOff>1681655</xdr:colOff>
      <xdr:row>0</xdr:row>
      <xdr:rowOff>768349</xdr:rowOff>
    </xdr:to>
    <xdr:sp macro="" textlink="">
      <xdr:nvSpPr>
        <xdr:cNvPr id="11" name="在庫リスト" descr="[在庫ピッキング リスト] を表示するナビゲーション図形">
          <a:hlinkClick xmlns:r="http://schemas.openxmlformats.org/officeDocument/2006/relationships" r:id="rId1" tooltip="選択して [在庫ピッキング リスト] ワークシートを表示します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388560" y="539749"/>
          <a:ext cx="1616474" cy="228600"/>
        </a:xfrm>
        <a:prstGeom prst="homePlate">
          <a:avLst/>
        </a:prstGeom>
        <a:solidFill>
          <a:schemeClr val="accent3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0"/>
          <a:r>
            <a:rPr lang="ja" sz="1000" b="0" i="0">
              <a:solidFill>
                <a:schemeClr val="lt1"/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在庫</a:t>
          </a:r>
          <a:r>
            <a:rPr lang="ja" sz="1000" b="0" i="0" baseline="0">
              <a:solidFill>
                <a:schemeClr val="lt1"/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ピッキング </a:t>
          </a:r>
          <a:r>
            <a:rPr lang="ja" sz="1000" b="0" i="0">
              <a:solidFill>
                <a:schemeClr val="lt1"/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リスト</a:t>
          </a:r>
        </a:p>
      </xdr:txBody>
    </xdr:sp>
    <xdr:clientData fPrintsWithSheet="0"/>
  </xdr:twoCellAnchor>
  <xdr:twoCellAnchor editAs="oneCell">
    <xdr:from>
      <xdr:col>10</xdr:col>
      <xdr:colOff>14287</xdr:colOff>
      <xdr:row>0</xdr:row>
      <xdr:rowOff>539749</xdr:rowOff>
    </xdr:from>
    <xdr:to>
      <xdr:col>10</xdr:col>
      <xdr:colOff>1208362</xdr:colOff>
      <xdr:row>0</xdr:row>
      <xdr:rowOff>768349</xdr:rowOff>
    </xdr:to>
    <xdr:sp macro="" textlink="">
      <xdr:nvSpPr>
        <xdr:cNvPr id="12" name="在庫リスト" descr="ビン ルックアップを表示するナビゲーション図形">
          <a:hlinkClick xmlns:r="http://schemas.openxmlformats.org/officeDocument/2006/relationships" r:id="rId2" tooltip="選択して、[ビンのルックアップ] の情報を追加または変更します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4213763" y="539749"/>
          <a:ext cx="1194403" cy="228600"/>
        </a:xfrm>
        <a:prstGeom prst="homePlate">
          <a:avLst/>
        </a:prstGeom>
        <a:solidFill>
          <a:schemeClr val="accent3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0"/>
          <a:r>
            <a:rPr lang="ja" sz="1000" b="0" i="0">
              <a:solidFill>
                <a:schemeClr val="lt1"/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ビン</a:t>
          </a:r>
          <a:r>
            <a:rPr lang="ja" sz="1000" b="0" i="0" baseline="0">
              <a:solidFill>
                <a:schemeClr val="lt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のルックアップ</a:t>
          </a:r>
          <a:endParaRPr lang="en-US" sz="1000" b="0" i="0">
            <a:solidFill>
              <a:schemeClr val="lt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76199</xdr:colOff>
      <xdr:row>0</xdr:row>
      <xdr:rowOff>549275</xdr:rowOff>
    </xdr:from>
    <xdr:to>
      <xdr:col>8</xdr:col>
      <xdr:colOff>1819909</xdr:colOff>
      <xdr:row>0</xdr:row>
      <xdr:rowOff>777875</xdr:rowOff>
    </xdr:to>
    <xdr:sp macro="" textlink="">
      <xdr:nvSpPr>
        <xdr:cNvPr id="3" name="在庫リスト" descr="選択して [在庫リスト] を表示します">
          <a:hlinkClick xmlns:r="http://schemas.openxmlformats.org/officeDocument/2006/relationships" r:id="rId1" tooltip="クリックして、[倉庫の在庫リスト] を表示します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H="1">
          <a:off x="10464799" y="549275"/>
          <a:ext cx="1584960" cy="228600"/>
        </a:xfrm>
        <a:prstGeom prst="homePlate">
          <a:avLst/>
        </a:prstGeom>
        <a:solidFill>
          <a:schemeClr val="accent4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0"/>
          <a:r>
            <a:rPr lang="ja" sz="1000" b="0" i="0">
              <a:solidFill>
                <a:schemeClr val="lt1"/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在庫リスト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1238249</xdr:colOff>
      <xdr:row>0</xdr:row>
      <xdr:rowOff>549275</xdr:rowOff>
    </xdr:from>
    <xdr:to>
      <xdr:col>6</xdr:col>
      <xdr:colOff>1099184</xdr:colOff>
      <xdr:row>0</xdr:row>
      <xdr:rowOff>777875</xdr:rowOff>
    </xdr:to>
    <xdr:sp macro="" textlink="">
      <xdr:nvSpPr>
        <xdr:cNvPr id="2" name="在庫リスト" descr="選択して [在庫リスト] を表示します">
          <a:hlinkClick xmlns:r="http://schemas.openxmlformats.org/officeDocument/2006/relationships" r:id="rId1" tooltip="選択して [在庫リスト] を表示します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flipH="1">
          <a:off x="8029574" y="549275"/>
          <a:ext cx="1289685" cy="228600"/>
        </a:xfrm>
        <a:prstGeom prst="homePlate">
          <a:avLst/>
        </a:prstGeom>
        <a:solidFill>
          <a:schemeClr val="accent6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0"/>
          <a:r>
            <a:rPr lang="ja" sz="1000" b="0" i="0">
              <a:solidFill>
                <a:schemeClr val="lt1"/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在庫リスト</a:t>
          </a: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List" displayName="InventoryList" ref="B3:K14" headerRowDxfId="33" dataDxfId="32" totalsRowDxfId="31">
  <autoFilter ref="B3:K14" xr:uid="{00000000-0009-0000-0100-000001000000}"/>
  <sortState xmlns:xlrd2="http://schemas.microsoft.com/office/spreadsheetml/2017/richdata2" ref="B3:F11">
    <sortCondition ref="C2:C11"/>
  </sortState>
  <tableColumns count="10">
    <tableColumn id="1" xr3:uid="{00000000-0010-0000-0000-000001000000}" name="SKU" totalsRowLabel="集計" dataDxfId="30" dataCellStyle="表の詳細 (左揃え)"/>
    <tableColumn id="2" xr3:uid="{00000000-0010-0000-0000-000002000000}" name="内容" dataDxfId="29" dataCellStyle="表の詳細 (左揃え)"/>
    <tableColumn id="3" xr3:uid="{00000000-0010-0000-0000-000003000000}" name="ビン番号" dataDxfId="28" dataCellStyle="表の詳細 (左揃え)"/>
    <tableColumn id="4" xr3:uid="{00000000-0010-0000-0000-000004000000}" name="場所" dataDxfId="27" dataCellStyle="表の詳細 (左揃え)">
      <calculatedColumnFormula>IFERROR(VLOOKUP(InventoryList[[#This Row],[ビン番号]],BinLookup[],3,FALSE),"")</calculatedColumnFormula>
    </tableColumn>
    <tableColumn id="5" xr3:uid="{00000000-0010-0000-0000-000005000000}" name="単位" dataDxfId="26" dataCellStyle="表の詳細 (左揃え)"/>
    <tableColumn id="6" xr3:uid="{00000000-0010-0000-0000-000006000000}" name="数量" dataDxfId="25" dataCellStyle="表の詳細 (中央揃え)"/>
    <tableColumn id="8" xr3:uid="{00000000-0010-0000-0000-000008000000}" name="再発注の数量" dataDxfId="24" dataCellStyle="表の詳細 (中央揃え)"/>
    <tableColumn id="7" xr3:uid="{00000000-0010-0000-0000-000007000000}" name="コスト" dataDxfId="23" dataCellStyle="表の詳細 (右揃え)"/>
    <tableColumn id="10" xr3:uid="{00000000-0010-0000-0000-00000A000000}" name="在庫の評価額" dataDxfId="22" dataCellStyle="表の詳細 (右揃え)">
      <calculatedColumnFormula>InventoryList[[#This Row],[数量]]*InventoryList[[#This Row],[コスト]]</calculatedColumnFormula>
    </tableColumn>
    <tableColumn id="9" xr3:uid="{00000000-0010-0000-0000-000009000000}" name="再発注" dataDxfId="21" dataCellStyle="フラグの列">
      <calculatedColumnFormula>IFERROR(IF(InventoryList[[#This Row],[数量]]&lt;=InventoryList[[#This Row],[再発注の数量]],1,0),0)</calculatedColumnFormula>
    </tableColumn>
  </tableColumns>
  <tableStyleInfo name="倉庫の在庫" showFirstColumn="0" showLastColumn="0" showRowStripes="1" showColumnStripes="0"/>
  <extLst>
    <ext xmlns:x14="http://schemas.microsoft.com/office/spreadsheetml/2009/9/main" uri="{504A1905-F514-4f6f-8877-14C23A59335A}">
      <x14:table altTextSummary="在庫品目のリストと詳細 (SKU、説明、ビン番号、場所、単位、数量、再発注、再発注する数量、コスト、在庫の評価額、再発注の状況など)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InventoryPickList" displayName="InventoryPickList" ref="B3:I8" totalsRowShown="0" headerRowDxfId="20" dataDxfId="19">
  <autoFilter ref="B3:I8" xr:uid="{00000000-0009-0000-0100-000004000000}"/>
  <sortState xmlns:xlrd2="http://schemas.microsoft.com/office/spreadsheetml/2017/richdata2" ref="B3:I6">
    <sortCondition ref="I2:I6"/>
  </sortState>
  <tableColumns count="8">
    <tableColumn id="9" xr3:uid="{00000000-0010-0000-0100-000009000000}" name="注文番号" dataDxfId="18" dataCellStyle="表の詳細 (左揃え)"/>
    <tableColumn id="1" xr3:uid="{00000000-0010-0000-0100-000001000000}" name="SKU" dataDxfId="17" dataCellStyle="表の詳細 (左揃え)"/>
    <tableColumn id="6" xr3:uid="{00000000-0010-0000-0100-000006000000}" name="ピッキングの数量" dataDxfId="16" dataCellStyle="表の詳細 (中央揃え)"/>
    <tableColumn id="7" xr3:uid="{00000000-0010-0000-0100-000007000000}" name="在庫数" dataDxfId="15" dataCellStyle="表の詳細 (中央揃え)">
      <calculatedColumnFormula>IFERROR(VLOOKUP(InventoryPickList[[#This Row],[SKU]],InventoryList[],6,FALSE),"")</calculatedColumnFormula>
    </tableColumn>
    <tableColumn id="2" xr3:uid="{00000000-0010-0000-0100-000002000000}" name="品目の説明" dataDxfId="14" dataCellStyle="表の詳細 (左揃え)">
      <calculatedColumnFormula>IFERROR(VLOOKUP(InventoryPickList[[#This Row],[SKU]],InventoryList[],2,FALSE),"")</calculatedColumnFormula>
    </tableColumn>
    <tableColumn id="8" xr3:uid="{00000000-0010-0000-0100-000008000000}" name="単位" dataDxfId="13" dataCellStyle="表の詳細 (左揃え)">
      <calculatedColumnFormula>IFERROR(VLOOKUP(InventoryPickList[[#This Row],[SKU]],InventoryList[],5,FALSE),"")</calculatedColumnFormula>
    </tableColumn>
    <tableColumn id="3" xr3:uid="{00000000-0010-0000-0100-000003000000}" name="ビン番号" dataDxfId="12" dataCellStyle="表の詳細 (左揃え)">
      <calculatedColumnFormula>IFERROR(VLOOKUP(InventoryPickList[[#This Row],[SKU]],InventoryList[],3,FALSE),"")</calculatedColumnFormula>
    </tableColumn>
    <tableColumn id="4" xr3:uid="{00000000-0010-0000-0100-000004000000}" name="場所" dataDxfId="11" dataCellStyle="表の詳細 (左揃え)">
      <calculatedColumnFormula>IFERROR(VLOOKUP(InventoryPickList[[#This Row],[SKU]],InventoryList[],4,FALSE),"")</calculatedColumnFormula>
    </tableColumn>
  </tableColumns>
  <tableStyleInfo name="在庫ピッキング リスト" showFirstColumn="0" showLastColumn="0" showRowStripes="1" showColumnStripes="0"/>
  <extLst>
    <ext xmlns:x14="http://schemas.microsoft.com/office/spreadsheetml/2009/9/main" uri="{504A1905-F514-4f6f-8877-14C23A59335A}">
      <x14:table altTextSummary="受注処理した在庫品目には、注文番号、SKU、ピッキング数量、在庫数、品目の説明、単位、ビン番号、場所など、各品目の詳細が付きますリストを消去するには、セル B2 でオプションを選択します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BinLookup" displayName="BinLookup" ref="B3:G10" headerRowDxfId="10" dataDxfId="9" totalsRowDxfId="8">
  <autoFilter ref="B3:G10" xr:uid="{00000000-0009-0000-0100-000003000000}"/>
  <tableColumns count="6">
    <tableColumn id="1" xr3:uid="{00000000-0010-0000-0200-000001000000}" name="ビン番号" totalsRowLabel="集計" dataDxfId="7" dataCellStyle="表の詳細 (左揃え)"/>
    <tableColumn id="2" xr3:uid="{00000000-0010-0000-0200-000002000000}" name="説明" dataDxfId="6" dataCellStyle="表の詳細 (左揃え)"/>
    <tableColumn id="6" xr3:uid="{00000000-0010-0000-0200-000006000000}" name="場所" dataDxfId="5" dataCellStyle="表の詳細 (左揃え)"/>
    <tableColumn id="3" xr3:uid="{00000000-0010-0000-0200-000003000000}" name="幅" dataDxfId="4" dataCellStyle="表の詳細 (中央揃え)"/>
    <tableColumn id="4" xr3:uid="{00000000-0010-0000-0200-000004000000}" name="高さ" dataDxfId="3" dataCellStyle="表の詳細 (中央揃え)"/>
    <tableColumn id="5" xr3:uid="{00000000-0010-0000-0200-000005000000}" name="長さ" totalsRowFunction="sum" dataDxfId="2" totalsRowDxfId="1" dataCellStyle="表の詳細 (中央揃え)"/>
  </tableColumns>
  <tableStyleInfo name="ビンのルックアップ" showFirstColumn="0" showLastColumn="0" showRowStripes="1" showColumnStripes="0"/>
  <extLst>
    <ext xmlns:x14="http://schemas.microsoft.com/office/spreadsheetml/2009/9/main" uri="{504A1905-F514-4f6f-8877-14C23A59335A}">
      <x14:table altTextSummary="ビン番号、説明、場所、幅、高さ、長さなど、在庫のビンの詳細"/>
    </ext>
  </extLst>
</table>
</file>

<file path=xl/theme/theme1.xml><?xml version="1.0" encoding="utf-8"?>
<a:theme xmlns:a="http://schemas.openxmlformats.org/drawingml/2006/main" name="Office Theme">
  <a:themeElements>
    <a:clrScheme name="Warehouse Inventory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6DB068"/>
      </a:accent1>
      <a:accent2>
        <a:srgbClr val="E1C049"/>
      </a:accent2>
      <a:accent3>
        <a:srgbClr val="77CACD"/>
      </a:accent3>
      <a:accent4>
        <a:srgbClr val="EB862D"/>
      </a:accent4>
      <a:accent5>
        <a:srgbClr val="9062A7"/>
      </a:accent5>
      <a:accent6>
        <a:srgbClr val="EB8688"/>
      </a:accent6>
      <a:hlink>
        <a:srgbClr val="13CACD"/>
      </a:hlink>
      <a:folHlink>
        <a:srgbClr val="9062A7"/>
      </a:folHlink>
    </a:clrScheme>
    <a:fontScheme name="Custom 12">
      <a:majorFont>
        <a:latin typeface="Avenir Next LT Pro"/>
        <a:ea typeface=""/>
        <a:cs typeface=""/>
      </a:majorFont>
      <a:minorFont>
        <a:latin typeface="Avenir Next LT Pr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InventoryList">
    <tabColor theme="6" tint="-0.249977111117893"/>
    <pageSetUpPr autoPageBreaks="0" fitToPage="1"/>
  </sheetPr>
  <dimension ref="A1:V15"/>
  <sheetViews>
    <sheetView showGridLines="0" tabSelected="1" zoomScaleNormal="100" workbookViewId="0">
      <selection activeCell="D5" sqref="D5"/>
    </sheetView>
  </sheetViews>
  <sheetFormatPr baseColWidth="10" defaultColWidth="9" defaultRowHeight="30" customHeight="1"/>
  <cols>
    <col min="1" max="1" width="5.7109375" customWidth="1"/>
    <col min="2" max="2" width="36.28515625" customWidth="1"/>
    <col min="3" max="3" width="25.85546875" customWidth="1"/>
    <col min="4" max="4" width="15.85546875" customWidth="1"/>
    <col min="5" max="5" width="16.5703125" customWidth="1"/>
    <col min="6" max="6" width="18.140625" customWidth="1"/>
    <col min="7" max="7" width="10.5703125" customWidth="1"/>
    <col min="8" max="8" width="20.7109375" customWidth="1"/>
    <col min="9" max="9" width="13.42578125" customWidth="1"/>
    <col min="10" max="10" width="24.7109375" customWidth="1"/>
    <col min="11" max="11" width="15.5703125" customWidth="1"/>
    <col min="12" max="12" width="5.7109375" customWidth="1"/>
    <col min="13" max="13" width="16.28515625" customWidth="1"/>
    <col min="14" max="14" width="11.7109375" customWidth="1"/>
  </cols>
  <sheetData>
    <row r="1" spans="1:22" ht="90" customHeight="1">
      <c r="A1" s="2"/>
      <c r="B1" s="15" t="s">
        <v>0</v>
      </c>
      <c r="C1" s="3"/>
      <c r="D1" s="3"/>
      <c r="E1" s="4"/>
      <c r="F1" s="4"/>
      <c r="G1" s="4"/>
      <c r="H1" s="4"/>
      <c r="I1" s="4"/>
      <c r="J1" s="4"/>
      <c r="K1" s="4"/>
      <c r="L1" s="2"/>
    </row>
    <row r="2" spans="1:22" s="5" customFormat="1" ht="44" customHeight="1">
      <c r="A2" s="2"/>
      <c r="B2" s="16" t="s">
        <v>1</v>
      </c>
      <c r="C2" s="17">
        <f>SUM(InventoryList[在庫の評価額])</f>
        <v>4649</v>
      </c>
      <c r="D2" s="31" t="s">
        <v>26</v>
      </c>
      <c r="E2" s="31"/>
      <c r="F2" s="18">
        <f>COUNTA(InventoryList[内容])</f>
        <v>11</v>
      </c>
      <c r="G2" s="32" t="s">
        <v>38</v>
      </c>
      <c r="H2" s="32"/>
      <c r="I2" s="18" cm="1">
        <f t="array" ref="I2">SUMPRODUCT((1/COUNTIF(InventoryList[ビン番号],InventoryList[ビン番号]&amp;"")))</f>
        <v>6</v>
      </c>
      <c r="J2" s="2"/>
      <c r="K2" s="2"/>
      <c r="L2" s="2"/>
      <c r="M2"/>
      <c r="N2"/>
      <c r="O2"/>
      <c r="P2"/>
      <c r="Q2"/>
      <c r="R2"/>
      <c r="S2"/>
      <c r="T2"/>
      <c r="U2"/>
      <c r="V2"/>
    </row>
    <row r="3" spans="1:22" s="6" customFormat="1" ht="30" customHeight="1">
      <c r="A3" s="19"/>
      <c r="B3" s="9" t="s">
        <v>2</v>
      </c>
      <c r="C3" s="9" t="s">
        <v>14</v>
      </c>
      <c r="D3" s="9" t="s">
        <v>27</v>
      </c>
      <c r="E3" s="9" t="s">
        <v>34</v>
      </c>
      <c r="F3" s="9" t="s">
        <v>35</v>
      </c>
      <c r="G3" s="9" t="s">
        <v>39</v>
      </c>
      <c r="H3" s="9" t="s">
        <v>40</v>
      </c>
      <c r="I3" s="9" t="s">
        <v>41</v>
      </c>
      <c r="J3" s="9" t="s">
        <v>42</v>
      </c>
      <c r="K3" s="9" t="s">
        <v>43</v>
      </c>
      <c r="L3" s="19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ht="30" customHeight="1">
      <c r="A4" s="2"/>
      <c r="B4" s="21" t="s">
        <v>3</v>
      </c>
      <c r="C4" s="21" t="s">
        <v>15</v>
      </c>
      <c r="D4" s="21" t="s">
        <v>28</v>
      </c>
      <c r="E4" s="21" t="str">
        <f>IFERROR(VLOOKUP(InventoryList[[#This Row],[ビン番号]],BinLookup[],3,FALSE),"")</f>
        <v>2 列目、スロット 1</v>
      </c>
      <c r="F4" s="21" t="s">
        <v>65</v>
      </c>
      <c r="G4" s="22">
        <v>20</v>
      </c>
      <c r="H4" s="22">
        <v>10</v>
      </c>
      <c r="I4" s="23">
        <v>30</v>
      </c>
      <c r="J4" s="23">
        <f>InventoryList[[#This Row],[数量]]*InventoryList[[#This Row],[コスト]]</f>
        <v>600</v>
      </c>
      <c r="K4" s="30">
        <f>IFERROR(IF(InventoryList[[#This Row],[数量]]&lt;=InventoryList[[#This Row],[再発注の数量]],1,0),0)</f>
        <v>0</v>
      </c>
      <c r="L4" s="2"/>
    </row>
    <row r="5" spans="1:22" ht="30" customHeight="1">
      <c r="A5" s="2"/>
      <c r="B5" s="21" t="s">
        <v>4</v>
      </c>
      <c r="C5" s="21" t="s">
        <v>16</v>
      </c>
      <c r="D5" s="21" t="s">
        <v>28</v>
      </c>
      <c r="E5" s="21" t="str">
        <f>IFERROR(VLOOKUP(InventoryList[[#This Row],[ビン番号]],BinLookup[],3,FALSE),"")</f>
        <v>2 列目、スロット 1</v>
      </c>
      <c r="F5" s="21" t="s">
        <v>65</v>
      </c>
      <c r="G5" s="22">
        <v>30</v>
      </c>
      <c r="H5" s="22">
        <v>15</v>
      </c>
      <c r="I5" s="23">
        <v>40</v>
      </c>
      <c r="J5" s="23">
        <f>InventoryList[[#This Row],[数量]]*InventoryList[[#This Row],[コスト]]</f>
        <v>1200</v>
      </c>
      <c r="K5" s="30">
        <f>IFERROR(IF(InventoryList[[#This Row],[数量]]&lt;=InventoryList[[#This Row],[再発注の数量]],1,0),0)</f>
        <v>0</v>
      </c>
      <c r="L5" s="2"/>
    </row>
    <row r="6" spans="1:22" ht="30" customHeight="1">
      <c r="A6" s="2"/>
      <c r="B6" s="21" t="s">
        <v>5</v>
      </c>
      <c r="C6" s="21" t="s">
        <v>17</v>
      </c>
      <c r="D6" s="21" t="s">
        <v>29</v>
      </c>
      <c r="E6" s="21" t="str">
        <f>IFERROR(VLOOKUP(InventoryList[[#This Row],[ビン番号]],BinLookup[],3,FALSE),"")</f>
        <v>1 列目、スロット 1</v>
      </c>
      <c r="F6" s="21" t="s">
        <v>65</v>
      </c>
      <c r="G6" s="22">
        <v>10</v>
      </c>
      <c r="H6" s="22">
        <v>5</v>
      </c>
      <c r="I6" s="23">
        <v>5</v>
      </c>
      <c r="J6" s="23">
        <f>InventoryList[[#This Row],[数量]]*InventoryList[[#This Row],[コスト]]</f>
        <v>50</v>
      </c>
      <c r="K6" s="30">
        <f>IFERROR(IF(InventoryList[[#This Row],[数量]]&lt;=InventoryList[[#This Row],[再発注の数量]],1,0),0)</f>
        <v>0</v>
      </c>
      <c r="L6" s="2"/>
    </row>
    <row r="7" spans="1:22" ht="30" customHeight="1">
      <c r="A7" s="2"/>
      <c r="B7" s="21" t="s">
        <v>6</v>
      </c>
      <c r="C7" s="21" t="s">
        <v>18</v>
      </c>
      <c r="D7" s="21" t="s">
        <v>30</v>
      </c>
      <c r="E7" s="21" t="str">
        <f>IFERROR(VLOOKUP(InventoryList[[#This Row],[ビン番号]],BinLookup[],3,FALSE),"")</f>
        <v>3 列目、スロット 2</v>
      </c>
      <c r="F7" s="21" t="s">
        <v>36</v>
      </c>
      <c r="G7" s="22">
        <v>40</v>
      </c>
      <c r="H7" s="22">
        <v>10</v>
      </c>
      <c r="I7" s="23">
        <v>15</v>
      </c>
      <c r="J7" s="23">
        <f>InventoryList[[#This Row],[数量]]*InventoryList[[#This Row],[コスト]]</f>
        <v>600</v>
      </c>
      <c r="K7" s="30">
        <f>IFERROR(IF(InventoryList[[#This Row],[数量]]&lt;=InventoryList[[#This Row],[再発注の数量]],1,0),0)</f>
        <v>0</v>
      </c>
      <c r="L7" s="2"/>
    </row>
    <row r="8" spans="1:22" ht="30" customHeight="1">
      <c r="A8" s="2"/>
      <c r="B8" s="21" t="s">
        <v>7</v>
      </c>
      <c r="C8" s="21" t="s">
        <v>19</v>
      </c>
      <c r="D8" s="21" t="s">
        <v>31</v>
      </c>
      <c r="E8" s="21" t="str">
        <f>IFERROR(VLOOKUP(InventoryList[[#This Row],[ビン番号]],BinLookup[],3,FALSE),"")</f>
        <v>3 列目、スロット 1</v>
      </c>
      <c r="F8" s="21" t="s">
        <v>65</v>
      </c>
      <c r="G8" s="22">
        <v>12</v>
      </c>
      <c r="H8" s="22">
        <v>10</v>
      </c>
      <c r="I8" s="23">
        <v>26</v>
      </c>
      <c r="J8" s="23">
        <f>InventoryList[[#This Row],[数量]]*InventoryList[[#This Row],[コスト]]</f>
        <v>312</v>
      </c>
      <c r="K8" s="30">
        <f>IFERROR(IF(InventoryList[[#This Row],[数量]]&lt;=InventoryList[[#This Row],[再発注の数量]],1,0),0)</f>
        <v>0</v>
      </c>
      <c r="L8" s="2"/>
    </row>
    <row r="9" spans="1:22" ht="30" customHeight="1">
      <c r="A9" s="2"/>
      <c r="B9" s="21" t="s">
        <v>8</v>
      </c>
      <c r="C9" s="21" t="s">
        <v>20</v>
      </c>
      <c r="D9" s="21" t="s">
        <v>28</v>
      </c>
      <c r="E9" s="21" t="str">
        <f>IFERROR(VLOOKUP(InventoryList[[#This Row],[ビン番号]],BinLookup[],3,FALSE),"")</f>
        <v>2 列目、スロット 1</v>
      </c>
      <c r="F9" s="21" t="s">
        <v>65</v>
      </c>
      <c r="G9" s="22">
        <v>7</v>
      </c>
      <c r="H9" s="22">
        <v>10</v>
      </c>
      <c r="I9" s="23">
        <v>50</v>
      </c>
      <c r="J9" s="23">
        <f>InventoryList[[#This Row],[数量]]*InventoryList[[#This Row],[コスト]]</f>
        <v>350</v>
      </c>
      <c r="K9" s="30">
        <f>IFERROR(IF(InventoryList[[#This Row],[数量]]&lt;=InventoryList[[#This Row],[再発注の数量]],1,0),0)</f>
        <v>1</v>
      </c>
      <c r="L9" s="2"/>
    </row>
    <row r="10" spans="1:22" ht="30" customHeight="1">
      <c r="A10" s="2"/>
      <c r="B10" s="21" t="s">
        <v>9</v>
      </c>
      <c r="C10" s="21" t="s">
        <v>21</v>
      </c>
      <c r="D10" s="21" t="s">
        <v>32</v>
      </c>
      <c r="E10" s="21" t="str">
        <f>IFERROR(VLOOKUP(InventoryList[[#This Row],[ビン番号]],BinLookup[],3,FALSE),"")</f>
        <v>1 列目、スロット 2</v>
      </c>
      <c r="F10" s="21" t="s">
        <v>65</v>
      </c>
      <c r="G10" s="22">
        <v>10</v>
      </c>
      <c r="H10" s="22">
        <v>5</v>
      </c>
      <c r="I10" s="23">
        <v>10</v>
      </c>
      <c r="J10" s="23">
        <f>InventoryList[[#This Row],[数量]]*InventoryList[[#This Row],[コスト]]</f>
        <v>100</v>
      </c>
      <c r="K10" s="30">
        <f>IFERROR(IF(InventoryList[[#This Row],[数量]]&lt;=InventoryList[[#This Row],[再発注の数量]],1,0),0)</f>
        <v>0</v>
      </c>
      <c r="L10" s="2"/>
    </row>
    <row r="11" spans="1:22" ht="30" customHeight="1">
      <c r="A11" s="2"/>
      <c r="B11" s="21" t="s">
        <v>10</v>
      </c>
      <c r="C11" s="21" t="s">
        <v>22</v>
      </c>
      <c r="D11" s="21" t="s">
        <v>29</v>
      </c>
      <c r="E11" s="21" t="str">
        <f>IFERROR(VLOOKUP(InventoryList[[#This Row],[ビン番号]],BinLookup[],3,FALSE),"")</f>
        <v>1 列目、スロット 1</v>
      </c>
      <c r="F11" s="21" t="s">
        <v>65</v>
      </c>
      <c r="G11" s="22">
        <v>19</v>
      </c>
      <c r="H11" s="22">
        <v>10</v>
      </c>
      <c r="I11" s="23">
        <v>3</v>
      </c>
      <c r="J11" s="23">
        <f>InventoryList[[#This Row],[数量]]*InventoryList[[#This Row],[コスト]]</f>
        <v>57</v>
      </c>
      <c r="K11" s="30">
        <f>IFERROR(IF(InventoryList[[#This Row],[数量]]&lt;=InventoryList[[#This Row],[再発注の数量]],1,0),0)</f>
        <v>0</v>
      </c>
      <c r="L11" s="2"/>
    </row>
    <row r="12" spans="1:22" ht="30" customHeight="1">
      <c r="A12" s="2"/>
      <c r="B12" s="21" t="s">
        <v>11</v>
      </c>
      <c r="C12" s="21" t="s">
        <v>23</v>
      </c>
      <c r="D12" s="21" t="s">
        <v>33</v>
      </c>
      <c r="E12" s="21" t="str">
        <f>IFERROR(VLOOKUP(InventoryList[[#This Row],[ビン番号]],BinLookup[],3,FALSE),"")</f>
        <v>2 列目、スロット 2</v>
      </c>
      <c r="F12" s="21" t="s">
        <v>37</v>
      </c>
      <c r="G12" s="22">
        <v>20</v>
      </c>
      <c r="H12" s="22">
        <v>30</v>
      </c>
      <c r="I12" s="23">
        <v>14</v>
      </c>
      <c r="J12" s="23">
        <f>InventoryList[[#This Row],[数量]]*InventoryList[[#This Row],[コスト]]</f>
        <v>280</v>
      </c>
      <c r="K12" s="30">
        <f>IFERROR(IF(InventoryList[[#This Row],[数量]]&lt;=InventoryList[[#This Row],[再発注の数量]],1,0),0)</f>
        <v>1</v>
      </c>
      <c r="L12" s="2"/>
    </row>
    <row r="13" spans="1:22" ht="30" customHeight="1">
      <c r="A13" s="2"/>
      <c r="B13" s="21" t="s">
        <v>12</v>
      </c>
      <c r="C13" s="21" t="s">
        <v>24</v>
      </c>
      <c r="D13" s="21" t="s">
        <v>32</v>
      </c>
      <c r="E13" s="21" t="str">
        <f>IFERROR(VLOOKUP(InventoryList[[#This Row],[ビン番号]],BinLookup[],3,FALSE),"")</f>
        <v>1 列目、スロット 2</v>
      </c>
      <c r="F13" s="21" t="s">
        <v>65</v>
      </c>
      <c r="G13" s="22">
        <v>15</v>
      </c>
      <c r="H13" s="22">
        <v>8</v>
      </c>
      <c r="I13" s="23">
        <v>60</v>
      </c>
      <c r="J13" s="23">
        <f>InventoryList[[#This Row],[数量]]*InventoryList[[#This Row],[コスト]]</f>
        <v>900</v>
      </c>
      <c r="K13" s="30">
        <f>IFERROR(IF(InventoryList[[#This Row],[数量]]&lt;=InventoryList[[#This Row],[再発注の数量]],1,0),0)</f>
        <v>0</v>
      </c>
      <c r="L13" s="2"/>
    </row>
    <row r="14" spans="1:22" ht="30" customHeight="1">
      <c r="A14" s="2"/>
      <c r="B14" s="21" t="s">
        <v>13</v>
      </c>
      <c r="C14" s="21" t="s">
        <v>25</v>
      </c>
      <c r="D14" s="21" t="s">
        <v>32</v>
      </c>
      <c r="E14" s="21" t="str">
        <f>IFERROR(VLOOKUP(InventoryList[[#This Row],[ビン番号]],BinLookup[],3,FALSE),"")</f>
        <v>1 列目、スロット 2</v>
      </c>
      <c r="F14" s="21" t="s">
        <v>65</v>
      </c>
      <c r="G14" s="22">
        <v>25</v>
      </c>
      <c r="H14" s="22">
        <v>15</v>
      </c>
      <c r="I14" s="23">
        <v>8</v>
      </c>
      <c r="J14" s="23">
        <f>InventoryList[[#This Row],[数量]]*InventoryList[[#This Row],[コスト]]</f>
        <v>200</v>
      </c>
      <c r="K14" s="30">
        <f>IFERROR(IF(InventoryList[[#This Row],[数量]]&lt;=InventoryList[[#This Row],[再発注の数量]],1,0),0)</f>
        <v>0</v>
      </c>
      <c r="L14" s="2"/>
    </row>
    <row r="15" spans="1:22" ht="3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2">
    <mergeCell ref="D2:E2"/>
    <mergeCell ref="G2:H2"/>
  </mergeCells>
  <phoneticPr fontId="29"/>
  <dataValidations count="17">
    <dataValidation allowBlank="1" showInputMessage="1" showErrorMessage="1" prompt="このワークシートでは、再発注の準備ができた品目が、K 列で自動的にフラグ設定されて表示されます。セル J1 と K1 には [在庫ピッキングリスト] と [ビンのルックアップ] ワークシート用の 2 つのナビゲーション リンクがあります" sqref="A1" xr:uid="{00000000-0002-0000-0000-000000000000}"/>
    <dataValidation allowBlank="1" showInputMessage="1" showErrorMessage="1" prompt="この列には SKU を入力します" sqref="B3" xr:uid="{00000000-0002-0000-0000-000004000000}"/>
    <dataValidation allowBlank="1" showInputMessage="1" showErrorMessage="1" prompt="この列には品目の説明を入力します" sqref="C3" xr:uid="{00000000-0002-0000-0000-000005000000}"/>
    <dataValidation allowBlank="1" showInputMessage="1" showErrorMessage="1" prompt="ドロップダウン リストからビン番号を選択します。Alt キーを押しながら下方向キーを押してドロップダウン リストを開き、いずれかの品目を選択して Enter キーを押します。" sqref="D3" xr:uid="{00000000-0002-0000-0000-000006000000}"/>
    <dataValidation allowBlank="1" showInputMessage="1" showErrorMessage="1" prompt="場所は、[ビンのルックアップ] ワークシート内のビン番号と情報を使用して、この列で自動的に更新されます " sqref="E3" xr:uid="{00000000-0002-0000-0000-000007000000}"/>
    <dataValidation allowBlank="1" showInputMessage="1" showErrorMessage="1" prompt="この列には単位を入力します。" sqref="F3" xr:uid="{00000000-0002-0000-0000-000008000000}"/>
    <dataValidation allowBlank="1" showInputMessage="1" showErrorMessage="1" prompt="この列には各品目の数量を入力します" sqref="G3" xr:uid="{00000000-0002-0000-0000-000009000000}"/>
    <dataValidation allowBlank="1" showInputMessage="1" showErrorMessage="1" prompt="この列には再発注する数量を入力します" sqref="H3" xr:uid="{00000000-0002-0000-0000-00000A000000}"/>
    <dataValidation allowBlank="1" showInputMessage="1" showErrorMessage="1" prompt="この列には各品目のコストを入力します" sqref="I3" xr:uid="{00000000-0002-0000-0000-00000B000000}"/>
    <dataValidation allowBlank="1" showInputMessage="1" showErrorMessage="1" prompt="在庫の評価額は、表の [数量] と [コスト] の値を使用して、この列で自動的に計算されます" sqref="J3" xr:uid="{00000000-0002-0000-0000-00000C000000}"/>
    <dataValidation allowBlank="1" showInputMessage="1" showErrorMessage="1" prompt="この列のフラグ アイコンは、在庫リストの中で再発注する準備が整った品目を示します" sqref="K3" xr:uid="{00000000-0002-0000-0000-00000D000000}"/>
    <dataValidation type="list" errorStyle="warning" allowBlank="1" showInputMessage="1" showErrorMessage="1" error="このビン番号はリストにありません。エントリを維持する場合は [はい] を、それを [ビンのルックアップ] ワークシートの表に追加する (これにより、そのビン番号がこのドロップダウン リストに追加されます) 場合は [キャンセル] を、Alt キーを押しながら下方向キーを押してリストから選択するには、[いいえ] を選択します" sqref="D4:D14" xr:uid="{00000000-0002-0000-0000-00000E000000}">
      <formula1>ビン番号</formula1>
    </dataValidation>
    <dataValidation allowBlank="1" showInputMessage="1" showErrorMessage="1" prompt="合計のビン数は、右側のセルで自動的に更新されます_x000a_" sqref="G2:H2" xr:uid="{023083C3-470E-4610-ACB4-EBEC5133F57E}"/>
    <dataValidation allowBlank="1" showInputMessage="1" showErrorMessage="1" prompt="在庫品目の合計数は、右側のセルで自動的に更新されます" sqref="D2:E2" xr:uid="{7F85D445-767B-478F-8438-FEC8670E494D}"/>
    <dataValidation allowBlank="1" showInputMessage="1" showErrorMessage="1" prompt="在庫評価額の合計は、右側のセルで自動的に更新されます" sqref="B2" xr:uid="{E70DE412-3A01-4D1C-8843-C36FC445FFDA}"/>
    <dataValidation allowBlank="1" showInputMessage="1" showErrorMessage="1" prompt="[在庫ピッキング リスト] ワークシートへのナビゲーション リンク" sqref="J1" xr:uid="{2C9E762C-3510-4FC2-8A6A-C16411A57D38}"/>
    <dataValidation allowBlank="1" showInputMessage="1" showErrorMessage="1" prompt="ビンのルックアップ ワークシートへのナビゲーションリンク" sqref="K1" xr:uid="{49F37312-3798-4B1D-891F-D9D53F60C705}"/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ignoredErrors>
    <ignoredError sqref="F7 F12" numberStoredAsText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PickList">
    <tabColor theme="7" tint="0.39997558519241921"/>
    <pageSetUpPr autoPageBreaks="0" fitToPage="1"/>
  </sheetPr>
  <dimension ref="A1:J9"/>
  <sheetViews>
    <sheetView showGridLines="0" zoomScaleNormal="100" workbookViewId="0"/>
  </sheetViews>
  <sheetFormatPr baseColWidth="10" defaultColWidth="9" defaultRowHeight="30" customHeight="1"/>
  <cols>
    <col min="1" max="1" width="5.7109375" style="1" customWidth="1"/>
    <col min="2" max="2" width="23.28515625" style="1" customWidth="1"/>
    <col min="3" max="3" width="23.85546875" style="1" customWidth="1"/>
    <col min="4" max="4" width="17.42578125" style="1" customWidth="1"/>
    <col min="5" max="5" width="22.140625" style="1" customWidth="1"/>
    <col min="6" max="6" width="27.28515625" style="1" customWidth="1"/>
    <col min="7" max="7" width="16.7109375" style="1" customWidth="1"/>
    <col min="8" max="8" width="14.85546875" style="1" customWidth="1"/>
    <col min="9" max="9" width="23.85546875" style="1" customWidth="1"/>
    <col min="10" max="10" width="5.7109375" style="1" customWidth="1"/>
    <col min="11" max="16384" width="9" style="1"/>
  </cols>
  <sheetData>
    <row r="1" spans="1:10" ht="90" customHeight="1">
      <c r="A1" s="7"/>
      <c r="B1" s="33" t="s">
        <v>44</v>
      </c>
      <c r="C1" s="34"/>
      <c r="D1" s="34"/>
      <c r="E1" s="34"/>
      <c r="F1" s="34"/>
      <c r="G1" s="34"/>
      <c r="H1" s="34"/>
      <c r="I1" s="24"/>
      <c r="J1" s="7"/>
    </row>
    <row r="2" spans="1:10" ht="44" customHeight="1">
      <c r="A2" s="7"/>
      <c r="B2" s="25"/>
      <c r="C2" s="7"/>
      <c r="D2" s="7"/>
      <c r="E2" s="7"/>
      <c r="F2" s="7"/>
      <c r="G2" s="7"/>
      <c r="H2" s="7"/>
      <c r="I2" s="7"/>
      <c r="J2" s="7"/>
    </row>
    <row r="3" spans="1:10" s="5" customFormat="1" ht="30" customHeight="1">
      <c r="A3" s="7"/>
      <c r="B3" s="10" t="s">
        <v>45</v>
      </c>
      <c r="C3" s="10" t="s">
        <v>2</v>
      </c>
      <c r="D3" s="10" t="s">
        <v>47</v>
      </c>
      <c r="E3" s="10" t="s">
        <v>48</v>
      </c>
      <c r="F3" s="10" t="s">
        <v>49</v>
      </c>
      <c r="G3" s="10" t="s">
        <v>35</v>
      </c>
      <c r="H3" s="10" t="s">
        <v>27</v>
      </c>
      <c r="I3" s="10" t="s">
        <v>34</v>
      </c>
      <c r="J3" s="7"/>
    </row>
    <row r="4" spans="1:10" ht="30" customHeight="1">
      <c r="A4" s="7"/>
      <c r="B4" s="11" t="s">
        <v>46</v>
      </c>
      <c r="C4" s="11" t="s">
        <v>3</v>
      </c>
      <c r="D4" s="12">
        <v>3</v>
      </c>
      <c r="E4" s="12">
        <f>IFERROR(VLOOKUP(InventoryPickList[[#This Row],[SKU]],InventoryList[],6,FALSE),"")</f>
        <v>20</v>
      </c>
      <c r="F4" s="11" t="str">
        <f>IFERROR(VLOOKUP(InventoryPickList[[#This Row],[SKU]],InventoryList[],2,FALSE),"")</f>
        <v>品目 1</v>
      </c>
      <c r="G4" s="11" t="str">
        <f>IFERROR(VLOOKUP(InventoryPickList[[#This Row],[SKU]],InventoryList[],5,FALSE),"")</f>
        <v>個</v>
      </c>
      <c r="H4" s="11" t="str">
        <f>IFERROR(VLOOKUP(InventoryPickList[[#This Row],[SKU]],InventoryList[],3,FALSE),"")</f>
        <v>T345</v>
      </c>
      <c r="I4" s="11" t="str">
        <f>IFERROR(VLOOKUP(InventoryPickList[[#This Row],[SKU]],InventoryList[],4,FALSE),"")</f>
        <v>2 列目、スロット 1</v>
      </c>
      <c r="J4" s="7"/>
    </row>
    <row r="5" spans="1:10" ht="30" customHeight="1">
      <c r="A5" s="7"/>
      <c r="B5" s="11" t="s">
        <v>46</v>
      </c>
      <c r="C5" s="11" t="s">
        <v>6</v>
      </c>
      <c r="D5" s="12">
        <v>1</v>
      </c>
      <c r="E5" s="12">
        <f>IFERROR(VLOOKUP(InventoryPickList[[#This Row],[SKU]],InventoryList[],6,FALSE),"")</f>
        <v>40</v>
      </c>
      <c r="F5" s="11" t="str">
        <f>IFERROR(VLOOKUP(InventoryPickList[[#This Row],[SKU]],InventoryList[],2,FALSE),"")</f>
        <v>品目 4</v>
      </c>
      <c r="G5" s="11" t="str">
        <f>IFERROR(VLOOKUP(InventoryPickList[[#This Row],[SKU]],InventoryList[],5,FALSE),"")</f>
        <v>ボックス (10 個)</v>
      </c>
      <c r="H5" s="11" t="str">
        <f>IFERROR(VLOOKUP(InventoryPickList[[#This Row],[SKU]],InventoryList[],3,FALSE),"")</f>
        <v>T9876</v>
      </c>
      <c r="I5" s="11" t="str">
        <f>IFERROR(VLOOKUP(InventoryPickList[[#This Row],[SKU]],InventoryList[],4,FALSE),"")</f>
        <v>3 列目、スロット 2</v>
      </c>
      <c r="J5" s="7"/>
    </row>
    <row r="6" spans="1:10" ht="30" customHeight="1">
      <c r="A6" s="7"/>
      <c r="B6" s="11" t="s">
        <v>46</v>
      </c>
      <c r="C6" s="11" t="s">
        <v>9</v>
      </c>
      <c r="D6" s="12">
        <v>2</v>
      </c>
      <c r="E6" s="12">
        <f>IFERROR(VLOOKUP(InventoryPickList[[#This Row],[SKU]],InventoryList[],6,FALSE),"")</f>
        <v>10</v>
      </c>
      <c r="F6" s="11" t="str">
        <f>IFERROR(VLOOKUP(InventoryPickList[[#This Row],[SKU]],InventoryList[],2,FALSE),"")</f>
        <v>品目 7</v>
      </c>
      <c r="G6" s="11" t="str">
        <f>IFERROR(VLOOKUP(InventoryPickList[[#This Row],[SKU]],InventoryList[],5,FALSE),"")</f>
        <v>個</v>
      </c>
      <c r="H6" s="11" t="str">
        <f>IFERROR(VLOOKUP(InventoryPickList[[#This Row],[SKU]],InventoryList[],3,FALSE),"")</f>
        <v>T349</v>
      </c>
      <c r="I6" s="11" t="str">
        <f>IFERROR(VLOOKUP(InventoryPickList[[#This Row],[SKU]],InventoryList[],4,FALSE),"")</f>
        <v>1 列目、スロット 2</v>
      </c>
      <c r="J6" s="7"/>
    </row>
    <row r="7" spans="1:10" ht="30" customHeight="1">
      <c r="A7" s="7"/>
      <c r="B7" s="11" t="s">
        <v>46</v>
      </c>
      <c r="C7" s="11" t="s">
        <v>12</v>
      </c>
      <c r="D7" s="12">
        <v>6</v>
      </c>
      <c r="E7" s="12">
        <f>IFERROR(VLOOKUP(InventoryPickList[[#This Row],[SKU]],InventoryList[],6,FALSE),"")</f>
        <v>15</v>
      </c>
      <c r="F7" s="11" t="str">
        <f>IFERROR(VLOOKUP(InventoryPickList[[#This Row],[SKU]],InventoryList[],2,FALSE),"")</f>
        <v>品目 10</v>
      </c>
      <c r="G7" s="11" t="str">
        <f>IFERROR(VLOOKUP(InventoryPickList[[#This Row],[SKU]],InventoryList[],5,FALSE),"")</f>
        <v>個</v>
      </c>
      <c r="H7" s="11" t="str">
        <f>IFERROR(VLOOKUP(InventoryPickList[[#This Row],[SKU]],InventoryList[],3,FALSE),"")</f>
        <v>T349</v>
      </c>
      <c r="I7" s="11" t="str">
        <f>IFERROR(VLOOKUP(InventoryPickList[[#This Row],[SKU]],InventoryList[],4,FALSE),"")</f>
        <v>1 列目、スロット 2</v>
      </c>
      <c r="J7" s="7"/>
    </row>
    <row r="8" spans="1:10" ht="30" customHeight="1">
      <c r="A8" s="7"/>
      <c r="B8" s="11" t="s">
        <v>46</v>
      </c>
      <c r="C8" s="11" t="s">
        <v>5</v>
      </c>
      <c r="D8" s="12">
        <v>3</v>
      </c>
      <c r="E8" s="12">
        <f>IFERROR(VLOOKUP(InventoryPickList[[#This Row],[SKU]],InventoryList[],6,FALSE),"")</f>
        <v>10</v>
      </c>
      <c r="F8" s="11" t="str">
        <f>IFERROR(VLOOKUP(InventoryPickList[[#This Row],[SKU]],InventoryList[],2,FALSE),"")</f>
        <v>品目 3</v>
      </c>
      <c r="G8" s="11" t="str">
        <f>IFERROR(VLOOKUP(InventoryPickList[[#This Row],[SKU]],InventoryList[],5,FALSE),"")</f>
        <v>個</v>
      </c>
      <c r="H8" s="11" t="str">
        <f>IFERROR(VLOOKUP(InventoryPickList[[#This Row],[SKU]],InventoryList[],3,FALSE),"")</f>
        <v>T5789</v>
      </c>
      <c r="I8" s="11" t="str">
        <f>IFERROR(VLOOKUP(InventoryPickList[[#This Row],[SKU]],InventoryList[],4,FALSE),"")</f>
        <v>1 列目、スロット 1</v>
      </c>
      <c r="J8" s="7"/>
    </row>
    <row r="9" spans="1:10" ht="30" customHeight="1">
      <c r="A9" s="7"/>
      <c r="B9" s="7"/>
      <c r="C9" s="7"/>
      <c r="D9" s="7"/>
      <c r="E9" s="7"/>
      <c r="F9" s="7"/>
      <c r="G9" s="7"/>
      <c r="H9" s="7"/>
      <c r="I9" s="7"/>
      <c r="J9" s="7"/>
    </row>
  </sheetData>
  <mergeCells count="1">
    <mergeCell ref="B1:H1"/>
  </mergeCells>
  <phoneticPr fontId="29"/>
  <conditionalFormatting sqref="E4:E8">
    <cfRule type="expression" dxfId="0" priority="7">
      <formula>D4&gt;E4</formula>
    </cfRule>
  </conditionalFormatting>
  <dataValidations xWindow="40" yWindow="335" count="13">
    <dataValidation allowBlank="1" showInputMessage="1" showErrorMessage="1" prompt="[在庫ピッキング リスト] を使用して、注文を処理するために必要な各 SKU の数量を追跡します。セル B3 でピッキング リストのテーブルをクリアします。セル I1 で [在庫リスト] ワークシートに移動します" sqref="A1" xr:uid="{00000000-0002-0000-0100-000000000000}"/>
    <dataValidation allowBlank="1" showInputMessage="1" showErrorMessage="1" prompt="この列には注文番号を入力します" sqref="B3" xr:uid="{00000000-0002-0000-0100-000001000000}"/>
    <dataValidation allowBlank="1" showInputMessage="1" showErrorMessage="1" prompt="ドロップダウン リストから SKU を選択します。Alt キーを押しながら下方向キーを押してドロップダウン リストを開き、Enter キーを押していずれかの品目を選択します。" sqref="C3" xr:uid="{00000000-0002-0000-0100-000002000000}"/>
    <dataValidation allowBlank="1" showInputMessage="1" showErrorMessage="1" prompt="この列には品目のピッキング数量を入力します" sqref="D3" xr:uid="{00000000-0002-0000-0100-000003000000}"/>
    <dataValidation allowBlank="1" showInputMessage="1" showErrorMessage="1" prompt="各品目の在庫数は、この列で自動的に計算されます" sqref="E3" xr:uid="{00000000-0002-0000-0100-000004000000}"/>
    <dataValidation allowBlank="1" showInputMessage="1" showErrorMessage="1" prompt="品目の説明は、この列で自動的に更新されます" sqref="F3" xr:uid="{00000000-0002-0000-0100-000005000000}"/>
    <dataValidation allowBlank="1" showInputMessage="1" showErrorMessage="1" prompt="単位は、この列で自動的に更新されます" sqref="G3" xr:uid="{00000000-0002-0000-0100-000006000000}"/>
    <dataValidation allowBlank="1" showInputMessage="1" showErrorMessage="1" prompt="ビン番号は、この列で自動的に更新されます" sqref="H3" xr:uid="{00000000-0002-0000-0100-000007000000}"/>
    <dataValidation allowBlank="1" showInputMessage="1" showErrorMessage="1" prompt="場所は、この列で自動的に更新されます" sqref="I3" xr:uid="{00000000-0002-0000-0100-000008000000}"/>
    <dataValidation type="custom" allowBlank="1" showInputMessage="1" showErrorMessage="1" errorTitle="エラー" error="入力した数量が在庫数を超えています。" sqref="D5:D8" xr:uid="{00000000-0002-0000-0100-000009000000}">
      <formula1>D5&lt;=E5</formula1>
    </dataValidation>
    <dataValidation type="custom" allowBlank="1" showInputMessage="1" showErrorMessage="1" error="入力した数量が在庫数を超えています。在庫数未満のピッキング数量を入力してください" sqref="D4" xr:uid="{00000000-0002-0000-0100-00000A000000}">
      <formula1>D4&lt;=E4</formula1>
    </dataValidation>
    <dataValidation allowBlank="1" showInputMessage="1" showErrorMessage="1" prompt="[在庫リスト] ワークシートへのナビゲーション リンク" sqref="I1" xr:uid="{00000000-0002-0000-0100-00000C000000}"/>
    <dataValidation type="list" errorStyle="warning" allowBlank="1" showErrorMessage="1" error="エントリがリストにありません。[キャンセル] を選択し、Alt キーを押しながら下矢印キーを押して、ドロップダウン リストを開き、Enter キーを押して選択します" sqref="C4:C8" xr:uid="{00000000-0002-0000-0100-00000D000000}">
      <formula1>SKULookup</formula1>
    </dataValidation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BinLookup">
    <tabColor theme="9" tint="-0.249977111117893"/>
    <pageSetUpPr autoPageBreaks="0"/>
  </sheetPr>
  <dimension ref="A1:H11"/>
  <sheetViews>
    <sheetView showGridLines="0" zoomScaleNormal="100" workbookViewId="0">
      <selection activeCell="D4" sqref="D4"/>
    </sheetView>
  </sheetViews>
  <sheetFormatPr baseColWidth="10" defaultColWidth="9" defaultRowHeight="30" customHeight="1"/>
  <cols>
    <col min="1" max="1" width="5.7109375" customWidth="1"/>
    <col min="2" max="2" width="23.28515625" customWidth="1"/>
    <col min="3" max="4" width="22.140625" customWidth="1"/>
    <col min="5" max="7" width="16.7109375" customWidth="1"/>
    <col min="8" max="8" width="5.7109375" customWidth="1"/>
  </cols>
  <sheetData>
    <row r="1" spans="1:8" ht="90" customHeight="1">
      <c r="A1" s="8"/>
      <c r="B1" s="26" t="s">
        <v>50</v>
      </c>
      <c r="C1" s="27"/>
      <c r="D1" s="27"/>
      <c r="E1" s="27"/>
      <c r="F1" s="27"/>
      <c r="G1" s="27"/>
      <c r="H1" s="8"/>
    </row>
    <row r="2" spans="1:8" ht="44" customHeight="1">
      <c r="A2" s="8"/>
      <c r="B2" s="8"/>
      <c r="C2" s="8"/>
      <c r="D2" s="8"/>
      <c r="E2" s="8"/>
      <c r="F2" s="8"/>
      <c r="G2" s="8"/>
      <c r="H2" s="8"/>
    </row>
    <row r="3" spans="1:8" ht="30" customHeight="1">
      <c r="A3" s="8"/>
      <c r="B3" s="28" t="s">
        <v>27</v>
      </c>
      <c r="C3" s="28" t="s">
        <v>51</v>
      </c>
      <c r="D3" s="28" t="s">
        <v>34</v>
      </c>
      <c r="E3" s="29" t="s">
        <v>62</v>
      </c>
      <c r="F3" s="29" t="s">
        <v>63</v>
      </c>
      <c r="G3" s="29" t="s">
        <v>64</v>
      </c>
      <c r="H3" s="8"/>
    </row>
    <row r="4" spans="1:8" ht="30" customHeight="1">
      <c r="A4" s="8"/>
      <c r="B4" s="13" t="s">
        <v>28</v>
      </c>
      <c r="C4" s="13" t="s">
        <v>52</v>
      </c>
      <c r="D4" s="13" t="s">
        <v>55</v>
      </c>
      <c r="E4" s="14">
        <v>50</v>
      </c>
      <c r="F4" s="14">
        <v>10</v>
      </c>
      <c r="G4" s="14">
        <v>10</v>
      </c>
      <c r="H4" s="8"/>
    </row>
    <row r="5" spans="1:8" ht="30" customHeight="1">
      <c r="A5" s="8"/>
      <c r="B5" s="13" t="s">
        <v>29</v>
      </c>
      <c r="C5" s="13" t="s">
        <v>53</v>
      </c>
      <c r="D5" s="13" t="s">
        <v>56</v>
      </c>
      <c r="E5" s="14">
        <v>25</v>
      </c>
      <c r="F5" s="14">
        <v>5</v>
      </c>
      <c r="G5" s="14">
        <v>5</v>
      </c>
      <c r="H5" s="8"/>
    </row>
    <row r="6" spans="1:8" ht="30" customHeight="1">
      <c r="A6" s="8"/>
      <c r="B6" s="13" t="s">
        <v>30</v>
      </c>
      <c r="C6" s="13" t="s">
        <v>52</v>
      </c>
      <c r="D6" s="13" t="s">
        <v>57</v>
      </c>
      <c r="E6" s="14">
        <v>50</v>
      </c>
      <c r="F6" s="14">
        <v>10</v>
      </c>
      <c r="G6" s="14">
        <v>10</v>
      </c>
      <c r="H6" s="8"/>
    </row>
    <row r="7" spans="1:8" ht="30" customHeight="1">
      <c r="A7" s="8"/>
      <c r="B7" s="13" t="s">
        <v>31</v>
      </c>
      <c r="C7" s="13" t="s">
        <v>54</v>
      </c>
      <c r="D7" s="13" t="s">
        <v>58</v>
      </c>
      <c r="E7" s="14">
        <v>30</v>
      </c>
      <c r="F7" s="14">
        <v>7</v>
      </c>
      <c r="G7" s="14">
        <v>10</v>
      </c>
      <c r="H7" s="8"/>
    </row>
    <row r="8" spans="1:8" ht="30" customHeight="1">
      <c r="A8" s="8"/>
      <c r="B8" s="13" t="s">
        <v>32</v>
      </c>
      <c r="C8" s="13" t="s">
        <v>53</v>
      </c>
      <c r="D8" s="13" t="s">
        <v>59</v>
      </c>
      <c r="E8" s="14">
        <v>25</v>
      </c>
      <c r="F8" s="14">
        <v>5</v>
      </c>
      <c r="G8" s="14">
        <v>5</v>
      </c>
      <c r="H8" s="8"/>
    </row>
    <row r="9" spans="1:8" ht="30" customHeight="1">
      <c r="A9" s="8"/>
      <c r="B9" s="13" t="s">
        <v>29</v>
      </c>
      <c r="C9" s="13" t="s">
        <v>52</v>
      </c>
      <c r="D9" s="13" t="s">
        <v>60</v>
      </c>
      <c r="E9" s="14">
        <v>50</v>
      </c>
      <c r="F9" s="14">
        <v>10</v>
      </c>
      <c r="G9" s="14">
        <v>10</v>
      </c>
      <c r="H9" s="8"/>
    </row>
    <row r="10" spans="1:8" ht="30" customHeight="1">
      <c r="A10" s="8"/>
      <c r="B10" s="13" t="s">
        <v>33</v>
      </c>
      <c r="C10" s="13" t="s">
        <v>52</v>
      </c>
      <c r="D10" s="13" t="s">
        <v>61</v>
      </c>
      <c r="E10" s="14">
        <v>50</v>
      </c>
      <c r="F10" s="14">
        <v>10</v>
      </c>
      <c r="G10" s="14">
        <v>10</v>
      </c>
      <c r="H10" s="8"/>
    </row>
    <row r="11" spans="1:8" ht="30" customHeight="1">
      <c r="A11" s="8"/>
      <c r="B11" s="8"/>
      <c r="C11" s="8"/>
      <c r="D11" s="8"/>
      <c r="E11" s="8"/>
      <c r="F11" s="8"/>
      <c r="G11" s="8"/>
      <c r="H11" s="8"/>
    </row>
  </sheetData>
  <phoneticPr fontId="29"/>
  <dataValidations count="8">
    <dataValidation allowBlank="1" showInputMessage="1" showErrorMessage="1" prompt="このワークシートには、在庫リストと在庫のピッキング リストのワークシートのデータを表示する表が含まれています。[在庫リスト] ワークシートへのナビゲーション リンクはセル G1 にあります" sqref="A1" xr:uid="{00000000-0002-0000-0200-000000000000}"/>
    <dataValidation allowBlank="1" showInputMessage="1" showErrorMessage="1" prompt="この列にはビン番号を入力します" sqref="B3" xr:uid="{00000000-0002-0000-0200-000001000000}"/>
    <dataValidation allowBlank="1" showInputMessage="1" showErrorMessage="1" prompt="この列にはビンの説明を入力します" sqref="C3" xr:uid="{00000000-0002-0000-0200-000002000000}"/>
    <dataValidation allowBlank="1" showInputMessage="1" showErrorMessage="1" prompt="この列にはビンの場所を入力します" sqref="D3" xr:uid="{00000000-0002-0000-0200-000003000000}"/>
    <dataValidation allowBlank="1" showInputMessage="1" showErrorMessage="1" prompt="この列にはビンの幅を入力します" sqref="E3" xr:uid="{00000000-0002-0000-0200-000004000000}"/>
    <dataValidation allowBlank="1" showInputMessage="1" showErrorMessage="1" prompt="この列にはビンの高さを入力します" sqref="F3" xr:uid="{00000000-0002-0000-0200-000005000000}"/>
    <dataValidation allowBlank="1" showInputMessage="1" showErrorMessage="1" prompt="この列にはビンの長さを入力します" sqref="G3" xr:uid="{00000000-0002-0000-0200-000006000000}"/>
    <dataValidation allowBlank="1" showInputMessage="1" showErrorMessage="1" prompt="[在庫リスト] ワークシートへのナビゲーション リンク" sqref="G1" xr:uid="{00000000-0002-0000-0200-000007000000}"/>
  </dataValidations>
  <printOptions horizontalCentered="1"/>
  <pageMargins left="0.25" right="0.25" top="0.75" bottom="0.75" header="0.3" footer="0.3"/>
  <pageSetup paperSize="9" orientation="landscape" r:id="rId1"/>
  <headerFooter differentFirst="1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BBA9-D373-423C-ABD3-75574864CE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9F4C243A-9946-4E29-A068-0DA73AB2C3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8D1E09-E44D-4210-8A6A-20D387FFD0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TM02930030</Templat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8</vt:i4>
      </vt:variant>
    </vt:vector>
  </HeadingPairs>
  <TitlesOfParts>
    <vt:vector size="11" baseType="lpstr">
      <vt:lpstr>在庫リスト</vt:lpstr>
      <vt:lpstr>在庫ピッキング リスト</vt:lpstr>
      <vt:lpstr>ビンのルックアップ</vt:lpstr>
      <vt:lpstr>ColumnTitle1</vt:lpstr>
      <vt:lpstr>ColumnTitle2</vt:lpstr>
      <vt:lpstr>ColumnTitle3</vt:lpstr>
      <vt:lpstr>ビンのルックアップ!Print_Titles</vt:lpstr>
      <vt:lpstr>'在庫ピッキング リスト'!Print_Titles</vt:lpstr>
      <vt:lpstr>在庫リスト!Print_Titles</vt:lpstr>
      <vt:lpstr>SKULookup</vt:lpstr>
      <vt:lpstr>ビン番号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2023-05-22T06:26:20Z</dcterms:created>
  <dcterms:modified xsi:type="dcterms:W3CDTF">2024-01-13T02:37:12Z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