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bradley/Desktop/"/>
    </mc:Choice>
  </mc:AlternateContent>
  <xr:revisionPtr revIDLastSave="0" documentId="13_ncr:1_{6F72DF60-A627-464C-AC4F-7235A8566ACD}" xr6:coauthVersionLast="47" xr6:coauthVersionMax="47" xr10:uidLastSave="{00000000-0000-0000-0000-000000000000}"/>
  <bookViews>
    <workbookView xWindow="-51200" yWindow="-10300" windowWidth="25600" windowHeight="28300" xr2:uid="{37983FEF-6089-BA4C-9787-BB2BD63CD7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AC50" i="1"/>
  <c r="AD50" i="1"/>
  <c r="AE50" i="1" s="1"/>
  <c r="AC51" i="1"/>
  <c r="AD51" i="1"/>
  <c r="AE51" i="1" s="1"/>
  <c r="AC52" i="1"/>
  <c r="AD52" i="1"/>
  <c r="AE52" i="1" s="1"/>
  <c r="AC53" i="1"/>
  <c r="AD53" i="1"/>
  <c r="AE53" i="1"/>
  <c r="AC54" i="1"/>
  <c r="AD54" i="1"/>
  <c r="AE54" i="1" s="1"/>
  <c r="AC55" i="1"/>
  <c r="AD55" i="1"/>
  <c r="AE55" i="1" s="1"/>
  <c r="AC56" i="1"/>
  <c r="AD56" i="1"/>
  <c r="AE56" i="1" s="1"/>
  <c r="AC57" i="1"/>
  <c r="AD57" i="1"/>
  <c r="AE57" i="1"/>
  <c r="AC58" i="1"/>
  <c r="AD58" i="1"/>
  <c r="AE58" i="1" s="1"/>
  <c r="AC59" i="1"/>
  <c r="AD59" i="1"/>
  <c r="AE59" i="1"/>
  <c r="AC60" i="1"/>
  <c r="AD60" i="1"/>
  <c r="AE60" i="1" s="1"/>
  <c r="AC61" i="1"/>
  <c r="AD61" i="1"/>
  <c r="AE61" i="1"/>
  <c r="AC62" i="1"/>
  <c r="AD62" i="1"/>
  <c r="AE62" i="1" s="1"/>
  <c r="AC63" i="1"/>
  <c r="AD63" i="1"/>
  <c r="AE63" i="1" s="1"/>
  <c r="AC64" i="1"/>
  <c r="AD64" i="1"/>
  <c r="AE64" i="1"/>
  <c r="AC65" i="1"/>
  <c r="AD65" i="1"/>
  <c r="AE65" i="1"/>
  <c r="AC66" i="1"/>
  <c r="AD66" i="1"/>
  <c r="AE66" i="1" s="1"/>
  <c r="AC67" i="1"/>
  <c r="AD67" i="1"/>
  <c r="AE67" i="1"/>
  <c r="AC68" i="1"/>
  <c r="AD68" i="1"/>
  <c r="AE68" i="1"/>
  <c r="AC69" i="1"/>
  <c r="AD69" i="1"/>
  <c r="AE69" i="1"/>
  <c r="AC70" i="1"/>
  <c r="AD70" i="1"/>
  <c r="AE70" i="1" s="1"/>
  <c r="AC71" i="1"/>
  <c r="AD71" i="1"/>
  <c r="AE71" i="1" s="1"/>
  <c r="AC72" i="1"/>
  <c r="AD72" i="1"/>
  <c r="AE72" i="1"/>
  <c r="AC73" i="1"/>
  <c r="AD73" i="1"/>
  <c r="AE73" i="1"/>
  <c r="AC74" i="1"/>
  <c r="AD74" i="1"/>
  <c r="AE74" i="1" s="1"/>
  <c r="AC75" i="1"/>
  <c r="AD75" i="1"/>
  <c r="AE75" i="1"/>
  <c r="AC76" i="1"/>
  <c r="AD76" i="1"/>
  <c r="AE76" i="1"/>
  <c r="AC77" i="1"/>
  <c r="AD77" i="1"/>
  <c r="AE77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2" i="1"/>
  <c r="X50" i="1"/>
  <c r="X51" i="1"/>
  <c r="X52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3" i="1"/>
  <c r="AD3" i="1" s="1"/>
  <c r="AE3" i="1" s="1"/>
  <c r="X4" i="1"/>
  <c r="X5" i="1"/>
  <c r="AD5" i="1" s="1"/>
  <c r="AE5" i="1" s="1"/>
  <c r="X6" i="1"/>
  <c r="AD6" i="1" s="1"/>
  <c r="AE6" i="1" s="1"/>
  <c r="X7" i="1"/>
  <c r="AD7" i="1" s="1"/>
  <c r="AE7" i="1" s="1"/>
  <c r="X8" i="1"/>
  <c r="X9" i="1"/>
  <c r="X10" i="1"/>
  <c r="AD10" i="1" s="1"/>
  <c r="AE10" i="1" s="1"/>
  <c r="X11" i="1"/>
  <c r="AD11" i="1" s="1"/>
  <c r="AE11" i="1" s="1"/>
  <c r="X12" i="1"/>
  <c r="AD12" i="1" s="1"/>
  <c r="AE12" i="1" s="1"/>
  <c r="X13" i="1"/>
  <c r="AD13" i="1" s="1"/>
  <c r="AE13" i="1" s="1"/>
  <c r="X14" i="1"/>
  <c r="AD14" i="1" s="1"/>
  <c r="AE14" i="1" s="1"/>
  <c r="X15" i="1"/>
  <c r="AD15" i="1" s="1"/>
  <c r="AE15" i="1" s="1"/>
  <c r="X16" i="1"/>
  <c r="X17" i="1"/>
  <c r="AD17" i="1" s="1"/>
  <c r="AE17" i="1" s="1"/>
  <c r="X18" i="1"/>
  <c r="AD18" i="1" s="1"/>
  <c r="AE18" i="1" s="1"/>
  <c r="X19" i="1"/>
  <c r="X20" i="1"/>
  <c r="X21" i="1"/>
  <c r="AD21" i="1" s="1"/>
  <c r="AE21" i="1" s="1"/>
  <c r="X22" i="1"/>
  <c r="AD22" i="1" s="1"/>
  <c r="AE22" i="1" s="1"/>
  <c r="X23" i="1"/>
  <c r="AD23" i="1" s="1"/>
  <c r="AE23" i="1" s="1"/>
  <c r="X24" i="1"/>
  <c r="X25" i="1"/>
  <c r="AD25" i="1" s="1"/>
  <c r="AE25" i="1" s="1"/>
  <c r="X26" i="1"/>
  <c r="AD26" i="1" s="1"/>
  <c r="AE26" i="1" s="1"/>
  <c r="X27" i="1"/>
  <c r="AD27" i="1" s="1"/>
  <c r="AE27" i="1" s="1"/>
  <c r="X28" i="1"/>
  <c r="AD28" i="1" s="1"/>
  <c r="AE28" i="1" s="1"/>
  <c r="X29" i="1"/>
  <c r="AD29" i="1" s="1"/>
  <c r="AE29" i="1" s="1"/>
  <c r="X30" i="1"/>
  <c r="AD30" i="1" s="1"/>
  <c r="AE30" i="1" s="1"/>
  <c r="X31" i="1"/>
  <c r="AD31" i="1" s="1"/>
  <c r="AE31" i="1" s="1"/>
  <c r="X32" i="1"/>
  <c r="X33" i="1"/>
  <c r="X34" i="1"/>
  <c r="AD34" i="1" s="1"/>
  <c r="AE34" i="1" s="1"/>
  <c r="X35" i="1"/>
  <c r="X36" i="1"/>
  <c r="AD36" i="1" s="1"/>
  <c r="AE36" i="1" s="1"/>
  <c r="X37" i="1"/>
  <c r="AD37" i="1" s="1"/>
  <c r="AE37" i="1" s="1"/>
  <c r="X38" i="1"/>
  <c r="AD38" i="1" s="1"/>
  <c r="AE38" i="1" s="1"/>
  <c r="X39" i="1"/>
  <c r="AD39" i="1" s="1"/>
  <c r="AE39" i="1" s="1"/>
  <c r="X40" i="1"/>
  <c r="X41" i="1"/>
  <c r="AD41" i="1" s="1"/>
  <c r="AE41" i="1" s="1"/>
  <c r="X42" i="1"/>
  <c r="AD42" i="1" s="1"/>
  <c r="AE42" i="1" s="1"/>
  <c r="X43" i="1"/>
  <c r="X44" i="1"/>
  <c r="X45" i="1"/>
  <c r="AD45" i="1" s="1"/>
  <c r="AE45" i="1" s="1"/>
  <c r="X46" i="1"/>
  <c r="AD46" i="1" s="1"/>
  <c r="AE46" i="1" s="1"/>
  <c r="X47" i="1"/>
  <c r="AD47" i="1" s="1"/>
  <c r="AE47" i="1" s="1"/>
  <c r="X48" i="1"/>
  <c r="X49" i="1"/>
  <c r="X2" i="1"/>
  <c r="AD2" i="1" s="1"/>
  <c r="AE2" i="1" s="1"/>
  <c r="W53" i="1"/>
  <c r="X53" i="1" s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2" i="1"/>
  <c r="N77" i="1"/>
  <c r="O77" i="1"/>
  <c r="N76" i="1"/>
  <c r="O76" i="1"/>
  <c r="N73" i="1"/>
  <c r="O73" i="1"/>
  <c r="N70" i="1"/>
  <c r="O70" i="1"/>
  <c r="N67" i="1"/>
  <c r="O67" i="1"/>
  <c r="P67" i="1" s="1"/>
  <c r="N64" i="1"/>
  <c r="O64" i="1"/>
  <c r="N59" i="1"/>
  <c r="O59" i="1"/>
  <c r="N55" i="1"/>
  <c r="O55" i="1"/>
  <c r="N51" i="1"/>
  <c r="O51" i="1"/>
  <c r="P51" i="1"/>
  <c r="N50" i="1"/>
  <c r="O50" i="1"/>
  <c r="N75" i="1"/>
  <c r="O75" i="1"/>
  <c r="N74" i="1"/>
  <c r="P74" i="1" s="1"/>
  <c r="O74" i="1"/>
  <c r="N72" i="1"/>
  <c r="O72" i="1"/>
  <c r="P72" i="1" s="1"/>
  <c r="N71" i="1"/>
  <c r="O71" i="1"/>
  <c r="N69" i="1"/>
  <c r="O69" i="1"/>
  <c r="N68" i="1"/>
  <c r="O68" i="1"/>
  <c r="P68" i="1"/>
  <c r="N66" i="1"/>
  <c r="O66" i="1"/>
  <c r="N65" i="1"/>
  <c r="P65" i="1" s="1"/>
  <c r="O65" i="1"/>
  <c r="N63" i="1"/>
  <c r="O63" i="1"/>
  <c r="N62" i="1"/>
  <c r="O62" i="1"/>
  <c r="P62" i="1"/>
  <c r="N61" i="1"/>
  <c r="P61" i="1" s="1"/>
  <c r="O61" i="1"/>
  <c r="N60" i="1"/>
  <c r="O60" i="1"/>
  <c r="N58" i="1"/>
  <c r="O58" i="1"/>
  <c r="N57" i="1"/>
  <c r="O57" i="1"/>
  <c r="N56" i="1"/>
  <c r="P56" i="1" s="1"/>
  <c r="O56" i="1"/>
  <c r="N54" i="1"/>
  <c r="P54" i="1" s="1"/>
  <c r="O54" i="1"/>
  <c r="N53" i="1"/>
  <c r="O53" i="1"/>
  <c r="N52" i="1"/>
  <c r="P52" i="1" s="1"/>
  <c r="O5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2" i="1"/>
  <c r="AD4" i="1"/>
  <c r="AE4" i="1" s="1"/>
  <c r="AD8" i="1"/>
  <c r="AE8" i="1" s="1"/>
  <c r="AD9" i="1"/>
  <c r="AE9" i="1" s="1"/>
  <c r="AD16" i="1"/>
  <c r="AE16" i="1" s="1"/>
  <c r="AD19" i="1"/>
  <c r="AE19" i="1" s="1"/>
  <c r="AD20" i="1"/>
  <c r="AE20" i="1" s="1"/>
  <c r="AD24" i="1"/>
  <c r="AE24" i="1" s="1"/>
  <c r="AD32" i="1"/>
  <c r="AE32" i="1" s="1"/>
  <c r="AD33" i="1"/>
  <c r="AE33" i="1" s="1"/>
  <c r="AD35" i="1"/>
  <c r="AE35" i="1" s="1"/>
  <c r="AD40" i="1"/>
  <c r="AE40" i="1" s="1"/>
  <c r="AD43" i="1"/>
  <c r="AE43" i="1" s="1"/>
  <c r="AD44" i="1"/>
  <c r="AE44" i="1" s="1"/>
  <c r="AD48" i="1"/>
  <c r="AE48" i="1" s="1"/>
  <c r="AD49" i="1"/>
  <c r="AE49" i="1" s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2" i="1"/>
  <c r="O2" i="1"/>
  <c r="N3" i="1"/>
  <c r="O3" i="1"/>
  <c r="F2" i="1"/>
  <c r="O4" i="1"/>
  <c r="N4" i="1"/>
  <c r="P75" i="1" l="1"/>
  <c r="P66" i="1"/>
  <c r="P69" i="1"/>
  <c r="P55" i="1"/>
  <c r="P50" i="1"/>
  <c r="P71" i="1"/>
  <c r="P53" i="1"/>
  <c r="P57" i="1"/>
  <c r="P70" i="1"/>
  <c r="P58" i="1"/>
  <c r="P59" i="1"/>
  <c r="P73" i="1"/>
  <c r="P60" i="1"/>
  <c r="P63" i="1"/>
  <c r="P64" i="1"/>
  <c r="P76" i="1"/>
  <c r="P77" i="1"/>
  <c r="P46" i="1"/>
  <c r="P38" i="1"/>
  <c r="P22" i="1"/>
  <c r="P14" i="1"/>
  <c r="P6" i="1"/>
  <c r="P30" i="1"/>
  <c r="P2" i="1"/>
  <c r="P42" i="1"/>
  <c r="P34" i="1"/>
  <c r="P26" i="1"/>
  <c r="P18" i="1"/>
  <c r="P10" i="1"/>
  <c r="P48" i="1"/>
  <c r="P44" i="1"/>
  <c r="P40" i="1"/>
  <c r="P36" i="1"/>
  <c r="P32" i="1"/>
  <c r="P28" i="1"/>
  <c r="P24" i="1"/>
  <c r="P20" i="1"/>
  <c r="P16" i="1"/>
  <c r="P12" i="1"/>
  <c r="P8" i="1"/>
  <c r="P3" i="1"/>
  <c r="P47" i="1"/>
  <c r="P43" i="1"/>
  <c r="P39" i="1"/>
  <c r="P35" i="1"/>
  <c r="P31" i="1"/>
  <c r="P27" i="1"/>
  <c r="P23" i="1"/>
  <c r="P19" i="1"/>
  <c r="P15" i="1"/>
  <c r="P11" i="1"/>
  <c r="P7" i="1"/>
  <c r="P49" i="1"/>
  <c r="P45" i="1"/>
  <c r="P41" i="1"/>
  <c r="P37" i="1"/>
  <c r="P33" i="1"/>
  <c r="P29" i="1"/>
  <c r="P25" i="1"/>
  <c r="P21" i="1"/>
  <c r="P17" i="1"/>
  <c r="P13" i="1"/>
  <c r="P9" i="1"/>
  <c r="P5" i="1"/>
  <c r="P4" i="1"/>
</calcChain>
</file>

<file path=xl/sharedStrings.xml><?xml version="1.0" encoding="utf-8"?>
<sst xmlns="http://schemas.openxmlformats.org/spreadsheetml/2006/main" count="414" uniqueCount="140">
  <si>
    <t>Nike</t>
  </si>
  <si>
    <t>Davidson</t>
  </si>
  <si>
    <t>Wilson</t>
  </si>
  <si>
    <t>Nebraska</t>
  </si>
  <si>
    <t>Adidas</t>
  </si>
  <si>
    <t>Hofstra</t>
  </si>
  <si>
    <t>Minnesota</t>
  </si>
  <si>
    <t>Florida State</t>
  </si>
  <si>
    <t>Duke</t>
  </si>
  <si>
    <t>Gonzaga</t>
  </si>
  <si>
    <t>West Virginia</t>
  </si>
  <si>
    <t>Marquette</t>
  </si>
  <si>
    <t>Austin Peay</t>
  </si>
  <si>
    <t>Milwaukee</t>
  </si>
  <si>
    <t>St. Peter's</t>
  </si>
  <si>
    <t>Texas</t>
  </si>
  <si>
    <t>Yale</t>
  </si>
  <si>
    <t>Iowa</t>
  </si>
  <si>
    <t>Spalding</t>
  </si>
  <si>
    <t>Michigan State</t>
  </si>
  <si>
    <t>Penn State</t>
  </si>
  <si>
    <t>Indiana</t>
  </si>
  <si>
    <t>Wisconsin</t>
  </si>
  <si>
    <t>Rutgers</t>
  </si>
  <si>
    <t>Northwestern</t>
  </si>
  <si>
    <t>Maryland</t>
  </si>
  <si>
    <t>Michigan</t>
  </si>
  <si>
    <t>Illinois</t>
  </si>
  <si>
    <t>Ohio State</t>
  </si>
  <si>
    <t>Nicholls State</t>
  </si>
  <si>
    <t>Incarnate Word</t>
  </si>
  <si>
    <t>Butler</t>
  </si>
  <si>
    <t>NC State</t>
  </si>
  <si>
    <t>Omaha</t>
  </si>
  <si>
    <t>Villanova</t>
  </si>
  <si>
    <t>UNC</t>
  </si>
  <si>
    <t>Wright State</t>
  </si>
  <si>
    <t>Indiana State</t>
  </si>
  <si>
    <t>Bellarmine</t>
  </si>
  <si>
    <t>total_pts</t>
  </si>
  <si>
    <t>o/u</t>
  </si>
  <si>
    <t>ou_line</t>
  </si>
  <si>
    <t>ats</t>
  </si>
  <si>
    <t>pred_mov</t>
  </si>
  <si>
    <t>p_spread</t>
  </si>
  <si>
    <t>pred_score</t>
  </si>
  <si>
    <t>pred_error</t>
  </si>
  <si>
    <t>score</t>
  </si>
  <si>
    <t>opp_score</t>
  </si>
  <si>
    <t>fg</t>
  </si>
  <si>
    <t>fga</t>
  </si>
  <si>
    <t>fg%</t>
  </si>
  <si>
    <t>2p</t>
  </si>
  <si>
    <t>2pa</t>
  </si>
  <si>
    <t>2p%</t>
  </si>
  <si>
    <t>3p</t>
  </si>
  <si>
    <t>3pa</t>
  </si>
  <si>
    <t>3p%</t>
  </si>
  <si>
    <t>ft</t>
  </si>
  <si>
    <t>fta</t>
  </si>
  <si>
    <t>ft%</t>
  </si>
  <si>
    <t>season</t>
  </si>
  <si>
    <t>date</t>
  </si>
  <si>
    <t>location</t>
  </si>
  <si>
    <t>opponent</t>
  </si>
  <si>
    <t>ball</t>
  </si>
  <si>
    <t>nike</t>
  </si>
  <si>
    <t>w/l</t>
  </si>
  <si>
    <t>ot</t>
  </si>
  <si>
    <t>Green</t>
  </si>
  <si>
    <t>Schnur</t>
  </si>
  <si>
    <t>Smith</t>
  </si>
  <si>
    <t>Scirotto</t>
  </si>
  <si>
    <t>Floyd</t>
  </si>
  <si>
    <t>Wells</t>
  </si>
  <si>
    <t>Carstensen</t>
  </si>
  <si>
    <t>Dorsey</t>
  </si>
  <si>
    <t>Riley</t>
  </si>
  <si>
    <t>Pfeifer</t>
  </si>
  <si>
    <t>Anderson</t>
  </si>
  <si>
    <t>Gaffney</t>
  </si>
  <si>
    <t>Cassell</t>
  </si>
  <si>
    <t>Kimble</t>
  </si>
  <si>
    <t>Szelc</t>
  </si>
  <si>
    <t>Farrell</t>
  </si>
  <si>
    <t>Richardson</t>
  </si>
  <si>
    <t>Groover</t>
  </si>
  <si>
    <t>Clougherty</t>
  </si>
  <si>
    <t>Breeding</t>
  </si>
  <si>
    <t>McJunkins</t>
  </si>
  <si>
    <t>Love</t>
  </si>
  <si>
    <t>Sirmons</t>
  </si>
  <si>
    <t>Carr</t>
  </si>
  <si>
    <t>Rastatter</t>
  </si>
  <si>
    <t>Driscoll</t>
  </si>
  <si>
    <t>Hampton</t>
  </si>
  <si>
    <t>Pettigrew</t>
  </si>
  <si>
    <t>Shortt</t>
  </si>
  <si>
    <t>Burroughs</t>
  </si>
  <si>
    <t>Boroski</t>
  </si>
  <si>
    <t>Simpson</t>
  </si>
  <si>
    <t>Eppley</t>
  </si>
  <si>
    <t>Ek</t>
  </si>
  <si>
    <t>Garrison</t>
  </si>
  <si>
    <t>Daily</t>
  </si>
  <si>
    <t>Young</t>
  </si>
  <si>
    <t>Ayers</t>
  </si>
  <si>
    <t>Oglesby</t>
  </si>
  <si>
    <t>Kueneman</t>
  </si>
  <si>
    <t>Beaver</t>
  </si>
  <si>
    <t>Whetstone</t>
  </si>
  <si>
    <t>McNutt</t>
  </si>
  <si>
    <t>Walton</t>
  </si>
  <si>
    <t>Kitts</t>
  </si>
  <si>
    <t>Luckie</t>
  </si>
  <si>
    <t>ref1</t>
  </si>
  <si>
    <t>ref2</t>
  </si>
  <si>
    <t>ref3</t>
  </si>
  <si>
    <t>Liberty</t>
  </si>
  <si>
    <t>Clemson</t>
  </si>
  <si>
    <t>Miami (FL)</t>
  </si>
  <si>
    <t>Notre Dame</t>
  </si>
  <si>
    <t>North Texas</t>
  </si>
  <si>
    <t>Oakland</t>
  </si>
  <si>
    <t>Valparaiso</t>
  </si>
  <si>
    <t>Jarrett</t>
  </si>
  <si>
    <t>Curry</t>
  </si>
  <si>
    <t>Cruz</t>
  </si>
  <si>
    <t>Honacki</t>
  </si>
  <si>
    <t>Keuneman</t>
  </si>
  <si>
    <t>Higgins</t>
  </si>
  <si>
    <t>O'Connell</t>
  </si>
  <si>
    <t>Roberts</t>
  </si>
  <si>
    <t>Covington</t>
  </si>
  <si>
    <t>Griffith</t>
  </si>
  <si>
    <t>Spedoske</t>
  </si>
  <si>
    <t>Clarke</t>
  </si>
  <si>
    <t>Wegenke</t>
  </si>
  <si>
    <t>Walker</t>
  </si>
  <si>
    <t>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</si>
</sst>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ill="1"/>
    <xf numFmtId="165" fontId="3" fillId="0" borderId="0" xfId="0" applyNumberFormat="1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4E7A-A74A-0747-9EC5-E2F923F1F1A0}">
  <dimension ref="A1:AH77"/>
  <sheetViews>
    <sheetView tabSelected="1" topLeftCell="L1" workbookViewId="0">
      <selection activeCell="AE2" sqref="AE2"/>
    </sheetView>
  </sheetViews>
  <sheetFormatPr baseColWidth="10" defaultColWidth="8.83203125" defaultRowHeight="15" x14ac:dyDescent="0.2"/>
  <cols>
    <col min="1" max="1" width="11.1640625" style="9" customWidth="1"/>
    <col min="2" max="2" width="8.5" style="4" bestFit="1" customWidth="1"/>
    <col min="3" max="3" width="9.1640625" style="4" customWidth="1"/>
    <col min="4" max="4" width="18.6640625" style="4" customWidth="1"/>
    <col min="5" max="5" width="7.6640625" style="4" bestFit="1" customWidth="1"/>
    <col min="6" max="8" width="5.83203125" style="4" customWidth="1"/>
    <col min="9" max="10" width="9" style="4" customWidth="1"/>
    <col min="11" max="22" width="6.6640625" style="4" customWidth="1"/>
    <col min="23" max="23" width="9" style="4" bestFit="1" customWidth="1"/>
    <col min="24" max="24" width="10.1640625" style="4" bestFit="1" customWidth="1"/>
    <col min="25" max="25" width="10.1640625" style="4" customWidth="1"/>
    <col min="26" max="28" width="9" style="4" bestFit="1" customWidth="1"/>
    <col min="29" max="29" width="8.83203125" style="4"/>
    <col min="30" max="31" width="10" style="4" customWidth="1"/>
    <col min="32" max="34" width="10.1640625" style="11" bestFit="1" customWidth="1"/>
    <col min="35" max="249" width="8.83203125" style="4"/>
    <col min="250" max="250" width="2.83203125" style="4" bestFit="1" customWidth="1"/>
    <col min="251" max="251" width="7.5" style="4" bestFit="1" customWidth="1"/>
    <col min="252" max="252" width="2.6640625" style="4" bestFit="1" customWidth="1"/>
    <col min="253" max="253" width="5.83203125" style="4" customWidth="1"/>
    <col min="254" max="254" width="11.5" style="4" bestFit="1" customWidth="1"/>
    <col min="255" max="256" width="11.5" style="4" customWidth="1"/>
    <col min="257" max="257" width="7.1640625" style="4" bestFit="1" customWidth="1"/>
    <col min="258" max="258" width="3.6640625" style="4" bestFit="1" customWidth="1"/>
    <col min="259" max="267" width="6.1640625" style="4" customWidth="1"/>
    <col min="268" max="268" width="8.1640625" style="4" customWidth="1"/>
    <col min="269" max="269" width="2.83203125" style="4" bestFit="1" customWidth="1"/>
    <col min="270" max="270" width="3.83203125" style="4" bestFit="1" customWidth="1"/>
    <col min="271" max="271" width="5.33203125" style="4" bestFit="1" customWidth="1"/>
    <col min="272" max="505" width="8.83203125" style="4"/>
    <col min="506" max="506" width="2.83203125" style="4" bestFit="1" customWidth="1"/>
    <col min="507" max="507" width="7.5" style="4" bestFit="1" customWidth="1"/>
    <col min="508" max="508" width="2.6640625" style="4" bestFit="1" customWidth="1"/>
    <col min="509" max="509" width="5.83203125" style="4" customWidth="1"/>
    <col min="510" max="510" width="11.5" style="4" bestFit="1" customWidth="1"/>
    <col min="511" max="512" width="11.5" style="4" customWidth="1"/>
    <col min="513" max="513" width="7.1640625" style="4" bestFit="1" customWidth="1"/>
    <col min="514" max="514" width="3.6640625" style="4" bestFit="1" customWidth="1"/>
    <col min="515" max="523" width="6.1640625" style="4" customWidth="1"/>
    <col min="524" max="524" width="8.1640625" style="4" customWidth="1"/>
    <col min="525" max="525" width="2.83203125" style="4" bestFit="1" customWidth="1"/>
    <col min="526" max="526" width="3.83203125" style="4" bestFit="1" customWidth="1"/>
    <col min="527" max="527" width="5.33203125" style="4" bestFit="1" customWidth="1"/>
    <col min="528" max="761" width="8.83203125" style="4"/>
    <col min="762" max="762" width="2.83203125" style="4" bestFit="1" customWidth="1"/>
    <col min="763" max="763" width="7.5" style="4" bestFit="1" customWidth="1"/>
    <col min="764" max="764" width="2.6640625" style="4" bestFit="1" customWidth="1"/>
    <col min="765" max="765" width="5.83203125" style="4" customWidth="1"/>
    <col min="766" max="766" width="11.5" style="4" bestFit="1" customWidth="1"/>
    <col min="767" max="768" width="11.5" style="4" customWidth="1"/>
    <col min="769" max="769" width="7.1640625" style="4" bestFit="1" customWidth="1"/>
    <col min="770" max="770" width="3.6640625" style="4" bestFit="1" customWidth="1"/>
    <col min="771" max="779" width="6.1640625" style="4" customWidth="1"/>
    <col min="780" max="780" width="8.1640625" style="4" customWidth="1"/>
    <col min="781" max="781" width="2.83203125" style="4" bestFit="1" customWidth="1"/>
    <col min="782" max="782" width="3.83203125" style="4" bestFit="1" customWidth="1"/>
    <col min="783" max="783" width="5.33203125" style="4" bestFit="1" customWidth="1"/>
    <col min="784" max="1017" width="8.83203125" style="4"/>
    <col min="1018" max="1018" width="2.83203125" style="4" bestFit="1" customWidth="1"/>
    <col min="1019" max="1019" width="7.5" style="4" bestFit="1" customWidth="1"/>
    <col min="1020" max="1020" width="2.6640625" style="4" bestFit="1" customWidth="1"/>
    <col min="1021" max="1021" width="5.83203125" style="4" customWidth="1"/>
    <col min="1022" max="1022" width="11.5" style="4" bestFit="1" customWidth="1"/>
    <col min="1023" max="1024" width="11.5" style="4" customWidth="1"/>
    <col min="1025" max="1025" width="7.1640625" style="4" bestFit="1" customWidth="1"/>
    <col min="1026" max="1026" width="3.6640625" style="4" bestFit="1" customWidth="1"/>
    <col min="1027" max="1035" width="6.1640625" style="4" customWidth="1"/>
    <col min="1036" max="1036" width="8.1640625" style="4" customWidth="1"/>
    <col min="1037" max="1037" width="2.83203125" style="4" bestFit="1" customWidth="1"/>
    <col min="1038" max="1038" width="3.83203125" style="4" bestFit="1" customWidth="1"/>
    <col min="1039" max="1039" width="5.33203125" style="4" bestFit="1" customWidth="1"/>
    <col min="1040" max="1273" width="8.83203125" style="4"/>
    <col min="1274" max="1274" width="2.83203125" style="4" bestFit="1" customWidth="1"/>
    <col min="1275" max="1275" width="7.5" style="4" bestFit="1" customWidth="1"/>
    <col min="1276" max="1276" width="2.6640625" style="4" bestFit="1" customWidth="1"/>
    <col min="1277" max="1277" width="5.83203125" style="4" customWidth="1"/>
    <col min="1278" max="1278" width="11.5" style="4" bestFit="1" customWidth="1"/>
    <col min="1279" max="1280" width="11.5" style="4" customWidth="1"/>
    <col min="1281" max="1281" width="7.1640625" style="4" bestFit="1" customWidth="1"/>
    <col min="1282" max="1282" width="3.6640625" style="4" bestFit="1" customWidth="1"/>
    <col min="1283" max="1291" width="6.1640625" style="4" customWidth="1"/>
    <col min="1292" max="1292" width="8.1640625" style="4" customWidth="1"/>
    <col min="1293" max="1293" width="2.83203125" style="4" bestFit="1" customWidth="1"/>
    <col min="1294" max="1294" width="3.83203125" style="4" bestFit="1" customWidth="1"/>
    <col min="1295" max="1295" width="5.33203125" style="4" bestFit="1" customWidth="1"/>
    <col min="1296" max="1529" width="8.83203125" style="4"/>
    <col min="1530" max="1530" width="2.83203125" style="4" bestFit="1" customWidth="1"/>
    <col min="1531" max="1531" width="7.5" style="4" bestFit="1" customWidth="1"/>
    <col min="1532" max="1532" width="2.6640625" style="4" bestFit="1" customWidth="1"/>
    <col min="1533" max="1533" width="5.83203125" style="4" customWidth="1"/>
    <col min="1534" max="1534" width="11.5" style="4" bestFit="1" customWidth="1"/>
    <col min="1535" max="1536" width="11.5" style="4" customWidth="1"/>
    <col min="1537" max="1537" width="7.1640625" style="4" bestFit="1" customWidth="1"/>
    <col min="1538" max="1538" width="3.6640625" style="4" bestFit="1" customWidth="1"/>
    <col min="1539" max="1547" width="6.1640625" style="4" customWidth="1"/>
    <col min="1548" max="1548" width="8.1640625" style="4" customWidth="1"/>
    <col min="1549" max="1549" width="2.83203125" style="4" bestFit="1" customWidth="1"/>
    <col min="1550" max="1550" width="3.83203125" style="4" bestFit="1" customWidth="1"/>
    <col min="1551" max="1551" width="5.33203125" style="4" bestFit="1" customWidth="1"/>
    <col min="1552" max="1785" width="8.83203125" style="4"/>
    <col min="1786" max="1786" width="2.83203125" style="4" bestFit="1" customWidth="1"/>
    <col min="1787" max="1787" width="7.5" style="4" bestFit="1" customWidth="1"/>
    <col min="1788" max="1788" width="2.6640625" style="4" bestFit="1" customWidth="1"/>
    <col min="1789" max="1789" width="5.83203125" style="4" customWidth="1"/>
    <col min="1790" max="1790" width="11.5" style="4" bestFit="1" customWidth="1"/>
    <col min="1791" max="1792" width="11.5" style="4" customWidth="1"/>
    <col min="1793" max="1793" width="7.1640625" style="4" bestFit="1" customWidth="1"/>
    <col min="1794" max="1794" width="3.6640625" style="4" bestFit="1" customWidth="1"/>
    <col min="1795" max="1803" width="6.1640625" style="4" customWidth="1"/>
    <col min="1804" max="1804" width="8.1640625" style="4" customWidth="1"/>
    <col min="1805" max="1805" width="2.83203125" style="4" bestFit="1" customWidth="1"/>
    <col min="1806" max="1806" width="3.83203125" style="4" bestFit="1" customWidth="1"/>
    <col min="1807" max="1807" width="5.33203125" style="4" bestFit="1" customWidth="1"/>
    <col min="1808" max="2041" width="8.83203125" style="4"/>
    <col min="2042" max="2042" width="2.83203125" style="4" bestFit="1" customWidth="1"/>
    <col min="2043" max="2043" width="7.5" style="4" bestFit="1" customWidth="1"/>
    <col min="2044" max="2044" width="2.6640625" style="4" bestFit="1" customWidth="1"/>
    <col min="2045" max="2045" width="5.83203125" style="4" customWidth="1"/>
    <col min="2046" max="2046" width="11.5" style="4" bestFit="1" customWidth="1"/>
    <col min="2047" max="2048" width="11.5" style="4" customWidth="1"/>
    <col min="2049" max="2049" width="7.1640625" style="4" bestFit="1" customWidth="1"/>
    <col min="2050" max="2050" width="3.6640625" style="4" bestFit="1" customWidth="1"/>
    <col min="2051" max="2059" width="6.1640625" style="4" customWidth="1"/>
    <col min="2060" max="2060" width="8.1640625" style="4" customWidth="1"/>
    <col min="2061" max="2061" width="2.83203125" style="4" bestFit="1" customWidth="1"/>
    <col min="2062" max="2062" width="3.83203125" style="4" bestFit="1" customWidth="1"/>
    <col min="2063" max="2063" width="5.33203125" style="4" bestFit="1" customWidth="1"/>
    <col min="2064" max="2297" width="8.83203125" style="4"/>
    <col min="2298" max="2298" width="2.83203125" style="4" bestFit="1" customWidth="1"/>
    <col min="2299" max="2299" width="7.5" style="4" bestFit="1" customWidth="1"/>
    <col min="2300" max="2300" width="2.6640625" style="4" bestFit="1" customWidth="1"/>
    <col min="2301" max="2301" width="5.83203125" style="4" customWidth="1"/>
    <col min="2302" max="2302" width="11.5" style="4" bestFit="1" customWidth="1"/>
    <col min="2303" max="2304" width="11.5" style="4" customWidth="1"/>
    <col min="2305" max="2305" width="7.1640625" style="4" bestFit="1" customWidth="1"/>
    <col min="2306" max="2306" width="3.6640625" style="4" bestFit="1" customWidth="1"/>
    <col min="2307" max="2315" width="6.1640625" style="4" customWidth="1"/>
    <col min="2316" max="2316" width="8.1640625" style="4" customWidth="1"/>
    <col min="2317" max="2317" width="2.83203125" style="4" bestFit="1" customWidth="1"/>
    <col min="2318" max="2318" width="3.83203125" style="4" bestFit="1" customWidth="1"/>
    <col min="2319" max="2319" width="5.33203125" style="4" bestFit="1" customWidth="1"/>
    <col min="2320" max="2553" width="8.83203125" style="4"/>
    <col min="2554" max="2554" width="2.83203125" style="4" bestFit="1" customWidth="1"/>
    <col min="2555" max="2555" width="7.5" style="4" bestFit="1" customWidth="1"/>
    <col min="2556" max="2556" width="2.6640625" style="4" bestFit="1" customWidth="1"/>
    <col min="2557" max="2557" width="5.83203125" style="4" customWidth="1"/>
    <col min="2558" max="2558" width="11.5" style="4" bestFit="1" customWidth="1"/>
    <col min="2559" max="2560" width="11.5" style="4" customWidth="1"/>
    <col min="2561" max="2561" width="7.1640625" style="4" bestFit="1" customWidth="1"/>
    <col min="2562" max="2562" width="3.6640625" style="4" bestFit="1" customWidth="1"/>
    <col min="2563" max="2571" width="6.1640625" style="4" customWidth="1"/>
    <col min="2572" max="2572" width="8.1640625" style="4" customWidth="1"/>
    <col min="2573" max="2573" width="2.83203125" style="4" bestFit="1" customWidth="1"/>
    <col min="2574" max="2574" width="3.83203125" style="4" bestFit="1" customWidth="1"/>
    <col min="2575" max="2575" width="5.33203125" style="4" bestFit="1" customWidth="1"/>
    <col min="2576" max="2809" width="8.83203125" style="4"/>
    <col min="2810" max="2810" width="2.83203125" style="4" bestFit="1" customWidth="1"/>
    <col min="2811" max="2811" width="7.5" style="4" bestFit="1" customWidth="1"/>
    <col min="2812" max="2812" width="2.6640625" style="4" bestFit="1" customWidth="1"/>
    <col min="2813" max="2813" width="5.83203125" style="4" customWidth="1"/>
    <col min="2814" max="2814" width="11.5" style="4" bestFit="1" customWidth="1"/>
    <col min="2815" max="2816" width="11.5" style="4" customWidth="1"/>
    <col min="2817" max="2817" width="7.1640625" style="4" bestFit="1" customWidth="1"/>
    <col min="2818" max="2818" width="3.6640625" style="4" bestFit="1" customWidth="1"/>
    <col min="2819" max="2827" width="6.1640625" style="4" customWidth="1"/>
    <col min="2828" max="2828" width="8.1640625" style="4" customWidth="1"/>
    <col min="2829" max="2829" width="2.83203125" style="4" bestFit="1" customWidth="1"/>
    <col min="2830" max="2830" width="3.83203125" style="4" bestFit="1" customWidth="1"/>
    <col min="2831" max="2831" width="5.33203125" style="4" bestFit="1" customWidth="1"/>
    <col min="2832" max="3065" width="8.83203125" style="4"/>
    <col min="3066" max="3066" width="2.83203125" style="4" bestFit="1" customWidth="1"/>
    <col min="3067" max="3067" width="7.5" style="4" bestFit="1" customWidth="1"/>
    <col min="3068" max="3068" width="2.6640625" style="4" bestFit="1" customWidth="1"/>
    <col min="3069" max="3069" width="5.83203125" style="4" customWidth="1"/>
    <col min="3070" max="3070" width="11.5" style="4" bestFit="1" customWidth="1"/>
    <col min="3071" max="3072" width="11.5" style="4" customWidth="1"/>
    <col min="3073" max="3073" width="7.1640625" style="4" bestFit="1" customWidth="1"/>
    <col min="3074" max="3074" width="3.6640625" style="4" bestFit="1" customWidth="1"/>
    <col min="3075" max="3083" width="6.1640625" style="4" customWidth="1"/>
    <col min="3084" max="3084" width="8.1640625" style="4" customWidth="1"/>
    <col min="3085" max="3085" width="2.83203125" style="4" bestFit="1" customWidth="1"/>
    <col min="3086" max="3086" width="3.83203125" style="4" bestFit="1" customWidth="1"/>
    <col min="3087" max="3087" width="5.33203125" style="4" bestFit="1" customWidth="1"/>
    <col min="3088" max="3321" width="8.83203125" style="4"/>
    <col min="3322" max="3322" width="2.83203125" style="4" bestFit="1" customWidth="1"/>
    <col min="3323" max="3323" width="7.5" style="4" bestFit="1" customWidth="1"/>
    <col min="3324" max="3324" width="2.6640625" style="4" bestFit="1" customWidth="1"/>
    <col min="3325" max="3325" width="5.83203125" style="4" customWidth="1"/>
    <col min="3326" max="3326" width="11.5" style="4" bestFit="1" customWidth="1"/>
    <col min="3327" max="3328" width="11.5" style="4" customWidth="1"/>
    <col min="3329" max="3329" width="7.1640625" style="4" bestFit="1" customWidth="1"/>
    <col min="3330" max="3330" width="3.6640625" style="4" bestFit="1" customWidth="1"/>
    <col min="3331" max="3339" width="6.1640625" style="4" customWidth="1"/>
    <col min="3340" max="3340" width="8.1640625" style="4" customWidth="1"/>
    <col min="3341" max="3341" width="2.83203125" style="4" bestFit="1" customWidth="1"/>
    <col min="3342" max="3342" width="3.83203125" style="4" bestFit="1" customWidth="1"/>
    <col min="3343" max="3343" width="5.33203125" style="4" bestFit="1" customWidth="1"/>
    <col min="3344" max="3577" width="8.83203125" style="4"/>
    <col min="3578" max="3578" width="2.83203125" style="4" bestFit="1" customWidth="1"/>
    <col min="3579" max="3579" width="7.5" style="4" bestFit="1" customWidth="1"/>
    <col min="3580" max="3580" width="2.6640625" style="4" bestFit="1" customWidth="1"/>
    <col min="3581" max="3581" width="5.83203125" style="4" customWidth="1"/>
    <col min="3582" max="3582" width="11.5" style="4" bestFit="1" customWidth="1"/>
    <col min="3583" max="3584" width="11.5" style="4" customWidth="1"/>
    <col min="3585" max="3585" width="7.1640625" style="4" bestFit="1" customWidth="1"/>
    <col min="3586" max="3586" width="3.6640625" style="4" bestFit="1" customWidth="1"/>
    <col min="3587" max="3595" width="6.1640625" style="4" customWidth="1"/>
    <col min="3596" max="3596" width="8.1640625" style="4" customWidth="1"/>
    <col min="3597" max="3597" width="2.83203125" style="4" bestFit="1" customWidth="1"/>
    <col min="3598" max="3598" width="3.83203125" style="4" bestFit="1" customWidth="1"/>
    <col min="3599" max="3599" width="5.33203125" style="4" bestFit="1" customWidth="1"/>
    <col min="3600" max="3833" width="8.83203125" style="4"/>
    <col min="3834" max="3834" width="2.83203125" style="4" bestFit="1" customWidth="1"/>
    <col min="3835" max="3835" width="7.5" style="4" bestFit="1" customWidth="1"/>
    <col min="3836" max="3836" width="2.6640625" style="4" bestFit="1" customWidth="1"/>
    <col min="3837" max="3837" width="5.83203125" style="4" customWidth="1"/>
    <col min="3838" max="3838" width="11.5" style="4" bestFit="1" customWidth="1"/>
    <col min="3839" max="3840" width="11.5" style="4" customWidth="1"/>
    <col min="3841" max="3841" width="7.1640625" style="4" bestFit="1" customWidth="1"/>
    <col min="3842" max="3842" width="3.6640625" style="4" bestFit="1" customWidth="1"/>
    <col min="3843" max="3851" width="6.1640625" style="4" customWidth="1"/>
    <col min="3852" max="3852" width="8.1640625" style="4" customWidth="1"/>
    <col min="3853" max="3853" width="2.83203125" style="4" bestFit="1" customWidth="1"/>
    <col min="3854" max="3854" width="3.83203125" style="4" bestFit="1" customWidth="1"/>
    <col min="3855" max="3855" width="5.33203125" style="4" bestFit="1" customWidth="1"/>
    <col min="3856" max="4089" width="8.83203125" style="4"/>
    <col min="4090" max="4090" width="2.83203125" style="4" bestFit="1" customWidth="1"/>
    <col min="4091" max="4091" width="7.5" style="4" bestFit="1" customWidth="1"/>
    <col min="4092" max="4092" width="2.6640625" style="4" bestFit="1" customWidth="1"/>
    <col min="4093" max="4093" width="5.83203125" style="4" customWidth="1"/>
    <col min="4094" max="4094" width="11.5" style="4" bestFit="1" customWidth="1"/>
    <col min="4095" max="4096" width="11.5" style="4" customWidth="1"/>
    <col min="4097" max="4097" width="7.1640625" style="4" bestFit="1" customWidth="1"/>
    <col min="4098" max="4098" width="3.6640625" style="4" bestFit="1" customWidth="1"/>
    <col min="4099" max="4107" width="6.1640625" style="4" customWidth="1"/>
    <col min="4108" max="4108" width="8.1640625" style="4" customWidth="1"/>
    <col min="4109" max="4109" width="2.83203125" style="4" bestFit="1" customWidth="1"/>
    <col min="4110" max="4110" width="3.83203125" style="4" bestFit="1" customWidth="1"/>
    <col min="4111" max="4111" width="5.33203125" style="4" bestFit="1" customWidth="1"/>
    <col min="4112" max="4345" width="8.83203125" style="4"/>
    <col min="4346" max="4346" width="2.83203125" style="4" bestFit="1" customWidth="1"/>
    <col min="4347" max="4347" width="7.5" style="4" bestFit="1" customWidth="1"/>
    <col min="4348" max="4348" width="2.6640625" style="4" bestFit="1" customWidth="1"/>
    <col min="4349" max="4349" width="5.83203125" style="4" customWidth="1"/>
    <col min="4350" max="4350" width="11.5" style="4" bestFit="1" customWidth="1"/>
    <col min="4351" max="4352" width="11.5" style="4" customWidth="1"/>
    <col min="4353" max="4353" width="7.1640625" style="4" bestFit="1" customWidth="1"/>
    <col min="4354" max="4354" width="3.6640625" style="4" bestFit="1" customWidth="1"/>
    <col min="4355" max="4363" width="6.1640625" style="4" customWidth="1"/>
    <col min="4364" max="4364" width="8.1640625" style="4" customWidth="1"/>
    <col min="4365" max="4365" width="2.83203125" style="4" bestFit="1" customWidth="1"/>
    <col min="4366" max="4366" width="3.83203125" style="4" bestFit="1" customWidth="1"/>
    <col min="4367" max="4367" width="5.33203125" style="4" bestFit="1" customWidth="1"/>
    <col min="4368" max="4601" width="8.83203125" style="4"/>
    <col min="4602" max="4602" width="2.83203125" style="4" bestFit="1" customWidth="1"/>
    <col min="4603" max="4603" width="7.5" style="4" bestFit="1" customWidth="1"/>
    <col min="4604" max="4604" width="2.6640625" style="4" bestFit="1" customWidth="1"/>
    <col min="4605" max="4605" width="5.83203125" style="4" customWidth="1"/>
    <col min="4606" max="4606" width="11.5" style="4" bestFit="1" customWidth="1"/>
    <col min="4607" max="4608" width="11.5" style="4" customWidth="1"/>
    <col min="4609" max="4609" width="7.1640625" style="4" bestFit="1" customWidth="1"/>
    <col min="4610" max="4610" width="3.6640625" style="4" bestFit="1" customWidth="1"/>
    <col min="4611" max="4619" width="6.1640625" style="4" customWidth="1"/>
    <col min="4620" max="4620" width="8.1640625" style="4" customWidth="1"/>
    <col min="4621" max="4621" width="2.83203125" style="4" bestFit="1" customWidth="1"/>
    <col min="4622" max="4622" width="3.83203125" style="4" bestFit="1" customWidth="1"/>
    <col min="4623" max="4623" width="5.33203125" style="4" bestFit="1" customWidth="1"/>
    <col min="4624" max="4857" width="8.83203125" style="4"/>
    <col min="4858" max="4858" width="2.83203125" style="4" bestFit="1" customWidth="1"/>
    <col min="4859" max="4859" width="7.5" style="4" bestFit="1" customWidth="1"/>
    <col min="4860" max="4860" width="2.6640625" style="4" bestFit="1" customWidth="1"/>
    <col min="4861" max="4861" width="5.83203125" style="4" customWidth="1"/>
    <col min="4862" max="4862" width="11.5" style="4" bestFit="1" customWidth="1"/>
    <col min="4863" max="4864" width="11.5" style="4" customWidth="1"/>
    <col min="4865" max="4865" width="7.1640625" style="4" bestFit="1" customWidth="1"/>
    <col min="4866" max="4866" width="3.6640625" style="4" bestFit="1" customWidth="1"/>
    <col min="4867" max="4875" width="6.1640625" style="4" customWidth="1"/>
    <col min="4876" max="4876" width="8.1640625" style="4" customWidth="1"/>
    <col min="4877" max="4877" width="2.83203125" style="4" bestFit="1" customWidth="1"/>
    <col min="4878" max="4878" width="3.83203125" style="4" bestFit="1" customWidth="1"/>
    <col min="4879" max="4879" width="5.33203125" style="4" bestFit="1" customWidth="1"/>
    <col min="4880" max="5113" width="8.83203125" style="4"/>
    <col min="5114" max="5114" width="2.83203125" style="4" bestFit="1" customWidth="1"/>
    <col min="5115" max="5115" width="7.5" style="4" bestFit="1" customWidth="1"/>
    <col min="5116" max="5116" width="2.6640625" style="4" bestFit="1" customWidth="1"/>
    <col min="5117" max="5117" width="5.83203125" style="4" customWidth="1"/>
    <col min="5118" max="5118" width="11.5" style="4" bestFit="1" customWidth="1"/>
    <col min="5119" max="5120" width="11.5" style="4" customWidth="1"/>
    <col min="5121" max="5121" width="7.1640625" style="4" bestFit="1" customWidth="1"/>
    <col min="5122" max="5122" width="3.6640625" style="4" bestFit="1" customWidth="1"/>
    <col min="5123" max="5131" width="6.1640625" style="4" customWidth="1"/>
    <col min="5132" max="5132" width="8.1640625" style="4" customWidth="1"/>
    <col min="5133" max="5133" width="2.83203125" style="4" bestFit="1" customWidth="1"/>
    <col min="5134" max="5134" width="3.83203125" style="4" bestFit="1" customWidth="1"/>
    <col min="5135" max="5135" width="5.33203125" style="4" bestFit="1" customWidth="1"/>
    <col min="5136" max="5369" width="8.83203125" style="4"/>
    <col min="5370" max="5370" width="2.83203125" style="4" bestFit="1" customWidth="1"/>
    <col min="5371" max="5371" width="7.5" style="4" bestFit="1" customWidth="1"/>
    <col min="5372" max="5372" width="2.6640625" style="4" bestFit="1" customWidth="1"/>
    <col min="5373" max="5373" width="5.83203125" style="4" customWidth="1"/>
    <col min="5374" max="5374" width="11.5" style="4" bestFit="1" customWidth="1"/>
    <col min="5375" max="5376" width="11.5" style="4" customWidth="1"/>
    <col min="5377" max="5377" width="7.1640625" style="4" bestFit="1" customWidth="1"/>
    <col min="5378" max="5378" width="3.6640625" style="4" bestFit="1" customWidth="1"/>
    <col min="5379" max="5387" width="6.1640625" style="4" customWidth="1"/>
    <col min="5388" max="5388" width="8.1640625" style="4" customWidth="1"/>
    <col min="5389" max="5389" width="2.83203125" style="4" bestFit="1" customWidth="1"/>
    <col min="5390" max="5390" width="3.83203125" style="4" bestFit="1" customWidth="1"/>
    <col min="5391" max="5391" width="5.33203125" style="4" bestFit="1" customWidth="1"/>
    <col min="5392" max="5625" width="8.83203125" style="4"/>
    <col min="5626" max="5626" width="2.83203125" style="4" bestFit="1" customWidth="1"/>
    <col min="5627" max="5627" width="7.5" style="4" bestFit="1" customWidth="1"/>
    <col min="5628" max="5628" width="2.6640625" style="4" bestFit="1" customWidth="1"/>
    <col min="5629" max="5629" width="5.83203125" style="4" customWidth="1"/>
    <col min="5630" max="5630" width="11.5" style="4" bestFit="1" customWidth="1"/>
    <col min="5631" max="5632" width="11.5" style="4" customWidth="1"/>
    <col min="5633" max="5633" width="7.1640625" style="4" bestFit="1" customWidth="1"/>
    <col min="5634" max="5634" width="3.6640625" style="4" bestFit="1" customWidth="1"/>
    <col min="5635" max="5643" width="6.1640625" style="4" customWidth="1"/>
    <col min="5644" max="5644" width="8.1640625" style="4" customWidth="1"/>
    <col min="5645" max="5645" width="2.83203125" style="4" bestFit="1" customWidth="1"/>
    <col min="5646" max="5646" width="3.83203125" style="4" bestFit="1" customWidth="1"/>
    <col min="5647" max="5647" width="5.33203125" style="4" bestFit="1" customWidth="1"/>
    <col min="5648" max="5881" width="8.83203125" style="4"/>
    <col min="5882" max="5882" width="2.83203125" style="4" bestFit="1" customWidth="1"/>
    <col min="5883" max="5883" width="7.5" style="4" bestFit="1" customWidth="1"/>
    <col min="5884" max="5884" width="2.6640625" style="4" bestFit="1" customWidth="1"/>
    <col min="5885" max="5885" width="5.83203125" style="4" customWidth="1"/>
    <col min="5886" max="5886" width="11.5" style="4" bestFit="1" customWidth="1"/>
    <col min="5887" max="5888" width="11.5" style="4" customWidth="1"/>
    <col min="5889" max="5889" width="7.1640625" style="4" bestFit="1" customWidth="1"/>
    <col min="5890" max="5890" width="3.6640625" style="4" bestFit="1" customWidth="1"/>
    <col min="5891" max="5899" width="6.1640625" style="4" customWidth="1"/>
    <col min="5900" max="5900" width="8.1640625" style="4" customWidth="1"/>
    <col min="5901" max="5901" width="2.83203125" style="4" bestFit="1" customWidth="1"/>
    <col min="5902" max="5902" width="3.83203125" style="4" bestFit="1" customWidth="1"/>
    <col min="5903" max="5903" width="5.33203125" style="4" bestFit="1" customWidth="1"/>
    <col min="5904" max="6137" width="8.83203125" style="4"/>
    <col min="6138" max="6138" width="2.83203125" style="4" bestFit="1" customWidth="1"/>
    <col min="6139" max="6139" width="7.5" style="4" bestFit="1" customWidth="1"/>
    <col min="6140" max="6140" width="2.6640625" style="4" bestFit="1" customWidth="1"/>
    <col min="6141" max="6141" width="5.83203125" style="4" customWidth="1"/>
    <col min="6142" max="6142" width="11.5" style="4" bestFit="1" customWidth="1"/>
    <col min="6143" max="6144" width="11.5" style="4" customWidth="1"/>
    <col min="6145" max="6145" width="7.1640625" style="4" bestFit="1" customWidth="1"/>
    <col min="6146" max="6146" width="3.6640625" style="4" bestFit="1" customWidth="1"/>
    <col min="6147" max="6155" width="6.1640625" style="4" customWidth="1"/>
    <col min="6156" max="6156" width="8.1640625" style="4" customWidth="1"/>
    <col min="6157" max="6157" width="2.83203125" style="4" bestFit="1" customWidth="1"/>
    <col min="6158" max="6158" width="3.83203125" style="4" bestFit="1" customWidth="1"/>
    <col min="6159" max="6159" width="5.33203125" style="4" bestFit="1" customWidth="1"/>
    <col min="6160" max="6393" width="8.83203125" style="4"/>
    <col min="6394" max="6394" width="2.83203125" style="4" bestFit="1" customWidth="1"/>
    <col min="6395" max="6395" width="7.5" style="4" bestFit="1" customWidth="1"/>
    <col min="6396" max="6396" width="2.6640625" style="4" bestFit="1" customWidth="1"/>
    <col min="6397" max="6397" width="5.83203125" style="4" customWidth="1"/>
    <col min="6398" max="6398" width="11.5" style="4" bestFit="1" customWidth="1"/>
    <col min="6399" max="6400" width="11.5" style="4" customWidth="1"/>
    <col min="6401" max="6401" width="7.1640625" style="4" bestFit="1" customWidth="1"/>
    <col min="6402" max="6402" width="3.6640625" style="4" bestFit="1" customWidth="1"/>
    <col min="6403" max="6411" width="6.1640625" style="4" customWidth="1"/>
    <col min="6412" max="6412" width="8.1640625" style="4" customWidth="1"/>
    <col min="6413" max="6413" width="2.83203125" style="4" bestFit="1" customWidth="1"/>
    <col min="6414" max="6414" width="3.83203125" style="4" bestFit="1" customWidth="1"/>
    <col min="6415" max="6415" width="5.33203125" style="4" bestFit="1" customWidth="1"/>
    <col min="6416" max="6649" width="8.83203125" style="4"/>
    <col min="6650" max="6650" width="2.83203125" style="4" bestFit="1" customWidth="1"/>
    <col min="6651" max="6651" width="7.5" style="4" bestFit="1" customWidth="1"/>
    <col min="6652" max="6652" width="2.6640625" style="4" bestFit="1" customWidth="1"/>
    <col min="6653" max="6653" width="5.83203125" style="4" customWidth="1"/>
    <col min="6654" max="6654" width="11.5" style="4" bestFit="1" customWidth="1"/>
    <col min="6655" max="6656" width="11.5" style="4" customWidth="1"/>
    <col min="6657" max="6657" width="7.1640625" style="4" bestFit="1" customWidth="1"/>
    <col min="6658" max="6658" width="3.6640625" style="4" bestFit="1" customWidth="1"/>
    <col min="6659" max="6667" width="6.1640625" style="4" customWidth="1"/>
    <col min="6668" max="6668" width="8.1640625" style="4" customWidth="1"/>
    <col min="6669" max="6669" width="2.83203125" style="4" bestFit="1" customWidth="1"/>
    <col min="6670" max="6670" width="3.83203125" style="4" bestFit="1" customWidth="1"/>
    <col min="6671" max="6671" width="5.33203125" style="4" bestFit="1" customWidth="1"/>
    <col min="6672" max="6905" width="8.83203125" style="4"/>
    <col min="6906" max="6906" width="2.83203125" style="4" bestFit="1" customWidth="1"/>
    <col min="6907" max="6907" width="7.5" style="4" bestFit="1" customWidth="1"/>
    <col min="6908" max="6908" width="2.6640625" style="4" bestFit="1" customWidth="1"/>
    <col min="6909" max="6909" width="5.83203125" style="4" customWidth="1"/>
    <col min="6910" max="6910" width="11.5" style="4" bestFit="1" customWidth="1"/>
    <col min="6911" max="6912" width="11.5" style="4" customWidth="1"/>
    <col min="6913" max="6913" width="7.1640625" style="4" bestFit="1" customWidth="1"/>
    <col min="6914" max="6914" width="3.6640625" style="4" bestFit="1" customWidth="1"/>
    <col min="6915" max="6923" width="6.1640625" style="4" customWidth="1"/>
    <col min="6924" max="6924" width="8.1640625" style="4" customWidth="1"/>
    <col min="6925" max="6925" width="2.83203125" style="4" bestFit="1" customWidth="1"/>
    <col min="6926" max="6926" width="3.83203125" style="4" bestFit="1" customWidth="1"/>
    <col min="6927" max="6927" width="5.33203125" style="4" bestFit="1" customWidth="1"/>
    <col min="6928" max="7161" width="8.83203125" style="4"/>
    <col min="7162" max="7162" width="2.83203125" style="4" bestFit="1" customWidth="1"/>
    <col min="7163" max="7163" width="7.5" style="4" bestFit="1" customWidth="1"/>
    <col min="7164" max="7164" width="2.6640625" style="4" bestFit="1" customWidth="1"/>
    <col min="7165" max="7165" width="5.83203125" style="4" customWidth="1"/>
    <col min="7166" max="7166" width="11.5" style="4" bestFit="1" customWidth="1"/>
    <col min="7167" max="7168" width="11.5" style="4" customWidth="1"/>
    <col min="7169" max="7169" width="7.1640625" style="4" bestFit="1" customWidth="1"/>
    <col min="7170" max="7170" width="3.6640625" style="4" bestFit="1" customWidth="1"/>
    <col min="7171" max="7179" width="6.1640625" style="4" customWidth="1"/>
    <col min="7180" max="7180" width="8.1640625" style="4" customWidth="1"/>
    <col min="7181" max="7181" width="2.83203125" style="4" bestFit="1" customWidth="1"/>
    <col min="7182" max="7182" width="3.83203125" style="4" bestFit="1" customWidth="1"/>
    <col min="7183" max="7183" width="5.33203125" style="4" bestFit="1" customWidth="1"/>
    <col min="7184" max="7417" width="8.83203125" style="4"/>
    <col min="7418" max="7418" width="2.83203125" style="4" bestFit="1" customWidth="1"/>
    <col min="7419" max="7419" width="7.5" style="4" bestFit="1" customWidth="1"/>
    <col min="7420" max="7420" width="2.6640625" style="4" bestFit="1" customWidth="1"/>
    <col min="7421" max="7421" width="5.83203125" style="4" customWidth="1"/>
    <col min="7422" max="7422" width="11.5" style="4" bestFit="1" customWidth="1"/>
    <col min="7423" max="7424" width="11.5" style="4" customWidth="1"/>
    <col min="7425" max="7425" width="7.1640625" style="4" bestFit="1" customWidth="1"/>
    <col min="7426" max="7426" width="3.6640625" style="4" bestFit="1" customWidth="1"/>
    <col min="7427" max="7435" width="6.1640625" style="4" customWidth="1"/>
    <col min="7436" max="7436" width="8.1640625" style="4" customWidth="1"/>
    <col min="7437" max="7437" width="2.83203125" style="4" bestFit="1" customWidth="1"/>
    <col min="7438" max="7438" width="3.83203125" style="4" bestFit="1" customWidth="1"/>
    <col min="7439" max="7439" width="5.33203125" style="4" bestFit="1" customWidth="1"/>
    <col min="7440" max="7673" width="8.83203125" style="4"/>
    <col min="7674" max="7674" width="2.83203125" style="4" bestFit="1" customWidth="1"/>
    <col min="7675" max="7675" width="7.5" style="4" bestFit="1" customWidth="1"/>
    <col min="7676" max="7676" width="2.6640625" style="4" bestFit="1" customWidth="1"/>
    <col min="7677" max="7677" width="5.83203125" style="4" customWidth="1"/>
    <col min="7678" max="7678" width="11.5" style="4" bestFit="1" customWidth="1"/>
    <col min="7679" max="7680" width="11.5" style="4" customWidth="1"/>
    <col min="7681" max="7681" width="7.1640625" style="4" bestFit="1" customWidth="1"/>
    <col min="7682" max="7682" width="3.6640625" style="4" bestFit="1" customWidth="1"/>
    <col min="7683" max="7691" width="6.1640625" style="4" customWidth="1"/>
    <col min="7692" max="7692" width="8.1640625" style="4" customWidth="1"/>
    <col min="7693" max="7693" width="2.83203125" style="4" bestFit="1" customWidth="1"/>
    <col min="7694" max="7694" width="3.83203125" style="4" bestFit="1" customWidth="1"/>
    <col min="7695" max="7695" width="5.33203125" style="4" bestFit="1" customWidth="1"/>
    <col min="7696" max="7929" width="8.83203125" style="4"/>
    <col min="7930" max="7930" width="2.83203125" style="4" bestFit="1" customWidth="1"/>
    <col min="7931" max="7931" width="7.5" style="4" bestFit="1" customWidth="1"/>
    <col min="7932" max="7932" width="2.6640625" style="4" bestFit="1" customWidth="1"/>
    <col min="7933" max="7933" width="5.83203125" style="4" customWidth="1"/>
    <col min="7934" max="7934" width="11.5" style="4" bestFit="1" customWidth="1"/>
    <col min="7935" max="7936" width="11.5" style="4" customWidth="1"/>
    <col min="7937" max="7937" width="7.1640625" style="4" bestFit="1" customWidth="1"/>
    <col min="7938" max="7938" width="3.6640625" style="4" bestFit="1" customWidth="1"/>
    <col min="7939" max="7947" width="6.1640625" style="4" customWidth="1"/>
    <col min="7948" max="7948" width="8.1640625" style="4" customWidth="1"/>
    <col min="7949" max="7949" width="2.83203125" style="4" bestFit="1" customWidth="1"/>
    <col min="7950" max="7950" width="3.83203125" style="4" bestFit="1" customWidth="1"/>
    <col min="7951" max="7951" width="5.33203125" style="4" bestFit="1" customWidth="1"/>
    <col min="7952" max="8185" width="8.83203125" style="4"/>
    <col min="8186" max="8186" width="2.83203125" style="4" bestFit="1" customWidth="1"/>
    <col min="8187" max="8187" width="7.5" style="4" bestFit="1" customWidth="1"/>
    <col min="8188" max="8188" width="2.6640625" style="4" bestFit="1" customWidth="1"/>
    <col min="8189" max="8189" width="5.83203125" style="4" customWidth="1"/>
    <col min="8190" max="8190" width="11.5" style="4" bestFit="1" customWidth="1"/>
    <col min="8191" max="8192" width="11.5" style="4" customWidth="1"/>
    <col min="8193" max="8193" width="7.1640625" style="4" bestFit="1" customWidth="1"/>
    <col min="8194" max="8194" width="3.6640625" style="4" bestFit="1" customWidth="1"/>
    <col min="8195" max="8203" width="6.1640625" style="4" customWidth="1"/>
    <col min="8204" max="8204" width="8.1640625" style="4" customWidth="1"/>
    <col min="8205" max="8205" width="2.83203125" style="4" bestFit="1" customWidth="1"/>
    <col min="8206" max="8206" width="3.83203125" style="4" bestFit="1" customWidth="1"/>
    <col min="8207" max="8207" width="5.33203125" style="4" bestFit="1" customWidth="1"/>
    <col min="8208" max="8441" width="8.83203125" style="4"/>
    <col min="8442" max="8442" width="2.83203125" style="4" bestFit="1" customWidth="1"/>
    <col min="8443" max="8443" width="7.5" style="4" bestFit="1" customWidth="1"/>
    <col min="8444" max="8444" width="2.6640625" style="4" bestFit="1" customWidth="1"/>
    <col min="8445" max="8445" width="5.83203125" style="4" customWidth="1"/>
    <col min="8446" max="8446" width="11.5" style="4" bestFit="1" customWidth="1"/>
    <col min="8447" max="8448" width="11.5" style="4" customWidth="1"/>
    <col min="8449" max="8449" width="7.1640625" style="4" bestFit="1" customWidth="1"/>
    <col min="8450" max="8450" width="3.6640625" style="4" bestFit="1" customWidth="1"/>
    <col min="8451" max="8459" width="6.1640625" style="4" customWidth="1"/>
    <col min="8460" max="8460" width="8.1640625" style="4" customWidth="1"/>
    <col min="8461" max="8461" width="2.83203125" style="4" bestFit="1" customWidth="1"/>
    <col min="8462" max="8462" width="3.83203125" style="4" bestFit="1" customWidth="1"/>
    <col min="8463" max="8463" width="5.33203125" style="4" bestFit="1" customWidth="1"/>
    <col min="8464" max="8697" width="8.83203125" style="4"/>
    <col min="8698" max="8698" width="2.83203125" style="4" bestFit="1" customWidth="1"/>
    <col min="8699" max="8699" width="7.5" style="4" bestFit="1" customWidth="1"/>
    <col min="8700" max="8700" width="2.6640625" style="4" bestFit="1" customWidth="1"/>
    <col min="8701" max="8701" width="5.83203125" style="4" customWidth="1"/>
    <col min="8702" max="8702" width="11.5" style="4" bestFit="1" customWidth="1"/>
    <col min="8703" max="8704" width="11.5" style="4" customWidth="1"/>
    <col min="8705" max="8705" width="7.1640625" style="4" bestFit="1" customWidth="1"/>
    <col min="8706" max="8706" width="3.6640625" style="4" bestFit="1" customWidth="1"/>
    <col min="8707" max="8715" width="6.1640625" style="4" customWidth="1"/>
    <col min="8716" max="8716" width="8.1640625" style="4" customWidth="1"/>
    <col min="8717" max="8717" width="2.83203125" style="4" bestFit="1" customWidth="1"/>
    <col min="8718" max="8718" width="3.83203125" style="4" bestFit="1" customWidth="1"/>
    <col min="8719" max="8719" width="5.33203125" style="4" bestFit="1" customWidth="1"/>
    <col min="8720" max="8953" width="8.83203125" style="4"/>
    <col min="8954" max="8954" width="2.83203125" style="4" bestFit="1" customWidth="1"/>
    <col min="8955" max="8955" width="7.5" style="4" bestFit="1" customWidth="1"/>
    <col min="8956" max="8956" width="2.6640625" style="4" bestFit="1" customWidth="1"/>
    <col min="8957" max="8957" width="5.83203125" style="4" customWidth="1"/>
    <col min="8958" max="8958" width="11.5" style="4" bestFit="1" customWidth="1"/>
    <col min="8959" max="8960" width="11.5" style="4" customWidth="1"/>
    <col min="8961" max="8961" width="7.1640625" style="4" bestFit="1" customWidth="1"/>
    <col min="8962" max="8962" width="3.6640625" style="4" bestFit="1" customWidth="1"/>
    <col min="8963" max="8971" width="6.1640625" style="4" customWidth="1"/>
    <col min="8972" max="8972" width="8.1640625" style="4" customWidth="1"/>
    <col min="8973" max="8973" width="2.83203125" style="4" bestFit="1" customWidth="1"/>
    <col min="8974" max="8974" width="3.83203125" style="4" bestFit="1" customWidth="1"/>
    <col min="8975" max="8975" width="5.33203125" style="4" bestFit="1" customWidth="1"/>
    <col min="8976" max="9209" width="8.83203125" style="4"/>
    <col min="9210" max="9210" width="2.83203125" style="4" bestFit="1" customWidth="1"/>
    <col min="9211" max="9211" width="7.5" style="4" bestFit="1" customWidth="1"/>
    <col min="9212" max="9212" width="2.6640625" style="4" bestFit="1" customWidth="1"/>
    <col min="9213" max="9213" width="5.83203125" style="4" customWidth="1"/>
    <col min="9214" max="9214" width="11.5" style="4" bestFit="1" customWidth="1"/>
    <col min="9215" max="9216" width="11.5" style="4" customWidth="1"/>
    <col min="9217" max="9217" width="7.1640625" style="4" bestFit="1" customWidth="1"/>
    <col min="9218" max="9218" width="3.6640625" style="4" bestFit="1" customWidth="1"/>
    <col min="9219" max="9227" width="6.1640625" style="4" customWidth="1"/>
    <col min="9228" max="9228" width="8.1640625" style="4" customWidth="1"/>
    <col min="9229" max="9229" width="2.83203125" style="4" bestFit="1" customWidth="1"/>
    <col min="9230" max="9230" width="3.83203125" style="4" bestFit="1" customWidth="1"/>
    <col min="9231" max="9231" width="5.33203125" style="4" bestFit="1" customWidth="1"/>
    <col min="9232" max="9465" width="8.83203125" style="4"/>
    <col min="9466" max="9466" width="2.83203125" style="4" bestFit="1" customWidth="1"/>
    <col min="9467" max="9467" width="7.5" style="4" bestFit="1" customWidth="1"/>
    <col min="9468" max="9468" width="2.6640625" style="4" bestFit="1" customWidth="1"/>
    <col min="9469" max="9469" width="5.83203125" style="4" customWidth="1"/>
    <col min="9470" max="9470" width="11.5" style="4" bestFit="1" customWidth="1"/>
    <col min="9471" max="9472" width="11.5" style="4" customWidth="1"/>
    <col min="9473" max="9473" width="7.1640625" style="4" bestFit="1" customWidth="1"/>
    <col min="9474" max="9474" width="3.6640625" style="4" bestFit="1" customWidth="1"/>
    <col min="9475" max="9483" width="6.1640625" style="4" customWidth="1"/>
    <col min="9484" max="9484" width="8.1640625" style="4" customWidth="1"/>
    <col min="9485" max="9485" width="2.83203125" style="4" bestFit="1" customWidth="1"/>
    <col min="9486" max="9486" width="3.83203125" style="4" bestFit="1" customWidth="1"/>
    <col min="9487" max="9487" width="5.33203125" style="4" bestFit="1" customWidth="1"/>
    <col min="9488" max="9721" width="8.83203125" style="4"/>
    <col min="9722" max="9722" width="2.83203125" style="4" bestFit="1" customWidth="1"/>
    <col min="9723" max="9723" width="7.5" style="4" bestFit="1" customWidth="1"/>
    <col min="9724" max="9724" width="2.6640625" style="4" bestFit="1" customWidth="1"/>
    <col min="9725" max="9725" width="5.83203125" style="4" customWidth="1"/>
    <col min="9726" max="9726" width="11.5" style="4" bestFit="1" customWidth="1"/>
    <col min="9727" max="9728" width="11.5" style="4" customWidth="1"/>
    <col min="9729" max="9729" width="7.1640625" style="4" bestFit="1" customWidth="1"/>
    <col min="9730" max="9730" width="3.6640625" style="4" bestFit="1" customWidth="1"/>
    <col min="9731" max="9739" width="6.1640625" style="4" customWidth="1"/>
    <col min="9740" max="9740" width="8.1640625" style="4" customWidth="1"/>
    <col min="9741" max="9741" width="2.83203125" style="4" bestFit="1" customWidth="1"/>
    <col min="9742" max="9742" width="3.83203125" style="4" bestFit="1" customWidth="1"/>
    <col min="9743" max="9743" width="5.33203125" style="4" bestFit="1" customWidth="1"/>
    <col min="9744" max="9977" width="8.83203125" style="4"/>
    <col min="9978" max="9978" width="2.83203125" style="4" bestFit="1" customWidth="1"/>
    <col min="9979" max="9979" width="7.5" style="4" bestFit="1" customWidth="1"/>
    <col min="9980" max="9980" width="2.6640625" style="4" bestFit="1" customWidth="1"/>
    <col min="9981" max="9981" width="5.83203125" style="4" customWidth="1"/>
    <col min="9982" max="9982" width="11.5" style="4" bestFit="1" customWidth="1"/>
    <col min="9983" max="9984" width="11.5" style="4" customWidth="1"/>
    <col min="9985" max="9985" width="7.1640625" style="4" bestFit="1" customWidth="1"/>
    <col min="9986" max="9986" width="3.6640625" style="4" bestFit="1" customWidth="1"/>
    <col min="9987" max="9995" width="6.1640625" style="4" customWidth="1"/>
    <col min="9996" max="9996" width="8.1640625" style="4" customWidth="1"/>
    <col min="9997" max="9997" width="2.83203125" style="4" bestFit="1" customWidth="1"/>
    <col min="9998" max="9998" width="3.83203125" style="4" bestFit="1" customWidth="1"/>
    <col min="9999" max="9999" width="5.33203125" style="4" bestFit="1" customWidth="1"/>
    <col min="10000" max="10233" width="8.83203125" style="4"/>
    <col min="10234" max="10234" width="2.83203125" style="4" bestFit="1" customWidth="1"/>
    <col min="10235" max="10235" width="7.5" style="4" bestFit="1" customWidth="1"/>
    <col min="10236" max="10236" width="2.6640625" style="4" bestFit="1" customWidth="1"/>
    <col min="10237" max="10237" width="5.83203125" style="4" customWidth="1"/>
    <col min="10238" max="10238" width="11.5" style="4" bestFit="1" customWidth="1"/>
    <col min="10239" max="10240" width="11.5" style="4" customWidth="1"/>
    <col min="10241" max="10241" width="7.1640625" style="4" bestFit="1" customWidth="1"/>
    <col min="10242" max="10242" width="3.6640625" style="4" bestFit="1" customWidth="1"/>
    <col min="10243" max="10251" width="6.1640625" style="4" customWidth="1"/>
    <col min="10252" max="10252" width="8.1640625" style="4" customWidth="1"/>
    <col min="10253" max="10253" width="2.83203125" style="4" bestFit="1" customWidth="1"/>
    <col min="10254" max="10254" width="3.83203125" style="4" bestFit="1" customWidth="1"/>
    <col min="10255" max="10255" width="5.33203125" style="4" bestFit="1" customWidth="1"/>
    <col min="10256" max="10489" width="8.83203125" style="4"/>
    <col min="10490" max="10490" width="2.83203125" style="4" bestFit="1" customWidth="1"/>
    <col min="10491" max="10491" width="7.5" style="4" bestFit="1" customWidth="1"/>
    <col min="10492" max="10492" width="2.6640625" style="4" bestFit="1" customWidth="1"/>
    <col min="10493" max="10493" width="5.83203125" style="4" customWidth="1"/>
    <col min="10494" max="10494" width="11.5" style="4" bestFit="1" customWidth="1"/>
    <col min="10495" max="10496" width="11.5" style="4" customWidth="1"/>
    <col min="10497" max="10497" width="7.1640625" style="4" bestFit="1" customWidth="1"/>
    <col min="10498" max="10498" width="3.6640625" style="4" bestFit="1" customWidth="1"/>
    <col min="10499" max="10507" width="6.1640625" style="4" customWidth="1"/>
    <col min="10508" max="10508" width="8.1640625" style="4" customWidth="1"/>
    <col min="10509" max="10509" width="2.83203125" style="4" bestFit="1" customWidth="1"/>
    <col min="10510" max="10510" width="3.83203125" style="4" bestFit="1" customWidth="1"/>
    <col min="10511" max="10511" width="5.33203125" style="4" bestFit="1" customWidth="1"/>
    <col min="10512" max="10745" width="8.83203125" style="4"/>
    <col min="10746" max="10746" width="2.83203125" style="4" bestFit="1" customWidth="1"/>
    <col min="10747" max="10747" width="7.5" style="4" bestFit="1" customWidth="1"/>
    <col min="10748" max="10748" width="2.6640625" style="4" bestFit="1" customWidth="1"/>
    <col min="10749" max="10749" width="5.83203125" style="4" customWidth="1"/>
    <col min="10750" max="10750" width="11.5" style="4" bestFit="1" customWidth="1"/>
    <col min="10751" max="10752" width="11.5" style="4" customWidth="1"/>
    <col min="10753" max="10753" width="7.1640625" style="4" bestFit="1" customWidth="1"/>
    <col min="10754" max="10754" width="3.6640625" style="4" bestFit="1" customWidth="1"/>
    <col min="10755" max="10763" width="6.1640625" style="4" customWidth="1"/>
    <col min="10764" max="10764" width="8.1640625" style="4" customWidth="1"/>
    <col min="10765" max="10765" width="2.83203125" style="4" bestFit="1" customWidth="1"/>
    <col min="10766" max="10766" width="3.83203125" style="4" bestFit="1" customWidth="1"/>
    <col min="10767" max="10767" width="5.33203125" style="4" bestFit="1" customWidth="1"/>
    <col min="10768" max="11001" width="8.83203125" style="4"/>
    <col min="11002" max="11002" width="2.83203125" style="4" bestFit="1" customWidth="1"/>
    <col min="11003" max="11003" width="7.5" style="4" bestFit="1" customWidth="1"/>
    <col min="11004" max="11004" width="2.6640625" style="4" bestFit="1" customWidth="1"/>
    <col min="11005" max="11005" width="5.83203125" style="4" customWidth="1"/>
    <col min="11006" max="11006" width="11.5" style="4" bestFit="1" customWidth="1"/>
    <col min="11007" max="11008" width="11.5" style="4" customWidth="1"/>
    <col min="11009" max="11009" width="7.1640625" style="4" bestFit="1" customWidth="1"/>
    <col min="11010" max="11010" width="3.6640625" style="4" bestFit="1" customWidth="1"/>
    <col min="11011" max="11019" width="6.1640625" style="4" customWidth="1"/>
    <col min="11020" max="11020" width="8.1640625" style="4" customWidth="1"/>
    <col min="11021" max="11021" width="2.83203125" style="4" bestFit="1" customWidth="1"/>
    <col min="11022" max="11022" width="3.83203125" style="4" bestFit="1" customWidth="1"/>
    <col min="11023" max="11023" width="5.33203125" style="4" bestFit="1" customWidth="1"/>
    <col min="11024" max="11257" width="8.83203125" style="4"/>
    <col min="11258" max="11258" width="2.83203125" style="4" bestFit="1" customWidth="1"/>
    <col min="11259" max="11259" width="7.5" style="4" bestFit="1" customWidth="1"/>
    <col min="11260" max="11260" width="2.6640625" style="4" bestFit="1" customWidth="1"/>
    <col min="11261" max="11261" width="5.83203125" style="4" customWidth="1"/>
    <col min="11262" max="11262" width="11.5" style="4" bestFit="1" customWidth="1"/>
    <col min="11263" max="11264" width="11.5" style="4" customWidth="1"/>
    <col min="11265" max="11265" width="7.1640625" style="4" bestFit="1" customWidth="1"/>
    <col min="11266" max="11266" width="3.6640625" style="4" bestFit="1" customWidth="1"/>
    <col min="11267" max="11275" width="6.1640625" style="4" customWidth="1"/>
    <col min="11276" max="11276" width="8.1640625" style="4" customWidth="1"/>
    <col min="11277" max="11277" width="2.83203125" style="4" bestFit="1" customWidth="1"/>
    <col min="11278" max="11278" width="3.83203125" style="4" bestFit="1" customWidth="1"/>
    <col min="11279" max="11279" width="5.33203125" style="4" bestFit="1" customWidth="1"/>
    <col min="11280" max="11513" width="8.83203125" style="4"/>
    <col min="11514" max="11514" width="2.83203125" style="4" bestFit="1" customWidth="1"/>
    <col min="11515" max="11515" width="7.5" style="4" bestFit="1" customWidth="1"/>
    <col min="11516" max="11516" width="2.6640625" style="4" bestFit="1" customWidth="1"/>
    <col min="11517" max="11517" width="5.83203125" style="4" customWidth="1"/>
    <col min="11518" max="11518" width="11.5" style="4" bestFit="1" customWidth="1"/>
    <col min="11519" max="11520" width="11.5" style="4" customWidth="1"/>
    <col min="11521" max="11521" width="7.1640625" style="4" bestFit="1" customWidth="1"/>
    <col min="11522" max="11522" width="3.6640625" style="4" bestFit="1" customWidth="1"/>
    <col min="11523" max="11531" width="6.1640625" style="4" customWidth="1"/>
    <col min="11532" max="11532" width="8.1640625" style="4" customWidth="1"/>
    <col min="11533" max="11533" width="2.83203125" style="4" bestFit="1" customWidth="1"/>
    <col min="11534" max="11534" width="3.83203125" style="4" bestFit="1" customWidth="1"/>
    <col min="11535" max="11535" width="5.33203125" style="4" bestFit="1" customWidth="1"/>
    <col min="11536" max="11769" width="8.83203125" style="4"/>
    <col min="11770" max="11770" width="2.83203125" style="4" bestFit="1" customWidth="1"/>
    <col min="11771" max="11771" width="7.5" style="4" bestFit="1" customWidth="1"/>
    <col min="11772" max="11772" width="2.6640625" style="4" bestFit="1" customWidth="1"/>
    <col min="11773" max="11773" width="5.83203125" style="4" customWidth="1"/>
    <col min="11774" max="11774" width="11.5" style="4" bestFit="1" customWidth="1"/>
    <col min="11775" max="11776" width="11.5" style="4" customWidth="1"/>
    <col min="11777" max="11777" width="7.1640625" style="4" bestFit="1" customWidth="1"/>
    <col min="11778" max="11778" width="3.6640625" style="4" bestFit="1" customWidth="1"/>
    <col min="11779" max="11787" width="6.1640625" style="4" customWidth="1"/>
    <col min="11788" max="11788" width="8.1640625" style="4" customWidth="1"/>
    <col min="11789" max="11789" width="2.83203125" style="4" bestFit="1" customWidth="1"/>
    <col min="11790" max="11790" width="3.83203125" style="4" bestFit="1" customWidth="1"/>
    <col min="11791" max="11791" width="5.33203125" style="4" bestFit="1" customWidth="1"/>
    <col min="11792" max="12025" width="8.83203125" style="4"/>
    <col min="12026" max="12026" width="2.83203125" style="4" bestFit="1" customWidth="1"/>
    <col min="12027" max="12027" width="7.5" style="4" bestFit="1" customWidth="1"/>
    <col min="12028" max="12028" width="2.6640625" style="4" bestFit="1" customWidth="1"/>
    <col min="12029" max="12029" width="5.83203125" style="4" customWidth="1"/>
    <col min="12030" max="12030" width="11.5" style="4" bestFit="1" customWidth="1"/>
    <col min="12031" max="12032" width="11.5" style="4" customWidth="1"/>
    <col min="12033" max="12033" width="7.1640625" style="4" bestFit="1" customWidth="1"/>
    <col min="12034" max="12034" width="3.6640625" style="4" bestFit="1" customWidth="1"/>
    <col min="12035" max="12043" width="6.1640625" style="4" customWidth="1"/>
    <col min="12044" max="12044" width="8.1640625" style="4" customWidth="1"/>
    <col min="12045" max="12045" width="2.83203125" style="4" bestFit="1" customWidth="1"/>
    <col min="12046" max="12046" width="3.83203125" style="4" bestFit="1" customWidth="1"/>
    <col min="12047" max="12047" width="5.33203125" style="4" bestFit="1" customWidth="1"/>
    <col min="12048" max="12281" width="8.83203125" style="4"/>
    <col min="12282" max="12282" width="2.83203125" style="4" bestFit="1" customWidth="1"/>
    <col min="12283" max="12283" width="7.5" style="4" bestFit="1" customWidth="1"/>
    <col min="12284" max="12284" width="2.6640625" style="4" bestFit="1" customWidth="1"/>
    <col min="12285" max="12285" width="5.83203125" style="4" customWidth="1"/>
    <col min="12286" max="12286" width="11.5" style="4" bestFit="1" customWidth="1"/>
    <col min="12287" max="12288" width="11.5" style="4" customWidth="1"/>
    <col min="12289" max="12289" width="7.1640625" style="4" bestFit="1" customWidth="1"/>
    <col min="12290" max="12290" width="3.6640625" style="4" bestFit="1" customWidth="1"/>
    <col min="12291" max="12299" width="6.1640625" style="4" customWidth="1"/>
    <col min="12300" max="12300" width="8.1640625" style="4" customWidth="1"/>
    <col min="12301" max="12301" width="2.83203125" style="4" bestFit="1" customWidth="1"/>
    <col min="12302" max="12302" width="3.83203125" style="4" bestFit="1" customWidth="1"/>
    <col min="12303" max="12303" width="5.33203125" style="4" bestFit="1" customWidth="1"/>
    <col min="12304" max="12537" width="8.83203125" style="4"/>
    <col min="12538" max="12538" width="2.83203125" style="4" bestFit="1" customWidth="1"/>
    <col min="12539" max="12539" width="7.5" style="4" bestFit="1" customWidth="1"/>
    <col min="12540" max="12540" width="2.6640625" style="4" bestFit="1" customWidth="1"/>
    <col min="12541" max="12541" width="5.83203125" style="4" customWidth="1"/>
    <col min="12542" max="12542" width="11.5" style="4" bestFit="1" customWidth="1"/>
    <col min="12543" max="12544" width="11.5" style="4" customWidth="1"/>
    <col min="12545" max="12545" width="7.1640625" style="4" bestFit="1" customWidth="1"/>
    <col min="12546" max="12546" width="3.6640625" style="4" bestFit="1" customWidth="1"/>
    <col min="12547" max="12555" width="6.1640625" style="4" customWidth="1"/>
    <col min="12556" max="12556" width="8.1640625" style="4" customWidth="1"/>
    <col min="12557" max="12557" width="2.83203125" style="4" bestFit="1" customWidth="1"/>
    <col min="12558" max="12558" width="3.83203125" style="4" bestFit="1" customWidth="1"/>
    <col min="12559" max="12559" width="5.33203125" style="4" bestFit="1" customWidth="1"/>
    <col min="12560" max="12793" width="8.83203125" style="4"/>
    <col min="12794" max="12794" width="2.83203125" style="4" bestFit="1" customWidth="1"/>
    <col min="12795" max="12795" width="7.5" style="4" bestFit="1" customWidth="1"/>
    <col min="12796" max="12796" width="2.6640625" style="4" bestFit="1" customWidth="1"/>
    <col min="12797" max="12797" width="5.83203125" style="4" customWidth="1"/>
    <col min="12798" max="12798" width="11.5" style="4" bestFit="1" customWidth="1"/>
    <col min="12799" max="12800" width="11.5" style="4" customWidth="1"/>
    <col min="12801" max="12801" width="7.1640625" style="4" bestFit="1" customWidth="1"/>
    <col min="12802" max="12802" width="3.6640625" style="4" bestFit="1" customWidth="1"/>
    <col min="12803" max="12811" width="6.1640625" style="4" customWidth="1"/>
    <col min="12812" max="12812" width="8.1640625" style="4" customWidth="1"/>
    <col min="12813" max="12813" width="2.83203125" style="4" bestFit="1" customWidth="1"/>
    <col min="12814" max="12814" width="3.83203125" style="4" bestFit="1" customWidth="1"/>
    <col min="12815" max="12815" width="5.33203125" style="4" bestFit="1" customWidth="1"/>
    <col min="12816" max="13049" width="8.83203125" style="4"/>
    <col min="13050" max="13050" width="2.83203125" style="4" bestFit="1" customWidth="1"/>
    <col min="13051" max="13051" width="7.5" style="4" bestFit="1" customWidth="1"/>
    <col min="13052" max="13052" width="2.6640625" style="4" bestFit="1" customWidth="1"/>
    <col min="13053" max="13053" width="5.83203125" style="4" customWidth="1"/>
    <col min="13054" max="13054" width="11.5" style="4" bestFit="1" customWidth="1"/>
    <col min="13055" max="13056" width="11.5" style="4" customWidth="1"/>
    <col min="13057" max="13057" width="7.1640625" style="4" bestFit="1" customWidth="1"/>
    <col min="13058" max="13058" width="3.6640625" style="4" bestFit="1" customWidth="1"/>
    <col min="13059" max="13067" width="6.1640625" style="4" customWidth="1"/>
    <col min="13068" max="13068" width="8.1640625" style="4" customWidth="1"/>
    <col min="13069" max="13069" width="2.83203125" style="4" bestFit="1" customWidth="1"/>
    <col min="13070" max="13070" width="3.83203125" style="4" bestFit="1" customWidth="1"/>
    <col min="13071" max="13071" width="5.33203125" style="4" bestFit="1" customWidth="1"/>
    <col min="13072" max="13305" width="8.83203125" style="4"/>
    <col min="13306" max="13306" width="2.83203125" style="4" bestFit="1" customWidth="1"/>
    <col min="13307" max="13307" width="7.5" style="4" bestFit="1" customWidth="1"/>
    <col min="13308" max="13308" width="2.6640625" style="4" bestFit="1" customWidth="1"/>
    <col min="13309" max="13309" width="5.83203125" style="4" customWidth="1"/>
    <col min="13310" max="13310" width="11.5" style="4" bestFit="1" customWidth="1"/>
    <col min="13311" max="13312" width="11.5" style="4" customWidth="1"/>
    <col min="13313" max="13313" width="7.1640625" style="4" bestFit="1" customWidth="1"/>
    <col min="13314" max="13314" width="3.6640625" style="4" bestFit="1" customWidth="1"/>
    <col min="13315" max="13323" width="6.1640625" style="4" customWidth="1"/>
    <col min="13324" max="13324" width="8.1640625" style="4" customWidth="1"/>
    <col min="13325" max="13325" width="2.83203125" style="4" bestFit="1" customWidth="1"/>
    <col min="13326" max="13326" width="3.83203125" style="4" bestFit="1" customWidth="1"/>
    <col min="13327" max="13327" width="5.33203125" style="4" bestFit="1" customWidth="1"/>
    <col min="13328" max="13561" width="8.83203125" style="4"/>
    <col min="13562" max="13562" width="2.83203125" style="4" bestFit="1" customWidth="1"/>
    <col min="13563" max="13563" width="7.5" style="4" bestFit="1" customWidth="1"/>
    <col min="13564" max="13564" width="2.6640625" style="4" bestFit="1" customWidth="1"/>
    <col min="13565" max="13565" width="5.83203125" style="4" customWidth="1"/>
    <col min="13566" max="13566" width="11.5" style="4" bestFit="1" customWidth="1"/>
    <col min="13567" max="13568" width="11.5" style="4" customWidth="1"/>
    <col min="13569" max="13569" width="7.1640625" style="4" bestFit="1" customWidth="1"/>
    <col min="13570" max="13570" width="3.6640625" style="4" bestFit="1" customWidth="1"/>
    <col min="13571" max="13579" width="6.1640625" style="4" customWidth="1"/>
    <col min="13580" max="13580" width="8.1640625" style="4" customWidth="1"/>
    <col min="13581" max="13581" width="2.83203125" style="4" bestFit="1" customWidth="1"/>
    <col min="13582" max="13582" width="3.83203125" style="4" bestFit="1" customWidth="1"/>
    <col min="13583" max="13583" width="5.33203125" style="4" bestFit="1" customWidth="1"/>
    <col min="13584" max="13817" width="8.83203125" style="4"/>
    <col min="13818" max="13818" width="2.83203125" style="4" bestFit="1" customWidth="1"/>
    <col min="13819" max="13819" width="7.5" style="4" bestFit="1" customWidth="1"/>
    <col min="13820" max="13820" width="2.6640625" style="4" bestFit="1" customWidth="1"/>
    <col min="13821" max="13821" width="5.83203125" style="4" customWidth="1"/>
    <col min="13822" max="13822" width="11.5" style="4" bestFit="1" customWidth="1"/>
    <col min="13823" max="13824" width="11.5" style="4" customWidth="1"/>
    <col min="13825" max="13825" width="7.1640625" style="4" bestFit="1" customWidth="1"/>
    <col min="13826" max="13826" width="3.6640625" style="4" bestFit="1" customWidth="1"/>
    <col min="13827" max="13835" width="6.1640625" style="4" customWidth="1"/>
    <col min="13836" max="13836" width="8.1640625" style="4" customWidth="1"/>
    <col min="13837" max="13837" width="2.83203125" style="4" bestFit="1" customWidth="1"/>
    <col min="13838" max="13838" width="3.83203125" style="4" bestFit="1" customWidth="1"/>
    <col min="13839" max="13839" width="5.33203125" style="4" bestFit="1" customWidth="1"/>
    <col min="13840" max="14073" width="8.83203125" style="4"/>
    <col min="14074" max="14074" width="2.83203125" style="4" bestFit="1" customWidth="1"/>
    <col min="14075" max="14075" width="7.5" style="4" bestFit="1" customWidth="1"/>
    <col min="14076" max="14076" width="2.6640625" style="4" bestFit="1" customWidth="1"/>
    <col min="14077" max="14077" width="5.83203125" style="4" customWidth="1"/>
    <col min="14078" max="14078" width="11.5" style="4" bestFit="1" customWidth="1"/>
    <col min="14079" max="14080" width="11.5" style="4" customWidth="1"/>
    <col min="14081" max="14081" width="7.1640625" style="4" bestFit="1" customWidth="1"/>
    <col min="14082" max="14082" width="3.6640625" style="4" bestFit="1" customWidth="1"/>
    <col min="14083" max="14091" width="6.1640625" style="4" customWidth="1"/>
    <col min="14092" max="14092" width="8.1640625" style="4" customWidth="1"/>
    <col min="14093" max="14093" width="2.83203125" style="4" bestFit="1" customWidth="1"/>
    <col min="14094" max="14094" width="3.83203125" style="4" bestFit="1" customWidth="1"/>
    <col min="14095" max="14095" width="5.33203125" style="4" bestFit="1" customWidth="1"/>
    <col min="14096" max="14329" width="8.83203125" style="4"/>
    <col min="14330" max="14330" width="2.83203125" style="4" bestFit="1" customWidth="1"/>
    <col min="14331" max="14331" width="7.5" style="4" bestFit="1" customWidth="1"/>
    <col min="14332" max="14332" width="2.6640625" style="4" bestFit="1" customWidth="1"/>
    <col min="14333" max="14333" width="5.83203125" style="4" customWidth="1"/>
    <col min="14334" max="14334" width="11.5" style="4" bestFit="1" customWidth="1"/>
    <col min="14335" max="14336" width="11.5" style="4" customWidth="1"/>
    <col min="14337" max="14337" width="7.1640625" style="4" bestFit="1" customWidth="1"/>
    <col min="14338" max="14338" width="3.6640625" style="4" bestFit="1" customWidth="1"/>
    <col min="14339" max="14347" width="6.1640625" style="4" customWidth="1"/>
    <col min="14348" max="14348" width="8.1640625" style="4" customWidth="1"/>
    <col min="14349" max="14349" width="2.83203125" style="4" bestFit="1" customWidth="1"/>
    <col min="14350" max="14350" width="3.83203125" style="4" bestFit="1" customWidth="1"/>
    <col min="14351" max="14351" width="5.33203125" style="4" bestFit="1" customWidth="1"/>
    <col min="14352" max="14585" width="8.83203125" style="4"/>
    <col min="14586" max="14586" width="2.83203125" style="4" bestFit="1" customWidth="1"/>
    <col min="14587" max="14587" width="7.5" style="4" bestFit="1" customWidth="1"/>
    <col min="14588" max="14588" width="2.6640625" style="4" bestFit="1" customWidth="1"/>
    <col min="14589" max="14589" width="5.83203125" style="4" customWidth="1"/>
    <col min="14590" max="14590" width="11.5" style="4" bestFit="1" customWidth="1"/>
    <col min="14591" max="14592" width="11.5" style="4" customWidth="1"/>
    <col min="14593" max="14593" width="7.1640625" style="4" bestFit="1" customWidth="1"/>
    <col min="14594" max="14594" width="3.6640625" style="4" bestFit="1" customWidth="1"/>
    <col min="14595" max="14603" width="6.1640625" style="4" customWidth="1"/>
    <col min="14604" max="14604" width="8.1640625" style="4" customWidth="1"/>
    <col min="14605" max="14605" width="2.83203125" style="4" bestFit="1" customWidth="1"/>
    <col min="14606" max="14606" width="3.83203125" style="4" bestFit="1" customWidth="1"/>
    <col min="14607" max="14607" width="5.33203125" style="4" bestFit="1" customWidth="1"/>
    <col min="14608" max="14841" width="8.83203125" style="4"/>
    <col min="14842" max="14842" width="2.83203125" style="4" bestFit="1" customWidth="1"/>
    <col min="14843" max="14843" width="7.5" style="4" bestFit="1" customWidth="1"/>
    <col min="14844" max="14844" width="2.6640625" style="4" bestFit="1" customWidth="1"/>
    <col min="14845" max="14845" width="5.83203125" style="4" customWidth="1"/>
    <col min="14846" max="14846" width="11.5" style="4" bestFit="1" customWidth="1"/>
    <col min="14847" max="14848" width="11.5" style="4" customWidth="1"/>
    <col min="14849" max="14849" width="7.1640625" style="4" bestFit="1" customWidth="1"/>
    <col min="14850" max="14850" width="3.6640625" style="4" bestFit="1" customWidth="1"/>
    <col min="14851" max="14859" width="6.1640625" style="4" customWidth="1"/>
    <col min="14860" max="14860" width="8.1640625" style="4" customWidth="1"/>
    <col min="14861" max="14861" width="2.83203125" style="4" bestFit="1" customWidth="1"/>
    <col min="14862" max="14862" width="3.83203125" style="4" bestFit="1" customWidth="1"/>
    <col min="14863" max="14863" width="5.33203125" style="4" bestFit="1" customWidth="1"/>
    <col min="14864" max="15097" width="8.83203125" style="4"/>
    <col min="15098" max="15098" width="2.83203125" style="4" bestFit="1" customWidth="1"/>
    <col min="15099" max="15099" width="7.5" style="4" bestFit="1" customWidth="1"/>
    <col min="15100" max="15100" width="2.6640625" style="4" bestFit="1" customWidth="1"/>
    <col min="15101" max="15101" width="5.83203125" style="4" customWidth="1"/>
    <col min="15102" max="15102" width="11.5" style="4" bestFit="1" customWidth="1"/>
    <col min="15103" max="15104" width="11.5" style="4" customWidth="1"/>
    <col min="15105" max="15105" width="7.1640625" style="4" bestFit="1" customWidth="1"/>
    <col min="15106" max="15106" width="3.6640625" style="4" bestFit="1" customWidth="1"/>
    <col min="15107" max="15115" width="6.1640625" style="4" customWidth="1"/>
    <col min="15116" max="15116" width="8.1640625" style="4" customWidth="1"/>
    <col min="15117" max="15117" width="2.83203125" style="4" bestFit="1" customWidth="1"/>
    <col min="15118" max="15118" width="3.83203125" style="4" bestFit="1" customWidth="1"/>
    <col min="15119" max="15119" width="5.33203125" style="4" bestFit="1" customWidth="1"/>
    <col min="15120" max="15353" width="8.83203125" style="4"/>
    <col min="15354" max="15354" width="2.83203125" style="4" bestFit="1" customWidth="1"/>
    <col min="15355" max="15355" width="7.5" style="4" bestFit="1" customWidth="1"/>
    <col min="15356" max="15356" width="2.6640625" style="4" bestFit="1" customWidth="1"/>
    <col min="15357" max="15357" width="5.83203125" style="4" customWidth="1"/>
    <col min="15358" max="15358" width="11.5" style="4" bestFit="1" customWidth="1"/>
    <col min="15359" max="15360" width="11.5" style="4" customWidth="1"/>
    <col min="15361" max="15361" width="7.1640625" style="4" bestFit="1" customWidth="1"/>
    <col min="15362" max="15362" width="3.6640625" style="4" bestFit="1" customWidth="1"/>
    <col min="15363" max="15371" width="6.1640625" style="4" customWidth="1"/>
    <col min="15372" max="15372" width="8.1640625" style="4" customWidth="1"/>
    <col min="15373" max="15373" width="2.83203125" style="4" bestFit="1" customWidth="1"/>
    <col min="15374" max="15374" width="3.83203125" style="4" bestFit="1" customWidth="1"/>
    <col min="15375" max="15375" width="5.33203125" style="4" bestFit="1" customWidth="1"/>
    <col min="15376" max="15609" width="8.83203125" style="4"/>
    <col min="15610" max="15610" width="2.83203125" style="4" bestFit="1" customWidth="1"/>
    <col min="15611" max="15611" width="7.5" style="4" bestFit="1" customWidth="1"/>
    <col min="15612" max="15612" width="2.6640625" style="4" bestFit="1" customWidth="1"/>
    <col min="15613" max="15613" width="5.83203125" style="4" customWidth="1"/>
    <col min="15614" max="15614" width="11.5" style="4" bestFit="1" customWidth="1"/>
    <col min="15615" max="15616" width="11.5" style="4" customWidth="1"/>
    <col min="15617" max="15617" width="7.1640625" style="4" bestFit="1" customWidth="1"/>
    <col min="15618" max="15618" width="3.6640625" style="4" bestFit="1" customWidth="1"/>
    <col min="15619" max="15627" width="6.1640625" style="4" customWidth="1"/>
    <col min="15628" max="15628" width="8.1640625" style="4" customWidth="1"/>
    <col min="15629" max="15629" width="2.83203125" style="4" bestFit="1" customWidth="1"/>
    <col min="15630" max="15630" width="3.83203125" style="4" bestFit="1" customWidth="1"/>
    <col min="15631" max="15631" width="5.33203125" style="4" bestFit="1" customWidth="1"/>
    <col min="15632" max="15865" width="8.83203125" style="4"/>
    <col min="15866" max="15866" width="2.83203125" style="4" bestFit="1" customWidth="1"/>
    <col min="15867" max="15867" width="7.5" style="4" bestFit="1" customWidth="1"/>
    <col min="15868" max="15868" width="2.6640625" style="4" bestFit="1" customWidth="1"/>
    <col min="15869" max="15869" width="5.83203125" style="4" customWidth="1"/>
    <col min="15870" max="15870" width="11.5" style="4" bestFit="1" customWidth="1"/>
    <col min="15871" max="15872" width="11.5" style="4" customWidth="1"/>
    <col min="15873" max="15873" width="7.1640625" style="4" bestFit="1" customWidth="1"/>
    <col min="15874" max="15874" width="3.6640625" style="4" bestFit="1" customWidth="1"/>
    <col min="15875" max="15883" width="6.1640625" style="4" customWidth="1"/>
    <col min="15884" max="15884" width="8.1640625" style="4" customWidth="1"/>
    <col min="15885" max="15885" width="2.83203125" style="4" bestFit="1" customWidth="1"/>
    <col min="15886" max="15886" width="3.83203125" style="4" bestFit="1" customWidth="1"/>
    <col min="15887" max="15887" width="5.33203125" style="4" bestFit="1" customWidth="1"/>
    <col min="15888" max="16121" width="8.83203125" style="4"/>
    <col min="16122" max="16122" width="2.83203125" style="4" bestFit="1" customWidth="1"/>
    <col min="16123" max="16123" width="7.5" style="4" bestFit="1" customWidth="1"/>
    <col min="16124" max="16124" width="2.6640625" style="4" bestFit="1" customWidth="1"/>
    <col min="16125" max="16125" width="5.83203125" style="4" customWidth="1"/>
    <col min="16126" max="16126" width="11.5" style="4" bestFit="1" customWidth="1"/>
    <col min="16127" max="16128" width="11.5" style="4" customWidth="1"/>
    <col min="16129" max="16129" width="7.1640625" style="4" bestFit="1" customWidth="1"/>
    <col min="16130" max="16130" width="3.6640625" style="4" bestFit="1" customWidth="1"/>
    <col min="16131" max="16139" width="6.1640625" style="4" customWidth="1"/>
    <col min="16140" max="16140" width="8.1640625" style="4" customWidth="1"/>
    <col min="16141" max="16141" width="2.83203125" style="4" bestFit="1" customWidth="1"/>
    <col min="16142" max="16142" width="3.83203125" style="4" bestFit="1" customWidth="1"/>
    <col min="16143" max="16143" width="5.33203125" style="4" bestFit="1" customWidth="1"/>
    <col min="16144" max="16384" width="8.83203125" style="4"/>
  </cols>
  <sheetData>
    <row r="1" spans="1:34" ht="32" x14ac:dyDescent="0.2">
      <c r="A1" s="3" t="s">
        <v>61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  <c r="Q1" s="3" t="s">
        <v>55</v>
      </c>
      <c r="R1" s="3" t="s">
        <v>56</v>
      </c>
      <c r="S1" s="3" t="s">
        <v>57</v>
      </c>
      <c r="T1" s="3" t="s">
        <v>58</v>
      </c>
      <c r="U1" s="3" t="s">
        <v>59</v>
      </c>
      <c r="V1" s="3" t="s">
        <v>60</v>
      </c>
      <c r="W1" s="9" t="s">
        <v>44</v>
      </c>
      <c r="X1" s="9" t="s">
        <v>43</v>
      </c>
      <c r="Y1" s="9" t="s">
        <v>139</v>
      </c>
      <c r="Z1" s="9" t="s">
        <v>42</v>
      </c>
      <c r="AA1" s="9" t="s">
        <v>41</v>
      </c>
      <c r="AB1" s="9" t="s">
        <v>39</v>
      </c>
      <c r="AC1" s="9" t="s">
        <v>40</v>
      </c>
      <c r="AD1" s="9" t="s">
        <v>45</v>
      </c>
      <c r="AE1" s="9" t="s">
        <v>46</v>
      </c>
      <c r="AF1" s="10" t="s">
        <v>115</v>
      </c>
      <c r="AG1" s="10" t="s">
        <v>116</v>
      </c>
      <c r="AH1" s="10" t="s">
        <v>117</v>
      </c>
    </row>
    <row r="2" spans="1:34" ht="16" customHeight="1" x14ac:dyDescent="0.2">
      <c r="A2" s="3">
        <v>23</v>
      </c>
      <c r="B2" s="5">
        <v>44912</v>
      </c>
      <c r="C2" s="6">
        <v>3</v>
      </c>
      <c r="D2" s="6" t="s">
        <v>1</v>
      </c>
      <c r="E2" s="6" t="s">
        <v>2</v>
      </c>
      <c r="F2" s="6">
        <f>IF(E2="Nike",1,0)</f>
        <v>0</v>
      </c>
      <c r="G2" s="6">
        <v>1</v>
      </c>
      <c r="H2" s="6">
        <v>0</v>
      </c>
      <c r="I2" s="6">
        <v>69</v>
      </c>
      <c r="J2" s="6">
        <v>61</v>
      </c>
      <c r="K2" s="6">
        <v>19</v>
      </c>
      <c r="L2" s="6">
        <v>58</v>
      </c>
      <c r="M2" s="8">
        <v>0.32800000000000001</v>
      </c>
      <c r="N2" s="6">
        <f>K2-Q2</f>
        <v>16</v>
      </c>
      <c r="O2" s="6">
        <f>L2-R2</f>
        <v>33</v>
      </c>
      <c r="P2" s="8">
        <f>N2/O2</f>
        <v>0.48484848484848486</v>
      </c>
      <c r="Q2" s="6">
        <v>3</v>
      </c>
      <c r="R2" s="6">
        <v>25</v>
      </c>
      <c r="S2" s="8">
        <v>0.12</v>
      </c>
      <c r="T2" s="6">
        <v>28</v>
      </c>
      <c r="U2" s="6">
        <v>37</v>
      </c>
      <c r="V2" s="8">
        <v>0.75700000000000001</v>
      </c>
      <c r="W2" s="4">
        <v>-14.5</v>
      </c>
      <c r="X2" s="4">
        <f>-(W2)</f>
        <v>14.5</v>
      </c>
      <c r="Y2" s="4">
        <f>I2-J2</f>
        <v>8</v>
      </c>
      <c r="Z2" s="4">
        <f>IF(Y2&gt;X2,1,0)</f>
        <v>0</v>
      </c>
      <c r="AA2" s="4">
        <v>140.5</v>
      </c>
      <c r="AB2" s="4">
        <f>I2+J2</f>
        <v>130</v>
      </c>
      <c r="AC2" s="4">
        <f>IF(AB2&gt;AA2,1,IF(AB2=AA2,2,0))</f>
        <v>0</v>
      </c>
      <c r="AD2" s="4">
        <f>(AA2/2)+0.5*(X2)</f>
        <v>77.5</v>
      </c>
      <c r="AE2" s="4">
        <f>I2-AD2</f>
        <v>-8.5</v>
      </c>
      <c r="AF2" s="7" t="s">
        <v>69</v>
      </c>
      <c r="AG2" s="7" t="s">
        <v>70</v>
      </c>
      <c r="AH2" s="7" t="s">
        <v>71</v>
      </c>
    </row>
    <row r="3" spans="1:34" ht="16" customHeight="1" x14ac:dyDescent="0.2">
      <c r="A3" s="3">
        <v>23</v>
      </c>
      <c r="B3" s="5">
        <v>44905</v>
      </c>
      <c r="C3" s="6">
        <v>2</v>
      </c>
      <c r="D3" s="6" t="s">
        <v>3</v>
      </c>
      <c r="E3" s="6" t="s">
        <v>4</v>
      </c>
      <c r="F3" s="6">
        <f t="shared" ref="F3:F66" si="0">IF(E3="Nike",1,0)</f>
        <v>0</v>
      </c>
      <c r="G3" s="6">
        <v>1</v>
      </c>
      <c r="H3" s="6">
        <v>1</v>
      </c>
      <c r="I3" s="6">
        <v>65</v>
      </c>
      <c r="J3" s="6">
        <v>62</v>
      </c>
      <c r="K3" s="6">
        <v>23</v>
      </c>
      <c r="L3" s="6">
        <v>58</v>
      </c>
      <c r="M3" s="8">
        <v>0.39700000000000002</v>
      </c>
      <c r="N3" s="6">
        <f>K3-Q3</f>
        <v>16</v>
      </c>
      <c r="O3" s="6">
        <f>L3-R3</f>
        <v>29</v>
      </c>
      <c r="P3" s="8">
        <f>N3/O3</f>
        <v>0.55172413793103448</v>
      </c>
      <c r="Q3" s="6">
        <v>7</v>
      </c>
      <c r="R3" s="6">
        <v>29</v>
      </c>
      <c r="S3" s="8">
        <v>0.24099999999999999</v>
      </c>
      <c r="T3" s="6">
        <v>12</v>
      </c>
      <c r="U3" s="6">
        <v>20</v>
      </c>
      <c r="V3" s="8">
        <v>0.6</v>
      </c>
      <c r="W3" s="4">
        <v>-7.5</v>
      </c>
      <c r="X3" s="4">
        <f t="shared" ref="X3:X66" si="1">-(W3)</f>
        <v>7.5</v>
      </c>
      <c r="Y3" s="4">
        <f t="shared" ref="Y3:Y66" si="2">I3-J3</f>
        <v>3</v>
      </c>
      <c r="Z3" s="4">
        <f t="shared" ref="Z3:Z66" si="3">IF(Y3&gt;X3,1,0)</f>
        <v>0</v>
      </c>
      <c r="AA3" s="4">
        <v>137.5</v>
      </c>
      <c r="AB3" s="4">
        <f t="shared" ref="AB3:AB66" si="4">I3+J3</f>
        <v>127</v>
      </c>
      <c r="AC3" s="4">
        <f>IF(AB3&gt;AA3,1,IF(AB3=AA3,2,0))</f>
        <v>0</v>
      </c>
      <c r="AD3" s="4">
        <f>(AA3/2)+0.5*(X3)</f>
        <v>72.5</v>
      </c>
      <c r="AE3" s="4">
        <f>I3-AD3</f>
        <v>-7.5</v>
      </c>
      <c r="AF3" s="7" t="s">
        <v>72</v>
      </c>
      <c r="AG3" s="7" t="s">
        <v>69</v>
      </c>
      <c r="AH3" s="7" t="s">
        <v>73</v>
      </c>
    </row>
    <row r="4" spans="1:34" ht="16" customHeight="1" x14ac:dyDescent="0.2">
      <c r="A4" s="3">
        <v>23</v>
      </c>
      <c r="B4" s="5">
        <v>44902</v>
      </c>
      <c r="C4" s="6">
        <v>1</v>
      </c>
      <c r="D4" s="6" t="s">
        <v>5</v>
      </c>
      <c r="E4" s="6" t="s">
        <v>0</v>
      </c>
      <c r="F4" s="6">
        <f t="shared" si="0"/>
        <v>1</v>
      </c>
      <c r="G4" s="6">
        <v>1</v>
      </c>
      <c r="H4" s="6">
        <v>0</v>
      </c>
      <c r="I4" s="6">
        <v>85</v>
      </c>
      <c r="J4" s="6">
        <v>66</v>
      </c>
      <c r="K4" s="6">
        <v>30</v>
      </c>
      <c r="L4" s="6">
        <v>62</v>
      </c>
      <c r="M4" s="8">
        <v>0.48399999999999999</v>
      </c>
      <c r="N4" s="6">
        <f>K4-Q4</f>
        <v>20</v>
      </c>
      <c r="O4" s="6">
        <f>L4-R4</f>
        <v>38</v>
      </c>
      <c r="P4" s="8">
        <f>N4/O4</f>
        <v>0.52631578947368418</v>
      </c>
      <c r="Q4" s="6">
        <v>10</v>
      </c>
      <c r="R4" s="6">
        <v>24</v>
      </c>
      <c r="S4" s="8">
        <v>0.41699999999999998</v>
      </c>
      <c r="T4" s="6">
        <v>15</v>
      </c>
      <c r="U4" s="6">
        <v>20</v>
      </c>
      <c r="V4" s="8">
        <v>0.75</v>
      </c>
      <c r="W4" s="4">
        <v>-23.5</v>
      </c>
      <c r="X4" s="4">
        <f t="shared" si="1"/>
        <v>23.5</v>
      </c>
      <c r="Y4" s="4">
        <f t="shared" si="2"/>
        <v>19</v>
      </c>
      <c r="Z4" s="4">
        <f t="shared" si="3"/>
        <v>0</v>
      </c>
      <c r="AA4" s="4">
        <v>143.5</v>
      </c>
      <c r="AB4" s="4">
        <f t="shared" si="4"/>
        <v>151</v>
      </c>
      <c r="AC4" s="4">
        <f>IF(AB4&gt;AA4,1,IF(AB4=AA4,2,0))</f>
        <v>1</v>
      </c>
      <c r="AD4" s="4">
        <f>(AA4/2)+0.5*(X4)</f>
        <v>83.5</v>
      </c>
      <c r="AE4" s="4">
        <f>I4-AD4</f>
        <v>1.5</v>
      </c>
      <c r="AF4" s="7" t="s">
        <v>74</v>
      </c>
      <c r="AG4" s="7" t="s">
        <v>75</v>
      </c>
      <c r="AH4" s="7" t="s">
        <v>71</v>
      </c>
    </row>
    <row r="5" spans="1:34" ht="16" customHeight="1" x14ac:dyDescent="0.2">
      <c r="A5" s="3">
        <v>23</v>
      </c>
      <c r="B5" s="5">
        <v>44899</v>
      </c>
      <c r="C5" s="6">
        <v>1</v>
      </c>
      <c r="D5" s="6" t="s">
        <v>6</v>
      </c>
      <c r="E5" s="6" t="s">
        <v>0</v>
      </c>
      <c r="F5" s="6">
        <f t="shared" si="0"/>
        <v>1</v>
      </c>
      <c r="G5" s="6">
        <v>1</v>
      </c>
      <c r="H5" s="6">
        <v>0</v>
      </c>
      <c r="I5" s="6">
        <v>89</v>
      </c>
      <c r="J5" s="6">
        <v>70</v>
      </c>
      <c r="K5" s="6">
        <v>33</v>
      </c>
      <c r="L5" s="6">
        <v>65</v>
      </c>
      <c r="M5" s="8">
        <v>0.50800000000000001</v>
      </c>
      <c r="N5" s="6">
        <f>K5-Q5</f>
        <v>26</v>
      </c>
      <c r="O5" s="6">
        <f>L5-R5</f>
        <v>48</v>
      </c>
      <c r="P5" s="8">
        <f>N5/O5</f>
        <v>0.54166666666666663</v>
      </c>
      <c r="Q5" s="6">
        <v>7</v>
      </c>
      <c r="R5" s="6">
        <v>17</v>
      </c>
      <c r="S5" s="8">
        <v>0.41199999999999998</v>
      </c>
      <c r="T5" s="6">
        <v>16</v>
      </c>
      <c r="U5" s="6">
        <v>18</v>
      </c>
      <c r="V5" s="8">
        <v>0.88900000000000001</v>
      </c>
      <c r="W5" s="4">
        <v>-19.5</v>
      </c>
      <c r="X5" s="4">
        <f t="shared" si="1"/>
        <v>19.5</v>
      </c>
      <c r="Y5" s="4">
        <f t="shared" si="2"/>
        <v>19</v>
      </c>
      <c r="Z5" s="4">
        <f t="shared" si="3"/>
        <v>0</v>
      </c>
      <c r="AA5" s="4">
        <v>131.5</v>
      </c>
      <c r="AB5" s="4">
        <f t="shared" si="4"/>
        <v>159</v>
      </c>
      <c r="AC5" s="4">
        <f>IF(AB5&gt;AA5,1,IF(AB5=AA5,2,0))</f>
        <v>1</v>
      </c>
      <c r="AD5" s="4">
        <f>(AA5/2)+0.5*(X5)</f>
        <v>75.5</v>
      </c>
      <c r="AE5" s="4">
        <f>I5-AD5</f>
        <v>13.5</v>
      </c>
      <c r="AF5" s="7" t="s">
        <v>76</v>
      </c>
      <c r="AG5" s="7" t="s">
        <v>77</v>
      </c>
      <c r="AH5" s="7" t="s">
        <v>78</v>
      </c>
    </row>
    <row r="6" spans="1:34" ht="16" customHeight="1" x14ac:dyDescent="0.2">
      <c r="A6" s="3">
        <v>23</v>
      </c>
      <c r="B6" s="5">
        <v>44895</v>
      </c>
      <c r="C6" s="6">
        <v>2</v>
      </c>
      <c r="D6" s="6" t="s">
        <v>7</v>
      </c>
      <c r="E6" s="6" t="s">
        <v>0</v>
      </c>
      <c r="F6" s="6">
        <f t="shared" si="0"/>
        <v>1</v>
      </c>
      <c r="G6" s="6">
        <v>1</v>
      </c>
      <c r="H6" s="6">
        <v>0</v>
      </c>
      <c r="I6" s="6">
        <v>79</v>
      </c>
      <c r="J6" s="6">
        <v>69</v>
      </c>
      <c r="K6" s="6">
        <v>26</v>
      </c>
      <c r="L6" s="6">
        <v>56</v>
      </c>
      <c r="M6" s="8">
        <v>0.46400000000000002</v>
      </c>
      <c r="N6" s="6">
        <f>K6-Q6</f>
        <v>21</v>
      </c>
      <c r="O6" s="6">
        <f>L6-R6</f>
        <v>38</v>
      </c>
      <c r="P6" s="8">
        <f>N6/O6</f>
        <v>0.55263157894736847</v>
      </c>
      <c r="Q6" s="6">
        <v>5</v>
      </c>
      <c r="R6" s="6">
        <v>18</v>
      </c>
      <c r="S6" s="8">
        <v>0.27800000000000002</v>
      </c>
      <c r="T6" s="6">
        <v>22</v>
      </c>
      <c r="U6" s="6">
        <v>31</v>
      </c>
      <c r="V6" s="8">
        <v>0.71</v>
      </c>
      <c r="W6" s="4">
        <v>-16</v>
      </c>
      <c r="X6" s="4">
        <f t="shared" si="1"/>
        <v>16</v>
      </c>
      <c r="Y6" s="4">
        <f t="shared" si="2"/>
        <v>10</v>
      </c>
      <c r="Z6" s="4">
        <f t="shared" si="3"/>
        <v>0</v>
      </c>
      <c r="AA6" s="4">
        <v>136.5</v>
      </c>
      <c r="AB6" s="4">
        <f t="shared" si="4"/>
        <v>148</v>
      </c>
      <c r="AC6" s="4">
        <f>IF(AB6&gt;AA6,1,IF(AB6=AA6,2,0))</f>
        <v>1</v>
      </c>
      <c r="AD6" s="4">
        <f>(AA6/2)+0.5*(X6)</f>
        <v>76.25</v>
      </c>
      <c r="AE6" s="4">
        <f>I6-AD6</f>
        <v>2.75</v>
      </c>
      <c r="AF6" s="7" t="s">
        <v>71</v>
      </c>
      <c r="AG6" s="7" t="s">
        <v>79</v>
      </c>
      <c r="AH6" s="7" t="s">
        <v>80</v>
      </c>
    </row>
    <row r="7" spans="1:34" ht="16" customHeight="1" x14ac:dyDescent="0.2">
      <c r="A7" s="3">
        <v>23</v>
      </c>
      <c r="B7" s="5">
        <v>44892</v>
      </c>
      <c r="C7" s="6">
        <v>3</v>
      </c>
      <c r="D7" s="6" t="s">
        <v>8</v>
      </c>
      <c r="E7" s="6" t="s">
        <v>0</v>
      </c>
      <c r="F7" s="6">
        <f t="shared" si="0"/>
        <v>1</v>
      </c>
      <c r="G7" s="6">
        <v>1</v>
      </c>
      <c r="H7" s="6">
        <v>0</v>
      </c>
      <c r="I7" s="6">
        <v>75</v>
      </c>
      <c r="J7" s="6">
        <v>56</v>
      </c>
      <c r="K7" s="6">
        <v>26</v>
      </c>
      <c r="L7" s="6">
        <v>58</v>
      </c>
      <c r="M7" s="8">
        <v>0.44800000000000001</v>
      </c>
      <c r="N7" s="6">
        <f>K7-Q7</f>
        <v>19</v>
      </c>
      <c r="O7" s="6">
        <f>L7-R7</f>
        <v>40</v>
      </c>
      <c r="P7" s="8">
        <f>N7/O7</f>
        <v>0.47499999999999998</v>
      </c>
      <c r="Q7" s="6">
        <v>7</v>
      </c>
      <c r="R7" s="6">
        <v>18</v>
      </c>
      <c r="S7" s="8">
        <v>0.38900000000000001</v>
      </c>
      <c r="T7" s="6">
        <v>16</v>
      </c>
      <c r="U7" s="6">
        <v>19</v>
      </c>
      <c r="V7" s="8">
        <v>0.84199999999999997</v>
      </c>
      <c r="W7" s="4">
        <v>1.5</v>
      </c>
      <c r="X7" s="4">
        <f t="shared" si="1"/>
        <v>-1.5</v>
      </c>
      <c r="Y7" s="4">
        <f t="shared" si="2"/>
        <v>19</v>
      </c>
      <c r="Z7" s="4">
        <f t="shared" si="3"/>
        <v>1</v>
      </c>
      <c r="AA7" s="4">
        <v>134.5</v>
      </c>
      <c r="AB7" s="4">
        <f t="shared" si="4"/>
        <v>131</v>
      </c>
      <c r="AC7" s="4">
        <f>IF(AB7&gt;AA7,1,IF(AB7=AA7,2,0))</f>
        <v>0</v>
      </c>
      <c r="AD7" s="4">
        <f>(AA7/2)+0.5*(X7)</f>
        <v>66.5</v>
      </c>
      <c r="AE7" s="4">
        <f>I7-AD7</f>
        <v>8.5</v>
      </c>
      <c r="AF7" s="7" t="s">
        <v>81</v>
      </c>
      <c r="AG7" s="7" t="s">
        <v>82</v>
      </c>
      <c r="AH7" s="7" t="s">
        <v>75</v>
      </c>
    </row>
    <row r="8" spans="1:34" ht="16" customHeight="1" x14ac:dyDescent="0.2">
      <c r="A8" s="3">
        <v>23</v>
      </c>
      <c r="B8" s="5">
        <v>44890</v>
      </c>
      <c r="C8" s="6">
        <v>3</v>
      </c>
      <c r="D8" s="6" t="s">
        <v>9</v>
      </c>
      <c r="E8" s="6" t="s">
        <v>0</v>
      </c>
      <c r="F8" s="6">
        <f t="shared" si="0"/>
        <v>1</v>
      </c>
      <c r="G8" s="6">
        <v>1</v>
      </c>
      <c r="H8" s="6">
        <v>0</v>
      </c>
      <c r="I8" s="6">
        <v>84</v>
      </c>
      <c r="J8" s="6">
        <v>66</v>
      </c>
      <c r="K8" s="6">
        <v>29</v>
      </c>
      <c r="L8" s="6">
        <v>61</v>
      </c>
      <c r="M8" s="8">
        <v>0.47499999999999998</v>
      </c>
      <c r="N8" s="6">
        <f>K8-Q8</f>
        <v>19</v>
      </c>
      <c r="O8" s="6">
        <f>L8-R8</f>
        <v>35</v>
      </c>
      <c r="P8" s="8">
        <f>N8/O8</f>
        <v>0.54285714285714282</v>
      </c>
      <c r="Q8" s="6">
        <v>10</v>
      </c>
      <c r="R8" s="6">
        <v>26</v>
      </c>
      <c r="S8" s="8">
        <v>0.38500000000000001</v>
      </c>
      <c r="T8" s="6">
        <v>16</v>
      </c>
      <c r="U8" s="6">
        <v>22</v>
      </c>
      <c r="V8" s="8">
        <v>0.72699999999999998</v>
      </c>
      <c r="W8" s="4">
        <v>6.5</v>
      </c>
      <c r="X8" s="4">
        <f t="shared" si="1"/>
        <v>-6.5</v>
      </c>
      <c r="Y8" s="4">
        <f t="shared" si="2"/>
        <v>18</v>
      </c>
      <c r="Z8" s="4">
        <f t="shared" si="3"/>
        <v>1</v>
      </c>
      <c r="AA8" s="4">
        <v>152</v>
      </c>
      <c r="AB8" s="4">
        <f t="shared" si="4"/>
        <v>150</v>
      </c>
      <c r="AC8" s="4">
        <f>IF(AB8&gt;AA8,1,IF(AB8=AA8,2,0))</f>
        <v>0</v>
      </c>
      <c r="AD8" s="4">
        <f>(AA8/2)+0.5*(X8)</f>
        <v>72.75</v>
      </c>
      <c r="AE8" s="4">
        <f>I8-AD8</f>
        <v>11.25</v>
      </c>
      <c r="AF8" s="7" t="s">
        <v>83</v>
      </c>
      <c r="AG8" s="7" t="s">
        <v>84</v>
      </c>
      <c r="AH8" s="7" t="s">
        <v>85</v>
      </c>
    </row>
    <row r="9" spans="1:34" ht="16" customHeight="1" x14ac:dyDescent="0.2">
      <c r="A9" s="3">
        <v>23</v>
      </c>
      <c r="B9" s="5">
        <v>44889</v>
      </c>
      <c r="C9" s="6">
        <v>3</v>
      </c>
      <c r="D9" s="6" t="s">
        <v>10</v>
      </c>
      <c r="E9" s="6" t="s">
        <v>0</v>
      </c>
      <c r="F9" s="6">
        <f t="shared" si="0"/>
        <v>1</v>
      </c>
      <c r="G9" s="6">
        <v>1</v>
      </c>
      <c r="H9" s="6">
        <v>0</v>
      </c>
      <c r="I9" s="6">
        <v>80</v>
      </c>
      <c r="J9" s="6">
        <v>68</v>
      </c>
      <c r="K9" s="6">
        <v>24</v>
      </c>
      <c r="L9" s="6">
        <v>47</v>
      </c>
      <c r="M9" s="8">
        <v>0.51100000000000001</v>
      </c>
      <c r="N9" s="6">
        <f>K9-Q9</f>
        <v>16</v>
      </c>
      <c r="O9" s="6">
        <f>L9-R9</f>
        <v>30</v>
      </c>
      <c r="P9" s="8">
        <f>N9/O9</f>
        <v>0.53333333333333333</v>
      </c>
      <c r="Q9" s="6">
        <v>8</v>
      </c>
      <c r="R9" s="6">
        <v>17</v>
      </c>
      <c r="S9" s="8">
        <v>0.47099999999999997</v>
      </c>
      <c r="T9" s="6">
        <v>24</v>
      </c>
      <c r="U9" s="6">
        <v>28</v>
      </c>
      <c r="V9" s="8">
        <v>0.85699999999999998</v>
      </c>
      <c r="W9" s="4">
        <v>-1.5</v>
      </c>
      <c r="X9" s="4">
        <f t="shared" si="1"/>
        <v>1.5</v>
      </c>
      <c r="Y9" s="4">
        <f t="shared" si="2"/>
        <v>12</v>
      </c>
      <c r="Z9" s="4">
        <f t="shared" si="3"/>
        <v>1</v>
      </c>
      <c r="AA9" s="4">
        <v>134.5</v>
      </c>
      <c r="AB9" s="4">
        <f t="shared" si="4"/>
        <v>148</v>
      </c>
      <c r="AC9" s="4">
        <f>IF(AB9&gt;AA9,1,IF(AB9=AA9,2,0))</f>
        <v>1</v>
      </c>
      <c r="AD9" s="4">
        <f>(AA9/2)+0.5*(X9)</f>
        <v>68</v>
      </c>
      <c r="AE9" s="4">
        <f>I9-AD9</f>
        <v>12</v>
      </c>
      <c r="AF9" s="7" t="s">
        <v>81</v>
      </c>
      <c r="AG9" s="7" t="s">
        <v>82</v>
      </c>
      <c r="AH9" s="7" t="s">
        <v>78</v>
      </c>
    </row>
    <row r="10" spans="1:34" ht="16" customHeight="1" x14ac:dyDescent="0.2">
      <c r="A10" s="3">
        <v>23</v>
      </c>
      <c r="B10" s="5">
        <v>44880</v>
      </c>
      <c r="C10" s="6">
        <v>1</v>
      </c>
      <c r="D10" s="6" t="s">
        <v>11</v>
      </c>
      <c r="E10" s="6" t="s">
        <v>0</v>
      </c>
      <c r="F10" s="6">
        <f t="shared" si="0"/>
        <v>1</v>
      </c>
      <c r="G10" s="6">
        <v>1</v>
      </c>
      <c r="H10" s="6">
        <v>0</v>
      </c>
      <c r="I10" s="6">
        <v>75</v>
      </c>
      <c r="J10" s="6">
        <v>70</v>
      </c>
      <c r="K10" s="6">
        <v>27</v>
      </c>
      <c r="L10" s="6">
        <v>56</v>
      </c>
      <c r="M10" s="8">
        <v>0.48199999999999998</v>
      </c>
      <c r="N10" s="6">
        <f>K10-Q10</f>
        <v>18</v>
      </c>
      <c r="O10" s="6">
        <f>L10-R10</f>
        <v>29</v>
      </c>
      <c r="P10" s="8">
        <f>N10/O10</f>
        <v>0.62068965517241381</v>
      </c>
      <c r="Q10" s="6">
        <v>9</v>
      </c>
      <c r="R10" s="6">
        <v>27</v>
      </c>
      <c r="S10" s="8">
        <v>0.33300000000000002</v>
      </c>
      <c r="T10" s="6">
        <v>12</v>
      </c>
      <c r="U10" s="6">
        <v>18</v>
      </c>
      <c r="V10" s="8">
        <v>0.66700000000000004</v>
      </c>
      <c r="W10" s="4">
        <v>-8</v>
      </c>
      <c r="X10" s="4">
        <f t="shared" si="1"/>
        <v>8</v>
      </c>
      <c r="Y10" s="4">
        <f t="shared" si="2"/>
        <v>5</v>
      </c>
      <c r="Z10" s="4">
        <f t="shared" si="3"/>
        <v>0</v>
      </c>
      <c r="AA10" s="4">
        <v>150.5</v>
      </c>
      <c r="AB10" s="4">
        <f t="shared" si="4"/>
        <v>145</v>
      </c>
      <c r="AC10" s="4">
        <f>IF(AB10&gt;AA10,1,IF(AB10=AA10,2,0))</f>
        <v>0</v>
      </c>
      <c r="AD10" s="4">
        <f>(AA10/2)+0.5*(X10)</f>
        <v>79.25</v>
      </c>
      <c r="AE10" s="4">
        <f>I10-AD10</f>
        <v>-4.25</v>
      </c>
      <c r="AF10" s="7" t="s">
        <v>86</v>
      </c>
      <c r="AG10" s="7" t="s">
        <v>87</v>
      </c>
      <c r="AH10" s="7" t="s">
        <v>88</v>
      </c>
    </row>
    <row r="11" spans="1:34" ht="16" customHeight="1" x14ac:dyDescent="0.2">
      <c r="A11" s="3">
        <v>23</v>
      </c>
      <c r="B11" s="5">
        <v>44876</v>
      </c>
      <c r="C11" s="6">
        <v>1</v>
      </c>
      <c r="D11" s="6" t="s">
        <v>12</v>
      </c>
      <c r="E11" s="6" t="s">
        <v>0</v>
      </c>
      <c r="F11" s="6">
        <f t="shared" si="0"/>
        <v>1</v>
      </c>
      <c r="G11" s="6">
        <v>1</v>
      </c>
      <c r="H11" s="6">
        <v>0</v>
      </c>
      <c r="I11" s="6">
        <v>63</v>
      </c>
      <c r="J11" s="6">
        <v>44</v>
      </c>
      <c r="K11" s="6">
        <v>24</v>
      </c>
      <c r="L11" s="6">
        <v>48</v>
      </c>
      <c r="M11" s="8">
        <v>0.5</v>
      </c>
      <c r="N11" s="6">
        <f>K11-Q11</f>
        <v>22</v>
      </c>
      <c r="O11" s="6">
        <f>L11-R11</f>
        <v>29</v>
      </c>
      <c r="P11" s="8">
        <f>N11/O11</f>
        <v>0.75862068965517238</v>
      </c>
      <c r="Q11" s="6">
        <v>2</v>
      </c>
      <c r="R11" s="6">
        <v>19</v>
      </c>
      <c r="S11" s="8">
        <v>0.105</v>
      </c>
      <c r="T11" s="6">
        <v>13</v>
      </c>
      <c r="U11" s="6">
        <v>17</v>
      </c>
      <c r="V11" s="8">
        <v>0.76500000000000001</v>
      </c>
      <c r="W11" s="4">
        <v>-24.5</v>
      </c>
      <c r="X11" s="4">
        <f t="shared" si="1"/>
        <v>24.5</v>
      </c>
      <c r="Y11" s="4">
        <f t="shared" si="2"/>
        <v>19</v>
      </c>
      <c r="Z11" s="4">
        <f t="shared" si="3"/>
        <v>0</v>
      </c>
      <c r="AA11" s="4">
        <v>138.5</v>
      </c>
      <c r="AB11" s="4">
        <f t="shared" si="4"/>
        <v>107</v>
      </c>
      <c r="AC11" s="4">
        <f>IF(AB11&gt;AA11,1,IF(AB11=AA11,2,0))</f>
        <v>0</v>
      </c>
      <c r="AD11" s="4">
        <f>(AA11/2)+0.5*(X11)</f>
        <v>81.5</v>
      </c>
      <c r="AE11" s="4">
        <f>I11-AD11</f>
        <v>-18.5</v>
      </c>
      <c r="AF11" s="7" t="s">
        <v>89</v>
      </c>
      <c r="AG11" s="7" t="s">
        <v>69</v>
      </c>
      <c r="AH11" s="7" t="s">
        <v>90</v>
      </c>
    </row>
    <row r="12" spans="1:34" ht="16" customHeight="1" x14ac:dyDescent="0.2">
      <c r="A12" s="3">
        <v>23</v>
      </c>
      <c r="B12" s="5">
        <v>44873</v>
      </c>
      <c r="C12" s="6">
        <v>1</v>
      </c>
      <c r="D12" s="6" t="s">
        <v>13</v>
      </c>
      <c r="E12" s="6" t="s">
        <v>0</v>
      </c>
      <c r="F12" s="6">
        <f t="shared" si="0"/>
        <v>1</v>
      </c>
      <c r="G12" s="6">
        <v>1</v>
      </c>
      <c r="H12" s="6">
        <v>0</v>
      </c>
      <c r="I12" s="6">
        <v>84</v>
      </c>
      <c r="J12" s="6">
        <v>53</v>
      </c>
      <c r="K12" s="6">
        <v>27</v>
      </c>
      <c r="L12" s="6">
        <v>72</v>
      </c>
      <c r="M12" s="8">
        <v>0.375</v>
      </c>
      <c r="N12" s="6">
        <f>K12-Q12</f>
        <v>15</v>
      </c>
      <c r="O12" s="6">
        <f>L12-R12</f>
        <v>38</v>
      </c>
      <c r="P12" s="8">
        <f>N12/O12</f>
        <v>0.39473684210526316</v>
      </c>
      <c r="Q12" s="6">
        <v>12</v>
      </c>
      <c r="R12" s="6">
        <v>34</v>
      </c>
      <c r="S12" s="8">
        <v>0.35299999999999998</v>
      </c>
      <c r="T12" s="6">
        <v>18</v>
      </c>
      <c r="U12" s="6">
        <v>22</v>
      </c>
      <c r="V12" s="8">
        <v>0.81799999999999995</v>
      </c>
      <c r="W12" s="4">
        <v>-25</v>
      </c>
      <c r="X12" s="4">
        <f t="shared" si="1"/>
        <v>25</v>
      </c>
      <c r="Y12" s="4">
        <f t="shared" si="2"/>
        <v>31</v>
      </c>
      <c r="Z12" s="4">
        <f t="shared" si="3"/>
        <v>1</v>
      </c>
      <c r="AA12" s="4">
        <v>145.5</v>
      </c>
      <c r="AB12" s="4">
        <f t="shared" si="4"/>
        <v>137</v>
      </c>
      <c r="AC12" s="4">
        <f>IF(AB12&gt;AA12,1,IF(AB12=AA12,2,0))</f>
        <v>0</v>
      </c>
      <c r="AD12" s="4">
        <f>(AA12/2)+0.5*(X12)</f>
        <v>85.25</v>
      </c>
      <c r="AE12" s="4">
        <f>I12-AD12</f>
        <v>-1.25</v>
      </c>
      <c r="AF12" s="7" t="s">
        <v>91</v>
      </c>
      <c r="AG12" s="7" t="s">
        <v>72</v>
      </c>
      <c r="AH12" s="7" t="s">
        <v>92</v>
      </c>
    </row>
    <row r="13" spans="1:34" ht="16" customHeight="1" x14ac:dyDescent="0.2">
      <c r="A13" s="3">
        <v>22</v>
      </c>
      <c r="B13" s="5">
        <v>44645</v>
      </c>
      <c r="C13" s="6">
        <v>3</v>
      </c>
      <c r="D13" s="6" t="s">
        <v>14</v>
      </c>
      <c r="E13" s="6" t="s">
        <v>2</v>
      </c>
      <c r="F13" s="6">
        <f t="shared" si="0"/>
        <v>0</v>
      </c>
      <c r="G13" s="6">
        <v>0</v>
      </c>
      <c r="H13" s="6">
        <v>0</v>
      </c>
      <c r="I13" s="6">
        <v>64</v>
      </c>
      <c r="J13" s="6">
        <v>67</v>
      </c>
      <c r="K13" s="6">
        <v>23</v>
      </c>
      <c r="L13" s="6">
        <v>54</v>
      </c>
      <c r="M13" s="8">
        <v>0.42599999999999999</v>
      </c>
      <c r="N13" s="6">
        <f>K13-Q13</f>
        <v>18</v>
      </c>
      <c r="O13" s="6">
        <f>L13-R13</f>
        <v>33</v>
      </c>
      <c r="P13" s="8">
        <f>N13/O13</f>
        <v>0.54545454545454541</v>
      </c>
      <c r="Q13" s="6">
        <v>5</v>
      </c>
      <c r="R13" s="6">
        <v>21</v>
      </c>
      <c r="S13" s="8">
        <v>0.23799999999999999</v>
      </c>
      <c r="T13" s="6">
        <v>13</v>
      </c>
      <c r="U13" s="6">
        <v>15</v>
      </c>
      <c r="V13" s="8">
        <v>0.86699999999999999</v>
      </c>
      <c r="W13" s="4">
        <v>-13</v>
      </c>
      <c r="X13" s="4">
        <f t="shared" si="1"/>
        <v>13</v>
      </c>
      <c r="Y13" s="4">
        <f t="shared" si="2"/>
        <v>-3</v>
      </c>
      <c r="Z13" s="4">
        <f t="shared" si="3"/>
        <v>0</v>
      </c>
      <c r="AA13" s="4">
        <v>135</v>
      </c>
      <c r="AB13" s="4">
        <f t="shared" si="4"/>
        <v>131</v>
      </c>
      <c r="AC13" s="4">
        <f>IF(AB13&gt;AA13,1,IF(AB13=AA13,2,0))</f>
        <v>0</v>
      </c>
      <c r="AD13" s="4">
        <f>(AA13/2)+0.5*(X13)</f>
        <v>74</v>
      </c>
      <c r="AE13" s="4">
        <f>I13-AD13</f>
        <v>-10</v>
      </c>
      <c r="AF13" s="7" t="s">
        <v>93</v>
      </c>
      <c r="AG13" s="7" t="s">
        <v>94</v>
      </c>
      <c r="AH13" s="7" t="s">
        <v>95</v>
      </c>
    </row>
    <row r="14" spans="1:34" ht="16" customHeight="1" x14ac:dyDescent="0.2">
      <c r="A14" s="3">
        <v>22</v>
      </c>
      <c r="B14" s="5">
        <v>44640</v>
      </c>
      <c r="C14" s="6">
        <v>3</v>
      </c>
      <c r="D14" s="6" t="s">
        <v>15</v>
      </c>
      <c r="E14" s="6" t="s">
        <v>2</v>
      </c>
      <c r="F14" s="6">
        <f t="shared" si="0"/>
        <v>0</v>
      </c>
      <c r="G14" s="6">
        <v>1</v>
      </c>
      <c r="H14" s="6">
        <v>0</v>
      </c>
      <c r="I14" s="6">
        <v>81</v>
      </c>
      <c r="J14" s="6">
        <v>71</v>
      </c>
      <c r="K14" s="6">
        <v>21</v>
      </c>
      <c r="L14" s="6">
        <v>43</v>
      </c>
      <c r="M14" s="8">
        <v>0.48799999999999999</v>
      </c>
      <c r="N14" s="6">
        <f>K14-Q14</f>
        <v>15</v>
      </c>
      <c r="O14" s="6">
        <f>L14-R14</f>
        <v>26</v>
      </c>
      <c r="P14" s="8">
        <f>N14/O14</f>
        <v>0.57692307692307687</v>
      </c>
      <c r="Q14" s="6">
        <v>6</v>
      </c>
      <c r="R14" s="6">
        <v>17</v>
      </c>
      <c r="S14" s="8">
        <v>0.35299999999999998</v>
      </c>
      <c r="T14" s="6">
        <v>33</v>
      </c>
      <c r="U14" s="6">
        <v>46</v>
      </c>
      <c r="V14" s="8">
        <v>0.71699999999999997</v>
      </c>
      <c r="W14" s="4">
        <v>-12.5</v>
      </c>
      <c r="X14" s="4">
        <f t="shared" si="1"/>
        <v>12.5</v>
      </c>
      <c r="Y14" s="4">
        <f t="shared" si="2"/>
        <v>10</v>
      </c>
      <c r="Z14" s="4">
        <f t="shared" si="3"/>
        <v>0</v>
      </c>
      <c r="AA14" s="4">
        <v>135.5</v>
      </c>
      <c r="AB14" s="4">
        <f t="shared" si="4"/>
        <v>152</v>
      </c>
      <c r="AC14" s="4">
        <f>IF(AB14&gt;AA14,1,IF(AB14=AA14,2,0))</f>
        <v>1</v>
      </c>
      <c r="AD14" s="4">
        <f>(AA14/2)+0.5*(X14)</f>
        <v>74</v>
      </c>
      <c r="AE14" s="4">
        <f>I14-AD14</f>
        <v>7</v>
      </c>
      <c r="AF14" s="7" t="s">
        <v>75</v>
      </c>
      <c r="AG14" s="7" t="s">
        <v>86</v>
      </c>
      <c r="AH14" s="7" t="s">
        <v>96</v>
      </c>
    </row>
    <row r="15" spans="1:34" ht="16" customHeight="1" x14ac:dyDescent="0.2">
      <c r="A15" s="3">
        <v>22</v>
      </c>
      <c r="B15" s="5">
        <v>44638</v>
      </c>
      <c r="C15" s="6">
        <v>3</v>
      </c>
      <c r="D15" s="6" t="s">
        <v>16</v>
      </c>
      <c r="E15" s="6" t="s">
        <v>2</v>
      </c>
      <c r="F15" s="6">
        <f t="shared" si="0"/>
        <v>0</v>
      </c>
      <c r="G15" s="6">
        <v>1</v>
      </c>
      <c r="H15" s="6">
        <v>0</v>
      </c>
      <c r="I15" s="6">
        <v>78</v>
      </c>
      <c r="J15" s="6">
        <v>56</v>
      </c>
      <c r="K15" s="6">
        <v>22</v>
      </c>
      <c r="L15" s="6">
        <v>51</v>
      </c>
      <c r="M15" s="8">
        <v>0.43099999999999999</v>
      </c>
      <c r="N15" s="6">
        <f>K15-Q15</f>
        <v>15</v>
      </c>
      <c r="O15" s="6">
        <f>L15-R15</f>
        <v>29</v>
      </c>
      <c r="P15" s="8">
        <f>N15/O15</f>
        <v>0.51724137931034486</v>
      </c>
      <c r="Q15" s="6">
        <v>7</v>
      </c>
      <c r="R15" s="6">
        <v>22</v>
      </c>
      <c r="S15" s="8">
        <v>0.318</v>
      </c>
      <c r="T15" s="6">
        <v>27</v>
      </c>
      <c r="U15" s="6">
        <v>33</v>
      </c>
      <c r="V15" s="8">
        <v>0.81799999999999995</v>
      </c>
      <c r="W15" s="4">
        <v>-16.5</v>
      </c>
      <c r="X15" s="4">
        <f t="shared" si="1"/>
        <v>16.5</v>
      </c>
      <c r="Y15" s="4">
        <f t="shared" si="2"/>
        <v>22</v>
      </c>
      <c r="Z15" s="4">
        <f t="shared" si="3"/>
        <v>1</v>
      </c>
      <c r="AA15" s="4">
        <v>144.5</v>
      </c>
      <c r="AB15" s="4">
        <f t="shared" si="4"/>
        <v>134</v>
      </c>
      <c r="AC15" s="4">
        <f>IF(AB15&gt;AA15,1,IF(AB15=AA15,2,0))</f>
        <v>0</v>
      </c>
      <c r="AD15" s="4">
        <f>(AA15/2)+0.5*(X15)</f>
        <v>80.5</v>
      </c>
      <c r="AE15" s="4">
        <f>I15-AD15</f>
        <v>-2.5</v>
      </c>
      <c r="AF15" s="7" t="s">
        <v>88</v>
      </c>
      <c r="AG15" s="7" t="s">
        <v>97</v>
      </c>
      <c r="AH15" s="7" t="s">
        <v>98</v>
      </c>
    </row>
    <row r="16" spans="1:34" ht="16" customHeight="1" x14ac:dyDescent="0.2">
      <c r="A16" s="3">
        <v>22</v>
      </c>
      <c r="B16" s="5">
        <v>44633</v>
      </c>
      <c r="C16" s="6">
        <v>3</v>
      </c>
      <c r="D16" s="6" t="s">
        <v>17</v>
      </c>
      <c r="E16" s="6" t="s">
        <v>18</v>
      </c>
      <c r="F16" s="6">
        <f t="shared" si="0"/>
        <v>0</v>
      </c>
      <c r="G16" s="6">
        <v>0</v>
      </c>
      <c r="H16" s="6">
        <v>0</v>
      </c>
      <c r="I16" s="6">
        <v>66</v>
      </c>
      <c r="J16" s="6">
        <v>75</v>
      </c>
      <c r="K16" s="6">
        <v>25</v>
      </c>
      <c r="L16" s="6">
        <v>59</v>
      </c>
      <c r="M16" s="8">
        <v>0.42399999999999999</v>
      </c>
      <c r="N16" s="6">
        <f>K16-Q16</f>
        <v>20</v>
      </c>
      <c r="O16" s="6">
        <f>L16-R16</f>
        <v>39</v>
      </c>
      <c r="P16" s="8">
        <f>N16/O16</f>
        <v>0.51282051282051277</v>
      </c>
      <c r="Q16" s="6">
        <v>5</v>
      </c>
      <c r="R16" s="6">
        <v>20</v>
      </c>
      <c r="S16" s="8">
        <v>0.25</v>
      </c>
      <c r="T16" s="6">
        <v>11</v>
      </c>
      <c r="U16" s="6">
        <v>17</v>
      </c>
      <c r="V16" s="8">
        <v>0.64700000000000002</v>
      </c>
      <c r="W16" s="4">
        <v>-2.5</v>
      </c>
      <c r="X16" s="4">
        <f t="shared" si="1"/>
        <v>2.5</v>
      </c>
      <c r="Y16" s="4">
        <f t="shared" si="2"/>
        <v>-9</v>
      </c>
      <c r="Z16" s="4">
        <f t="shared" si="3"/>
        <v>0</v>
      </c>
      <c r="AA16" s="4">
        <v>151.5</v>
      </c>
      <c r="AB16" s="4">
        <f t="shared" si="4"/>
        <v>141</v>
      </c>
      <c r="AC16" s="4">
        <f>IF(AB16&gt;AA16,1,IF(AB16=AA16,2,0))</f>
        <v>0</v>
      </c>
      <c r="AD16" s="4">
        <f>(AA16/2)+0.5*(X16)</f>
        <v>77</v>
      </c>
      <c r="AE16" s="4">
        <f>I16-AD16</f>
        <v>-11</v>
      </c>
      <c r="AF16" s="7" t="s">
        <v>69</v>
      </c>
      <c r="AG16" s="7" t="s">
        <v>83</v>
      </c>
      <c r="AH16" s="7" t="s">
        <v>99</v>
      </c>
    </row>
    <row r="17" spans="1:34" ht="16" customHeight="1" x14ac:dyDescent="0.2">
      <c r="A17" s="3">
        <v>22</v>
      </c>
      <c r="B17" s="5">
        <v>44632</v>
      </c>
      <c r="C17" s="6">
        <v>3</v>
      </c>
      <c r="D17" s="6" t="s">
        <v>19</v>
      </c>
      <c r="E17" s="6" t="s">
        <v>18</v>
      </c>
      <c r="F17" s="6">
        <f t="shared" si="0"/>
        <v>0</v>
      </c>
      <c r="G17" s="6">
        <v>1</v>
      </c>
      <c r="H17" s="6">
        <v>0</v>
      </c>
      <c r="I17" s="6">
        <v>75</v>
      </c>
      <c r="J17" s="6">
        <v>70</v>
      </c>
      <c r="K17" s="6">
        <v>25</v>
      </c>
      <c r="L17" s="6">
        <v>57</v>
      </c>
      <c r="M17" s="8">
        <v>0.439</v>
      </c>
      <c r="N17" s="6">
        <f>K17-Q17</f>
        <v>17</v>
      </c>
      <c r="O17" s="6">
        <f>L17-R17</f>
        <v>33</v>
      </c>
      <c r="P17" s="8">
        <f>N17/O17</f>
        <v>0.51515151515151514</v>
      </c>
      <c r="Q17" s="6">
        <v>8</v>
      </c>
      <c r="R17" s="6">
        <v>24</v>
      </c>
      <c r="S17" s="8">
        <v>0.33300000000000002</v>
      </c>
      <c r="T17" s="6">
        <v>17</v>
      </c>
      <c r="U17" s="6">
        <v>25</v>
      </c>
      <c r="V17" s="8">
        <v>0.68</v>
      </c>
      <c r="W17" s="4">
        <v>-6.5</v>
      </c>
      <c r="X17" s="4">
        <f t="shared" si="1"/>
        <v>6.5</v>
      </c>
      <c r="Y17" s="4">
        <f t="shared" si="2"/>
        <v>5</v>
      </c>
      <c r="Z17" s="4">
        <f t="shared" si="3"/>
        <v>0</v>
      </c>
      <c r="AA17" s="4">
        <v>142</v>
      </c>
      <c r="AB17" s="4">
        <f t="shared" si="4"/>
        <v>145</v>
      </c>
      <c r="AC17" s="4">
        <f>IF(AB17&gt;AA17,1,IF(AB17=AA17,2,0))</f>
        <v>1</v>
      </c>
      <c r="AD17" s="4">
        <f>(AA17/2)+0.5*(X17)</f>
        <v>74.25</v>
      </c>
      <c r="AE17" s="4">
        <f>I17-AD17</f>
        <v>0.75</v>
      </c>
      <c r="AF17" s="7" t="s">
        <v>75</v>
      </c>
      <c r="AG17" s="7" t="s">
        <v>78</v>
      </c>
      <c r="AH17" s="7" t="s">
        <v>100</v>
      </c>
    </row>
    <row r="18" spans="1:34" ht="16" customHeight="1" x14ac:dyDescent="0.2">
      <c r="A18" s="3">
        <v>22</v>
      </c>
      <c r="B18" s="5">
        <v>44631</v>
      </c>
      <c r="C18" s="6">
        <v>3</v>
      </c>
      <c r="D18" s="6" t="s">
        <v>20</v>
      </c>
      <c r="E18" s="6" t="s">
        <v>18</v>
      </c>
      <c r="F18" s="6">
        <f t="shared" si="0"/>
        <v>0</v>
      </c>
      <c r="G18" s="6">
        <v>1</v>
      </c>
      <c r="H18" s="6">
        <v>0</v>
      </c>
      <c r="I18" s="6">
        <v>69</v>
      </c>
      <c r="J18" s="6">
        <v>61</v>
      </c>
      <c r="K18" s="6">
        <v>26</v>
      </c>
      <c r="L18" s="6">
        <v>52</v>
      </c>
      <c r="M18" s="8">
        <v>0.5</v>
      </c>
      <c r="N18" s="6">
        <f>K18-Q18</f>
        <v>21</v>
      </c>
      <c r="O18" s="6">
        <f>L18-R18</f>
        <v>38</v>
      </c>
      <c r="P18" s="8">
        <f>N18/O18</f>
        <v>0.55263157894736847</v>
      </c>
      <c r="Q18" s="6">
        <v>5</v>
      </c>
      <c r="R18" s="6">
        <v>14</v>
      </c>
      <c r="S18" s="8">
        <v>0.35699999999999998</v>
      </c>
      <c r="T18" s="6">
        <v>12</v>
      </c>
      <c r="U18" s="6">
        <v>17</v>
      </c>
      <c r="V18" s="8">
        <v>0.70599999999999996</v>
      </c>
      <c r="W18" s="4">
        <v>-10.5</v>
      </c>
      <c r="X18" s="4">
        <f t="shared" si="1"/>
        <v>10.5</v>
      </c>
      <c r="Y18" s="4">
        <f t="shared" si="2"/>
        <v>8</v>
      </c>
      <c r="Z18" s="4">
        <f t="shared" si="3"/>
        <v>0</v>
      </c>
      <c r="AA18" s="4">
        <v>133.5</v>
      </c>
      <c r="AB18" s="4">
        <f t="shared" si="4"/>
        <v>130</v>
      </c>
      <c r="AC18" s="4">
        <f>IF(AB18&gt;AA18,1,IF(AB18=AA18,2,0))</f>
        <v>0</v>
      </c>
      <c r="AD18" s="4">
        <f>(AA18/2)+0.5*(X18)</f>
        <v>72</v>
      </c>
      <c r="AE18" s="4">
        <f>I18-AD18</f>
        <v>-3</v>
      </c>
      <c r="AF18" s="7" t="s">
        <v>83</v>
      </c>
      <c r="AG18" s="7" t="s">
        <v>101</v>
      </c>
      <c r="AH18" s="7" t="s">
        <v>102</v>
      </c>
    </row>
    <row r="19" spans="1:34" ht="16" customHeight="1" x14ac:dyDescent="0.2">
      <c r="A19" s="3">
        <v>22</v>
      </c>
      <c r="B19" s="5">
        <v>44625</v>
      </c>
      <c r="C19" s="6">
        <v>1</v>
      </c>
      <c r="D19" s="6" t="s">
        <v>21</v>
      </c>
      <c r="E19" s="6" t="s">
        <v>0</v>
      </c>
      <c r="F19" s="6">
        <f t="shared" si="0"/>
        <v>1</v>
      </c>
      <c r="G19" s="6">
        <v>1</v>
      </c>
      <c r="H19" s="6">
        <v>0</v>
      </c>
      <c r="I19" s="6">
        <v>69</v>
      </c>
      <c r="J19" s="6">
        <v>67</v>
      </c>
      <c r="K19" s="6">
        <v>23</v>
      </c>
      <c r="L19" s="6">
        <v>58</v>
      </c>
      <c r="M19" s="8">
        <v>0.39700000000000002</v>
      </c>
      <c r="N19" s="6">
        <f>K19-Q19</f>
        <v>14</v>
      </c>
      <c r="O19" s="6">
        <f>L19-R19</f>
        <v>34</v>
      </c>
      <c r="P19" s="8">
        <f>N19/O19</f>
        <v>0.41176470588235292</v>
      </c>
      <c r="Q19" s="6">
        <v>9</v>
      </c>
      <c r="R19" s="6">
        <v>24</v>
      </c>
      <c r="S19" s="8">
        <v>0.375</v>
      </c>
      <c r="T19" s="6">
        <v>14</v>
      </c>
      <c r="U19" s="6">
        <v>21</v>
      </c>
      <c r="V19" s="8">
        <v>0.66700000000000004</v>
      </c>
      <c r="W19" s="4">
        <v>-10</v>
      </c>
      <c r="X19" s="4">
        <f t="shared" si="1"/>
        <v>10</v>
      </c>
      <c r="Y19" s="4">
        <f t="shared" si="2"/>
        <v>2</v>
      </c>
      <c r="Z19" s="4">
        <f t="shared" si="3"/>
        <v>0</v>
      </c>
      <c r="AA19" s="4">
        <v>141</v>
      </c>
      <c r="AB19" s="4">
        <f t="shared" si="4"/>
        <v>136</v>
      </c>
      <c r="AC19" s="4">
        <f>IF(AB19&gt;AA19,1,IF(AB19=AA19,2,0))</f>
        <v>0</v>
      </c>
      <c r="AD19" s="4">
        <f>(AA19/2)+0.5*(X19)</f>
        <v>75.5</v>
      </c>
      <c r="AE19" s="4">
        <f>I19-AD19</f>
        <v>-6.5</v>
      </c>
      <c r="AF19" s="7" t="s">
        <v>83</v>
      </c>
      <c r="AG19" s="7" t="s">
        <v>99</v>
      </c>
      <c r="AH19" s="7" t="s">
        <v>100</v>
      </c>
    </row>
    <row r="20" spans="1:34" ht="16" customHeight="1" x14ac:dyDescent="0.2">
      <c r="A20" s="3">
        <v>22</v>
      </c>
      <c r="B20" s="5">
        <v>44621</v>
      </c>
      <c r="C20" s="6">
        <v>2</v>
      </c>
      <c r="D20" s="6" t="s">
        <v>22</v>
      </c>
      <c r="E20" s="6" t="s">
        <v>2</v>
      </c>
      <c r="F20" s="6">
        <f t="shared" si="0"/>
        <v>0</v>
      </c>
      <c r="G20" s="6">
        <v>0</v>
      </c>
      <c r="H20" s="6">
        <v>0</v>
      </c>
      <c r="I20" s="6">
        <v>67</v>
      </c>
      <c r="J20" s="6">
        <v>70</v>
      </c>
      <c r="K20" s="6">
        <v>24</v>
      </c>
      <c r="L20" s="6">
        <v>56</v>
      </c>
      <c r="M20" s="8">
        <v>0.42899999999999999</v>
      </c>
      <c r="N20" s="6">
        <f>K20-Q20</f>
        <v>16</v>
      </c>
      <c r="O20" s="6">
        <f>L20-R20</f>
        <v>35</v>
      </c>
      <c r="P20" s="8">
        <f>N20/O20</f>
        <v>0.45714285714285713</v>
      </c>
      <c r="Q20" s="6">
        <v>8</v>
      </c>
      <c r="R20" s="6">
        <v>21</v>
      </c>
      <c r="S20" s="8">
        <v>0.38100000000000001</v>
      </c>
      <c r="T20" s="6">
        <v>11</v>
      </c>
      <c r="U20" s="6">
        <v>20</v>
      </c>
      <c r="V20" s="8">
        <v>0.55000000000000004</v>
      </c>
      <c r="W20" s="4">
        <v>-3</v>
      </c>
      <c r="X20" s="4">
        <f t="shared" si="1"/>
        <v>3</v>
      </c>
      <c r="Y20" s="4">
        <f t="shared" si="2"/>
        <v>-3</v>
      </c>
      <c r="Z20" s="4">
        <f t="shared" si="3"/>
        <v>0</v>
      </c>
      <c r="AA20" s="4">
        <v>144</v>
      </c>
      <c r="AB20" s="4">
        <f t="shared" si="4"/>
        <v>137</v>
      </c>
      <c r="AC20" s="4">
        <f>IF(AB20&gt;AA20,1,IF(AB20=AA20,2,0))</f>
        <v>0</v>
      </c>
      <c r="AD20" s="4">
        <f>(AA20/2)+0.5*(X20)</f>
        <v>73.5</v>
      </c>
      <c r="AE20" s="4">
        <f>I20-AD20</f>
        <v>-6.5</v>
      </c>
      <c r="AF20" s="7" t="s">
        <v>78</v>
      </c>
      <c r="AG20" s="7" t="s">
        <v>102</v>
      </c>
      <c r="AH20" s="7" t="s">
        <v>103</v>
      </c>
    </row>
    <row r="21" spans="1:34" ht="16" customHeight="1" x14ac:dyDescent="0.2">
      <c r="A21" s="3">
        <v>22</v>
      </c>
      <c r="B21" s="5">
        <v>44618</v>
      </c>
      <c r="C21" s="6">
        <v>2</v>
      </c>
      <c r="D21" s="6" t="s">
        <v>19</v>
      </c>
      <c r="E21" s="6" t="s">
        <v>0</v>
      </c>
      <c r="F21" s="6">
        <f t="shared" si="0"/>
        <v>1</v>
      </c>
      <c r="G21" s="6">
        <v>0</v>
      </c>
      <c r="H21" s="6">
        <v>0</v>
      </c>
      <c r="I21" s="6">
        <v>65</v>
      </c>
      <c r="J21" s="6">
        <v>68</v>
      </c>
      <c r="K21" s="6">
        <v>25</v>
      </c>
      <c r="L21" s="6">
        <v>48</v>
      </c>
      <c r="M21" s="8">
        <v>0.52100000000000002</v>
      </c>
      <c r="N21" s="6">
        <f>K21-Q21</f>
        <v>24</v>
      </c>
      <c r="O21" s="6">
        <f>L21-R21</f>
        <v>39</v>
      </c>
      <c r="P21" s="8">
        <f>N21/O21</f>
        <v>0.61538461538461542</v>
      </c>
      <c r="Q21" s="6">
        <v>1</v>
      </c>
      <c r="R21" s="6">
        <v>9</v>
      </c>
      <c r="S21" s="8">
        <v>0.111</v>
      </c>
      <c r="T21" s="6">
        <v>14</v>
      </c>
      <c r="U21" s="6">
        <v>19</v>
      </c>
      <c r="V21" s="8">
        <v>0.73699999999999999</v>
      </c>
      <c r="W21" s="4">
        <v>-5</v>
      </c>
      <c r="X21" s="4">
        <f t="shared" si="1"/>
        <v>5</v>
      </c>
      <c r="Y21" s="4">
        <f t="shared" si="2"/>
        <v>-3</v>
      </c>
      <c r="Z21" s="4">
        <f t="shared" si="3"/>
        <v>0</v>
      </c>
      <c r="AA21" s="4">
        <v>146.5</v>
      </c>
      <c r="AB21" s="4">
        <f t="shared" si="4"/>
        <v>133</v>
      </c>
      <c r="AC21" s="4">
        <f>IF(AB21&gt;AA21,1,IF(AB21=AA21,2,0))</f>
        <v>0</v>
      </c>
      <c r="AD21" s="4">
        <f>(AA21/2)+0.5*(X21)</f>
        <v>75.75</v>
      </c>
      <c r="AE21" s="4">
        <f>I21-AD21</f>
        <v>-10.75</v>
      </c>
      <c r="AF21" s="7" t="s">
        <v>75</v>
      </c>
      <c r="AG21" s="7" t="s">
        <v>77</v>
      </c>
      <c r="AH21" s="7" t="s">
        <v>72</v>
      </c>
    </row>
    <row r="22" spans="1:34" ht="16" customHeight="1" x14ac:dyDescent="0.2">
      <c r="A22" s="3">
        <v>22</v>
      </c>
      <c r="B22" s="5">
        <v>44612</v>
      </c>
      <c r="C22" s="6">
        <v>1</v>
      </c>
      <c r="D22" s="6" t="s">
        <v>23</v>
      </c>
      <c r="E22" s="6" t="s">
        <v>0</v>
      </c>
      <c r="F22" s="6">
        <f t="shared" si="0"/>
        <v>1</v>
      </c>
      <c r="G22" s="6">
        <v>1</v>
      </c>
      <c r="H22" s="6">
        <v>0</v>
      </c>
      <c r="I22" s="6">
        <v>84</v>
      </c>
      <c r="J22" s="6">
        <v>72</v>
      </c>
      <c r="K22" s="6">
        <v>26</v>
      </c>
      <c r="L22" s="6">
        <v>49</v>
      </c>
      <c r="M22" s="8">
        <v>0.53100000000000003</v>
      </c>
      <c r="N22" s="6">
        <f>K22-Q22</f>
        <v>18</v>
      </c>
      <c r="O22" s="6">
        <f>L22-R22</f>
        <v>27</v>
      </c>
      <c r="P22" s="8">
        <f>N22/O22</f>
        <v>0.66666666666666663</v>
      </c>
      <c r="Q22" s="6">
        <v>8</v>
      </c>
      <c r="R22" s="6">
        <v>22</v>
      </c>
      <c r="S22" s="8">
        <v>0.36399999999999999</v>
      </c>
      <c r="T22" s="6">
        <v>24</v>
      </c>
      <c r="U22" s="6">
        <v>29</v>
      </c>
      <c r="V22" s="8">
        <v>0.82799999999999996</v>
      </c>
      <c r="W22" s="4">
        <v>-12.5</v>
      </c>
      <c r="X22" s="4">
        <f t="shared" si="1"/>
        <v>12.5</v>
      </c>
      <c r="Y22" s="4">
        <f t="shared" si="2"/>
        <v>12</v>
      </c>
      <c r="Z22" s="4">
        <f t="shared" si="3"/>
        <v>0</v>
      </c>
      <c r="AA22" s="4">
        <v>138</v>
      </c>
      <c r="AB22" s="4">
        <f t="shared" si="4"/>
        <v>156</v>
      </c>
      <c r="AC22" s="4">
        <f>IF(AB22&gt;AA22,1,IF(AB22=AA22,2,0))</f>
        <v>1</v>
      </c>
      <c r="AD22" s="4">
        <f>(AA22/2)+0.5*(X22)</f>
        <v>75.25</v>
      </c>
      <c r="AE22" s="4">
        <f>I22-AD22</f>
        <v>8.75</v>
      </c>
      <c r="AF22" s="7" t="s">
        <v>82</v>
      </c>
      <c r="AG22" s="7" t="s">
        <v>71</v>
      </c>
      <c r="AH22" s="7" t="s">
        <v>102</v>
      </c>
    </row>
    <row r="23" spans="1:34" ht="16" customHeight="1" x14ac:dyDescent="0.2">
      <c r="A23" s="3">
        <v>22</v>
      </c>
      <c r="B23" s="5">
        <v>44608</v>
      </c>
      <c r="C23" s="6">
        <v>2</v>
      </c>
      <c r="D23" s="6" t="s">
        <v>24</v>
      </c>
      <c r="E23" s="6" t="s">
        <v>2</v>
      </c>
      <c r="F23" s="6">
        <f t="shared" si="0"/>
        <v>0</v>
      </c>
      <c r="G23" s="6">
        <v>1</v>
      </c>
      <c r="H23" s="6">
        <v>0</v>
      </c>
      <c r="I23" s="6">
        <v>70</v>
      </c>
      <c r="J23" s="6">
        <v>64</v>
      </c>
      <c r="K23" s="6">
        <v>24</v>
      </c>
      <c r="L23" s="6">
        <v>53</v>
      </c>
      <c r="M23" s="8">
        <v>0.45300000000000001</v>
      </c>
      <c r="N23" s="6">
        <f>K23-Q23</f>
        <v>16</v>
      </c>
      <c r="O23" s="6">
        <f>L23-R23</f>
        <v>32</v>
      </c>
      <c r="P23" s="8">
        <f>N23/O23</f>
        <v>0.5</v>
      </c>
      <c r="Q23" s="6">
        <v>8</v>
      </c>
      <c r="R23" s="6">
        <v>21</v>
      </c>
      <c r="S23" s="8">
        <v>0.38100000000000001</v>
      </c>
      <c r="T23" s="6">
        <v>14</v>
      </c>
      <c r="U23" s="6">
        <v>21</v>
      </c>
      <c r="V23" s="8">
        <v>0.66700000000000004</v>
      </c>
      <c r="W23" s="4">
        <v>-6</v>
      </c>
      <c r="X23" s="4">
        <f t="shared" si="1"/>
        <v>6</v>
      </c>
      <c r="Y23" s="4">
        <f t="shared" si="2"/>
        <v>6</v>
      </c>
      <c r="Z23" s="4">
        <f t="shared" si="3"/>
        <v>0</v>
      </c>
      <c r="AA23" s="4">
        <v>147</v>
      </c>
      <c r="AB23" s="4">
        <f t="shared" si="4"/>
        <v>134</v>
      </c>
      <c r="AC23" s="4">
        <f>IF(AB23&gt;AA23,1,IF(AB23=AA23,2,0))</f>
        <v>0</v>
      </c>
      <c r="AD23" s="4">
        <f>(AA23/2)+0.5*(X23)</f>
        <v>76.5</v>
      </c>
      <c r="AE23" s="4">
        <f>I23-AD23</f>
        <v>-6.5</v>
      </c>
      <c r="AF23" s="7" t="s">
        <v>77</v>
      </c>
      <c r="AG23" s="7" t="s">
        <v>104</v>
      </c>
      <c r="AH23" s="7" t="s">
        <v>105</v>
      </c>
    </row>
    <row r="24" spans="1:34" ht="16" customHeight="1" x14ac:dyDescent="0.2">
      <c r="A24" s="3">
        <v>22</v>
      </c>
      <c r="B24" s="5">
        <v>44605</v>
      </c>
      <c r="C24" s="6">
        <v>1</v>
      </c>
      <c r="D24" s="6" t="s">
        <v>25</v>
      </c>
      <c r="E24" s="6" t="s">
        <v>0</v>
      </c>
      <c r="F24" s="6">
        <f t="shared" si="0"/>
        <v>1</v>
      </c>
      <c r="G24" s="6">
        <v>1</v>
      </c>
      <c r="H24" s="6">
        <v>0</v>
      </c>
      <c r="I24" s="6">
        <v>62</v>
      </c>
      <c r="J24" s="6">
        <v>61</v>
      </c>
      <c r="K24" s="6">
        <v>23</v>
      </c>
      <c r="L24" s="6">
        <v>52</v>
      </c>
      <c r="M24" s="8">
        <v>0.442</v>
      </c>
      <c r="N24" s="6">
        <f>K24-Q24</f>
        <v>15</v>
      </c>
      <c r="O24" s="6">
        <f>L24-R24</f>
        <v>32</v>
      </c>
      <c r="P24" s="8">
        <f>N24/O24</f>
        <v>0.46875</v>
      </c>
      <c r="Q24" s="6">
        <v>8</v>
      </c>
      <c r="R24" s="6">
        <v>20</v>
      </c>
      <c r="S24" s="8">
        <v>0.4</v>
      </c>
      <c r="T24" s="6">
        <v>8</v>
      </c>
      <c r="U24" s="6">
        <v>12</v>
      </c>
      <c r="V24" s="8">
        <v>0.66700000000000004</v>
      </c>
      <c r="W24" s="4">
        <v>-16.5</v>
      </c>
      <c r="X24" s="4">
        <f t="shared" si="1"/>
        <v>16.5</v>
      </c>
      <c r="Y24" s="4">
        <f t="shared" si="2"/>
        <v>1</v>
      </c>
      <c r="Z24" s="4">
        <f t="shared" si="3"/>
        <v>0</v>
      </c>
      <c r="AA24" s="4">
        <v>148.5</v>
      </c>
      <c r="AB24" s="4">
        <f t="shared" si="4"/>
        <v>123</v>
      </c>
      <c r="AC24" s="4">
        <f>IF(AB24&gt;AA24,1,IF(AB24=AA24,2,0))</f>
        <v>0</v>
      </c>
      <c r="AD24" s="4">
        <f>(AA24/2)+0.5*(X24)</f>
        <v>82.5</v>
      </c>
      <c r="AE24" s="4">
        <f>I24-AD24</f>
        <v>-20.5</v>
      </c>
      <c r="AF24" s="7" t="s">
        <v>106</v>
      </c>
      <c r="AG24" s="7" t="s">
        <v>83</v>
      </c>
      <c r="AH24" s="7" t="s">
        <v>99</v>
      </c>
    </row>
    <row r="25" spans="1:34" ht="16" customHeight="1" x14ac:dyDescent="0.2">
      <c r="A25" s="3">
        <v>22</v>
      </c>
      <c r="B25" s="5">
        <v>44602</v>
      </c>
      <c r="C25" s="6">
        <v>2</v>
      </c>
      <c r="D25" s="6" t="s">
        <v>26</v>
      </c>
      <c r="E25" s="6" t="s">
        <v>0</v>
      </c>
      <c r="F25" s="6">
        <f t="shared" si="0"/>
        <v>1</v>
      </c>
      <c r="G25" s="6">
        <v>0</v>
      </c>
      <c r="H25" s="6">
        <v>0</v>
      </c>
      <c r="I25" s="6">
        <v>58</v>
      </c>
      <c r="J25" s="6">
        <v>82</v>
      </c>
      <c r="K25" s="6">
        <v>22</v>
      </c>
      <c r="L25" s="6">
        <v>50</v>
      </c>
      <c r="M25" s="8">
        <v>0.44</v>
      </c>
      <c r="N25" s="6">
        <f>K25-Q25</f>
        <v>18</v>
      </c>
      <c r="O25" s="6">
        <f>L25-R25</f>
        <v>32</v>
      </c>
      <c r="P25" s="8">
        <f>N25/O25</f>
        <v>0.5625</v>
      </c>
      <c r="Q25" s="6">
        <v>4</v>
      </c>
      <c r="R25" s="6">
        <v>18</v>
      </c>
      <c r="S25" s="8">
        <v>0.222</v>
      </c>
      <c r="T25" s="6">
        <v>10</v>
      </c>
      <c r="U25" s="6">
        <v>14</v>
      </c>
      <c r="V25" s="8">
        <v>0.71399999999999997</v>
      </c>
      <c r="W25" s="4">
        <v>-3.5</v>
      </c>
      <c r="X25" s="4">
        <f t="shared" si="1"/>
        <v>3.5</v>
      </c>
      <c r="Y25" s="4">
        <f t="shared" si="2"/>
        <v>-24</v>
      </c>
      <c r="Z25" s="4">
        <f t="shared" si="3"/>
        <v>0</v>
      </c>
      <c r="AA25" s="4">
        <v>145</v>
      </c>
      <c r="AB25" s="4">
        <f t="shared" si="4"/>
        <v>140</v>
      </c>
      <c r="AC25" s="4">
        <f>IF(AB25&gt;AA25,1,IF(AB25=AA25,2,0))</f>
        <v>0</v>
      </c>
      <c r="AD25" s="4">
        <f>(AA25/2)+0.5*(X25)</f>
        <v>74.25</v>
      </c>
      <c r="AE25" s="4">
        <f>I25-AD25</f>
        <v>-16.25</v>
      </c>
      <c r="AF25" s="7" t="s">
        <v>107</v>
      </c>
      <c r="AG25" s="7" t="s">
        <v>69</v>
      </c>
      <c r="AH25" s="7" t="s">
        <v>76</v>
      </c>
    </row>
    <row r="26" spans="1:34" ht="16" customHeight="1" x14ac:dyDescent="0.2">
      <c r="A26" s="3">
        <v>22</v>
      </c>
      <c r="B26" s="5">
        <v>44600</v>
      </c>
      <c r="C26" s="6">
        <v>1</v>
      </c>
      <c r="D26" s="6" t="s">
        <v>27</v>
      </c>
      <c r="E26" s="6" t="s">
        <v>0</v>
      </c>
      <c r="F26" s="6">
        <f t="shared" si="0"/>
        <v>1</v>
      </c>
      <c r="G26" s="6">
        <v>1</v>
      </c>
      <c r="H26" s="6">
        <v>0</v>
      </c>
      <c r="I26" s="6">
        <v>84</v>
      </c>
      <c r="J26" s="6">
        <v>68</v>
      </c>
      <c r="K26" s="6">
        <v>31</v>
      </c>
      <c r="L26" s="6">
        <v>61</v>
      </c>
      <c r="M26" s="8">
        <v>0.50800000000000001</v>
      </c>
      <c r="N26" s="6">
        <f>K26-Q26</f>
        <v>22</v>
      </c>
      <c r="O26" s="6">
        <f>L26-R26</f>
        <v>39</v>
      </c>
      <c r="P26" s="8">
        <f>N26/O26</f>
        <v>0.5641025641025641</v>
      </c>
      <c r="Q26" s="6">
        <v>9</v>
      </c>
      <c r="R26" s="6">
        <v>22</v>
      </c>
      <c r="S26" s="8">
        <v>0.40899999999999997</v>
      </c>
      <c r="T26" s="6">
        <v>13</v>
      </c>
      <c r="U26" s="6">
        <v>18</v>
      </c>
      <c r="V26" s="8">
        <v>0.72199999999999998</v>
      </c>
      <c r="W26" s="4">
        <v>-5.5</v>
      </c>
      <c r="X26" s="4">
        <f t="shared" si="1"/>
        <v>5.5</v>
      </c>
      <c r="Y26" s="4">
        <f t="shared" si="2"/>
        <v>16</v>
      </c>
      <c r="Z26" s="4">
        <f t="shared" si="3"/>
        <v>1</v>
      </c>
      <c r="AA26" s="4">
        <v>146.5</v>
      </c>
      <c r="AB26" s="4">
        <f t="shared" si="4"/>
        <v>152</v>
      </c>
      <c r="AC26" s="4">
        <f>IF(AB26&gt;AA26,1,IF(AB26=AA26,2,0))</f>
        <v>1</v>
      </c>
      <c r="AD26" s="4">
        <f>(AA26/2)+0.5*(X26)</f>
        <v>76</v>
      </c>
      <c r="AE26" s="4">
        <f>I26-AD26</f>
        <v>8</v>
      </c>
      <c r="AF26" s="7" t="s">
        <v>102</v>
      </c>
      <c r="AG26" s="7" t="s">
        <v>83</v>
      </c>
      <c r="AH26" s="7" t="s">
        <v>75</v>
      </c>
    </row>
    <row r="27" spans="1:34" ht="16" customHeight="1" x14ac:dyDescent="0.2">
      <c r="A27" s="3">
        <v>22</v>
      </c>
      <c r="B27" s="5">
        <v>44597</v>
      </c>
      <c r="C27" s="6">
        <v>1</v>
      </c>
      <c r="D27" s="6" t="s">
        <v>26</v>
      </c>
      <c r="E27" s="6" t="s">
        <v>0</v>
      </c>
      <c r="F27" s="6">
        <f t="shared" si="0"/>
        <v>1</v>
      </c>
      <c r="G27" s="6">
        <v>1</v>
      </c>
      <c r="H27" s="6">
        <v>0</v>
      </c>
      <c r="I27" s="6">
        <v>82</v>
      </c>
      <c r="J27" s="6">
        <v>76</v>
      </c>
      <c r="K27" s="6">
        <v>30</v>
      </c>
      <c r="L27" s="6">
        <v>58</v>
      </c>
      <c r="M27" s="8">
        <v>0.51700000000000002</v>
      </c>
      <c r="N27" s="6">
        <f>K27-Q27</f>
        <v>25</v>
      </c>
      <c r="O27" s="6">
        <f>L27-R27</f>
        <v>40</v>
      </c>
      <c r="P27" s="8">
        <f>N27/O27</f>
        <v>0.625</v>
      </c>
      <c r="Q27" s="6">
        <v>5</v>
      </c>
      <c r="R27" s="6">
        <v>18</v>
      </c>
      <c r="S27" s="8">
        <v>0.27800000000000002</v>
      </c>
      <c r="T27" s="6">
        <v>17</v>
      </c>
      <c r="U27" s="6">
        <v>21</v>
      </c>
      <c r="V27" s="8">
        <v>0.81</v>
      </c>
      <c r="W27" s="4">
        <v>-9.5</v>
      </c>
      <c r="X27" s="4">
        <f t="shared" si="1"/>
        <v>9.5</v>
      </c>
      <c r="Y27" s="4">
        <f t="shared" si="2"/>
        <v>6</v>
      </c>
      <c r="Z27" s="4">
        <f t="shared" si="3"/>
        <v>0</v>
      </c>
      <c r="AA27" s="4">
        <v>145</v>
      </c>
      <c r="AB27" s="4">
        <f t="shared" si="4"/>
        <v>158</v>
      </c>
      <c r="AC27" s="4">
        <f>IF(AB27&gt;AA27,1,IF(AB27=AA27,2,0))</f>
        <v>1</v>
      </c>
      <c r="AD27" s="4">
        <f>(AA27/2)+0.5*(X27)</f>
        <v>77.25</v>
      </c>
      <c r="AE27" s="4">
        <f>I27-AD27</f>
        <v>4.75</v>
      </c>
      <c r="AF27" s="7" t="s">
        <v>82</v>
      </c>
      <c r="AG27" s="7" t="s">
        <v>77</v>
      </c>
      <c r="AH27" s="7" t="s">
        <v>72</v>
      </c>
    </row>
    <row r="28" spans="1:34" ht="16" customHeight="1" x14ac:dyDescent="0.2">
      <c r="A28" s="3">
        <v>22</v>
      </c>
      <c r="B28" s="5">
        <v>44594</v>
      </c>
      <c r="C28" s="6">
        <v>2</v>
      </c>
      <c r="D28" s="6" t="s">
        <v>6</v>
      </c>
      <c r="E28" s="6" t="s">
        <v>0</v>
      </c>
      <c r="F28" s="6">
        <f t="shared" si="0"/>
        <v>1</v>
      </c>
      <c r="G28" s="6">
        <v>1</v>
      </c>
      <c r="H28" s="6">
        <v>0</v>
      </c>
      <c r="I28" s="6">
        <v>88</v>
      </c>
      <c r="J28" s="6">
        <v>73</v>
      </c>
      <c r="K28" s="6">
        <v>35</v>
      </c>
      <c r="L28" s="6">
        <v>63</v>
      </c>
      <c r="M28" s="8">
        <v>0.55600000000000005</v>
      </c>
      <c r="N28" s="6">
        <f>K28-Q28</f>
        <v>23</v>
      </c>
      <c r="O28" s="6">
        <f>L28-R28</f>
        <v>39</v>
      </c>
      <c r="P28" s="8">
        <f>N28/O28</f>
        <v>0.58974358974358976</v>
      </c>
      <c r="Q28" s="6">
        <v>12</v>
      </c>
      <c r="R28" s="6">
        <v>24</v>
      </c>
      <c r="S28" s="8">
        <v>0.5</v>
      </c>
      <c r="T28" s="6">
        <v>6</v>
      </c>
      <c r="U28" s="6">
        <v>8</v>
      </c>
      <c r="V28" s="8">
        <v>0.75</v>
      </c>
      <c r="W28" s="4">
        <v>-11</v>
      </c>
      <c r="X28" s="4">
        <f t="shared" si="1"/>
        <v>11</v>
      </c>
      <c r="Y28" s="4">
        <f t="shared" si="2"/>
        <v>15</v>
      </c>
      <c r="Z28" s="4">
        <f t="shared" si="3"/>
        <v>1</v>
      </c>
      <c r="AA28" s="4">
        <v>141</v>
      </c>
      <c r="AB28" s="4">
        <f t="shared" si="4"/>
        <v>161</v>
      </c>
      <c r="AC28" s="4">
        <f>IF(AB28&gt;AA28,1,IF(AB28=AA28,2,0))</f>
        <v>1</v>
      </c>
      <c r="AD28" s="4">
        <f>(AA28/2)+0.5*(X28)</f>
        <v>76</v>
      </c>
      <c r="AE28" s="4">
        <f>I28-AD28</f>
        <v>12</v>
      </c>
      <c r="AF28" s="7" t="s">
        <v>75</v>
      </c>
      <c r="AG28" s="7" t="s">
        <v>102</v>
      </c>
      <c r="AH28" s="7" t="s">
        <v>108</v>
      </c>
    </row>
    <row r="29" spans="1:34" ht="16" customHeight="1" x14ac:dyDescent="0.2">
      <c r="A29" s="3">
        <v>22</v>
      </c>
      <c r="B29" s="5">
        <v>44591</v>
      </c>
      <c r="C29" s="6">
        <v>1</v>
      </c>
      <c r="D29" s="6" t="s">
        <v>28</v>
      </c>
      <c r="E29" s="6" t="s">
        <v>0</v>
      </c>
      <c r="F29" s="6">
        <f t="shared" si="0"/>
        <v>1</v>
      </c>
      <c r="G29" s="6">
        <v>1</v>
      </c>
      <c r="H29" s="6">
        <v>0</v>
      </c>
      <c r="I29" s="6">
        <v>81</v>
      </c>
      <c r="J29" s="6">
        <v>78</v>
      </c>
      <c r="K29" s="6">
        <v>29</v>
      </c>
      <c r="L29" s="6">
        <v>60</v>
      </c>
      <c r="M29" s="8">
        <v>0.48299999999999998</v>
      </c>
      <c r="N29" s="6">
        <f>K29-Q29</f>
        <v>21</v>
      </c>
      <c r="O29" s="6">
        <f>L29-R29</f>
        <v>43</v>
      </c>
      <c r="P29" s="8">
        <f>N29/O29</f>
        <v>0.48837209302325579</v>
      </c>
      <c r="Q29" s="6">
        <v>8</v>
      </c>
      <c r="R29" s="6">
        <v>17</v>
      </c>
      <c r="S29" s="8">
        <v>0.47099999999999997</v>
      </c>
      <c r="T29" s="6">
        <v>15</v>
      </c>
      <c r="U29" s="6">
        <v>26</v>
      </c>
      <c r="V29" s="8">
        <v>0.57699999999999996</v>
      </c>
      <c r="W29" s="4">
        <v>-9.5</v>
      </c>
      <c r="X29" s="4">
        <f t="shared" si="1"/>
        <v>9.5</v>
      </c>
      <c r="Y29" s="4">
        <f t="shared" si="2"/>
        <v>3</v>
      </c>
      <c r="Z29" s="4">
        <f t="shared" si="3"/>
        <v>0</v>
      </c>
      <c r="AA29" s="4">
        <v>146</v>
      </c>
      <c r="AB29" s="4">
        <f t="shared" si="4"/>
        <v>159</v>
      </c>
      <c r="AC29" s="4">
        <f>IF(AB29&gt;AA29,1,IF(AB29=AA29,2,0))</f>
        <v>1</v>
      </c>
      <c r="AD29" s="4">
        <f>(AA29/2)+0.5*(X29)</f>
        <v>77.75</v>
      </c>
      <c r="AE29" s="4">
        <f>I29-AD29</f>
        <v>3.25</v>
      </c>
      <c r="AF29" s="7" t="s">
        <v>75</v>
      </c>
      <c r="AG29" s="7" t="s">
        <v>83</v>
      </c>
      <c r="AH29" s="7" t="s">
        <v>99</v>
      </c>
    </row>
    <row r="30" spans="1:34" ht="16" customHeight="1" x14ac:dyDescent="0.2">
      <c r="A30" s="3">
        <v>22</v>
      </c>
      <c r="B30" s="5">
        <v>44588</v>
      </c>
      <c r="C30" s="6">
        <v>2</v>
      </c>
      <c r="D30" s="6" t="s">
        <v>17</v>
      </c>
      <c r="E30" s="6" t="s">
        <v>0</v>
      </c>
      <c r="F30" s="6">
        <f t="shared" si="0"/>
        <v>1</v>
      </c>
      <c r="G30" s="6">
        <v>1</v>
      </c>
      <c r="H30" s="6">
        <v>0</v>
      </c>
      <c r="I30" s="6">
        <v>83</v>
      </c>
      <c r="J30" s="6">
        <v>73</v>
      </c>
      <c r="K30" s="6">
        <v>30</v>
      </c>
      <c r="L30" s="6">
        <v>49</v>
      </c>
      <c r="M30" s="8">
        <v>0.61199999999999999</v>
      </c>
      <c r="N30" s="6">
        <f>K30-Q30</f>
        <v>17</v>
      </c>
      <c r="O30" s="6">
        <f>L30-R30</f>
        <v>27</v>
      </c>
      <c r="P30" s="8">
        <f>N30/O30</f>
        <v>0.62962962962962965</v>
      </c>
      <c r="Q30" s="6">
        <v>13</v>
      </c>
      <c r="R30" s="6">
        <v>22</v>
      </c>
      <c r="S30" s="8">
        <v>0.59099999999999997</v>
      </c>
      <c r="T30" s="6">
        <v>10</v>
      </c>
      <c r="U30" s="6">
        <v>22</v>
      </c>
      <c r="V30" s="8">
        <v>0.45500000000000002</v>
      </c>
      <c r="W30" s="4">
        <v>-2</v>
      </c>
      <c r="X30" s="4">
        <f t="shared" si="1"/>
        <v>2</v>
      </c>
      <c r="Y30" s="4">
        <f t="shared" si="2"/>
        <v>10</v>
      </c>
      <c r="Z30" s="4">
        <f t="shared" si="3"/>
        <v>1</v>
      </c>
      <c r="AA30" s="4">
        <v>154.5</v>
      </c>
      <c r="AB30" s="4">
        <f t="shared" si="4"/>
        <v>156</v>
      </c>
      <c r="AC30" s="4">
        <f>IF(AB30&gt;AA30,1,IF(AB30=AA30,2,0))</f>
        <v>1</v>
      </c>
      <c r="AD30" s="4">
        <f>(AA30/2)+0.5*(X30)</f>
        <v>78.25</v>
      </c>
      <c r="AE30" s="4">
        <f>I30-AD30</f>
        <v>4.75</v>
      </c>
      <c r="AF30" s="7" t="s">
        <v>107</v>
      </c>
      <c r="AG30" s="7" t="s">
        <v>76</v>
      </c>
      <c r="AH30" s="7" t="s">
        <v>109</v>
      </c>
    </row>
    <row r="31" spans="1:34" ht="16" customHeight="1" x14ac:dyDescent="0.2">
      <c r="A31" s="3">
        <v>22</v>
      </c>
      <c r="B31" s="5">
        <v>44584</v>
      </c>
      <c r="C31" s="6">
        <v>1</v>
      </c>
      <c r="D31" s="6" t="s">
        <v>24</v>
      </c>
      <c r="E31" s="6" t="s">
        <v>0</v>
      </c>
      <c r="F31" s="6">
        <f t="shared" si="0"/>
        <v>1</v>
      </c>
      <c r="G31" s="6">
        <v>1</v>
      </c>
      <c r="H31" s="6">
        <v>0</v>
      </c>
      <c r="I31" s="6">
        <v>80</v>
      </c>
      <c r="J31" s="6">
        <v>60</v>
      </c>
      <c r="K31" s="6">
        <v>29</v>
      </c>
      <c r="L31" s="6">
        <v>56</v>
      </c>
      <c r="M31" s="8">
        <v>0.51800000000000002</v>
      </c>
      <c r="N31" s="6">
        <f>K31-Q31</f>
        <v>17</v>
      </c>
      <c r="O31" s="6">
        <f>L31-R31</f>
        <v>27</v>
      </c>
      <c r="P31" s="8">
        <f>N31/O31</f>
        <v>0.62962962962962965</v>
      </c>
      <c r="Q31" s="6">
        <v>12</v>
      </c>
      <c r="R31" s="6">
        <v>29</v>
      </c>
      <c r="S31" s="8">
        <v>0.41399999999999998</v>
      </c>
      <c r="T31" s="6">
        <v>10</v>
      </c>
      <c r="U31" s="6">
        <v>13</v>
      </c>
      <c r="V31" s="8">
        <v>0.76900000000000002</v>
      </c>
      <c r="W31" s="4">
        <v>-12</v>
      </c>
      <c r="X31" s="4">
        <f t="shared" si="1"/>
        <v>12</v>
      </c>
      <c r="Y31" s="4">
        <f t="shared" si="2"/>
        <v>20</v>
      </c>
      <c r="Z31" s="4">
        <f t="shared" si="3"/>
        <v>1</v>
      </c>
      <c r="AA31" s="4">
        <v>148</v>
      </c>
      <c r="AB31" s="4">
        <f t="shared" si="4"/>
        <v>140</v>
      </c>
      <c r="AC31" s="4">
        <f>IF(AB31&gt;AA31,1,IF(AB31=AA31,2,0))</f>
        <v>0</v>
      </c>
      <c r="AD31" s="4">
        <f>(AA31/2)+0.5*(X31)</f>
        <v>80</v>
      </c>
      <c r="AE31" s="4">
        <f>I31-AD31</f>
        <v>0</v>
      </c>
      <c r="AF31" s="7" t="s">
        <v>78</v>
      </c>
      <c r="AG31" s="7" t="s">
        <v>101</v>
      </c>
      <c r="AH31" s="7" t="s">
        <v>72</v>
      </c>
    </row>
    <row r="32" spans="1:34" ht="16" customHeight="1" x14ac:dyDescent="0.2">
      <c r="A32" s="3">
        <v>22</v>
      </c>
      <c r="B32" s="5">
        <v>44581</v>
      </c>
      <c r="C32" s="6">
        <v>2</v>
      </c>
      <c r="D32" s="6" t="s">
        <v>21</v>
      </c>
      <c r="E32" s="6" t="s">
        <v>4</v>
      </c>
      <c r="F32" s="6">
        <f t="shared" si="0"/>
        <v>0</v>
      </c>
      <c r="G32" s="6">
        <v>0</v>
      </c>
      <c r="H32" s="6">
        <v>0</v>
      </c>
      <c r="I32" s="6">
        <v>65</v>
      </c>
      <c r="J32" s="6">
        <v>68</v>
      </c>
      <c r="K32" s="6">
        <v>25</v>
      </c>
      <c r="L32" s="6">
        <v>54</v>
      </c>
      <c r="M32" s="8">
        <v>0.46300000000000002</v>
      </c>
      <c r="N32" s="6">
        <f>K32-Q32</f>
        <v>17</v>
      </c>
      <c r="O32" s="6">
        <f>L32-R32</f>
        <v>31</v>
      </c>
      <c r="P32" s="8">
        <f>N32/O32</f>
        <v>0.54838709677419351</v>
      </c>
      <c r="Q32" s="6">
        <v>8</v>
      </c>
      <c r="R32" s="6">
        <v>23</v>
      </c>
      <c r="S32" s="8">
        <v>0.34799999999999998</v>
      </c>
      <c r="T32" s="6">
        <v>7</v>
      </c>
      <c r="U32" s="6">
        <v>17</v>
      </c>
      <c r="V32" s="8">
        <v>0.41199999999999998</v>
      </c>
      <c r="W32" s="4">
        <v>-3.5</v>
      </c>
      <c r="X32" s="4">
        <f t="shared" si="1"/>
        <v>3.5</v>
      </c>
      <c r="Y32" s="4">
        <f t="shared" si="2"/>
        <v>-3</v>
      </c>
      <c r="Z32" s="4">
        <f t="shared" si="3"/>
        <v>0</v>
      </c>
      <c r="AA32" s="4">
        <v>141</v>
      </c>
      <c r="AB32" s="4">
        <f t="shared" si="4"/>
        <v>133</v>
      </c>
      <c r="AC32" s="4">
        <f>IF(AB32&gt;AA32,1,IF(AB32=AA32,2,0))</f>
        <v>0</v>
      </c>
      <c r="AD32" s="4">
        <f>(AA32/2)+0.5*(X32)</f>
        <v>72.25</v>
      </c>
      <c r="AE32" s="4">
        <f>I32-AD32</f>
        <v>-7.25</v>
      </c>
      <c r="AF32" s="7" t="s">
        <v>82</v>
      </c>
      <c r="AG32" s="7" t="s">
        <v>69</v>
      </c>
      <c r="AH32" s="7" t="s">
        <v>83</v>
      </c>
    </row>
    <row r="33" spans="1:34" ht="16" customHeight="1" x14ac:dyDescent="0.2">
      <c r="A33" s="3">
        <v>22</v>
      </c>
      <c r="B33" s="5">
        <v>44578</v>
      </c>
      <c r="C33" s="6">
        <v>2</v>
      </c>
      <c r="D33" s="6" t="s">
        <v>27</v>
      </c>
      <c r="E33" s="6" t="s">
        <v>0</v>
      </c>
      <c r="F33" s="6">
        <f t="shared" si="0"/>
        <v>1</v>
      </c>
      <c r="G33" s="6">
        <v>1</v>
      </c>
      <c r="H33" s="6">
        <v>2</v>
      </c>
      <c r="I33" s="6">
        <v>96</v>
      </c>
      <c r="J33" s="6">
        <v>88</v>
      </c>
      <c r="K33" s="6">
        <v>31</v>
      </c>
      <c r="L33" s="6">
        <v>68</v>
      </c>
      <c r="M33" s="8">
        <v>0.45600000000000002</v>
      </c>
      <c r="N33" s="6">
        <f>K33-Q33</f>
        <v>23</v>
      </c>
      <c r="O33" s="6">
        <f>L33-R33</f>
        <v>50</v>
      </c>
      <c r="P33" s="8">
        <f>N33/O33</f>
        <v>0.46</v>
      </c>
      <c r="Q33" s="6">
        <v>8</v>
      </c>
      <c r="R33" s="6">
        <v>18</v>
      </c>
      <c r="S33" s="8">
        <v>0.44400000000000001</v>
      </c>
      <c r="T33" s="6">
        <v>26</v>
      </c>
      <c r="U33" s="6">
        <v>32</v>
      </c>
      <c r="V33" s="8">
        <v>0.81299999999999994</v>
      </c>
      <c r="W33" s="4">
        <v>1.5</v>
      </c>
      <c r="X33" s="4">
        <f t="shared" si="1"/>
        <v>-1.5</v>
      </c>
      <c r="Y33" s="4">
        <f t="shared" si="2"/>
        <v>8</v>
      </c>
      <c r="Z33" s="4">
        <f t="shared" si="3"/>
        <v>1</v>
      </c>
      <c r="AA33" s="4">
        <v>147</v>
      </c>
      <c r="AB33" s="4">
        <f t="shared" si="4"/>
        <v>184</v>
      </c>
      <c r="AC33" s="4">
        <f>IF(AB33&gt;AA33,1,IF(AB33=AA33,2,0))</f>
        <v>1</v>
      </c>
      <c r="AD33" s="4">
        <f>(AA33/2)+0.5*(X33)</f>
        <v>72.75</v>
      </c>
      <c r="AE33" s="4">
        <f>I33-AD33</f>
        <v>23.25</v>
      </c>
      <c r="AF33" s="7" t="s">
        <v>75</v>
      </c>
      <c r="AG33" s="7" t="s">
        <v>99</v>
      </c>
      <c r="AH33" s="7" t="s">
        <v>76</v>
      </c>
    </row>
    <row r="34" spans="1:34" ht="16" customHeight="1" x14ac:dyDescent="0.2">
      <c r="A34" s="3">
        <v>22</v>
      </c>
      <c r="B34" s="5">
        <v>44575</v>
      </c>
      <c r="C34" s="6">
        <v>1</v>
      </c>
      <c r="D34" s="6" t="s">
        <v>3</v>
      </c>
      <c r="E34" s="6" t="s">
        <v>0</v>
      </c>
      <c r="F34" s="6">
        <f t="shared" si="0"/>
        <v>1</v>
      </c>
      <c r="G34" s="6">
        <v>1</v>
      </c>
      <c r="H34" s="6">
        <v>0</v>
      </c>
      <c r="I34" s="6">
        <v>92</v>
      </c>
      <c r="J34" s="6">
        <v>65</v>
      </c>
      <c r="K34" s="6">
        <v>32</v>
      </c>
      <c r="L34" s="6">
        <v>65</v>
      </c>
      <c r="M34" s="8">
        <v>0.49199999999999999</v>
      </c>
      <c r="N34" s="6">
        <f>K34-Q34</f>
        <v>23</v>
      </c>
      <c r="O34" s="6">
        <f>L34-R34</f>
        <v>36</v>
      </c>
      <c r="P34" s="8">
        <f>N34/O34</f>
        <v>0.63888888888888884</v>
      </c>
      <c r="Q34" s="6">
        <v>9</v>
      </c>
      <c r="R34" s="6">
        <v>29</v>
      </c>
      <c r="S34" s="8">
        <v>0.31</v>
      </c>
      <c r="T34" s="6">
        <v>19</v>
      </c>
      <c r="U34" s="6">
        <v>27</v>
      </c>
      <c r="V34" s="8">
        <v>0.70399999999999996</v>
      </c>
      <c r="W34" s="4">
        <v>-20</v>
      </c>
      <c r="X34" s="4">
        <f t="shared" si="1"/>
        <v>20</v>
      </c>
      <c r="Y34" s="4">
        <f t="shared" si="2"/>
        <v>27</v>
      </c>
      <c r="Z34" s="4">
        <f t="shared" si="3"/>
        <v>1</v>
      </c>
      <c r="AA34" s="4">
        <v>155</v>
      </c>
      <c r="AB34" s="4">
        <f t="shared" si="4"/>
        <v>157</v>
      </c>
      <c r="AC34" s="4">
        <f>IF(AB34&gt;AA34,1,IF(AB34=AA34,2,0))</f>
        <v>1</v>
      </c>
      <c r="AD34" s="4">
        <f>(AA34/2)+0.5*(X34)</f>
        <v>87.5</v>
      </c>
      <c r="AE34" s="4">
        <f>I34-AD34</f>
        <v>4.5</v>
      </c>
      <c r="AF34" s="7" t="s">
        <v>107</v>
      </c>
      <c r="AG34" s="7" t="s">
        <v>103</v>
      </c>
      <c r="AH34" s="7" t="s">
        <v>109</v>
      </c>
    </row>
    <row r="35" spans="1:34" ht="16" customHeight="1" x14ac:dyDescent="0.2">
      <c r="A35" s="3">
        <v>22</v>
      </c>
      <c r="B35" s="5">
        <v>44569</v>
      </c>
      <c r="C35" s="6">
        <v>2</v>
      </c>
      <c r="D35" s="6" t="s">
        <v>20</v>
      </c>
      <c r="E35" s="6" t="s">
        <v>0</v>
      </c>
      <c r="F35" s="6">
        <f t="shared" si="0"/>
        <v>1</v>
      </c>
      <c r="G35" s="6">
        <v>1</v>
      </c>
      <c r="H35" s="6">
        <v>0</v>
      </c>
      <c r="I35" s="6">
        <v>74</v>
      </c>
      <c r="J35" s="6">
        <v>67</v>
      </c>
      <c r="K35" s="6">
        <v>28</v>
      </c>
      <c r="L35" s="6">
        <v>58</v>
      </c>
      <c r="M35" s="8">
        <v>0.48299999999999998</v>
      </c>
      <c r="N35" s="6">
        <f>K35-Q35</f>
        <v>19</v>
      </c>
      <c r="O35" s="6">
        <f>L35-R35</f>
        <v>34</v>
      </c>
      <c r="P35" s="8">
        <f>N35/O35</f>
        <v>0.55882352941176472</v>
      </c>
      <c r="Q35" s="6">
        <v>9</v>
      </c>
      <c r="R35" s="6">
        <v>24</v>
      </c>
      <c r="S35" s="8">
        <v>0.375</v>
      </c>
      <c r="T35" s="6">
        <v>9</v>
      </c>
      <c r="U35" s="6">
        <v>13</v>
      </c>
      <c r="V35" s="8">
        <v>0.69199999999999995</v>
      </c>
      <c r="W35" s="4">
        <v>-10</v>
      </c>
      <c r="X35" s="4">
        <f t="shared" si="1"/>
        <v>10</v>
      </c>
      <c r="Y35" s="4">
        <f t="shared" si="2"/>
        <v>7</v>
      </c>
      <c r="Z35" s="4">
        <f t="shared" si="3"/>
        <v>0</v>
      </c>
      <c r="AA35" s="4">
        <v>138.5</v>
      </c>
      <c r="AB35" s="4">
        <f t="shared" si="4"/>
        <v>141</v>
      </c>
      <c r="AC35" s="4">
        <f>IF(AB35&gt;AA35,1,IF(AB35=AA35,2,0))</f>
        <v>1</v>
      </c>
      <c r="AD35" s="4">
        <f>(AA35/2)+0.5*(X35)</f>
        <v>74.25</v>
      </c>
      <c r="AE35" s="4">
        <f>I35-AD35</f>
        <v>-0.25</v>
      </c>
      <c r="AF35" s="7" t="s">
        <v>107</v>
      </c>
      <c r="AG35" s="7" t="s">
        <v>77</v>
      </c>
      <c r="AH35" s="7" t="s">
        <v>89</v>
      </c>
    </row>
    <row r="36" spans="1:34" ht="16" customHeight="1" x14ac:dyDescent="0.2">
      <c r="A36" s="3">
        <v>22</v>
      </c>
      <c r="B36" s="5">
        <v>44564</v>
      </c>
      <c r="C36" s="6">
        <v>1</v>
      </c>
      <c r="D36" s="6" t="s">
        <v>22</v>
      </c>
      <c r="E36" s="6" t="s">
        <v>0</v>
      </c>
      <c r="F36" s="6">
        <f t="shared" si="0"/>
        <v>1</v>
      </c>
      <c r="G36" s="6">
        <v>0</v>
      </c>
      <c r="H36" s="6">
        <v>0</v>
      </c>
      <c r="I36" s="6">
        <v>69</v>
      </c>
      <c r="J36" s="6">
        <v>74</v>
      </c>
      <c r="K36" s="6">
        <v>23</v>
      </c>
      <c r="L36" s="6">
        <v>56</v>
      </c>
      <c r="M36" s="8">
        <v>0.41099999999999998</v>
      </c>
      <c r="N36" s="6">
        <f>K36-Q36</f>
        <v>15</v>
      </c>
      <c r="O36" s="6">
        <f>L36-R36</f>
        <v>36</v>
      </c>
      <c r="P36" s="8">
        <f>N36/O36</f>
        <v>0.41666666666666669</v>
      </c>
      <c r="Q36" s="6">
        <v>8</v>
      </c>
      <c r="R36" s="6">
        <v>20</v>
      </c>
      <c r="S36" s="8">
        <v>0.4</v>
      </c>
      <c r="T36" s="6">
        <v>15</v>
      </c>
      <c r="U36" s="6">
        <v>24</v>
      </c>
      <c r="V36" s="8">
        <v>0.625</v>
      </c>
      <c r="W36" s="4">
        <v>-12.5</v>
      </c>
      <c r="X36" s="4">
        <f t="shared" si="1"/>
        <v>12.5</v>
      </c>
      <c r="Y36" s="4">
        <f t="shared" si="2"/>
        <v>-5</v>
      </c>
      <c r="Z36" s="4">
        <f t="shared" si="3"/>
        <v>0</v>
      </c>
      <c r="AA36" s="4">
        <v>139.5</v>
      </c>
      <c r="AB36" s="4">
        <f t="shared" si="4"/>
        <v>143</v>
      </c>
      <c r="AC36" s="4">
        <f>IF(AB36&gt;AA36,1,IF(AB36=AA36,2,0))</f>
        <v>1</v>
      </c>
      <c r="AD36" s="4">
        <f>(AA36/2)+0.5*(X36)</f>
        <v>76</v>
      </c>
      <c r="AE36" s="4">
        <f>I36-AD36</f>
        <v>-7</v>
      </c>
      <c r="AF36" s="7" t="s">
        <v>104</v>
      </c>
      <c r="AG36" s="7" t="s">
        <v>101</v>
      </c>
      <c r="AH36" s="7" t="s">
        <v>72</v>
      </c>
    </row>
    <row r="37" spans="1:34" ht="16" customHeight="1" x14ac:dyDescent="0.2">
      <c r="A37" s="3">
        <v>22</v>
      </c>
      <c r="B37" s="5">
        <v>44559</v>
      </c>
      <c r="C37" s="6">
        <v>1</v>
      </c>
      <c r="D37" s="6" t="s">
        <v>29</v>
      </c>
      <c r="E37" s="6" t="s">
        <v>0</v>
      </c>
      <c r="F37" s="6">
        <f t="shared" si="0"/>
        <v>1</v>
      </c>
      <c r="G37" s="6">
        <v>1</v>
      </c>
      <c r="H37" s="6">
        <v>0</v>
      </c>
      <c r="I37" s="6">
        <v>104</v>
      </c>
      <c r="J37" s="6">
        <v>90</v>
      </c>
      <c r="K37" s="6">
        <v>35</v>
      </c>
      <c r="L37" s="6">
        <v>61</v>
      </c>
      <c r="M37" s="8">
        <v>0.57399999999999995</v>
      </c>
      <c r="N37" s="6">
        <f>K37-Q37</f>
        <v>21</v>
      </c>
      <c r="O37" s="6">
        <f>L37-R37</f>
        <v>32</v>
      </c>
      <c r="P37" s="8">
        <f>N37/O37</f>
        <v>0.65625</v>
      </c>
      <c r="Q37" s="6">
        <v>14</v>
      </c>
      <c r="R37" s="6">
        <v>29</v>
      </c>
      <c r="S37" s="8">
        <v>0.48299999999999998</v>
      </c>
      <c r="T37" s="6">
        <v>20</v>
      </c>
      <c r="U37" s="6">
        <v>27</v>
      </c>
      <c r="V37" s="8">
        <v>0.74099999999999999</v>
      </c>
      <c r="W37" s="4">
        <v>-29</v>
      </c>
      <c r="X37" s="4">
        <f t="shared" si="1"/>
        <v>29</v>
      </c>
      <c r="Y37" s="4">
        <f t="shared" si="2"/>
        <v>14</v>
      </c>
      <c r="Z37" s="4">
        <f t="shared" si="3"/>
        <v>0</v>
      </c>
      <c r="AA37" s="4">
        <v>147.5</v>
      </c>
      <c r="AB37" s="4">
        <f t="shared" si="4"/>
        <v>194</v>
      </c>
      <c r="AC37" s="4">
        <f>IF(AB37&gt;AA37,1,IF(AB37=AA37,2,0))</f>
        <v>1</v>
      </c>
      <c r="AD37" s="4">
        <f>(AA37/2)+0.5*(X37)</f>
        <v>88.25</v>
      </c>
      <c r="AE37" s="4">
        <f>I37-AD37</f>
        <v>15.75</v>
      </c>
      <c r="AF37" s="7" t="s">
        <v>89</v>
      </c>
      <c r="AG37" s="7" t="s">
        <v>100</v>
      </c>
      <c r="AH37" s="7" t="s">
        <v>110</v>
      </c>
    </row>
    <row r="38" spans="1:34" ht="16" customHeight="1" x14ac:dyDescent="0.2">
      <c r="A38" s="3">
        <v>22</v>
      </c>
      <c r="B38" s="5">
        <v>44550</v>
      </c>
      <c r="C38" s="6">
        <v>1</v>
      </c>
      <c r="D38" s="6" t="s">
        <v>30</v>
      </c>
      <c r="E38" s="6" t="s">
        <v>0</v>
      </c>
      <c r="F38" s="6">
        <f t="shared" si="0"/>
        <v>1</v>
      </c>
      <c r="G38" s="6">
        <v>1</v>
      </c>
      <c r="H38" s="6">
        <v>0</v>
      </c>
      <c r="I38" s="6">
        <v>79</v>
      </c>
      <c r="J38" s="6">
        <v>59</v>
      </c>
      <c r="K38" s="6">
        <v>30</v>
      </c>
      <c r="L38" s="6">
        <v>66</v>
      </c>
      <c r="M38" s="8">
        <v>0.45500000000000002</v>
      </c>
      <c r="N38" s="6">
        <f>K38-Q38</f>
        <v>19</v>
      </c>
      <c r="O38" s="6">
        <f>L38-R38</f>
        <v>34</v>
      </c>
      <c r="P38" s="8">
        <f>N38/O38</f>
        <v>0.55882352941176472</v>
      </c>
      <c r="Q38" s="6">
        <v>11</v>
      </c>
      <c r="R38" s="6">
        <v>32</v>
      </c>
      <c r="S38" s="8">
        <v>0.34399999999999997</v>
      </c>
      <c r="T38" s="6">
        <v>8</v>
      </c>
      <c r="U38" s="6">
        <v>15</v>
      </c>
      <c r="V38" s="8">
        <v>0.53300000000000003</v>
      </c>
      <c r="W38" s="4">
        <v>-39.5</v>
      </c>
      <c r="X38" s="4">
        <f t="shared" si="1"/>
        <v>39.5</v>
      </c>
      <c r="Y38" s="4">
        <f t="shared" si="2"/>
        <v>20</v>
      </c>
      <c r="Z38" s="4">
        <f t="shared" si="3"/>
        <v>0</v>
      </c>
      <c r="AA38" s="4">
        <v>145</v>
      </c>
      <c r="AB38" s="4">
        <f t="shared" si="4"/>
        <v>138</v>
      </c>
      <c r="AC38" s="4">
        <f>IF(AB38&gt;AA38,1,IF(AB38=AA38,2,0))</f>
        <v>0</v>
      </c>
      <c r="AD38" s="4">
        <f>(AA38/2)+0.5*(X38)</f>
        <v>92.25</v>
      </c>
      <c r="AE38" s="4">
        <f>I38-AD38</f>
        <v>-13.25</v>
      </c>
      <c r="AF38" s="7" t="s">
        <v>102</v>
      </c>
      <c r="AG38" s="7" t="s">
        <v>105</v>
      </c>
      <c r="AH38" s="7" t="s">
        <v>111</v>
      </c>
    </row>
    <row r="39" spans="1:34" ht="16" customHeight="1" x14ac:dyDescent="0.2">
      <c r="A39" s="3">
        <v>22</v>
      </c>
      <c r="B39" s="5">
        <v>44548</v>
      </c>
      <c r="C39" s="6">
        <v>3</v>
      </c>
      <c r="D39" s="6" t="s">
        <v>31</v>
      </c>
      <c r="E39" s="6" t="s">
        <v>2</v>
      </c>
      <c r="F39" s="6">
        <f t="shared" si="0"/>
        <v>0</v>
      </c>
      <c r="G39" s="6">
        <v>1</v>
      </c>
      <c r="H39" s="6">
        <v>0</v>
      </c>
      <c r="I39" s="6">
        <v>77</v>
      </c>
      <c r="J39" s="6">
        <v>48</v>
      </c>
      <c r="K39" s="6">
        <v>27</v>
      </c>
      <c r="L39" s="6">
        <v>51</v>
      </c>
      <c r="M39" s="8">
        <v>0.52900000000000003</v>
      </c>
      <c r="N39" s="6">
        <f>K39-Q39</f>
        <v>16</v>
      </c>
      <c r="O39" s="6">
        <f>L39-R39</f>
        <v>29</v>
      </c>
      <c r="P39" s="8">
        <f>N39/O39</f>
        <v>0.55172413793103448</v>
      </c>
      <c r="Q39" s="6">
        <v>11</v>
      </c>
      <c r="R39" s="6">
        <v>22</v>
      </c>
      <c r="S39" s="8">
        <v>0.5</v>
      </c>
      <c r="T39" s="6">
        <v>12</v>
      </c>
      <c r="U39" s="6">
        <v>14</v>
      </c>
      <c r="V39" s="8">
        <v>0.85699999999999998</v>
      </c>
      <c r="W39" s="4">
        <v>-15.5</v>
      </c>
      <c r="X39" s="4">
        <f t="shared" si="1"/>
        <v>15.5</v>
      </c>
      <c r="Y39" s="4">
        <f t="shared" si="2"/>
        <v>29</v>
      </c>
      <c r="Z39" s="4">
        <f t="shared" si="3"/>
        <v>1</v>
      </c>
      <c r="AA39" s="4">
        <v>131.5</v>
      </c>
      <c r="AB39" s="4">
        <f t="shared" si="4"/>
        <v>125</v>
      </c>
      <c r="AC39" s="4">
        <f>IF(AB39&gt;AA39,1,IF(AB39=AA39,2,0))</f>
        <v>0</v>
      </c>
      <c r="AD39" s="4">
        <f>(AA39/2)+0.5*(X39)</f>
        <v>73.5</v>
      </c>
      <c r="AE39" s="4">
        <f>I39-AD39</f>
        <v>3.5</v>
      </c>
      <c r="AF39" s="7" t="s">
        <v>79</v>
      </c>
      <c r="AG39" s="7" t="s">
        <v>99</v>
      </c>
      <c r="AH39" s="7" t="s">
        <v>112</v>
      </c>
    </row>
    <row r="40" spans="1:34" ht="16" customHeight="1" x14ac:dyDescent="0.2">
      <c r="A40" s="3">
        <v>22</v>
      </c>
      <c r="B40" s="5">
        <v>44542</v>
      </c>
      <c r="C40" s="6">
        <v>3</v>
      </c>
      <c r="D40" s="6" t="s">
        <v>32</v>
      </c>
      <c r="E40" s="6" t="s">
        <v>18</v>
      </c>
      <c r="F40" s="6">
        <f t="shared" si="0"/>
        <v>0</v>
      </c>
      <c r="G40" s="6">
        <v>1</v>
      </c>
      <c r="H40" s="6">
        <v>1</v>
      </c>
      <c r="I40" s="6">
        <v>82</v>
      </c>
      <c r="J40" s="6">
        <v>72</v>
      </c>
      <c r="K40" s="6">
        <v>30</v>
      </c>
      <c r="L40" s="6">
        <v>60</v>
      </c>
      <c r="M40" s="8">
        <v>0.5</v>
      </c>
      <c r="N40" s="6">
        <f>K40-Q40</f>
        <v>25</v>
      </c>
      <c r="O40" s="6">
        <f>L40-R40</f>
        <v>39</v>
      </c>
      <c r="P40" s="8">
        <f>N40/O40</f>
        <v>0.64102564102564108</v>
      </c>
      <c r="Q40" s="6">
        <v>5</v>
      </c>
      <c r="R40" s="6">
        <v>21</v>
      </c>
      <c r="S40" s="8">
        <v>0.23799999999999999</v>
      </c>
      <c r="T40" s="6">
        <v>17</v>
      </c>
      <c r="U40" s="6">
        <v>25</v>
      </c>
      <c r="V40" s="8">
        <v>0.68</v>
      </c>
      <c r="W40" s="4">
        <v>-15</v>
      </c>
      <c r="X40" s="4">
        <f t="shared" si="1"/>
        <v>15</v>
      </c>
      <c r="Y40" s="4">
        <f t="shared" si="2"/>
        <v>10</v>
      </c>
      <c r="Z40" s="4">
        <f t="shared" si="3"/>
        <v>0</v>
      </c>
      <c r="AA40" s="4">
        <v>144.5</v>
      </c>
      <c r="AB40" s="4">
        <f t="shared" si="4"/>
        <v>154</v>
      </c>
      <c r="AC40" s="4">
        <f>IF(AB40&gt;AA40,1,IF(AB40=AA40,2,0))</f>
        <v>1</v>
      </c>
      <c r="AD40" s="4">
        <f>(AA40/2)+0.5*(X40)</f>
        <v>79.75</v>
      </c>
      <c r="AE40" s="4">
        <f>I40-AD40</f>
        <v>2.25</v>
      </c>
      <c r="AF40" s="7" t="s">
        <v>75</v>
      </c>
      <c r="AG40" s="7" t="s">
        <v>83</v>
      </c>
      <c r="AH40" s="7" t="s">
        <v>76</v>
      </c>
    </row>
    <row r="41" spans="1:34" ht="16" customHeight="1" x14ac:dyDescent="0.2">
      <c r="A41" s="3">
        <v>22</v>
      </c>
      <c r="B41" s="5">
        <v>44539</v>
      </c>
      <c r="C41" s="6">
        <v>2</v>
      </c>
      <c r="D41" s="6" t="s">
        <v>23</v>
      </c>
      <c r="E41" s="6" t="s">
        <v>4</v>
      </c>
      <c r="F41" s="6">
        <f t="shared" si="0"/>
        <v>0</v>
      </c>
      <c r="G41" s="6">
        <v>0</v>
      </c>
      <c r="H41" s="6">
        <v>0</v>
      </c>
      <c r="I41" s="6">
        <v>68</v>
      </c>
      <c r="J41" s="6">
        <v>70</v>
      </c>
      <c r="K41" s="6">
        <v>25</v>
      </c>
      <c r="L41" s="6">
        <v>61</v>
      </c>
      <c r="M41" s="8">
        <v>0.41</v>
      </c>
      <c r="N41" s="6">
        <f>K41-Q41</f>
        <v>18</v>
      </c>
      <c r="O41" s="6">
        <f>L41-R41</f>
        <v>35</v>
      </c>
      <c r="P41" s="8">
        <f>N41/O41</f>
        <v>0.51428571428571423</v>
      </c>
      <c r="Q41" s="6">
        <v>7</v>
      </c>
      <c r="R41" s="6">
        <v>26</v>
      </c>
      <c r="S41" s="8">
        <v>0.26900000000000002</v>
      </c>
      <c r="T41" s="6">
        <v>11</v>
      </c>
      <c r="U41" s="6">
        <v>16</v>
      </c>
      <c r="V41" s="8">
        <v>0.68799999999999994</v>
      </c>
      <c r="W41" s="4">
        <v>-13.5</v>
      </c>
      <c r="X41" s="4">
        <f t="shared" si="1"/>
        <v>13.5</v>
      </c>
      <c r="Y41" s="4">
        <f t="shared" si="2"/>
        <v>-2</v>
      </c>
      <c r="Z41" s="4">
        <f t="shared" si="3"/>
        <v>0</v>
      </c>
      <c r="AA41" s="4">
        <v>139.5</v>
      </c>
      <c r="AB41" s="4">
        <f t="shared" si="4"/>
        <v>138</v>
      </c>
      <c r="AC41" s="4">
        <f>IF(AB41&gt;AA41,1,IF(AB41=AA41,2,0))</f>
        <v>0</v>
      </c>
      <c r="AD41" s="4">
        <f>(AA41/2)+0.5*(X41)</f>
        <v>76.5</v>
      </c>
      <c r="AE41" s="4">
        <f>I41-AD41</f>
        <v>-8.5</v>
      </c>
      <c r="AF41" s="7" t="s">
        <v>75</v>
      </c>
      <c r="AG41" s="7" t="s">
        <v>69</v>
      </c>
      <c r="AH41" s="7" t="s">
        <v>104</v>
      </c>
    </row>
    <row r="42" spans="1:34" ht="16" customHeight="1" x14ac:dyDescent="0.2">
      <c r="A42" s="3">
        <v>22</v>
      </c>
      <c r="B42" s="5">
        <v>44533</v>
      </c>
      <c r="C42" s="6">
        <v>1</v>
      </c>
      <c r="D42" s="6" t="s">
        <v>17</v>
      </c>
      <c r="E42" s="6" t="s">
        <v>0</v>
      </c>
      <c r="F42" s="6">
        <f t="shared" si="0"/>
        <v>1</v>
      </c>
      <c r="G42" s="6">
        <v>1</v>
      </c>
      <c r="H42" s="6">
        <v>0</v>
      </c>
      <c r="I42" s="6">
        <v>77</v>
      </c>
      <c r="J42" s="6">
        <v>70</v>
      </c>
      <c r="K42" s="6">
        <v>21</v>
      </c>
      <c r="L42" s="6">
        <v>50</v>
      </c>
      <c r="M42" s="8">
        <v>0.42</v>
      </c>
      <c r="N42" s="6">
        <f>K42-Q42</f>
        <v>13</v>
      </c>
      <c r="O42" s="6">
        <f>L42-R42</f>
        <v>31</v>
      </c>
      <c r="P42" s="8">
        <f>N42/O42</f>
        <v>0.41935483870967744</v>
      </c>
      <c r="Q42" s="6">
        <v>8</v>
      </c>
      <c r="R42" s="6">
        <v>19</v>
      </c>
      <c r="S42" s="8">
        <v>0.42099999999999999</v>
      </c>
      <c r="T42" s="6">
        <v>27</v>
      </c>
      <c r="U42" s="6">
        <v>37</v>
      </c>
      <c r="V42" s="8">
        <v>0.73</v>
      </c>
      <c r="W42" s="4">
        <v>-15.5</v>
      </c>
      <c r="X42" s="4">
        <f t="shared" si="1"/>
        <v>15.5</v>
      </c>
      <c r="Y42" s="4">
        <f t="shared" si="2"/>
        <v>7</v>
      </c>
      <c r="Z42" s="4">
        <f t="shared" si="3"/>
        <v>0</v>
      </c>
      <c r="AA42" s="4">
        <v>158</v>
      </c>
      <c r="AB42" s="4">
        <f t="shared" si="4"/>
        <v>147</v>
      </c>
      <c r="AC42" s="4">
        <f>IF(AB42&gt;AA42,1,IF(AB42=AA42,2,0))</f>
        <v>0</v>
      </c>
      <c r="AD42" s="4">
        <f>(AA42/2)+0.5*(X42)</f>
        <v>86.75</v>
      </c>
      <c r="AE42" s="4">
        <f>I42-AD42</f>
        <v>-9.75</v>
      </c>
      <c r="AF42" s="7" t="s">
        <v>77</v>
      </c>
      <c r="AG42" s="7" t="s">
        <v>78</v>
      </c>
      <c r="AH42" s="7" t="s">
        <v>72</v>
      </c>
    </row>
    <row r="43" spans="1:34" ht="16" customHeight="1" x14ac:dyDescent="0.2">
      <c r="A43" s="3">
        <v>22</v>
      </c>
      <c r="B43" s="5">
        <v>44530</v>
      </c>
      <c r="C43" s="6">
        <v>1</v>
      </c>
      <c r="D43" s="6" t="s">
        <v>7</v>
      </c>
      <c r="E43" s="6" t="s">
        <v>0</v>
      </c>
      <c r="F43" s="6">
        <f t="shared" si="0"/>
        <v>1</v>
      </c>
      <c r="G43" s="6">
        <v>1</v>
      </c>
      <c r="H43" s="6">
        <v>0</v>
      </c>
      <c r="I43" s="6">
        <v>93</v>
      </c>
      <c r="J43" s="6">
        <v>65</v>
      </c>
      <c r="K43" s="6">
        <v>35</v>
      </c>
      <c r="L43" s="6">
        <v>59</v>
      </c>
      <c r="M43" s="8">
        <v>0.59299999999999997</v>
      </c>
      <c r="N43" s="6">
        <f>K43-Q43</f>
        <v>23</v>
      </c>
      <c r="O43" s="6">
        <f>L43-R43</f>
        <v>34</v>
      </c>
      <c r="P43" s="8">
        <f>N43/O43</f>
        <v>0.67647058823529416</v>
      </c>
      <c r="Q43" s="6">
        <v>12</v>
      </c>
      <c r="R43" s="6">
        <v>25</v>
      </c>
      <c r="S43" s="8">
        <v>0.48</v>
      </c>
      <c r="T43" s="6">
        <v>11</v>
      </c>
      <c r="U43" s="6">
        <v>14</v>
      </c>
      <c r="V43" s="8">
        <v>0.78600000000000003</v>
      </c>
      <c r="W43" s="4">
        <v>-11.5</v>
      </c>
      <c r="X43" s="4">
        <f t="shared" si="1"/>
        <v>11.5</v>
      </c>
      <c r="Y43" s="4">
        <f t="shared" si="2"/>
        <v>28</v>
      </c>
      <c r="Z43" s="4">
        <f t="shared" si="3"/>
        <v>1</v>
      </c>
      <c r="AA43" s="4">
        <v>142</v>
      </c>
      <c r="AB43" s="4">
        <f t="shared" si="4"/>
        <v>158</v>
      </c>
      <c r="AC43" s="4">
        <f>IF(AB43&gt;AA43,1,IF(AB43=AA43,2,0))</f>
        <v>1</v>
      </c>
      <c r="AD43" s="4">
        <f>(AA43/2)+0.5*(X43)</f>
        <v>76.75</v>
      </c>
      <c r="AE43" s="4">
        <f>I43-AD43</f>
        <v>16.25</v>
      </c>
      <c r="AF43" s="7" t="s">
        <v>82</v>
      </c>
      <c r="AG43" s="7" t="s">
        <v>75</v>
      </c>
      <c r="AH43" s="7" t="s">
        <v>83</v>
      </c>
    </row>
    <row r="44" spans="1:34" ht="16" customHeight="1" x14ac:dyDescent="0.2">
      <c r="A44" s="3">
        <v>22</v>
      </c>
      <c r="B44" s="5">
        <v>44526</v>
      </c>
      <c r="C44" s="6">
        <v>1</v>
      </c>
      <c r="D44" s="6" t="s">
        <v>33</v>
      </c>
      <c r="E44" s="6" t="s">
        <v>0</v>
      </c>
      <c r="F44" s="6">
        <f t="shared" si="0"/>
        <v>1</v>
      </c>
      <c r="G44" s="6">
        <v>1</v>
      </c>
      <c r="H44" s="6">
        <v>0</v>
      </c>
      <c r="I44" s="6">
        <v>97</v>
      </c>
      <c r="J44" s="6">
        <v>40</v>
      </c>
      <c r="K44" s="6">
        <v>34</v>
      </c>
      <c r="L44" s="6">
        <v>59</v>
      </c>
      <c r="M44" s="8">
        <v>0.57599999999999996</v>
      </c>
      <c r="N44" s="6">
        <f>K44-Q44</f>
        <v>25</v>
      </c>
      <c r="O44" s="6">
        <f>L44-R44</f>
        <v>42</v>
      </c>
      <c r="P44" s="8">
        <f>N44/O44</f>
        <v>0.59523809523809523</v>
      </c>
      <c r="Q44" s="6">
        <v>9</v>
      </c>
      <c r="R44" s="6">
        <v>17</v>
      </c>
      <c r="S44" s="8">
        <v>0.52900000000000003</v>
      </c>
      <c r="T44" s="6">
        <v>20</v>
      </c>
      <c r="U44" s="6">
        <v>24</v>
      </c>
      <c r="V44" s="8">
        <v>0.83299999999999996</v>
      </c>
      <c r="W44" s="4">
        <v>36.5</v>
      </c>
      <c r="X44" s="4">
        <f t="shared" si="1"/>
        <v>-36.5</v>
      </c>
      <c r="Y44" s="4">
        <f t="shared" si="2"/>
        <v>57</v>
      </c>
      <c r="Z44" s="4">
        <f t="shared" si="3"/>
        <v>1</v>
      </c>
      <c r="AA44" s="4">
        <v>145</v>
      </c>
      <c r="AB44" s="4">
        <f t="shared" si="4"/>
        <v>137</v>
      </c>
      <c r="AC44" s="4">
        <f>IF(AB44&gt;AA44,1,IF(AB44=AA44,2,0))</f>
        <v>0</v>
      </c>
      <c r="AD44" s="4">
        <f>(AA44/2)+0.5*(X44)</f>
        <v>54.25</v>
      </c>
      <c r="AE44" s="4">
        <f>I44-AD44</f>
        <v>42.75</v>
      </c>
      <c r="AF44" s="7" t="s">
        <v>99</v>
      </c>
      <c r="AG44" s="7" t="s">
        <v>72</v>
      </c>
      <c r="AH44" s="7" t="s">
        <v>113</v>
      </c>
    </row>
    <row r="45" spans="1:34" ht="16" customHeight="1" x14ac:dyDescent="0.2">
      <c r="A45" s="3">
        <v>22</v>
      </c>
      <c r="B45" s="5">
        <v>44521</v>
      </c>
      <c r="C45" s="6">
        <v>3</v>
      </c>
      <c r="D45" s="6" t="s">
        <v>34</v>
      </c>
      <c r="E45" s="6" t="s">
        <v>18</v>
      </c>
      <c r="F45" s="6">
        <f t="shared" si="0"/>
        <v>0</v>
      </c>
      <c r="G45" s="6">
        <v>1</v>
      </c>
      <c r="H45" s="6">
        <v>0</v>
      </c>
      <c r="I45" s="6">
        <v>80</v>
      </c>
      <c r="J45" s="6">
        <v>74</v>
      </c>
      <c r="K45" s="6">
        <v>29</v>
      </c>
      <c r="L45" s="6">
        <v>55</v>
      </c>
      <c r="M45" s="8">
        <v>0.52700000000000002</v>
      </c>
      <c r="N45" s="6">
        <f>K45-Q45</f>
        <v>19</v>
      </c>
      <c r="O45" s="6">
        <f>L45-R45</f>
        <v>32</v>
      </c>
      <c r="P45" s="8">
        <f>N45/O45</f>
        <v>0.59375</v>
      </c>
      <c r="Q45" s="6">
        <v>10</v>
      </c>
      <c r="R45" s="6">
        <v>23</v>
      </c>
      <c r="S45" s="8">
        <v>0.435</v>
      </c>
      <c r="T45" s="6">
        <v>12</v>
      </c>
      <c r="U45" s="6">
        <v>14</v>
      </c>
      <c r="V45" s="8">
        <v>0.85699999999999998</v>
      </c>
      <c r="W45" s="4">
        <v>-3</v>
      </c>
      <c r="X45" s="4">
        <f t="shared" si="1"/>
        <v>3</v>
      </c>
      <c r="Y45" s="4">
        <f t="shared" si="2"/>
        <v>6</v>
      </c>
      <c r="Z45" s="4">
        <f t="shared" si="3"/>
        <v>1</v>
      </c>
      <c r="AA45" s="4">
        <v>141</v>
      </c>
      <c r="AB45" s="4">
        <f t="shared" si="4"/>
        <v>154</v>
      </c>
      <c r="AC45" s="4">
        <f>IF(AB45&gt;AA45,1,IF(AB45=AA45,2,0))</f>
        <v>1</v>
      </c>
      <c r="AD45" s="4">
        <f>(AA45/2)+0.5*(X45)</f>
        <v>72</v>
      </c>
      <c r="AE45" s="4">
        <f>I45-AD45</f>
        <v>8</v>
      </c>
      <c r="AF45" s="7" t="s">
        <v>82</v>
      </c>
      <c r="AG45" s="7" t="s">
        <v>75</v>
      </c>
      <c r="AH45" s="7" t="s">
        <v>112</v>
      </c>
    </row>
    <row r="46" spans="1:34" ht="16" customHeight="1" x14ac:dyDescent="0.2">
      <c r="A46" s="3">
        <v>22</v>
      </c>
      <c r="B46" s="5">
        <v>44520</v>
      </c>
      <c r="C46" s="6">
        <v>3</v>
      </c>
      <c r="D46" s="6" t="s">
        <v>35</v>
      </c>
      <c r="E46" s="6" t="s">
        <v>18</v>
      </c>
      <c r="F46" s="6">
        <f t="shared" si="0"/>
        <v>0</v>
      </c>
      <c r="G46" s="6">
        <v>1</v>
      </c>
      <c r="H46" s="6">
        <v>0</v>
      </c>
      <c r="I46" s="6">
        <v>93</v>
      </c>
      <c r="J46" s="6">
        <v>84</v>
      </c>
      <c r="K46" s="6">
        <v>34</v>
      </c>
      <c r="L46" s="6">
        <v>61</v>
      </c>
      <c r="M46" s="8">
        <v>0.55700000000000005</v>
      </c>
      <c r="N46" s="6">
        <f>K46-Q46</f>
        <v>24</v>
      </c>
      <c r="O46" s="6">
        <f>L46-R46</f>
        <v>38</v>
      </c>
      <c r="P46" s="8">
        <f>N46/O46</f>
        <v>0.63157894736842102</v>
      </c>
      <c r="Q46" s="6">
        <v>10</v>
      </c>
      <c r="R46" s="6">
        <v>23</v>
      </c>
      <c r="S46" s="8">
        <v>0.435</v>
      </c>
      <c r="T46" s="6">
        <v>15</v>
      </c>
      <c r="U46" s="6">
        <v>22</v>
      </c>
      <c r="V46" s="8">
        <v>0.68200000000000005</v>
      </c>
      <c r="W46" s="4">
        <v>-7.5</v>
      </c>
      <c r="X46" s="4">
        <f t="shared" si="1"/>
        <v>7.5</v>
      </c>
      <c r="Y46" s="4">
        <f t="shared" si="2"/>
        <v>9</v>
      </c>
      <c r="Z46" s="4">
        <f t="shared" si="3"/>
        <v>1</v>
      </c>
      <c r="AA46" s="4">
        <v>152</v>
      </c>
      <c r="AB46" s="4">
        <f t="shared" si="4"/>
        <v>177</v>
      </c>
      <c r="AC46" s="4">
        <f>IF(AB46&gt;AA46,1,IF(AB46=AA46,2,0))</f>
        <v>1</v>
      </c>
      <c r="AD46" s="4">
        <f>(AA46/2)+0.5*(X46)</f>
        <v>79.75</v>
      </c>
      <c r="AE46" s="4">
        <f>I46-AD46</f>
        <v>13.25</v>
      </c>
      <c r="AF46" s="7" t="s">
        <v>82</v>
      </c>
      <c r="AG46" s="7" t="s">
        <v>75</v>
      </c>
      <c r="AH46" s="7" t="s">
        <v>114</v>
      </c>
    </row>
    <row r="47" spans="1:34" ht="16" customHeight="1" x14ac:dyDescent="0.2">
      <c r="A47" s="3">
        <v>22</v>
      </c>
      <c r="B47" s="5">
        <v>44516</v>
      </c>
      <c r="C47" s="6">
        <v>1</v>
      </c>
      <c r="D47" s="6" t="s">
        <v>36</v>
      </c>
      <c r="E47" s="6" t="s">
        <v>0</v>
      </c>
      <c r="F47" s="6">
        <f t="shared" si="0"/>
        <v>1</v>
      </c>
      <c r="G47" s="6">
        <v>1</v>
      </c>
      <c r="H47" s="6">
        <v>0</v>
      </c>
      <c r="I47" s="6">
        <v>96</v>
      </c>
      <c r="J47" s="6">
        <v>52</v>
      </c>
      <c r="K47" s="6">
        <v>35</v>
      </c>
      <c r="L47" s="6">
        <v>67</v>
      </c>
      <c r="M47" s="8">
        <v>0.52200000000000002</v>
      </c>
      <c r="N47" s="6">
        <f>K47-Q47</f>
        <v>24</v>
      </c>
      <c r="O47" s="6">
        <f>L47-R47</f>
        <v>39</v>
      </c>
      <c r="P47" s="8">
        <f>N47/O47</f>
        <v>0.61538461538461542</v>
      </c>
      <c r="Q47" s="6">
        <v>11</v>
      </c>
      <c r="R47" s="6">
        <v>28</v>
      </c>
      <c r="S47" s="8">
        <v>0.39300000000000002</v>
      </c>
      <c r="T47" s="6">
        <v>15</v>
      </c>
      <c r="U47" s="6">
        <v>21</v>
      </c>
      <c r="V47" s="8">
        <v>0.71399999999999997</v>
      </c>
      <c r="W47" s="4">
        <v>-16.5</v>
      </c>
      <c r="X47" s="4">
        <f t="shared" si="1"/>
        <v>16.5</v>
      </c>
      <c r="Y47" s="4">
        <f t="shared" si="2"/>
        <v>44</v>
      </c>
      <c r="Z47" s="4">
        <f t="shared" si="3"/>
        <v>1</v>
      </c>
      <c r="AA47" s="4">
        <v>152</v>
      </c>
      <c r="AB47" s="4">
        <f t="shared" si="4"/>
        <v>148</v>
      </c>
      <c r="AC47" s="4">
        <f>IF(AB47&gt;AA47,1,IF(AB47=AA47,2,0))</f>
        <v>0</v>
      </c>
      <c r="AD47" s="4">
        <f>(AA47/2)+0.5*(X47)</f>
        <v>84.25</v>
      </c>
      <c r="AE47" s="4">
        <f>I47-AD47</f>
        <v>11.75</v>
      </c>
      <c r="AF47" s="7" t="s">
        <v>83</v>
      </c>
      <c r="AG47" s="7" t="s">
        <v>78</v>
      </c>
      <c r="AH47" s="7" t="s">
        <v>103</v>
      </c>
    </row>
    <row r="48" spans="1:34" ht="16" customHeight="1" x14ac:dyDescent="0.2">
      <c r="A48" s="3">
        <v>22</v>
      </c>
      <c r="B48" s="5">
        <v>44512</v>
      </c>
      <c r="C48" s="6">
        <v>1</v>
      </c>
      <c r="D48" s="6" t="s">
        <v>37</v>
      </c>
      <c r="E48" s="6" t="s">
        <v>0</v>
      </c>
      <c r="F48" s="6">
        <f t="shared" si="0"/>
        <v>1</v>
      </c>
      <c r="G48" s="6">
        <v>1</v>
      </c>
      <c r="H48" s="6">
        <v>0</v>
      </c>
      <c r="I48" s="6">
        <v>92</v>
      </c>
      <c r="J48" s="6">
        <v>67</v>
      </c>
      <c r="K48" s="6">
        <v>31</v>
      </c>
      <c r="L48" s="6">
        <v>58</v>
      </c>
      <c r="M48" s="8">
        <v>0.53400000000000003</v>
      </c>
      <c r="N48" s="6">
        <f>K48-Q48</f>
        <v>23</v>
      </c>
      <c r="O48" s="6">
        <f>L48-R48</f>
        <v>38</v>
      </c>
      <c r="P48" s="8">
        <f>N48/O48</f>
        <v>0.60526315789473684</v>
      </c>
      <c r="Q48" s="6">
        <v>8</v>
      </c>
      <c r="R48" s="6">
        <v>20</v>
      </c>
      <c r="S48" s="8">
        <v>0.4</v>
      </c>
      <c r="T48" s="6">
        <v>22</v>
      </c>
      <c r="U48" s="6">
        <v>32</v>
      </c>
      <c r="V48" s="8">
        <v>0.68799999999999994</v>
      </c>
      <c r="W48" s="4">
        <v>-26.5</v>
      </c>
      <c r="X48" s="4">
        <f t="shared" si="1"/>
        <v>26.5</v>
      </c>
      <c r="Y48" s="4">
        <f t="shared" si="2"/>
        <v>25</v>
      </c>
      <c r="Z48" s="4">
        <f t="shared" si="3"/>
        <v>0</v>
      </c>
      <c r="AA48" s="4">
        <v>146.5</v>
      </c>
      <c r="AB48" s="4">
        <f t="shared" si="4"/>
        <v>159</v>
      </c>
      <c r="AC48" s="4">
        <f>IF(AB48&gt;AA48,1,IF(AB48=AA48,2,0))</f>
        <v>1</v>
      </c>
      <c r="AD48" s="4">
        <f>(AA48/2)+0.5*(X48)</f>
        <v>86.5</v>
      </c>
      <c r="AE48" s="4">
        <f>I48-AD48</f>
        <v>5.5</v>
      </c>
      <c r="AF48" s="7" t="s">
        <v>69</v>
      </c>
      <c r="AG48" s="7" t="s">
        <v>109</v>
      </c>
      <c r="AH48" s="7" t="s">
        <v>111</v>
      </c>
    </row>
    <row r="49" spans="1:34" ht="16" customHeight="1" x14ac:dyDescent="0.2">
      <c r="A49" s="3">
        <v>22</v>
      </c>
      <c r="B49" s="5">
        <v>44509</v>
      </c>
      <c r="C49" s="6">
        <v>1</v>
      </c>
      <c r="D49" s="6" t="s">
        <v>38</v>
      </c>
      <c r="E49" s="6" t="s">
        <v>0</v>
      </c>
      <c r="F49" s="6">
        <f t="shared" si="0"/>
        <v>1</v>
      </c>
      <c r="G49" s="6">
        <v>1</v>
      </c>
      <c r="H49" s="6">
        <v>0</v>
      </c>
      <c r="I49" s="6">
        <v>96</v>
      </c>
      <c r="J49" s="6">
        <v>67</v>
      </c>
      <c r="K49" s="6">
        <v>28</v>
      </c>
      <c r="L49" s="6">
        <v>56</v>
      </c>
      <c r="M49" s="8">
        <v>0.5</v>
      </c>
      <c r="N49" s="6">
        <f>K49-Q49</f>
        <v>12</v>
      </c>
      <c r="O49" s="6">
        <f>L49-R49</f>
        <v>20</v>
      </c>
      <c r="P49" s="8">
        <f>N49/O49</f>
        <v>0.6</v>
      </c>
      <c r="Q49" s="6">
        <v>16</v>
      </c>
      <c r="R49" s="6">
        <v>36</v>
      </c>
      <c r="S49" s="8">
        <v>0.44400000000000001</v>
      </c>
      <c r="T49" s="6">
        <v>24</v>
      </c>
      <c r="U49" s="6">
        <v>29</v>
      </c>
      <c r="V49" s="8">
        <v>0.82799999999999996</v>
      </c>
      <c r="W49" s="4">
        <v>-24</v>
      </c>
      <c r="X49" s="4">
        <f t="shared" si="1"/>
        <v>24</v>
      </c>
      <c r="Y49" s="4">
        <f t="shared" si="2"/>
        <v>29</v>
      </c>
      <c r="Z49" s="4">
        <f t="shared" si="3"/>
        <v>1</v>
      </c>
      <c r="AA49" s="4">
        <v>143.5</v>
      </c>
      <c r="AB49" s="4">
        <f t="shared" si="4"/>
        <v>163</v>
      </c>
      <c r="AC49" s="4">
        <f>IF(AB49&gt;AA49,1,IF(AB49=AA49,2,0))</f>
        <v>1</v>
      </c>
      <c r="AD49" s="4">
        <f>(AA49/2)+0.5*(X49)</f>
        <v>83.75</v>
      </c>
      <c r="AE49" s="4">
        <f>I49-AD49</f>
        <v>12.25</v>
      </c>
      <c r="AF49" s="7" t="s">
        <v>101</v>
      </c>
      <c r="AG49" s="7" t="s">
        <v>108</v>
      </c>
      <c r="AH49" s="7" t="s">
        <v>71</v>
      </c>
    </row>
    <row r="50" spans="1:34" ht="16" customHeight="1" x14ac:dyDescent="0.2">
      <c r="A50" s="9">
        <v>21</v>
      </c>
      <c r="B50" s="1">
        <v>44274</v>
      </c>
      <c r="C50" s="4">
        <v>3</v>
      </c>
      <c r="D50" s="2" t="s">
        <v>122</v>
      </c>
      <c r="E50" s="2" t="s">
        <v>2</v>
      </c>
      <c r="F50" s="6">
        <f t="shared" si="0"/>
        <v>0</v>
      </c>
      <c r="G50" s="4">
        <v>0</v>
      </c>
      <c r="H50" s="4">
        <v>1</v>
      </c>
      <c r="I50" s="2">
        <v>69</v>
      </c>
      <c r="J50" s="2">
        <v>78</v>
      </c>
      <c r="K50" s="2">
        <v>25</v>
      </c>
      <c r="L50" s="2">
        <v>69</v>
      </c>
      <c r="M50" s="2">
        <v>0.36199999999999999</v>
      </c>
      <c r="N50" s="6">
        <f>K50-Q50</f>
        <v>16</v>
      </c>
      <c r="O50" s="6">
        <f>L50-R50</f>
        <v>39</v>
      </c>
      <c r="P50" s="8">
        <f>N50/O50</f>
        <v>0.41025641025641024</v>
      </c>
      <c r="Q50" s="2">
        <v>9</v>
      </c>
      <c r="R50" s="2">
        <v>30</v>
      </c>
      <c r="S50" s="2">
        <v>0.3</v>
      </c>
      <c r="T50" s="2">
        <v>10</v>
      </c>
      <c r="U50" s="2">
        <v>14</v>
      </c>
      <c r="V50" s="2">
        <v>0.71399999999999997</v>
      </c>
      <c r="W50">
        <v>-7.5</v>
      </c>
      <c r="X50" s="4">
        <f>-(W50)</f>
        <v>7.5</v>
      </c>
      <c r="Y50" s="4">
        <f t="shared" si="2"/>
        <v>-9</v>
      </c>
      <c r="Z50" s="4">
        <f>IF(Y50&gt;X50,1,0)</f>
        <v>0</v>
      </c>
      <c r="AA50">
        <v>124.5</v>
      </c>
      <c r="AB50" s="4">
        <f>I50+J50</f>
        <v>147</v>
      </c>
      <c r="AC50" s="4">
        <f t="shared" ref="AC50:AC77" si="5">IF(AB50&gt;AA50,1,IF(AB50=AA50,2,0))</f>
        <v>1</v>
      </c>
      <c r="AD50" s="4">
        <f t="shared" ref="AD50:AD77" si="6">(AA50/2)+0.5*(X50)</f>
        <v>66</v>
      </c>
      <c r="AE50" s="4">
        <f t="shared" ref="AE50:AE77" si="7">I50-AD50</f>
        <v>3</v>
      </c>
      <c r="AF50" s="7" t="s">
        <v>95</v>
      </c>
      <c r="AG50" s="7" t="s">
        <v>88</v>
      </c>
      <c r="AH50" s="7" t="s">
        <v>125</v>
      </c>
    </row>
    <row r="51" spans="1:34" ht="16" x14ac:dyDescent="0.2">
      <c r="A51" s="9">
        <v>21</v>
      </c>
      <c r="B51" s="1">
        <v>44267</v>
      </c>
      <c r="C51" s="4">
        <v>3</v>
      </c>
      <c r="D51" s="2" t="s">
        <v>28</v>
      </c>
      <c r="E51" s="2" t="s">
        <v>18</v>
      </c>
      <c r="F51" s="6">
        <f t="shared" si="0"/>
        <v>0</v>
      </c>
      <c r="G51" s="4">
        <v>0</v>
      </c>
      <c r="H51" s="4">
        <v>1</v>
      </c>
      <c r="I51" s="2">
        <v>78</v>
      </c>
      <c r="J51" s="2">
        <v>87</v>
      </c>
      <c r="K51" s="2">
        <v>27</v>
      </c>
      <c r="L51" s="2">
        <v>62</v>
      </c>
      <c r="M51" s="2">
        <v>0.435</v>
      </c>
      <c r="N51" s="6">
        <f>K51-Q51</f>
        <v>18</v>
      </c>
      <c r="O51" s="6">
        <f>L51-R51</f>
        <v>36</v>
      </c>
      <c r="P51" s="8">
        <f>N51/O51</f>
        <v>0.5</v>
      </c>
      <c r="Q51" s="2">
        <v>9</v>
      </c>
      <c r="R51" s="2">
        <v>26</v>
      </c>
      <c r="S51" s="2">
        <v>0.34599999999999997</v>
      </c>
      <c r="T51" s="2">
        <v>15</v>
      </c>
      <c r="U51" s="2">
        <v>27</v>
      </c>
      <c r="V51" s="2">
        <v>0.55600000000000005</v>
      </c>
      <c r="W51">
        <v>1</v>
      </c>
      <c r="X51" s="4">
        <f t="shared" si="1"/>
        <v>-1</v>
      </c>
      <c r="Y51" s="4">
        <f t="shared" si="2"/>
        <v>-9</v>
      </c>
      <c r="Z51" s="4">
        <f t="shared" si="3"/>
        <v>0</v>
      </c>
      <c r="AA51">
        <v>140</v>
      </c>
      <c r="AB51" s="4">
        <f t="shared" si="4"/>
        <v>165</v>
      </c>
      <c r="AC51" s="4">
        <f t="shared" si="5"/>
        <v>1</v>
      </c>
      <c r="AD51" s="4">
        <f t="shared" si="6"/>
        <v>69.5</v>
      </c>
      <c r="AE51" s="4">
        <f t="shared" si="7"/>
        <v>8.5</v>
      </c>
      <c r="AF51" s="7" t="s">
        <v>99</v>
      </c>
      <c r="AG51" s="7" t="s">
        <v>69</v>
      </c>
      <c r="AH51" s="7" t="s">
        <v>108</v>
      </c>
    </row>
    <row r="52" spans="1:34" ht="16" x14ac:dyDescent="0.2">
      <c r="A52" s="9">
        <v>21</v>
      </c>
      <c r="B52" s="1">
        <v>44261</v>
      </c>
      <c r="C52" s="4">
        <v>1</v>
      </c>
      <c r="D52" s="2" t="s">
        <v>21</v>
      </c>
      <c r="E52" s="2" t="s">
        <v>0</v>
      </c>
      <c r="F52" s="6">
        <f t="shared" si="0"/>
        <v>1</v>
      </c>
      <c r="G52" s="4">
        <v>1</v>
      </c>
      <c r="H52" s="4">
        <v>0</v>
      </c>
      <c r="I52" s="2">
        <v>67</v>
      </c>
      <c r="J52" s="2">
        <v>58</v>
      </c>
      <c r="K52" s="2">
        <v>23</v>
      </c>
      <c r="L52" s="2">
        <v>48</v>
      </c>
      <c r="M52" s="2">
        <v>0.47899999999999998</v>
      </c>
      <c r="N52" s="6">
        <f>K52-Q52</f>
        <v>17</v>
      </c>
      <c r="O52" s="6">
        <f>L52-R52</f>
        <v>27</v>
      </c>
      <c r="P52" s="8">
        <f>N52/O52</f>
        <v>0.62962962962962965</v>
      </c>
      <c r="Q52" s="2">
        <v>6</v>
      </c>
      <c r="R52" s="2">
        <v>21</v>
      </c>
      <c r="S52" s="2">
        <v>0.28599999999999998</v>
      </c>
      <c r="T52" s="2">
        <v>15</v>
      </c>
      <c r="U52" s="2">
        <v>19</v>
      </c>
      <c r="V52" s="2">
        <v>0.78900000000000003</v>
      </c>
      <c r="W52">
        <v>-7</v>
      </c>
      <c r="X52" s="4">
        <f t="shared" si="1"/>
        <v>7</v>
      </c>
      <c r="Y52" s="4">
        <f t="shared" si="2"/>
        <v>9</v>
      </c>
      <c r="Z52" s="4">
        <f t="shared" si="3"/>
        <v>1</v>
      </c>
      <c r="AA52">
        <v>133.5</v>
      </c>
      <c r="AB52" s="4">
        <f t="shared" si="4"/>
        <v>125</v>
      </c>
      <c r="AC52" s="4">
        <f t="shared" si="5"/>
        <v>0</v>
      </c>
      <c r="AD52" s="4">
        <f t="shared" si="6"/>
        <v>70.25</v>
      </c>
      <c r="AE52" s="4">
        <f t="shared" si="7"/>
        <v>-3.25</v>
      </c>
      <c r="AF52" s="7" t="s">
        <v>99</v>
      </c>
      <c r="AG52" s="7" t="s">
        <v>101</v>
      </c>
      <c r="AH52" s="7" t="s">
        <v>108</v>
      </c>
    </row>
    <row r="53" spans="1:34" ht="16" x14ac:dyDescent="0.2">
      <c r="A53" s="9">
        <v>21</v>
      </c>
      <c r="B53" s="1">
        <v>44257</v>
      </c>
      <c r="C53" s="4">
        <v>1</v>
      </c>
      <c r="D53" s="2" t="s">
        <v>22</v>
      </c>
      <c r="E53" s="2" t="s">
        <v>0</v>
      </c>
      <c r="F53" s="6">
        <f t="shared" si="0"/>
        <v>1</v>
      </c>
      <c r="G53" s="4">
        <v>1</v>
      </c>
      <c r="H53" s="4">
        <v>0</v>
      </c>
      <c r="I53" s="2">
        <v>73</v>
      </c>
      <c r="J53" s="2">
        <v>69</v>
      </c>
      <c r="K53" s="2">
        <v>24</v>
      </c>
      <c r="L53" s="2">
        <v>50</v>
      </c>
      <c r="M53" s="2">
        <v>0.48</v>
      </c>
      <c r="N53" s="6">
        <f>K53-Q53</f>
        <v>19</v>
      </c>
      <c r="O53" s="6">
        <f>L53-R53</f>
        <v>36</v>
      </c>
      <c r="P53" s="8">
        <f>N53/O53</f>
        <v>0.52777777777777779</v>
      </c>
      <c r="Q53" s="2">
        <v>5</v>
      </c>
      <c r="R53" s="2">
        <v>14</v>
      </c>
      <c r="S53" s="2">
        <v>0.35699999999999998</v>
      </c>
      <c r="T53" s="2">
        <v>20</v>
      </c>
      <c r="U53" s="2">
        <v>26</v>
      </c>
      <c r="V53" s="2">
        <v>0.76900000000000002</v>
      </c>
      <c r="W53">
        <f>--2</f>
        <v>2</v>
      </c>
      <c r="X53" s="4">
        <f t="shared" si="1"/>
        <v>-2</v>
      </c>
      <c r="Y53" s="4">
        <f t="shared" si="2"/>
        <v>4</v>
      </c>
      <c r="Z53" s="4">
        <f t="shared" si="3"/>
        <v>1</v>
      </c>
      <c r="AA53">
        <v>128.5</v>
      </c>
      <c r="AB53" s="4">
        <f t="shared" si="4"/>
        <v>142</v>
      </c>
      <c r="AC53" s="4">
        <f t="shared" si="5"/>
        <v>1</v>
      </c>
      <c r="AD53" s="4">
        <f t="shared" si="6"/>
        <v>63.25</v>
      </c>
      <c r="AE53" s="4">
        <f t="shared" si="7"/>
        <v>9.75</v>
      </c>
      <c r="AF53" s="7" t="s">
        <v>72</v>
      </c>
      <c r="AG53" s="7" t="s">
        <v>78</v>
      </c>
      <c r="AH53" s="7" t="s">
        <v>126</v>
      </c>
    </row>
    <row r="54" spans="1:34" ht="16" x14ac:dyDescent="0.2">
      <c r="A54" s="9">
        <v>21</v>
      </c>
      <c r="B54" s="1">
        <v>44253</v>
      </c>
      <c r="C54" s="4">
        <v>2</v>
      </c>
      <c r="D54" s="2" t="s">
        <v>20</v>
      </c>
      <c r="E54" s="2" t="s">
        <v>0</v>
      </c>
      <c r="F54" s="6">
        <f t="shared" si="0"/>
        <v>1</v>
      </c>
      <c r="G54" s="4">
        <v>1</v>
      </c>
      <c r="H54" s="4">
        <v>0</v>
      </c>
      <c r="I54" s="2">
        <v>73</v>
      </c>
      <c r="J54" s="2">
        <v>52</v>
      </c>
      <c r="K54" s="2">
        <v>27</v>
      </c>
      <c r="L54" s="2">
        <v>52</v>
      </c>
      <c r="M54" s="2">
        <v>0.51900000000000002</v>
      </c>
      <c r="N54" s="6">
        <f>K54-Q54</f>
        <v>20</v>
      </c>
      <c r="O54" s="6">
        <f>L54-R54</f>
        <v>33</v>
      </c>
      <c r="P54" s="8">
        <f>N54/O54</f>
        <v>0.60606060606060608</v>
      </c>
      <c r="Q54" s="2">
        <v>7</v>
      </c>
      <c r="R54" s="2">
        <v>19</v>
      </c>
      <c r="S54" s="2">
        <v>0.36799999999999999</v>
      </c>
      <c r="T54" s="2">
        <v>12</v>
      </c>
      <c r="U54" s="2">
        <v>17</v>
      </c>
      <c r="V54" s="2">
        <v>0.70599999999999996</v>
      </c>
      <c r="W54">
        <v>1.5</v>
      </c>
      <c r="X54" s="4">
        <f t="shared" si="1"/>
        <v>-1.5</v>
      </c>
      <c r="Y54" s="4">
        <f t="shared" si="2"/>
        <v>21</v>
      </c>
      <c r="Z54" s="4">
        <f t="shared" si="3"/>
        <v>1</v>
      </c>
      <c r="AA54">
        <v>138.5</v>
      </c>
      <c r="AB54" s="4">
        <f t="shared" si="4"/>
        <v>125</v>
      </c>
      <c r="AC54" s="4">
        <f t="shared" si="5"/>
        <v>0</v>
      </c>
      <c r="AD54" s="4">
        <f t="shared" si="6"/>
        <v>68.5</v>
      </c>
      <c r="AE54" s="4">
        <f t="shared" si="7"/>
        <v>4.5</v>
      </c>
      <c r="AF54" s="7" t="s">
        <v>75</v>
      </c>
      <c r="AG54" s="7" t="s">
        <v>77</v>
      </c>
      <c r="AH54" s="7" t="s">
        <v>89</v>
      </c>
    </row>
    <row r="55" spans="1:34" ht="16" x14ac:dyDescent="0.2">
      <c r="A55" s="9">
        <v>21</v>
      </c>
      <c r="B55" s="1">
        <v>44247</v>
      </c>
      <c r="C55" s="4">
        <v>2</v>
      </c>
      <c r="D55" s="2" t="s">
        <v>3</v>
      </c>
      <c r="E55" s="2" t="s">
        <v>4</v>
      </c>
      <c r="F55" s="6">
        <f t="shared" si="0"/>
        <v>0</v>
      </c>
      <c r="G55" s="4">
        <v>1</v>
      </c>
      <c r="H55" s="4">
        <v>0</v>
      </c>
      <c r="I55" s="2">
        <v>75</v>
      </c>
      <c r="J55" s="2">
        <v>58</v>
      </c>
      <c r="K55" s="2">
        <v>30</v>
      </c>
      <c r="L55" s="2">
        <v>64</v>
      </c>
      <c r="M55" s="2">
        <v>0.46899999999999997</v>
      </c>
      <c r="N55" s="6">
        <f>K55-Q55</f>
        <v>20</v>
      </c>
      <c r="O55" s="6">
        <f>L55-R55</f>
        <v>32</v>
      </c>
      <c r="P55" s="8">
        <f>N55/O55</f>
        <v>0.625</v>
      </c>
      <c r="Q55" s="2">
        <v>10</v>
      </c>
      <c r="R55" s="2">
        <v>32</v>
      </c>
      <c r="S55" s="2">
        <v>0.313</v>
      </c>
      <c r="T55" s="2">
        <v>5</v>
      </c>
      <c r="U55" s="2">
        <v>10</v>
      </c>
      <c r="V55" s="2">
        <v>0.5</v>
      </c>
      <c r="W55">
        <v>-7.5</v>
      </c>
      <c r="X55" s="4">
        <f t="shared" si="1"/>
        <v>7.5</v>
      </c>
      <c r="Y55" s="4">
        <f t="shared" si="2"/>
        <v>17</v>
      </c>
      <c r="Z55" s="4">
        <f t="shared" si="3"/>
        <v>1</v>
      </c>
      <c r="AA55">
        <v>137.5</v>
      </c>
      <c r="AB55" s="4">
        <f t="shared" si="4"/>
        <v>133</v>
      </c>
      <c r="AC55" s="4">
        <f t="shared" si="5"/>
        <v>0</v>
      </c>
      <c r="AD55" s="4">
        <f t="shared" si="6"/>
        <v>72.5</v>
      </c>
      <c r="AE55" s="4">
        <f t="shared" si="7"/>
        <v>2.5</v>
      </c>
      <c r="AF55" s="7" t="s">
        <v>99</v>
      </c>
      <c r="AG55" s="7" t="s">
        <v>108</v>
      </c>
      <c r="AH55" s="7" t="s">
        <v>105</v>
      </c>
    </row>
    <row r="56" spans="1:34" ht="16" x14ac:dyDescent="0.2">
      <c r="A56" s="9">
        <v>21</v>
      </c>
      <c r="B56" s="1">
        <v>44243</v>
      </c>
      <c r="C56" s="4">
        <v>1</v>
      </c>
      <c r="D56" s="2" t="s">
        <v>19</v>
      </c>
      <c r="E56" s="2" t="s">
        <v>0</v>
      </c>
      <c r="F56" s="6">
        <f t="shared" si="0"/>
        <v>1</v>
      </c>
      <c r="G56" s="4">
        <v>1</v>
      </c>
      <c r="H56" s="4">
        <v>0</v>
      </c>
      <c r="I56" s="2">
        <v>75</v>
      </c>
      <c r="J56" s="2">
        <v>65</v>
      </c>
      <c r="K56" s="2">
        <v>28</v>
      </c>
      <c r="L56" s="2">
        <v>57</v>
      </c>
      <c r="M56" s="2">
        <v>0.49099999999999999</v>
      </c>
      <c r="N56" s="6">
        <f>K56-Q56</f>
        <v>25</v>
      </c>
      <c r="O56" s="6">
        <f>L56-R56</f>
        <v>45</v>
      </c>
      <c r="P56" s="8">
        <f>N56/O56</f>
        <v>0.55555555555555558</v>
      </c>
      <c r="Q56" s="2">
        <v>3</v>
      </c>
      <c r="R56" s="2">
        <v>12</v>
      </c>
      <c r="S56" s="2">
        <v>0.25</v>
      </c>
      <c r="T56" s="2">
        <v>16</v>
      </c>
      <c r="U56" s="2">
        <v>24</v>
      </c>
      <c r="V56" s="2">
        <v>0.66700000000000004</v>
      </c>
      <c r="W56">
        <v>-5.5</v>
      </c>
      <c r="X56" s="4">
        <f t="shared" si="1"/>
        <v>5.5</v>
      </c>
      <c r="Y56" s="4">
        <f t="shared" si="2"/>
        <v>10</v>
      </c>
      <c r="Z56" s="4">
        <f t="shared" si="3"/>
        <v>1</v>
      </c>
      <c r="AA56">
        <v>136.5</v>
      </c>
      <c r="AB56" s="4">
        <f t="shared" si="4"/>
        <v>140</v>
      </c>
      <c r="AC56" s="4">
        <f t="shared" si="5"/>
        <v>1</v>
      </c>
      <c r="AD56" s="4">
        <f t="shared" si="6"/>
        <v>71</v>
      </c>
      <c r="AE56" s="4">
        <f t="shared" si="7"/>
        <v>4</v>
      </c>
      <c r="AF56" s="7" t="s">
        <v>75</v>
      </c>
      <c r="AG56" s="7" t="s">
        <v>72</v>
      </c>
      <c r="AH56" s="7" t="s">
        <v>127</v>
      </c>
    </row>
    <row r="57" spans="1:34" ht="16" x14ac:dyDescent="0.2">
      <c r="A57" s="9">
        <v>21</v>
      </c>
      <c r="B57" s="1">
        <v>44238</v>
      </c>
      <c r="C57" s="4">
        <v>2</v>
      </c>
      <c r="D57" s="2" t="s">
        <v>6</v>
      </c>
      <c r="E57" s="2" t="s">
        <v>0</v>
      </c>
      <c r="F57" s="6">
        <f t="shared" si="0"/>
        <v>1</v>
      </c>
      <c r="G57" s="4">
        <v>0</v>
      </c>
      <c r="H57" s="4">
        <v>0</v>
      </c>
      <c r="I57" s="2">
        <v>68</v>
      </c>
      <c r="J57" s="2">
        <v>71</v>
      </c>
      <c r="K57" s="2">
        <v>27</v>
      </c>
      <c r="L57" s="2">
        <v>62</v>
      </c>
      <c r="M57" s="2">
        <v>0.435</v>
      </c>
      <c r="N57" s="6">
        <f>K57-Q57</f>
        <v>25</v>
      </c>
      <c r="O57" s="6">
        <f>L57-R57</f>
        <v>45</v>
      </c>
      <c r="P57" s="8">
        <f>N57/O57</f>
        <v>0.55555555555555558</v>
      </c>
      <c r="Q57" s="2">
        <v>2</v>
      </c>
      <c r="R57" s="2">
        <v>17</v>
      </c>
      <c r="S57" s="2">
        <v>0.11799999999999999</v>
      </c>
      <c r="T57" s="2">
        <v>12</v>
      </c>
      <c r="U57" s="2">
        <v>16</v>
      </c>
      <c r="V57" s="2">
        <v>0.75</v>
      </c>
      <c r="W57">
        <v>3</v>
      </c>
      <c r="X57" s="4">
        <f t="shared" si="1"/>
        <v>-3</v>
      </c>
      <c r="Y57" s="4">
        <f t="shared" si="2"/>
        <v>-3</v>
      </c>
      <c r="Z57" s="4">
        <f t="shared" si="3"/>
        <v>0</v>
      </c>
      <c r="AA57">
        <v>140.5</v>
      </c>
      <c r="AB57" s="4">
        <f t="shared" si="4"/>
        <v>139</v>
      </c>
      <c r="AC57" s="4">
        <f t="shared" si="5"/>
        <v>0</v>
      </c>
      <c r="AD57" s="4">
        <f t="shared" si="6"/>
        <v>68.75</v>
      </c>
      <c r="AE57" s="4">
        <f t="shared" si="7"/>
        <v>-0.75</v>
      </c>
      <c r="AF57" s="7" t="s">
        <v>99</v>
      </c>
      <c r="AG57" s="7" t="s">
        <v>74</v>
      </c>
      <c r="AH57" s="7" t="s">
        <v>77</v>
      </c>
    </row>
    <row r="58" spans="1:34" ht="16" x14ac:dyDescent="0.2">
      <c r="A58" s="9">
        <v>21</v>
      </c>
      <c r="B58" s="1">
        <v>44233</v>
      </c>
      <c r="C58" s="4">
        <v>1</v>
      </c>
      <c r="D58" s="2" t="s">
        <v>24</v>
      </c>
      <c r="E58" s="2" t="s">
        <v>0</v>
      </c>
      <c r="F58" s="6">
        <f t="shared" si="0"/>
        <v>1</v>
      </c>
      <c r="G58" s="4">
        <v>1</v>
      </c>
      <c r="H58" s="4">
        <v>0</v>
      </c>
      <c r="I58" s="2">
        <v>75</v>
      </c>
      <c r="J58" s="2">
        <v>70</v>
      </c>
      <c r="K58" s="2">
        <v>22</v>
      </c>
      <c r="L58" s="2">
        <v>54</v>
      </c>
      <c r="M58" s="2">
        <v>0.40699999999999997</v>
      </c>
      <c r="N58" s="6">
        <f>K58-Q58</f>
        <v>14</v>
      </c>
      <c r="O58" s="6">
        <f>L58-R58</f>
        <v>31</v>
      </c>
      <c r="P58" s="8">
        <f>N58/O58</f>
        <v>0.45161290322580644</v>
      </c>
      <c r="Q58" s="2">
        <v>8</v>
      </c>
      <c r="R58" s="2">
        <v>23</v>
      </c>
      <c r="S58" s="2">
        <v>0.34799999999999998</v>
      </c>
      <c r="T58" s="2">
        <v>23</v>
      </c>
      <c r="U58" s="2">
        <v>24</v>
      </c>
      <c r="V58" s="2">
        <v>0.95799999999999996</v>
      </c>
      <c r="W58">
        <v>-8</v>
      </c>
      <c r="X58" s="4">
        <f t="shared" si="1"/>
        <v>8</v>
      </c>
      <c r="Y58" s="4">
        <f t="shared" si="2"/>
        <v>5</v>
      </c>
      <c r="Z58" s="4">
        <f t="shared" si="3"/>
        <v>0</v>
      </c>
      <c r="AA58">
        <v>137.5</v>
      </c>
      <c r="AB58" s="4">
        <f t="shared" si="4"/>
        <v>145</v>
      </c>
      <c r="AC58" s="4">
        <f t="shared" si="5"/>
        <v>1</v>
      </c>
      <c r="AD58" s="4">
        <f t="shared" si="6"/>
        <v>72.75</v>
      </c>
      <c r="AE58" s="4">
        <f t="shared" si="7"/>
        <v>2.25</v>
      </c>
      <c r="AF58" s="7" t="s">
        <v>83</v>
      </c>
      <c r="AG58" s="7" t="s">
        <v>72</v>
      </c>
      <c r="AH58" s="7" t="s">
        <v>78</v>
      </c>
    </row>
    <row r="59" spans="1:34" ht="16" x14ac:dyDescent="0.2">
      <c r="A59" s="9">
        <v>21</v>
      </c>
      <c r="B59" s="1">
        <v>44229</v>
      </c>
      <c r="C59" s="4">
        <v>2</v>
      </c>
      <c r="D59" s="2" t="s">
        <v>25</v>
      </c>
      <c r="E59" s="2" t="s">
        <v>2</v>
      </c>
      <c r="F59" s="6">
        <f t="shared" si="0"/>
        <v>0</v>
      </c>
      <c r="G59" s="4">
        <v>0</v>
      </c>
      <c r="H59" s="4">
        <v>0</v>
      </c>
      <c r="I59" s="2">
        <v>60</v>
      </c>
      <c r="J59" s="2">
        <v>61</v>
      </c>
      <c r="K59" s="2">
        <v>22</v>
      </c>
      <c r="L59" s="2">
        <v>50</v>
      </c>
      <c r="M59" s="2">
        <v>0.44</v>
      </c>
      <c r="N59" s="6">
        <f>K59-Q59</f>
        <v>18</v>
      </c>
      <c r="O59" s="6">
        <f>L59-R59</f>
        <v>33</v>
      </c>
      <c r="P59" s="8">
        <f>N59/O59</f>
        <v>0.54545454545454541</v>
      </c>
      <c r="Q59" s="2">
        <v>4</v>
      </c>
      <c r="R59" s="2">
        <v>17</v>
      </c>
      <c r="S59" s="2">
        <v>0.23499999999999999</v>
      </c>
      <c r="T59" s="2">
        <v>12</v>
      </c>
      <c r="U59" s="2">
        <v>15</v>
      </c>
      <c r="V59" s="2">
        <v>0.8</v>
      </c>
      <c r="W59">
        <v>3</v>
      </c>
      <c r="X59" s="4">
        <f t="shared" si="1"/>
        <v>-3</v>
      </c>
      <c r="Y59" s="4">
        <f t="shared" si="2"/>
        <v>-1</v>
      </c>
      <c r="Z59" s="4">
        <f t="shared" si="3"/>
        <v>1</v>
      </c>
      <c r="AA59">
        <v>134.5</v>
      </c>
      <c r="AB59" s="4">
        <f t="shared" si="4"/>
        <v>121</v>
      </c>
      <c r="AC59" s="4">
        <f t="shared" si="5"/>
        <v>0</v>
      </c>
      <c r="AD59" s="4">
        <f t="shared" si="6"/>
        <v>65.75</v>
      </c>
      <c r="AE59" s="4">
        <f t="shared" si="7"/>
        <v>-5.75</v>
      </c>
      <c r="AF59" s="7" t="s">
        <v>99</v>
      </c>
      <c r="AG59" s="7" t="s">
        <v>83</v>
      </c>
      <c r="AH59" s="7" t="s">
        <v>128</v>
      </c>
    </row>
    <row r="60" spans="1:34" ht="16" x14ac:dyDescent="0.2">
      <c r="A60" s="9">
        <v>21</v>
      </c>
      <c r="B60" s="1">
        <v>44226</v>
      </c>
      <c r="C60" s="4">
        <v>1</v>
      </c>
      <c r="D60" s="2" t="s">
        <v>6</v>
      </c>
      <c r="E60" s="2" t="s">
        <v>0</v>
      </c>
      <c r="F60" s="6">
        <f t="shared" si="0"/>
        <v>1</v>
      </c>
      <c r="G60" s="4">
        <v>1</v>
      </c>
      <c r="H60" s="4">
        <v>0</v>
      </c>
      <c r="I60" s="2">
        <v>81</v>
      </c>
      <c r="J60" s="2">
        <v>62</v>
      </c>
      <c r="K60" s="2">
        <v>27</v>
      </c>
      <c r="L60" s="2">
        <v>57</v>
      </c>
      <c r="M60" s="2">
        <v>0.47399999999999998</v>
      </c>
      <c r="N60" s="6">
        <f>K60-Q60</f>
        <v>19</v>
      </c>
      <c r="O60" s="6">
        <f>L60-R60</f>
        <v>42</v>
      </c>
      <c r="P60" s="8">
        <f>N60/O60</f>
        <v>0.45238095238095238</v>
      </c>
      <c r="Q60" s="2">
        <v>8</v>
      </c>
      <c r="R60" s="2">
        <v>15</v>
      </c>
      <c r="S60" s="2">
        <v>0.53300000000000003</v>
      </c>
      <c r="T60" s="2">
        <v>19</v>
      </c>
      <c r="U60" s="2">
        <v>24</v>
      </c>
      <c r="V60" s="2">
        <v>0.79200000000000004</v>
      </c>
      <c r="W60">
        <v>-2.5</v>
      </c>
      <c r="X60" s="4">
        <f t="shared" si="1"/>
        <v>2.5</v>
      </c>
      <c r="Y60" s="4">
        <f t="shared" si="2"/>
        <v>19</v>
      </c>
      <c r="Z60" s="4">
        <f t="shared" si="3"/>
        <v>1</v>
      </c>
      <c r="AA60">
        <v>141</v>
      </c>
      <c r="AB60" s="4">
        <f t="shared" si="4"/>
        <v>143</v>
      </c>
      <c r="AC60" s="4">
        <f t="shared" si="5"/>
        <v>1</v>
      </c>
      <c r="AD60" s="4">
        <f t="shared" si="6"/>
        <v>71.75</v>
      </c>
      <c r="AE60" s="4">
        <f t="shared" si="7"/>
        <v>9.25</v>
      </c>
      <c r="AF60" s="7" t="s">
        <v>75</v>
      </c>
      <c r="AG60" s="7" t="s">
        <v>89</v>
      </c>
      <c r="AH60" s="7" t="s">
        <v>129</v>
      </c>
    </row>
    <row r="61" spans="1:34" ht="16" x14ac:dyDescent="0.2">
      <c r="A61" s="9">
        <v>21</v>
      </c>
      <c r="B61" s="1">
        <v>44218</v>
      </c>
      <c r="C61" s="4">
        <v>1</v>
      </c>
      <c r="D61" s="2" t="s">
        <v>26</v>
      </c>
      <c r="E61" s="2" t="s">
        <v>0</v>
      </c>
      <c r="F61" s="6">
        <f t="shared" si="0"/>
        <v>1</v>
      </c>
      <c r="G61" s="4">
        <v>0</v>
      </c>
      <c r="H61" s="4">
        <v>0</v>
      </c>
      <c r="I61" s="2">
        <v>53</v>
      </c>
      <c r="J61" s="2">
        <v>70</v>
      </c>
      <c r="K61" s="2">
        <v>20</v>
      </c>
      <c r="L61" s="2">
        <v>65</v>
      </c>
      <c r="M61" s="2">
        <v>0.308</v>
      </c>
      <c r="N61" s="6">
        <f>K61-Q61</f>
        <v>18</v>
      </c>
      <c r="O61" s="6">
        <f>L61-R61</f>
        <v>53</v>
      </c>
      <c r="P61" s="8">
        <f>N61/O61</f>
        <v>0.33962264150943394</v>
      </c>
      <c r="Q61" s="2">
        <v>2</v>
      </c>
      <c r="R61" s="2">
        <v>12</v>
      </c>
      <c r="S61" s="2">
        <v>0.16700000000000001</v>
      </c>
      <c r="T61" s="2">
        <v>11</v>
      </c>
      <c r="U61" s="2">
        <v>15</v>
      </c>
      <c r="V61" s="2">
        <v>0.73299999999999998</v>
      </c>
      <c r="W61">
        <v>5</v>
      </c>
      <c r="X61" s="4">
        <f t="shared" si="1"/>
        <v>-5</v>
      </c>
      <c r="Y61" s="4">
        <f t="shared" si="2"/>
        <v>-17</v>
      </c>
      <c r="Z61" s="4">
        <f t="shared" si="3"/>
        <v>0</v>
      </c>
      <c r="AA61">
        <v>140.5</v>
      </c>
      <c r="AB61" s="4">
        <f t="shared" si="4"/>
        <v>123</v>
      </c>
      <c r="AC61" s="4">
        <f t="shared" si="5"/>
        <v>0</v>
      </c>
      <c r="AD61" s="4">
        <f t="shared" si="6"/>
        <v>67.75</v>
      </c>
      <c r="AE61" s="4">
        <f t="shared" si="7"/>
        <v>-14.75</v>
      </c>
      <c r="AF61" s="7" t="s">
        <v>83</v>
      </c>
      <c r="AG61" s="7" t="s">
        <v>78</v>
      </c>
      <c r="AH61" s="7" t="s">
        <v>130</v>
      </c>
    </row>
    <row r="62" spans="1:34" ht="16" x14ac:dyDescent="0.2">
      <c r="A62" s="9">
        <v>21</v>
      </c>
      <c r="B62" s="1">
        <v>44215</v>
      </c>
      <c r="C62" s="4">
        <v>2</v>
      </c>
      <c r="D62" s="2" t="s">
        <v>28</v>
      </c>
      <c r="E62" s="2" t="s">
        <v>0</v>
      </c>
      <c r="F62" s="6">
        <f t="shared" si="0"/>
        <v>1</v>
      </c>
      <c r="G62" s="4">
        <v>1</v>
      </c>
      <c r="H62" s="4">
        <v>0</v>
      </c>
      <c r="I62" s="2">
        <v>67</v>
      </c>
      <c r="J62" s="2">
        <v>65</v>
      </c>
      <c r="K62" s="2">
        <v>26</v>
      </c>
      <c r="L62" s="2">
        <v>54</v>
      </c>
      <c r="M62" s="2">
        <v>0.48099999999999998</v>
      </c>
      <c r="N62" s="6">
        <f>K62-Q62</f>
        <v>21</v>
      </c>
      <c r="O62" s="6">
        <f>L62-R62</f>
        <v>34</v>
      </c>
      <c r="P62" s="8">
        <f>N62/O62</f>
        <v>0.61764705882352944</v>
      </c>
      <c r="Q62" s="2">
        <v>5</v>
      </c>
      <c r="R62" s="2">
        <v>20</v>
      </c>
      <c r="S62" s="2">
        <v>0.25</v>
      </c>
      <c r="T62" s="2">
        <v>10</v>
      </c>
      <c r="U62" s="2">
        <v>17</v>
      </c>
      <c r="V62" s="2">
        <v>0.58799999999999997</v>
      </c>
      <c r="W62">
        <v>5.5</v>
      </c>
      <c r="X62" s="4">
        <f t="shared" si="1"/>
        <v>-5.5</v>
      </c>
      <c r="Y62" s="4">
        <f t="shared" si="2"/>
        <v>2</v>
      </c>
      <c r="Z62" s="4">
        <f t="shared" si="3"/>
        <v>1</v>
      </c>
      <c r="AA62">
        <v>137</v>
      </c>
      <c r="AB62" s="4">
        <f t="shared" si="4"/>
        <v>132</v>
      </c>
      <c r="AC62" s="4">
        <f t="shared" si="5"/>
        <v>0</v>
      </c>
      <c r="AD62" s="4">
        <f t="shared" si="6"/>
        <v>65.75</v>
      </c>
      <c r="AE62" s="4">
        <f t="shared" si="7"/>
        <v>1.25</v>
      </c>
      <c r="AF62" s="7" t="s">
        <v>75</v>
      </c>
      <c r="AG62" s="7" t="s">
        <v>103</v>
      </c>
      <c r="AH62" s="7" t="s">
        <v>89</v>
      </c>
    </row>
    <row r="63" spans="1:34" ht="16" x14ac:dyDescent="0.2">
      <c r="A63" s="9">
        <v>21</v>
      </c>
      <c r="B63" s="1">
        <v>44213</v>
      </c>
      <c r="C63" s="4">
        <v>1</v>
      </c>
      <c r="D63" s="2" t="s">
        <v>20</v>
      </c>
      <c r="E63" s="2" t="s">
        <v>0</v>
      </c>
      <c r="F63" s="6">
        <f t="shared" si="0"/>
        <v>1</v>
      </c>
      <c r="G63" s="4">
        <v>1</v>
      </c>
      <c r="H63" s="4">
        <v>0</v>
      </c>
      <c r="I63" s="2">
        <v>80</v>
      </c>
      <c r="J63" s="2">
        <v>72</v>
      </c>
      <c r="K63" s="2">
        <v>25</v>
      </c>
      <c r="L63" s="2">
        <v>62</v>
      </c>
      <c r="M63" s="2">
        <v>0.40300000000000002</v>
      </c>
      <c r="N63" s="6">
        <f>K63-Q63</f>
        <v>19</v>
      </c>
      <c r="O63" s="6">
        <f>L63-R63</f>
        <v>30</v>
      </c>
      <c r="P63" s="8">
        <f>N63/O63</f>
        <v>0.6333333333333333</v>
      </c>
      <c r="Q63" s="2">
        <v>6</v>
      </c>
      <c r="R63" s="2">
        <v>32</v>
      </c>
      <c r="S63" s="2">
        <v>0.188</v>
      </c>
      <c r="T63" s="2">
        <v>24</v>
      </c>
      <c r="U63" s="2">
        <v>33</v>
      </c>
      <c r="V63" s="2">
        <v>0.72699999999999998</v>
      </c>
      <c r="W63">
        <v>-4</v>
      </c>
      <c r="X63" s="4">
        <f t="shared" si="1"/>
        <v>4</v>
      </c>
      <c r="Y63" s="4">
        <f t="shared" si="2"/>
        <v>8</v>
      </c>
      <c r="Z63" s="4">
        <f t="shared" si="3"/>
        <v>1</v>
      </c>
      <c r="AA63">
        <v>141</v>
      </c>
      <c r="AB63" s="4">
        <f t="shared" si="4"/>
        <v>152</v>
      </c>
      <c r="AC63" s="4">
        <f t="shared" si="5"/>
        <v>1</v>
      </c>
      <c r="AD63" s="4">
        <f t="shared" si="6"/>
        <v>72.5</v>
      </c>
      <c r="AE63" s="4">
        <f t="shared" si="7"/>
        <v>7.5</v>
      </c>
      <c r="AF63" s="7" t="s">
        <v>99</v>
      </c>
      <c r="AG63" s="7" t="s">
        <v>69</v>
      </c>
      <c r="AH63" s="7" t="s">
        <v>129</v>
      </c>
    </row>
    <row r="64" spans="1:34" ht="16" x14ac:dyDescent="0.2">
      <c r="A64" s="9">
        <v>21</v>
      </c>
      <c r="B64" s="1">
        <v>44210</v>
      </c>
      <c r="C64" s="4">
        <v>2</v>
      </c>
      <c r="D64" s="2" t="s">
        <v>21</v>
      </c>
      <c r="E64" s="2" t="s">
        <v>4</v>
      </c>
      <c r="F64" s="6">
        <f t="shared" si="0"/>
        <v>0</v>
      </c>
      <c r="G64" s="4">
        <v>1</v>
      </c>
      <c r="H64" s="4">
        <v>0</v>
      </c>
      <c r="I64" s="2">
        <v>81</v>
      </c>
      <c r="J64" s="2">
        <v>69</v>
      </c>
      <c r="K64" s="2">
        <v>25</v>
      </c>
      <c r="L64" s="2">
        <v>47</v>
      </c>
      <c r="M64" s="2">
        <v>0.53200000000000003</v>
      </c>
      <c r="N64" s="6">
        <f>K64-Q64</f>
        <v>14</v>
      </c>
      <c r="O64" s="6">
        <f>L64-R64</f>
        <v>30</v>
      </c>
      <c r="P64" s="8">
        <f>N64/O64</f>
        <v>0.46666666666666667</v>
      </c>
      <c r="Q64" s="2">
        <v>11</v>
      </c>
      <c r="R64" s="2">
        <v>17</v>
      </c>
      <c r="S64" s="2">
        <v>0.64700000000000002</v>
      </c>
      <c r="T64" s="2">
        <v>20</v>
      </c>
      <c r="U64" s="2">
        <v>31</v>
      </c>
      <c r="V64" s="2">
        <v>0.64500000000000002</v>
      </c>
      <c r="W64">
        <v>4</v>
      </c>
      <c r="X64" s="4">
        <f t="shared" si="1"/>
        <v>-4</v>
      </c>
      <c r="Y64" s="4">
        <f t="shared" si="2"/>
        <v>12</v>
      </c>
      <c r="Z64" s="4">
        <f t="shared" si="3"/>
        <v>1</v>
      </c>
      <c r="AA64">
        <v>129.5</v>
      </c>
      <c r="AB64" s="4">
        <f t="shared" si="4"/>
        <v>150</v>
      </c>
      <c r="AC64" s="4">
        <f t="shared" si="5"/>
        <v>1</v>
      </c>
      <c r="AD64" s="4">
        <f t="shared" si="6"/>
        <v>62.75</v>
      </c>
      <c r="AE64" s="4">
        <f t="shared" si="7"/>
        <v>18.25</v>
      </c>
      <c r="AF64" s="7" t="s">
        <v>83</v>
      </c>
      <c r="AG64" s="7" t="s">
        <v>77</v>
      </c>
      <c r="AH64" s="7" t="s">
        <v>101</v>
      </c>
    </row>
    <row r="65" spans="1:34" ht="16" x14ac:dyDescent="0.2">
      <c r="A65" s="9">
        <v>21</v>
      </c>
      <c r="B65" s="1">
        <v>44204</v>
      </c>
      <c r="C65" s="4">
        <v>2</v>
      </c>
      <c r="D65" s="2" t="s">
        <v>19</v>
      </c>
      <c r="E65" s="2" t="s">
        <v>0</v>
      </c>
      <c r="F65" s="6">
        <f t="shared" si="0"/>
        <v>1</v>
      </c>
      <c r="G65" s="4">
        <v>1</v>
      </c>
      <c r="H65" s="4">
        <v>0</v>
      </c>
      <c r="I65" s="2">
        <v>55</v>
      </c>
      <c r="J65" s="2">
        <v>54</v>
      </c>
      <c r="K65" s="2">
        <v>19</v>
      </c>
      <c r="L65" s="2">
        <v>56</v>
      </c>
      <c r="M65" s="2">
        <v>0.33900000000000002</v>
      </c>
      <c r="N65" s="6">
        <f>K65-Q65</f>
        <v>16</v>
      </c>
      <c r="O65" s="6">
        <f>L65-R65</f>
        <v>32</v>
      </c>
      <c r="P65" s="8">
        <f>N65/O65</f>
        <v>0.5</v>
      </c>
      <c r="Q65" s="2">
        <v>3</v>
      </c>
      <c r="R65" s="2">
        <v>24</v>
      </c>
      <c r="S65" s="2">
        <v>0.125</v>
      </c>
      <c r="T65" s="2">
        <v>14</v>
      </c>
      <c r="U65" s="2">
        <v>19</v>
      </c>
      <c r="V65" s="2">
        <v>0.73699999999999999</v>
      </c>
      <c r="W65">
        <v>6</v>
      </c>
      <c r="X65" s="4">
        <f t="shared" si="1"/>
        <v>-6</v>
      </c>
      <c r="Y65" s="4">
        <f t="shared" si="2"/>
        <v>1</v>
      </c>
      <c r="Z65" s="4">
        <f t="shared" si="3"/>
        <v>1</v>
      </c>
      <c r="AA65">
        <v>140.5</v>
      </c>
      <c r="AB65" s="4">
        <f t="shared" si="4"/>
        <v>109</v>
      </c>
      <c r="AC65" s="4">
        <f t="shared" si="5"/>
        <v>0</v>
      </c>
      <c r="AD65" s="4">
        <f t="shared" si="6"/>
        <v>67.25</v>
      </c>
      <c r="AE65" s="4">
        <f t="shared" si="7"/>
        <v>-12.25</v>
      </c>
      <c r="AF65" s="7" t="s">
        <v>99</v>
      </c>
      <c r="AG65" s="7" t="s">
        <v>74</v>
      </c>
      <c r="AH65" s="7" t="s">
        <v>89</v>
      </c>
    </row>
    <row r="66" spans="1:34" ht="16" x14ac:dyDescent="0.2">
      <c r="A66" s="9">
        <v>21</v>
      </c>
      <c r="B66" s="1">
        <v>44198</v>
      </c>
      <c r="C66" s="4">
        <v>2</v>
      </c>
      <c r="D66" s="2" t="s">
        <v>27</v>
      </c>
      <c r="E66" s="2" t="s">
        <v>0</v>
      </c>
      <c r="F66" s="6">
        <f t="shared" si="0"/>
        <v>1</v>
      </c>
      <c r="G66" s="4">
        <v>0</v>
      </c>
      <c r="H66" s="4">
        <v>0</v>
      </c>
      <c r="I66" s="2">
        <v>58</v>
      </c>
      <c r="J66" s="2">
        <v>66</v>
      </c>
      <c r="K66" s="2">
        <v>22</v>
      </c>
      <c r="L66" s="2">
        <v>56</v>
      </c>
      <c r="M66" s="2">
        <v>0.39300000000000002</v>
      </c>
      <c r="N66" s="6">
        <f>K66-Q66</f>
        <v>15</v>
      </c>
      <c r="O66" s="6">
        <f>L66-R66</f>
        <v>40</v>
      </c>
      <c r="P66" s="8">
        <f>N66/O66</f>
        <v>0.375</v>
      </c>
      <c r="Q66" s="2">
        <v>7</v>
      </c>
      <c r="R66" s="2">
        <v>16</v>
      </c>
      <c r="S66" s="2">
        <v>0.438</v>
      </c>
      <c r="T66" s="2">
        <v>7</v>
      </c>
      <c r="U66" s="2">
        <v>12</v>
      </c>
      <c r="V66" s="2">
        <v>0.58299999999999996</v>
      </c>
      <c r="W66">
        <v>7.5</v>
      </c>
      <c r="X66" s="4">
        <f t="shared" si="1"/>
        <v>-7.5</v>
      </c>
      <c r="Y66" s="4">
        <f t="shared" si="2"/>
        <v>-8</v>
      </c>
      <c r="Z66" s="4">
        <f t="shared" si="3"/>
        <v>0</v>
      </c>
      <c r="AA66">
        <v>148</v>
      </c>
      <c r="AB66" s="4">
        <f t="shared" si="4"/>
        <v>124</v>
      </c>
      <c r="AC66" s="4">
        <f t="shared" si="5"/>
        <v>0</v>
      </c>
      <c r="AD66" s="4">
        <f t="shared" si="6"/>
        <v>70.25</v>
      </c>
      <c r="AE66" s="4">
        <f t="shared" si="7"/>
        <v>-12.25</v>
      </c>
      <c r="AF66" s="7" t="s">
        <v>83</v>
      </c>
      <c r="AG66" s="7" t="s">
        <v>69</v>
      </c>
      <c r="AH66" s="7" t="s">
        <v>101</v>
      </c>
    </row>
    <row r="67" spans="1:34" ht="16" x14ac:dyDescent="0.2">
      <c r="A67" s="9">
        <v>21</v>
      </c>
      <c r="B67" s="1">
        <v>44194</v>
      </c>
      <c r="C67" s="4">
        <v>2</v>
      </c>
      <c r="D67" s="2" t="s">
        <v>23</v>
      </c>
      <c r="E67" s="2" t="s">
        <v>4</v>
      </c>
      <c r="F67" s="6">
        <f t="shared" ref="F67:F77" si="8">IF(E67="Nike",1,0)</f>
        <v>0</v>
      </c>
      <c r="G67" s="4">
        <v>0</v>
      </c>
      <c r="H67" s="4">
        <v>0</v>
      </c>
      <c r="I67" s="2">
        <v>76</v>
      </c>
      <c r="J67" s="2">
        <v>81</v>
      </c>
      <c r="K67" s="2">
        <v>29</v>
      </c>
      <c r="L67" s="2">
        <v>59</v>
      </c>
      <c r="M67" s="2">
        <v>0.49199999999999999</v>
      </c>
      <c r="N67" s="6">
        <f>K67-Q67</f>
        <v>22</v>
      </c>
      <c r="O67" s="6">
        <f>L67-R67</f>
        <v>33</v>
      </c>
      <c r="P67" s="8">
        <f>N67/O67</f>
        <v>0.66666666666666663</v>
      </c>
      <c r="Q67" s="2">
        <v>7</v>
      </c>
      <c r="R67" s="2">
        <v>26</v>
      </c>
      <c r="S67" s="2">
        <v>0.26900000000000002</v>
      </c>
      <c r="T67" s="2">
        <v>11</v>
      </c>
      <c r="U67" s="2">
        <v>14</v>
      </c>
      <c r="V67" s="2">
        <v>0.78600000000000003</v>
      </c>
      <c r="W67">
        <v>1.5</v>
      </c>
      <c r="X67" s="4">
        <f t="shared" ref="X67:X77" si="9">-(W67)</f>
        <v>-1.5</v>
      </c>
      <c r="Y67" s="4">
        <f t="shared" ref="Y67:Y77" si="10">I67-J67</f>
        <v>-5</v>
      </c>
      <c r="Z67" s="4">
        <f t="shared" ref="Z67:Z77" si="11">IF(Y67&gt;X67,1,0)</f>
        <v>0</v>
      </c>
      <c r="AA67">
        <v>135</v>
      </c>
      <c r="AB67" s="4">
        <f t="shared" ref="AB67:AB77" si="12">I67+J67</f>
        <v>157</v>
      </c>
      <c r="AC67" s="4">
        <f t="shared" si="5"/>
        <v>1</v>
      </c>
      <c r="AD67" s="4">
        <f t="shared" si="6"/>
        <v>66.75</v>
      </c>
      <c r="AE67" s="4">
        <f t="shared" si="7"/>
        <v>9.25</v>
      </c>
      <c r="AF67" s="7" t="s">
        <v>75</v>
      </c>
      <c r="AG67" s="7" t="s">
        <v>72</v>
      </c>
      <c r="AH67" s="7" t="s">
        <v>108</v>
      </c>
    </row>
    <row r="68" spans="1:34" ht="16" x14ac:dyDescent="0.2">
      <c r="A68" s="9">
        <v>21</v>
      </c>
      <c r="B68" s="1">
        <v>44190</v>
      </c>
      <c r="C68" s="4">
        <v>1</v>
      </c>
      <c r="D68" s="2" t="s">
        <v>25</v>
      </c>
      <c r="E68" s="2" t="s">
        <v>0</v>
      </c>
      <c r="F68" s="6">
        <f t="shared" si="8"/>
        <v>1</v>
      </c>
      <c r="G68" s="4">
        <v>1</v>
      </c>
      <c r="H68" s="4">
        <v>0</v>
      </c>
      <c r="I68" s="2">
        <v>73</v>
      </c>
      <c r="J68" s="2">
        <v>70</v>
      </c>
      <c r="K68" s="2">
        <v>26</v>
      </c>
      <c r="L68" s="2">
        <v>57</v>
      </c>
      <c r="M68" s="2">
        <v>0.45600000000000002</v>
      </c>
      <c r="N68" s="6">
        <f>K68-Q68</f>
        <v>16</v>
      </c>
      <c r="O68" s="6">
        <f>L68-R68</f>
        <v>35</v>
      </c>
      <c r="P68" s="8">
        <f>N68/O68</f>
        <v>0.45714285714285713</v>
      </c>
      <c r="Q68" s="2">
        <v>10</v>
      </c>
      <c r="R68" s="2">
        <v>22</v>
      </c>
      <c r="S68" s="2">
        <v>0.45500000000000002</v>
      </c>
      <c r="T68" s="2">
        <v>11</v>
      </c>
      <c r="U68" s="2">
        <v>17</v>
      </c>
      <c r="V68" s="2">
        <v>0.64700000000000002</v>
      </c>
      <c r="W68">
        <v>-29</v>
      </c>
      <c r="X68" s="4">
        <f t="shared" si="9"/>
        <v>29</v>
      </c>
      <c r="Y68" s="4">
        <f t="shared" si="10"/>
        <v>3</v>
      </c>
      <c r="Z68" s="4">
        <f t="shared" si="11"/>
        <v>0</v>
      </c>
      <c r="AA68">
        <v>135</v>
      </c>
      <c r="AB68" s="4">
        <f t="shared" si="12"/>
        <v>143</v>
      </c>
      <c r="AC68" s="4">
        <f t="shared" si="5"/>
        <v>1</v>
      </c>
      <c r="AD68" s="4">
        <f t="shared" si="6"/>
        <v>82</v>
      </c>
      <c r="AE68" s="4">
        <f t="shared" si="7"/>
        <v>-9</v>
      </c>
      <c r="AF68" s="7" t="s">
        <v>82</v>
      </c>
      <c r="AG68" s="7" t="s">
        <v>69</v>
      </c>
      <c r="AH68" s="7" t="s">
        <v>104</v>
      </c>
    </row>
    <row r="69" spans="1:34" ht="16" x14ac:dyDescent="0.2">
      <c r="A69" s="9">
        <v>21</v>
      </c>
      <c r="B69" s="1">
        <v>44187</v>
      </c>
      <c r="C69" s="4">
        <v>2</v>
      </c>
      <c r="D69" s="2" t="s">
        <v>17</v>
      </c>
      <c r="E69" s="2" t="s">
        <v>0</v>
      </c>
      <c r="F69" s="6">
        <f t="shared" si="8"/>
        <v>1</v>
      </c>
      <c r="G69" s="4">
        <v>0</v>
      </c>
      <c r="H69" s="4">
        <v>0</v>
      </c>
      <c r="I69" s="2">
        <v>55</v>
      </c>
      <c r="J69" s="2">
        <v>70</v>
      </c>
      <c r="K69" s="2">
        <v>23</v>
      </c>
      <c r="L69" s="2">
        <v>58</v>
      </c>
      <c r="M69" s="2">
        <v>0.39700000000000002</v>
      </c>
      <c r="N69" s="6">
        <f>K69-Q69</f>
        <v>15</v>
      </c>
      <c r="O69" s="6">
        <f>L69-R69</f>
        <v>33</v>
      </c>
      <c r="P69" s="8">
        <f>N69/O69</f>
        <v>0.45454545454545453</v>
      </c>
      <c r="Q69" s="2">
        <v>8</v>
      </c>
      <c r="R69" s="2">
        <v>25</v>
      </c>
      <c r="S69" s="2">
        <v>0.32</v>
      </c>
      <c r="T69" s="2">
        <v>1</v>
      </c>
      <c r="U69" s="2">
        <v>3</v>
      </c>
      <c r="V69" s="2">
        <v>0.33300000000000002</v>
      </c>
      <c r="W69">
        <v>7</v>
      </c>
      <c r="X69" s="4">
        <f t="shared" si="9"/>
        <v>-7</v>
      </c>
      <c r="Y69" s="4">
        <f t="shared" si="10"/>
        <v>-15</v>
      </c>
      <c r="Z69" s="4">
        <f t="shared" si="11"/>
        <v>0</v>
      </c>
      <c r="AA69">
        <v>155.5</v>
      </c>
      <c r="AB69" s="4">
        <f t="shared" si="12"/>
        <v>125</v>
      </c>
      <c r="AC69" s="4">
        <f t="shared" si="5"/>
        <v>0</v>
      </c>
      <c r="AD69" s="4">
        <f t="shared" si="6"/>
        <v>74.25</v>
      </c>
      <c r="AE69" s="4">
        <f t="shared" si="7"/>
        <v>-19.25</v>
      </c>
      <c r="AF69" s="7" t="s">
        <v>75</v>
      </c>
      <c r="AG69" s="7" t="s">
        <v>83</v>
      </c>
      <c r="AH69" s="7" t="s">
        <v>89</v>
      </c>
    </row>
    <row r="70" spans="1:34" ht="16" x14ac:dyDescent="0.2">
      <c r="A70" s="9">
        <v>21</v>
      </c>
      <c r="B70" s="1">
        <v>44184</v>
      </c>
      <c r="C70" s="4">
        <v>3</v>
      </c>
      <c r="D70" s="2" t="s">
        <v>121</v>
      </c>
      <c r="E70" s="2" t="s">
        <v>2</v>
      </c>
      <c r="F70" s="6">
        <f t="shared" si="8"/>
        <v>0</v>
      </c>
      <c r="G70" s="4">
        <v>1</v>
      </c>
      <c r="H70" s="4">
        <v>0</v>
      </c>
      <c r="I70" s="2">
        <v>88</v>
      </c>
      <c r="J70" s="2">
        <v>78</v>
      </c>
      <c r="K70" s="2">
        <v>32</v>
      </c>
      <c r="L70" s="2">
        <v>65</v>
      </c>
      <c r="M70" s="2">
        <v>0.49199999999999999</v>
      </c>
      <c r="N70" s="6">
        <f>K70-Q70</f>
        <v>18</v>
      </c>
      <c r="O70" s="6">
        <f>L70-R70</f>
        <v>37</v>
      </c>
      <c r="P70" s="8">
        <f>N70/O70</f>
        <v>0.48648648648648651</v>
      </c>
      <c r="Q70" s="2">
        <v>14</v>
      </c>
      <c r="R70" s="2">
        <v>28</v>
      </c>
      <c r="S70" s="2">
        <v>0.5</v>
      </c>
      <c r="T70" s="2">
        <v>10</v>
      </c>
      <c r="U70" s="2">
        <v>15</v>
      </c>
      <c r="V70" s="2">
        <v>0.66700000000000004</v>
      </c>
      <c r="W70">
        <v>-4.5</v>
      </c>
      <c r="X70" s="4">
        <f t="shared" si="9"/>
        <v>4.5</v>
      </c>
      <c r="Y70" s="4">
        <f t="shared" si="10"/>
        <v>10</v>
      </c>
      <c r="Z70" s="4">
        <f t="shared" si="11"/>
        <v>1</v>
      </c>
      <c r="AA70">
        <v>133</v>
      </c>
      <c r="AB70" s="4">
        <f t="shared" si="12"/>
        <v>166</v>
      </c>
      <c r="AC70" s="4">
        <f t="shared" si="5"/>
        <v>1</v>
      </c>
      <c r="AD70" s="4">
        <f t="shared" si="6"/>
        <v>68.75</v>
      </c>
      <c r="AE70" s="4">
        <f t="shared" si="7"/>
        <v>19.25</v>
      </c>
      <c r="AF70" s="7" t="s">
        <v>99</v>
      </c>
      <c r="AG70" s="7" t="s">
        <v>131</v>
      </c>
      <c r="AH70" s="7" t="s">
        <v>74</v>
      </c>
    </row>
    <row r="71" spans="1:34" ht="16" x14ac:dyDescent="0.2">
      <c r="A71" s="9">
        <v>21</v>
      </c>
      <c r="B71" s="1">
        <v>44181</v>
      </c>
      <c r="C71" s="4">
        <v>1</v>
      </c>
      <c r="D71" s="2" t="s">
        <v>28</v>
      </c>
      <c r="E71" s="2" t="s">
        <v>0</v>
      </c>
      <c r="F71" s="6">
        <f t="shared" si="8"/>
        <v>1</v>
      </c>
      <c r="G71" s="4">
        <v>1</v>
      </c>
      <c r="H71" s="4">
        <v>0</v>
      </c>
      <c r="I71" s="2">
        <v>67</v>
      </c>
      <c r="J71" s="2">
        <v>60</v>
      </c>
      <c r="K71" s="2">
        <v>25</v>
      </c>
      <c r="L71" s="2">
        <v>53</v>
      </c>
      <c r="M71" s="2">
        <v>0.47199999999999998</v>
      </c>
      <c r="N71" s="6">
        <f>K71-Q71</f>
        <v>19</v>
      </c>
      <c r="O71" s="6">
        <f>L71-R71</f>
        <v>33</v>
      </c>
      <c r="P71" s="8">
        <f>N71/O71</f>
        <v>0.5757575757575758</v>
      </c>
      <c r="Q71" s="2">
        <v>6</v>
      </c>
      <c r="R71" s="2">
        <v>20</v>
      </c>
      <c r="S71" s="2">
        <v>0.3</v>
      </c>
      <c r="T71" s="2">
        <v>11</v>
      </c>
      <c r="U71" s="2">
        <v>13</v>
      </c>
      <c r="V71" s="2">
        <v>0.84599999999999997</v>
      </c>
      <c r="W71">
        <v>-7</v>
      </c>
      <c r="X71" s="4">
        <f t="shared" si="9"/>
        <v>7</v>
      </c>
      <c r="Y71" s="4">
        <f t="shared" si="10"/>
        <v>7</v>
      </c>
      <c r="Z71" s="4">
        <f t="shared" si="11"/>
        <v>0</v>
      </c>
      <c r="AA71">
        <v>133</v>
      </c>
      <c r="AB71" s="4">
        <f t="shared" si="12"/>
        <v>127</v>
      </c>
      <c r="AC71" s="4">
        <f t="shared" si="5"/>
        <v>0</v>
      </c>
      <c r="AD71" s="4">
        <f t="shared" si="6"/>
        <v>70</v>
      </c>
      <c r="AE71" s="4">
        <f t="shared" si="7"/>
        <v>-3</v>
      </c>
      <c r="AF71" s="7" t="s">
        <v>75</v>
      </c>
      <c r="AG71" s="7" t="s">
        <v>72</v>
      </c>
      <c r="AH71" s="7" t="s">
        <v>78</v>
      </c>
    </row>
    <row r="72" spans="1:34" ht="16" x14ac:dyDescent="0.2">
      <c r="A72" s="9">
        <v>21</v>
      </c>
      <c r="B72" s="1">
        <v>44177</v>
      </c>
      <c r="C72" s="4">
        <v>1</v>
      </c>
      <c r="D72" s="2" t="s">
        <v>37</v>
      </c>
      <c r="E72" s="2" t="s">
        <v>0</v>
      </c>
      <c r="F72" s="6">
        <f t="shared" si="8"/>
        <v>1</v>
      </c>
      <c r="G72" s="4">
        <v>1</v>
      </c>
      <c r="H72" s="4">
        <v>0</v>
      </c>
      <c r="I72" s="2">
        <v>80</v>
      </c>
      <c r="J72" s="2">
        <v>68</v>
      </c>
      <c r="K72" s="2">
        <v>30</v>
      </c>
      <c r="L72" s="2">
        <v>54</v>
      </c>
      <c r="M72" s="2">
        <v>0.55600000000000005</v>
      </c>
      <c r="N72" s="6">
        <f>K72-Q72</f>
        <v>24</v>
      </c>
      <c r="O72" s="6">
        <f>L72-R72</f>
        <v>38</v>
      </c>
      <c r="P72" s="8">
        <f>N72/O72</f>
        <v>0.63157894736842102</v>
      </c>
      <c r="Q72" s="2">
        <v>6</v>
      </c>
      <c r="R72" s="2">
        <v>16</v>
      </c>
      <c r="S72" s="2">
        <v>0.375</v>
      </c>
      <c r="T72" s="2">
        <v>14</v>
      </c>
      <c r="U72" s="2">
        <v>21</v>
      </c>
      <c r="V72" s="2">
        <v>0.66700000000000004</v>
      </c>
      <c r="W72">
        <v>-15.5</v>
      </c>
      <c r="X72" s="4">
        <f t="shared" si="9"/>
        <v>15.5</v>
      </c>
      <c r="Y72" s="4">
        <f t="shared" si="10"/>
        <v>12</v>
      </c>
      <c r="Z72" s="4">
        <f t="shared" si="11"/>
        <v>0</v>
      </c>
      <c r="AA72">
        <v>138</v>
      </c>
      <c r="AB72" s="4">
        <f t="shared" si="12"/>
        <v>148</v>
      </c>
      <c r="AC72" s="4">
        <f t="shared" si="5"/>
        <v>1</v>
      </c>
      <c r="AD72" s="4">
        <f t="shared" si="6"/>
        <v>76.75</v>
      </c>
      <c r="AE72" s="4">
        <f t="shared" si="7"/>
        <v>3.25</v>
      </c>
      <c r="AF72" s="7" t="s">
        <v>99</v>
      </c>
      <c r="AG72" s="7" t="s">
        <v>83</v>
      </c>
      <c r="AH72" s="7" t="s">
        <v>72</v>
      </c>
    </row>
    <row r="73" spans="1:34" ht="16" x14ac:dyDescent="0.2">
      <c r="A73" s="9">
        <v>21</v>
      </c>
      <c r="B73" s="1">
        <v>44173</v>
      </c>
      <c r="C73" s="4">
        <v>2</v>
      </c>
      <c r="D73" s="2" t="s">
        <v>120</v>
      </c>
      <c r="E73" s="2" t="s">
        <v>4</v>
      </c>
      <c r="F73" s="6">
        <f t="shared" si="8"/>
        <v>0</v>
      </c>
      <c r="G73" s="4">
        <v>0</v>
      </c>
      <c r="H73" s="4">
        <v>0</v>
      </c>
      <c r="I73" s="2">
        <v>54</v>
      </c>
      <c r="J73" s="2">
        <v>58</v>
      </c>
      <c r="K73" s="2">
        <v>21</v>
      </c>
      <c r="L73" s="2">
        <v>60</v>
      </c>
      <c r="M73" s="2">
        <v>0.35</v>
      </c>
      <c r="N73" s="6">
        <f>K73-Q73</f>
        <v>17</v>
      </c>
      <c r="O73" s="6">
        <f>L73-R73</f>
        <v>35</v>
      </c>
      <c r="P73" s="8">
        <f>N73/O73</f>
        <v>0.48571428571428571</v>
      </c>
      <c r="Q73" s="2">
        <v>4</v>
      </c>
      <c r="R73" s="2">
        <v>25</v>
      </c>
      <c r="S73" s="2">
        <v>0.16</v>
      </c>
      <c r="T73" s="2">
        <v>8</v>
      </c>
      <c r="U73" s="2">
        <v>10</v>
      </c>
      <c r="V73" s="2">
        <v>0.8</v>
      </c>
      <c r="W73">
        <v>-3</v>
      </c>
      <c r="X73" s="4">
        <f t="shared" si="9"/>
        <v>3</v>
      </c>
      <c r="Y73" s="4">
        <f t="shared" si="10"/>
        <v>-4</v>
      </c>
      <c r="Z73" s="4">
        <f t="shared" si="11"/>
        <v>0</v>
      </c>
      <c r="AA73">
        <v>130</v>
      </c>
      <c r="AB73" s="4">
        <f t="shared" si="12"/>
        <v>112</v>
      </c>
      <c r="AC73" s="4">
        <f t="shared" si="5"/>
        <v>0</v>
      </c>
      <c r="AD73" s="4">
        <f t="shared" si="6"/>
        <v>66.5</v>
      </c>
      <c r="AE73" s="4">
        <f t="shared" si="7"/>
        <v>-12.5</v>
      </c>
      <c r="AF73" s="7" t="s">
        <v>106</v>
      </c>
      <c r="AG73" s="7" t="s">
        <v>132</v>
      </c>
      <c r="AH73" s="7" t="s">
        <v>133</v>
      </c>
    </row>
    <row r="74" spans="1:34" ht="16" x14ac:dyDescent="0.2">
      <c r="A74" s="9">
        <v>21</v>
      </c>
      <c r="B74" s="1">
        <v>44169</v>
      </c>
      <c r="C74" s="4">
        <v>1</v>
      </c>
      <c r="D74" s="2" t="s">
        <v>124</v>
      </c>
      <c r="E74" s="2" t="s">
        <v>0</v>
      </c>
      <c r="F74" s="6">
        <f t="shared" si="8"/>
        <v>1</v>
      </c>
      <c r="G74" s="4">
        <v>1</v>
      </c>
      <c r="H74" s="4">
        <v>0</v>
      </c>
      <c r="I74" s="2">
        <v>68</v>
      </c>
      <c r="J74" s="2">
        <v>61</v>
      </c>
      <c r="K74" s="2">
        <v>19</v>
      </c>
      <c r="L74" s="2">
        <v>54</v>
      </c>
      <c r="M74" s="2">
        <v>0.35199999999999998</v>
      </c>
      <c r="N74" s="6">
        <f>K74-Q74</f>
        <v>13</v>
      </c>
      <c r="O74" s="6">
        <f>L74-R74</f>
        <v>31</v>
      </c>
      <c r="P74" s="8">
        <f>N74/O74</f>
        <v>0.41935483870967744</v>
      </c>
      <c r="Q74" s="2">
        <v>6</v>
      </c>
      <c r="R74" s="2">
        <v>23</v>
      </c>
      <c r="S74" s="2">
        <v>0.26100000000000001</v>
      </c>
      <c r="T74" s="2">
        <v>24</v>
      </c>
      <c r="U74" s="2">
        <v>37</v>
      </c>
      <c r="V74" s="2">
        <v>0.64900000000000002</v>
      </c>
      <c r="W74">
        <v>-14.5</v>
      </c>
      <c r="X74" s="4">
        <f t="shared" si="9"/>
        <v>14.5</v>
      </c>
      <c r="Y74" s="4">
        <f t="shared" si="10"/>
        <v>7</v>
      </c>
      <c r="Z74" s="4">
        <f t="shared" si="11"/>
        <v>0</v>
      </c>
      <c r="AA74">
        <v>139.5</v>
      </c>
      <c r="AB74" s="4">
        <f t="shared" si="12"/>
        <v>129</v>
      </c>
      <c r="AC74" s="4">
        <f t="shared" si="5"/>
        <v>0</v>
      </c>
      <c r="AD74" s="4">
        <f t="shared" si="6"/>
        <v>77</v>
      </c>
      <c r="AE74" s="4">
        <f t="shared" si="7"/>
        <v>-9</v>
      </c>
      <c r="AF74" s="7" t="s">
        <v>83</v>
      </c>
      <c r="AG74" s="7" t="s">
        <v>78</v>
      </c>
      <c r="AH74" s="7" t="s">
        <v>103</v>
      </c>
    </row>
    <row r="75" spans="1:34" ht="16" x14ac:dyDescent="0.2">
      <c r="A75" s="9">
        <v>21</v>
      </c>
      <c r="B75" s="1">
        <v>44166</v>
      </c>
      <c r="C75" s="4">
        <v>1</v>
      </c>
      <c r="D75" s="2" t="s">
        <v>123</v>
      </c>
      <c r="E75" s="2" t="s">
        <v>0</v>
      </c>
      <c r="F75" s="6">
        <f t="shared" si="8"/>
        <v>1</v>
      </c>
      <c r="G75" s="4">
        <v>1</v>
      </c>
      <c r="H75" s="4">
        <v>0</v>
      </c>
      <c r="I75" s="2">
        <v>93</v>
      </c>
      <c r="J75" s="2">
        <v>50</v>
      </c>
      <c r="K75" s="2">
        <v>33</v>
      </c>
      <c r="L75" s="2">
        <v>60</v>
      </c>
      <c r="M75" s="2">
        <v>0.55000000000000004</v>
      </c>
      <c r="N75" s="6">
        <f>K75-Q75</f>
        <v>16</v>
      </c>
      <c r="O75" s="6">
        <f>L75-R75</f>
        <v>28</v>
      </c>
      <c r="P75" s="8">
        <f>N75/O75</f>
        <v>0.5714285714285714</v>
      </c>
      <c r="Q75" s="2">
        <v>17</v>
      </c>
      <c r="R75" s="2">
        <v>32</v>
      </c>
      <c r="S75" s="2">
        <v>0.53100000000000003</v>
      </c>
      <c r="T75" s="2">
        <v>10</v>
      </c>
      <c r="U75" s="2">
        <v>11</v>
      </c>
      <c r="V75" s="2">
        <v>0.90900000000000003</v>
      </c>
      <c r="W75">
        <v>-21.5</v>
      </c>
      <c r="X75" s="4">
        <f t="shared" si="9"/>
        <v>21.5</v>
      </c>
      <c r="Y75" s="4">
        <f t="shared" si="10"/>
        <v>43</v>
      </c>
      <c r="Z75" s="4">
        <f t="shared" si="11"/>
        <v>1</v>
      </c>
      <c r="AA75">
        <v>142</v>
      </c>
      <c r="AB75" s="4">
        <f t="shared" si="12"/>
        <v>143</v>
      </c>
      <c r="AC75" s="4">
        <f t="shared" si="5"/>
        <v>1</v>
      </c>
      <c r="AD75" s="4">
        <f t="shared" si="6"/>
        <v>81.75</v>
      </c>
      <c r="AE75" s="4">
        <f t="shared" si="7"/>
        <v>11.25</v>
      </c>
      <c r="AF75" s="7" t="s">
        <v>72</v>
      </c>
      <c r="AG75" s="7" t="s">
        <v>74</v>
      </c>
      <c r="AH75" s="7" t="s">
        <v>77</v>
      </c>
    </row>
    <row r="76" spans="1:34" ht="16" x14ac:dyDescent="0.2">
      <c r="A76" s="9">
        <v>21</v>
      </c>
      <c r="B76" s="1">
        <v>44161</v>
      </c>
      <c r="C76" s="4">
        <v>3</v>
      </c>
      <c r="D76" s="2" t="s">
        <v>119</v>
      </c>
      <c r="E76" s="2" t="s">
        <v>18</v>
      </c>
      <c r="F76" s="6">
        <f t="shared" si="8"/>
        <v>0</v>
      </c>
      <c r="G76" s="4">
        <v>0</v>
      </c>
      <c r="H76" s="4">
        <v>0</v>
      </c>
      <c r="I76" s="2">
        <v>70</v>
      </c>
      <c r="J76" s="2">
        <v>81</v>
      </c>
      <c r="K76" s="2">
        <v>26</v>
      </c>
      <c r="L76" s="2">
        <v>58</v>
      </c>
      <c r="M76" s="2">
        <v>0.44800000000000001</v>
      </c>
      <c r="N76" s="6">
        <f>K76-Q76</f>
        <v>17</v>
      </c>
      <c r="O76" s="6">
        <f>L76-R76</f>
        <v>37</v>
      </c>
      <c r="P76" s="8">
        <f>N76/O76</f>
        <v>0.45945945945945948</v>
      </c>
      <c r="Q76" s="2">
        <v>9</v>
      </c>
      <c r="R76" s="2">
        <v>21</v>
      </c>
      <c r="S76" s="2">
        <v>0.42899999999999999</v>
      </c>
      <c r="T76" s="2">
        <v>9</v>
      </c>
      <c r="U76" s="2">
        <v>11</v>
      </c>
      <c r="V76" s="2">
        <v>0.81799999999999995</v>
      </c>
      <c r="W76">
        <v>-2.5</v>
      </c>
      <c r="X76" s="4">
        <f t="shared" si="9"/>
        <v>2.5</v>
      </c>
      <c r="Y76" s="4">
        <f t="shared" si="10"/>
        <v>-11</v>
      </c>
      <c r="Z76" s="4">
        <f t="shared" si="11"/>
        <v>0</v>
      </c>
      <c r="AA76">
        <v>132</v>
      </c>
      <c r="AB76" s="4">
        <f t="shared" si="12"/>
        <v>151</v>
      </c>
      <c r="AC76" s="4">
        <f t="shared" si="5"/>
        <v>1</v>
      </c>
      <c r="AD76" s="4">
        <f t="shared" si="6"/>
        <v>67.25</v>
      </c>
      <c r="AE76" s="4">
        <f t="shared" si="7"/>
        <v>2.75</v>
      </c>
      <c r="AF76" s="7" t="s">
        <v>134</v>
      </c>
      <c r="AG76" s="7" t="s">
        <v>135</v>
      </c>
      <c r="AH76" s="7" t="s">
        <v>136</v>
      </c>
    </row>
    <row r="77" spans="1:34" ht="16" x14ac:dyDescent="0.2">
      <c r="A77" s="9">
        <v>21</v>
      </c>
      <c r="B77" s="1">
        <v>44160</v>
      </c>
      <c r="C77" s="4">
        <v>3</v>
      </c>
      <c r="D77" s="2" t="s">
        <v>118</v>
      </c>
      <c r="E77" s="2" t="s">
        <v>18</v>
      </c>
      <c r="F77" s="6">
        <f t="shared" si="8"/>
        <v>0</v>
      </c>
      <c r="G77" s="4">
        <v>1</v>
      </c>
      <c r="H77" s="4">
        <v>0</v>
      </c>
      <c r="I77" s="2">
        <v>77</v>
      </c>
      <c r="J77" s="2">
        <v>64</v>
      </c>
      <c r="K77" s="2">
        <v>31</v>
      </c>
      <c r="L77" s="2">
        <v>53</v>
      </c>
      <c r="M77" s="2">
        <v>0.58499999999999996</v>
      </c>
      <c r="N77" s="6">
        <f>K77-Q77</f>
        <v>22</v>
      </c>
      <c r="O77" s="6">
        <f>L77-R77</f>
        <v>35</v>
      </c>
      <c r="P77" s="8">
        <f>N77/O77</f>
        <v>0.62857142857142856</v>
      </c>
      <c r="Q77" s="2">
        <v>9</v>
      </c>
      <c r="R77" s="2">
        <v>18</v>
      </c>
      <c r="S77" s="2">
        <v>0.5</v>
      </c>
      <c r="T77" s="2">
        <v>6</v>
      </c>
      <c r="U77" s="2">
        <v>11</v>
      </c>
      <c r="V77" s="2">
        <v>0.54500000000000004</v>
      </c>
      <c r="W77">
        <v>-9.5</v>
      </c>
      <c r="X77" s="4">
        <f t="shared" si="9"/>
        <v>9.5</v>
      </c>
      <c r="Y77" s="4">
        <f t="shared" si="10"/>
        <v>13</v>
      </c>
      <c r="Z77" s="4">
        <f t="shared" si="11"/>
        <v>1</v>
      </c>
      <c r="AA77">
        <v>124.5</v>
      </c>
      <c r="AB77" s="4">
        <f t="shared" si="12"/>
        <v>141</v>
      </c>
      <c r="AC77" s="4">
        <f t="shared" si="5"/>
        <v>1</v>
      </c>
      <c r="AD77" s="4">
        <f t="shared" si="6"/>
        <v>67</v>
      </c>
      <c r="AE77" s="4">
        <f t="shared" si="7"/>
        <v>10</v>
      </c>
      <c r="AF77" s="7" t="s">
        <v>134</v>
      </c>
      <c r="AG77" s="7" t="s">
        <v>137</v>
      </c>
      <c r="AH77" s="7" t="s">
        <v>138</v>
      </c>
    </row>
  </sheetData>
  <sortState xmlns:xlrd2="http://schemas.microsoft.com/office/spreadsheetml/2017/richdata2" ref="A2:AH77">
    <sortCondition descending="1" ref="B2:B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Bradley</dc:creator>
  <cp:lastModifiedBy>Connor Bradley</cp:lastModifiedBy>
  <dcterms:created xsi:type="dcterms:W3CDTF">2022-12-19T17:44:42Z</dcterms:created>
  <dcterms:modified xsi:type="dcterms:W3CDTF">2022-12-19T18:36:57Z</dcterms:modified>
</cp:coreProperties>
</file>