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Cathal O'Brien\Documents\College\programming project\graphImprovements\"/>
    </mc:Choice>
  </mc:AlternateContent>
  <xr:revisionPtr revIDLastSave="0" documentId="13_ncr:1_{8CFCDE2C-61AE-449D-ACB8-7843996DF942}" xr6:coauthVersionLast="36" xr6:coauthVersionMax="36" xr10:uidLastSave="{00000000-0000-0000-0000-000000000000}"/>
  <bookViews>
    <workbookView xWindow="0" yWindow="0" windowWidth="21570" windowHeight="7380" activeTab="1" xr2:uid="{741CA9F9-EA8D-4DEC-9AFA-A9FE9D3CCE80}"/>
  </bookViews>
  <sheets>
    <sheet name="NLCcsv" sheetId="3" r:id="rId1"/>
    <sheet name="ICcsv" sheetId="2" r:id="rId2"/>
    <sheet name="Sheet1" sheetId="1" r:id="rId3"/>
  </sheets>
  <definedNames>
    <definedName name="ExternalData_1" localSheetId="1" hidden="1">ICcsv!$A$1:$F$41</definedName>
    <definedName name="ExternalData_2" localSheetId="0" hidden="1">NLCcsv!$A$1:$V$61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V62" i="3" l="1"/>
  <c r="AV63" i="3"/>
  <c r="AV64" i="3"/>
  <c r="AV65" i="3"/>
  <c r="AV66" i="3"/>
  <c r="AV67" i="3"/>
  <c r="AV68" i="3"/>
  <c r="AV69" i="3"/>
  <c r="AV70" i="3"/>
  <c r="AV71" i="3"/>
  <c r="AV72" i="3"/>
  <c r="AV73" i="3"/>
  <c r="AV74" i="3"/>
  <c r="AV75" i="3"/>
  <c r="AV76" i="3"/>
  <c r="AV77" i="3"/>
  <c r="AV78" i="3"/>
  <c r="AV79" i="3"/>
  <c r="AV80" i="3"/>
  <c r="AV81" i="3"/>
  <c r="AV82" i="3"/>
  <c r="AV83" i="3"/>
  <c r="AV84" i="3"/>
  <c r="AV85" i="3"/>
  <c r="AV86" i="3"/>
  <c r="AV87" i="3"/>
  <c r="AV88" i="3"/>
  <c r="AV89" i="3"/>
  <c r="AV90" i="3"/>
  <c r="AV91" i="3"/>
  <c r="AV92" i="3"/>
  <c r="AV93" i="3"/>
  <c r="AV94" i="3"/>
  <c r="AV95" i="3"/>
  <c r="AV96" i="3"/>
  <c r="AV97" i="3"/>
  <c r="AV98" i="3"/>
  <c r="AV99" i="3"/>
  <c r="AV100" i="3"/>
  <c r="AV101" i="3"/>
  <c r="AV102" i="3"/>
  <c r="AV103" i="3"/>
  <c r="AV104" i="3"/>
  <c r="AV105" i="3"/>
  <c r="AV106" i="3"/>
  <c r="AV107" i="3"/>
  <c r="AV108" i="3"/>
  <c r="AV109" i="3"/>
  <c r="AV110" i="3"/>
  <c r="AV111" i="3"/>
  <c r="AV112" i="3"/>
  <c r="AV113" i="3"/>
  <c r="AV114" i="3"/>
  <c r="AV115" i="3"/>
  <c r="AV116" i="3"/>
  <c r="AV117" i="3"/>
  <c r="AV118" i="3"/>
  <c r="AV119" i="3"/>
  <c r="AV120" i="3"/>
  <c r="AV121" i="3"/>
  <c r="AV122" i="3"/>
  <c r="AV123" i="3"/>
  <c r="AV124" i="3"/>
  <c r="AV125" i="3"/>
  <c r="AV126" i="3"/>
  <c r="AV127" i="3"/>
  <c r="AV128" i="3"/>
  <c r="AV129" i="3"/>
  <c r="AV130" i="3"/>
  <c r="AV131" i="3"/>
  <c r="AV132" i="3"/>
  <c r="AV133" i="3"/>
  <c r="AV134" i="3"/>
  <c r="AV135" i="3"/>
  <c r="AV136" i="3"/>
  <c r="AV137" i="3"/>
  <c r="AV138" i="3"/>
  <c r="AV139" i="3"/>
  <c r="AV140" i="3"/>
  <c r="AV141" i="3"/>
  <c r="AV142" i="3"/>
  <c r="AV143" i="3"/>
  <c r="AV144" i="3"/>
  <c r="AV145" i="3"/>
  <c r="AV146" i="3"/>
  <c r="AV147" i="3"/>
  <c r="AV148" i="3"/>
  <c r="AV149" i="3"/>
  <c r="AV150" i="3"/>
  <c r="AV151" i="3"/>
  <c r="AV152" i="3"/>
  <c r="AV153" i="3"/>
  <c r="AV154" i="3"/>
  <c r="AV155" i="3"/>
  <c r="AV156" i="3"/>
  <c r="AV157" i="3"/>
  <c r="AV158" i="3"/>
  <c r="AV159" i="3"/>
  <c r="AV160" i="3"/>
  <c r="AV161" i="3"/>
  <c r="AV162" i="3"/>
  <c r="AV163" i="3"/>
  <c r="AV164" i="3"/>
  <c r="AV165" i="3"/>
  <c r="AV166" i="3"/>
  <c r="AV167" i="3"/>
  <c r="AV168" i="3"/>
  <c r="AV169" i="3"/>
  <c r="AV170" i="3"/>
  <c r="AV171" i="3"/>
  <c r="AV172" i="3"/>
  <c r="AV173" i="3"/>
  <c r="AV174" i="3"/>
  <c r="AV175" i="3"/>
  <c r="AV176" i="3"/>
  <c r="AV177" i="3"/>
  <c r="AV178" i="3"/>
  <c r="AV179" i="3"/>
  <c r="AV180" i="3"/>
  <c r="AV181" i="3"/>
  <c r="AV182" i="3"/>
  <c r="AV183" i="3"/>
  <c r="AV184" i="3"/>
  <c r="AV185" i="3"/>
  <c r="AV186" i="3"/>
  <c r="AV187" i="3"/>
  <c r="AV188" i="3"/>
  <c r="AV189" i="3"/>
  <c r="AV190" i="3"/>
  <c r="AV191" i="3"/>
  <c r="AV192" i="3"/>
  <c r="AV193" i="3"/>
  <c r="AV194" i="3"/>
  <c r="AV195" i="3"/>
  <c r="AV196" i="3"/>
  <c r="AV197" i="3"/>
  <c r="AV198" i="3"/>
  <c r="AV199" i="3"/>
  <c r="AV200" i="3"/>
  <c r="AV201" i="3"/>
  <c r="AV202" i="3"/>
  <c r="AV203" i="3"/>
  <c r="AV204" i="3"/>
  <c r="AV205" i="3"/>
  <c r="AV206" i="3"/>
  <c r="AV207" i="3"/>
  <c r="AV208" i="3"/>
  <c r="AV209" i="3"/>
  <c r="AV210" i="3"/>
  <c r="AV211" i="3"/>
  <c r="AV212" i="3"/>
  <c r="AV213" i="3"/>
  <c r="AV214" i="3"/>
  <c r="AV215" i="3"/>
  <c r="AV216" i="3"/>
  <c r="AV217" i="3"/>
  <c r="AV218" i="3"/>
  <c r="AV219" i="3"/>
  <c r="AV220" i="3"/>
  <c r="AV221" i="3"/>
  <c r="AV222" i="3"/>
  <c r="AV223" i="3"/>
  <c r="AV224" i="3"/>
  <c r="AV225" i="3"/>
  <c r="AV226" i="3"/>
  <c r="AV227" i="3"/>
  <c r="AV228" i="3"/>
  <c r="AV229" i="3"/>
  <c r="AV230" i="3"/>
  <c r="AV231" i="3"/>
  <c r="AV232" i="3"/>
  <c r="AV233" i="3"/>
  <c r="AV234" i="3"/>
  <c r="AV235" i="3"/>
  <c r="AV236" i="3"/>
  <c r="AV237" i="3"/>
  <c r="AV238" i="3"/>
  <c r="AV239" i="3"/>
  <c r="AV240" i="3"/>
  <c r="AV241" i="3"/>
  <c r="H22" i="2" l="1"/>
  <c r="V11" i="2" s="1"/>
  <c r="H23" i="2"/>
  <c r="H24" i="2"/>
  <c r="H25" i="2"/>
  <c r="H26" i="2"/>
  <c r="H27" i="2"/>
  <c r="H28" i="2"/>
  <c r="H29" i="2"/>
  <c r="H30" i="2"/>
  <c r="H31" i="2"/>
  <c r="H32" i="2"/>
  <c r="H33" i="2"/>
  <c r="H34" i="2"/>
  <c r="H35" i="2"/>
  <c r="H36" i="2"/>
  <c r="H37" i="2"/>
  <c r="H38" i="2"/>
  <c r="H39" i="2"/>
  <c r="H40" i="2"/>
  <c r="H41" i="2"/>
  <c r="I22" i="2"/>
  <c r="V13" i="2" s="1"/>
  <c r="I23" i="2"/>
  <c r="I24" i="2"/>
  <c r="I25" i="2"/>
  <c r="I26" i="2"/>
  <c r="I27" i="2"/>
  <c r="I28" i="2"/>
  <c r="I29" i="2"/>
  <c r="I30" i="2"/>
  <c r="I31" i="2"/>
  <c r="I32" i="2"/>
  <c r="I33" i="2"/>
  <c r="I34" i="2"/>
  <c r="I35" i="2"/>
  <c r="I36" i="2"/>
  <c r="I37" i="2"/>
  <c r="I38" i="2"/>
  <c r="I39" i="2"/>
  <c r="I40" i="2"/>
  <c r="I41" i="2"/>
  <c r="J22" i="2"/>
  <c r="J23" i="2"/>
  <c r="J24" i="2"/>
  <c r="J25" i="2"/>
  <c r="J26" i="2"/>
  <c r="J27" i="2"/>
  <c r="J28" i="2"/>
  <c r="J29" i="2"/>
  <c r="J30" i="2"/>
  <c r="J31" i="2"/>
  <c r="J32" i="2"/>
  <c r="J33" i="2"/>
  <c r="J34" i="2"/>
  <c r="J35" i="2"/>
  <c r="J36" i="2"/>
  <c r="J37" i="2"/>
  <c r="J38" i="2"/>
  <c r="J39" i="2"/>
  <c r="J40" i="2"/>
  <c r="J41" i="2"/>
  <c r="K22" i="2"/>
  <c r="K23" i="2"/>
  <c r="K24" i="2"/>
  <c r="K25" i="2"/>
  <c r="K26" i="2"/>
  <c r="K27" i="2"/>
  <c r="K28" i="2"/>
  <c r="K29" i="2"/>
  <c r="K30" i="2"/>
  <c r="K31" i="2"/>
  <c r="K32" i="2"/>
  <c r="K33" i="2"/>
  <c r="K34" i="2"/>
  <c r="K35" i="2"/>
  <c r="K36" i="2"/>
  <c r="K37" i="2"/>
  <c r="K38" i="2"/>
  <c r="K39" i="2"/>
  <c r="K40" i="2"/>
  <c r="K41" i="2"/>
  <c r="L22" i="2"/>
  <c r="L23" i="2"/>
  <c r="L24" i="2"/>
  <c r="L25" i="2"/>
  <c r="L26" i="2"/>
  <c r="L27" i="2"/>
  <c r="L28" i="2"/>
  <c r="L29" i="2"/>
  <c r="L30" i="2"/>
  <c r="L31" i="2"/>
  <c r="L32" i="2"/>
  <c r="L33" i="2"/>
  <c r="L34" i="2"/>
  <c r="L35" i="2"/>
  <c r="L36" i="2"/>
  <c r="L37" i="2"/>
  <c r="L38" i="2"/>
  <c r="L39" i="2"/>
  <c r="L40" i="2"/>
  <c r="L41" i="2"/>
  <c r="M22" i="2"/>
  <c r="M23" i="2"/>
  <c r="M24" i="2"/>
  <c r="M25" i="2"/>
  <c r="M26" i="2"/>
  <c r="M27" i="2"/>
  <c r="M28" i="2"/>
  <c r="M29" i="2"/>
  <c r="M30" i="2"/>
  <c r="M31" i="2"/>
  <c r="M32" i="2"/>
  <c r="M33" i="2"/>
  <c r="M34" i="2"/>
  <c r="M35" i="2"/>
  <c r="M36" i="2"/>
  <c r="M37" i="2"/>
  <c r="M38" i="2"/>
  <c r="M39" i="2"/>
  <c r="M40" i="2"/>
  <c r="M41" i="2"/>
  <c r="N22" i="2"/>
  <c r="N23" i="2"/>
  <c r="N24" i="2"/>
  <c r="N25" i="2"/>
  <c r="P25" i="2" s="1"/>
  <c r="N26" i="2"/>
  <c r="P26" i="2" s="1"/>
  <c r="N27" i="2"/>
  <c r="P27" i="2" s="1"/>
  <c r="N28" i="2"/>
  <c r="P28" i="2" s="1"/>
  <c r="N29" i="2"/>
  <c r="P29" i="2" s="1"/>
  <c r="N30" i="2"/>
  <c r="P30" i="2" s="1"/>
  <c r="N31" i="2"/>
  <c r="N32" i="2"/>
  <c r="N33" i="2"/>
  <c r="P33" i="2" s="1"/>
  <c r="N34" i="2"/>
  <c r="P34" i="2" s="1"/>
  <c r="N35" i="2"/>
  <c r="P35" i="2" s="1"/>
  <c r="N36" i="2"/>
  <c r="P36" i="2" s="1"/>
  <c r="N37" i="2"/>
  <c r="P37" i="2" s="1"/>
  <c r="N38" i="2"/>
  <c r="P38" i="2" s="1"/>
  <c r="N39" i="2"/>
  <c r="N40" i="2"/>
  <c r="N41" i="2"/>
  <c r="P41" i="2" s="1"/>
  <c r="O22" i="2"/>
  <c r="Q22" i="2" s="1"/>
  <c r="O23" i="2"/>
  <c r="Q23" i="2" s="1"/>
  <c r="O24" i="2"/>
  <c r="Q24" i="2" s="1"/>
  <c r="O25" i="2"/>
  <c r="Q25" i="2" s="1"/>
  <c r="O26" i="2"/>
  <c r="Q26" i="2" s="1"/>
  <c r="O27" i="2"/>
  <c r="O28" i="2"/>
  <c r="O29" i="2"/>
  <c r="Q29" i="2" s="1"/>
  <c r="O30" i="2"/>
  <c r="Q30" i="2" s="1"/>
  <c r="O31" i="2"/>
  <c r="Q31" i="2" s="1"/>
  <c r="O32" i="2"/>
  <c r="Q32" i="2" s="1"/>
  <c r="O33" i="2"/>
  <c r="Q33" i="2" s="1"/>
  <c r="O34" i="2"/>
  <c r="Q34" i="2" s="1"/>
  <c r="O35" i="2"/>
  <c r="O36" i="2"/>
  <c r="O37" i="2"/>
  <c r="Q37" i="2" s="1"/>
  <c r="O38" i="2"/>
  <c r="Q38" i="2" s="1"/>
  <c r="O39" i="2"/>
  <c r="Q39" i="2" s="1"/>
  <c r="O40" i="2"/>
  <c r="Q40" i="2" s="1"/>
  <c r="O41" i="2"/>
  <c r="Q41" i="2" s="1"/>
  <c r="P22" i="2"/>
  <c r="P23" i="2"/>
  <c r="P24" i="2"/>
  <c r="P31" i="2"/>
  <c r="P32" i="2"/>
  <c r="P39" i="2"/>
  <c r="P40" i="2"/>
  <c r="Q27" i="2"/>
  <c r="Q28" i="2"/>
  <c r="Q35" i="2"/>
  <c r="Q36" i="2"/>
  <c r="AX6" i="3"/>
  <c r="AG185" i="3" l="1"/>
  <c r="AG186" i="3"/>
  <c r="AG187" i="3"/>
  <c r="AG188" i="3"/>
  <c r="AG189" i="3"/>
  <c r="AQ189" i="3" s="1"/>
  <c r="AG190" i="3"/>
  <c r="AG191" i="3"/>
  <c r="AQ191" i="3" s="1"/>
  <c r="AG192" i="3"/>
  <c r="AQ192" i="3" s="1"/>
  <c r="AG193" i="3"/>
  <c r="AG194" i="3"/>
  <c r="AG195" i="3"/>
  <c r="AG196" i="3"/>
  <c r="AG197" i="3"/>
  <c r="AQ197" i="3" s="1"/>
  <c r="AG198" i="3"/>
  <c r="AG199" i="3"/>
  <c r="AQ199" i="3" s="1"/>
  <c r="AG200" i="3"/>
  <c r="AQ200" i="3" s="1"/>
  <c r="AG201" i="3"/>
  <c r="AG202" i="3"/>
  <c r="AG203" i="3"/>
  <c r="AG204" i="3"/>
  <c r="AG205" i="3"/>
  <c r="AQ205" i="3" s="1"/>
  <c r="AG206" i="3"/>
  <c r="AQ206" i="3" s="1"/>
  <c r="AG207" i="3"/>
  <c r="AQ207" i="3" s="1"/>
  <c r="AG208" i="3"/>
  <c r="AQ208" i="3" s="1"/>
  <c r="AG209" i="3"/>
  <c r="AG210" i="3"/>
  <c r="AG211" i="3"/>
  <c r="AG212" i="3"/>
  <c r="AG213" i="3"/>
  <c r="AQ213" i="3" s="1"/>
  <c r="AG214" i="3"/>
  <c r="AG215" i="3"/>
  <c r="AQ215" i="3" s="1"/>
  <c r="AG216" i="3"/>
  <c r="AQ216" i="3" s="1"/>
  <c r="AG217" i="3"/>
  <c r="AG218" i="3"/>
  <c r="AG219" i="3"/>
  <c r="AG220" i="3"/>
  <c r="AG221" i="3"/>
  <c r="AQ221" i="3" s="1"/>
  <c r="AG222" i="3"/>
  <c r="AG223" i="3"/>
  <c r="AQ223" i="3" s="1"/>
  <c r="AG224" i="3"/>
  <c r="AQ224" i="3" s="1"/>
  <c r="AG225" i="3"/>
  <c r="AG226" i="3"/>
  <c r="AQ185" i="3"/>
  <c r="AQ186" i="3"/>
  <c r="AQ187" i="3"/>
  <c r="AQ188" i="3"/>
  <c r="AQ190" i="3"/>
  <c r="AQ193" i="3"/>
  <c r="AQ194" i="3"/>
  <c r="AQ195" i="3"/>
  <c r="AQ196" i="3"/>
  <c r="AQ198" i="3"/>
  <c r="AQ201" i="3"/>
  <c r="AQ202" i="3"/>
  <c r="AQ203" i="3"/>
  <c r="AQ204" i="3"/>
  <c r="AQ209" i="3"/>
  <c r="AQ210" i="3"/>
  <c r="AQ211" i="3"/>
  <c r="AQ212" i="3"/>
  <c r="AQ214" i="3"/>
  <c r="AQ217" i="3"/>
  <c r="AQ218" i="3"/>
  <c r="AQ219" i="3"/>
  <c r="AQ220" i="3"/>
  <c r="AQ222" i="3"/>
  <c r="AQ225" i="3"/>
  <c r="AQ226" i="3"/>
  <c r="AG227" i="3"/>
  <c r="AQ227" i="3" s="1"/>
  <c r="AG228" i="3"/>
  <c r="AQ228" i="3" s="1"/>
  <c r="AG229" i="3"/>
  <c r="AQ229" i="3" s="1"/>
  <c r="AG230" i="3"/>
  <c r="AQ230" i="3" s="1"/>
  <c r="AG231" i="3"/>
  <c r="AQ231" i="3" s="1"/>
  <c r="AG232" i="3"/>
  <c r="AQ232" i="3" s="1"/>
  <c r="AG233" i="3"/>
  <c r="AG234" i="3"/>
  <c r="AQ234" i="3" s="1"/>
  <c r="AG235" i="3"/>
  <c r="AG236" i="3"/>
  <c r="AQ236" i="3" s="1"/>
  <c r="AG237" i="3"/>
  <c r="AQ237" i="3" s="1"/>
  <c r="AG238" i="3"/>
  <c r="AQ238" i="3" s="1"/>
  <c r="AG239" i="3"/>
  <c r="AQ239" i="3" s="1"/>
  <c r="AG240" i="3"/>
  <c r="AQ240" i="3" s="1"/>
  <c r="AG241" i="3"/>
  <c r="AQ241" i="3" s="1"/>
  <c r="AQ233" i="3"/>
  <c r="AQ235" i="3"/>
  <c r="X22" i="3" l="1"/>
  <c r="X23" i="3"/>
  <c r="X24" i="3"/>
  <c r="AH24" i="3" s="1"/>
  <c r="X25" i="3"/>
  <c r="X26" i="3"/>
  <c r="AH26" i="3" s="1"/>
  <c r="X27" i="3"/>
  <c r="AH27" i="3" s="1"/>
  <c r="X28" i="3"/>
  <c r="AH28" i="3" s="1"/>
  <c r="X29" i="3"/>
  <c r="AH29" i="3" s="1"/>
  <c r="X30" i="3"/>
  <c r="X31" i="3"/>
  <c r="X32" i="3"/>
  <c r="AH32" i="3" s="1"/>
  <c r="X33" i="3"/>
  <c r="X34" i="3"/>
  <c r="AH34" i="3" s="1"/>
  <c r="X35" i="3"/>
  <c r="AH35" i="3" s="1"/>
  <c r="X36" i="3"/>
  <c r="AH36" i="3" s="1"/>
  <c r="X37" i="3"/>
  <c r="AH37" i="3" s="1"/>
  <c r="X38" i="3"/>
  <c r="X39" i="3"/>
  <c r="X40" i="3"/>
  <c r="AH40" i="3" s="1"/>
  <c r="X41" i="3"/>
  <c r="X42" i="3"/>
  <c r="AH42" i="3" s="1"/>
  <c r="X43" i="3"/>
  <c r="X44" i="3"/>
  <c r="AH44" i="3" s="1"/>
  <c r="X45" i="3"/>
  <c r="AH45" i="3" s="1"/>
  <c r="X46" i="3"/>
  <c r="X47" i="3"/>
  <c r="X48" i="3"/>
  <c r="AH48" i="3" s="1"/>
  <c r="X49" i="3"/>
  <c r="X50" i="3"/>
  <c r="AH50" i="3" s="1"/>
  <c r="X51" i="3"/>
  <c r="AH51" i="3" s="1"/>
  <c r="X52" i="3"/>
  <c r="AH52" i="3" s="1"/>
  <c r="X53" i="3"/>
  <c r="AH53" i="3" s="1"/>
  <c r="X54" i="3"/>
  <c r="X55" i="3"/>
  <c r="X56" i="3"/>
  <c r="X57" i="3"/>
  <c r="X58" i="3"/>
  <c r="AH58" i="3" s="1"/>
  <c r="X59" i="3"/>
  <c r="X60" i="3"/>
  <c r="AH60" i="3" s="1"/>
  <c r="X61" i="3"/>
  <c r="AH61" i="3" s="1"/>
  <c r="X62" i="3"/>
  <c r="X63" i="3"/>
  <c r="X64" i="3"/>
  <c r="X65" i="3"/>
  <c r="X66" i="3"/>
  <c r="X67" i="3"/>
  <c r="X68" i="3"/>
  <c r="AH68" i="3" s="1"/>
  <c r="X69" i="3"/>
  <c r="AH69" i="3" s="1"/>
  <c r="X70" i="3"/>
  <c r="X71" i="3"/>
  <c r="X72" i="3"/>
  <c r="X73" i="3"/>
  <c r="X74" i="3"/>
  <c r="X75" i="3"/>
  <c r="X76" i="3"/>
  <c r="AH76" i="3" s="1"/>
  <c r="X77" i="3"/>
  <c r="AH77" i="3" s="1"/>
  <c r="X78" i="3"/>
  <c r="X79" i="3"/>
  <c r="X80" i="3"/>
  <c r="X81" i="3"/>
  <c r="X82" i="3"/>
  <c r="X83" i="3"/>
  <c r="X84" i="3"/>
  <c r="X85" i="3"/>
  <c r="AH85" i="3" s="1"/>
  <c r="X86" i="3"/>
  <c r="X87" i="3"/>
  <c r="X88" i="3"/>
  <c r="X89" i="3"/>
  <c r="X90" i="3"/>
  <c r="X91" i="3"/>
  <c r="X92" i="3"/>
  <c r="AH92" i="3" s="1"/>
  <c r="X93" i="3"/>
  <c r="AH93" i="3" s="1"/>
  <c r="X94" i="3"/>
  <c r="X95" i="3"/>
  <c r="X96" i="3"/>
  <c r="X97" i="3"/>
  <c r="X98" i="3"/>
  <c r="X99" i="3"/>
  <c r="X100" i="3"/>
  <c r="AH100" i="3" s="1"/>
  <c r="X101" i="3"/>
  <c r="AH101" i="3" s="1"/>
  <c r="X102" i="3"/>
  <c r="X103" i="3"/>
  <c r="X104" i="3"/>
  <c r="X105" i="3"/>
  <c r="X106" i="3"/>
  <c r="X107" i="3"/>
  <c r="X108" i="3"/>
  <c r="AH108" i="3" s="1"/>
  <c r="X109" i="3"/>
  <c r="AH109" i="3" s="1"/>
  <c r="X110" i="3"/>
  <c r="X111" i="3"/>
  <c r="X112" i="3"/>
  <c r="X113" i="3"/>
  <c r="X114" i="3"/>
  <c r="X115" i="3"/>
  <c r="X116" i="3"/>
  <c r="AH116" i="3" s="1"/>
  <c r="X117" i="3"/>
  <c r="AH117" i="3" s="1"/>
  <c r="X118" i="3"/>
  <c r="X119" i="3"/>
  <c r="X120" i="3"/>
  <c r="X121" i="3"/>
  <c r="X122" i="3"/>
  <c r="X123" i="3"/>
  <c r="X124" i="3"/>
  <c r="AH124" i="3" s="1"/>
  <c r="X125" i="3"/>
  <c r="AH125" i="3" s="1"/>
  <c r="X126" i="3"/>
  <c r="X127" i="3"/>
  <c r="X128" i="3"/>
  <c r="X129" i="3"/>
  <c r="X130" i="3"/>
  <c r="X131" i="3"/>
  <c r="X132" i="3"/>
  <c r="AH132" i="3" s="1"/>
  <c r="X133" i="3"/>
  <c r="AH133" i="3" s="1"/>
  <c r="X134" i="3"/>
  <c r="X135" i="3"/>
  <c r="X136" i="3"/>
  <c r="X137" i="3"/>
  <c r="X138" i="3"/>
  <c r="X139" i="3"/>
  <c r="X140" i="3"/>
  <c r="AH140" i="3" s="1"/>
  <c r="X141" i="3"/>
  <c r="AH141" i="3" s="1"/>
  <c r="X142" i="3"/>
  <c r="X143" i="3"/>
  <c r="X144" i="3"/>
  <c r="X145" i="3"/>
  <c r="X146" i="3"/>
  <c r="X147" i="3"/>
  <c r="X148" i="3"/>
  <c r="AH148" i="3" s="1"/>
  <c r="X149" i="3"/>
  <c r="AH149" i="3" s="1"/>
  <c r="X150" i="3"/>
  <c r="X151" i="3"/>
  <c r="X152" i="3"/>
  <c r="X153" i="3"/>
  <c r="X154" i="3"/>
  <c r="X155" i="3"/>
  <c r="X156" i="3"/>
  <c r="AH156" i="3" s="1"/>
  <c r="X157" i="3"/>
  <c r="AH157" i="3" s="1"/>
  <c r="X158" i="3"/>
  <c r="X159" i="3"/>
  <c r="X160" i="3"/>
  <c r="X161" i="3"/>
  <c r="X162" i="3"/>
  <c r="X163" i="3"/>
  <c r="X164" i="3"/>
  <c r="AH164" i="3" s="1"/>
  <c r="X165" i="3"/>
  <c r="AH165" i="3" s="1"/>
  <c r="X166" i="3"/>
  <c r="X167" i="3"/>
  <c r="X168" i="3"/>
  <c r="X169" i="3"/>
  <c r="X170" i="3"/>
  <c r="X171" i="3"/>
  <c r="X172" i="3"/>
  <c r="AH172" i="3" s="1"/>
  <c r="X173" i="3"/>
  <c r="AH173" i="3" s="1"/>
  <c r="X174" i="3"/>
  <c r="X175" i="3"/>
  <c r="X176" i="3"/>
  <c r="X177" i="3"/>
  <c r="X178" i="3"/>
  <c r="X179" i="3"/>
  <c r="X180" i="3"/>
  <c r="AH180" i="3" s="1"/>
  <c r="X181" i="3"/>
  <c r="AH181" i="3" s="1"/>
  <c r="X182" i="3"/>
  <c r="X183" i="3"/>
  <c r="X184" i="3"/>
  <c r="X185" i="3"/>
  <c r="AH185" i="3" s="1"/>
  <c r="X186" i="3"/>
  <c r="AH186" i="3" s="1"/>
  <c r="X187" i="3"/>
  <c r="AH187" i="3" s="1"/>
  <c r="X188" i="3"/>
  <c r="AH188" i="3" s="1"/>
  <c r="X189" i="3"/>
  <c r="AH189" i="3" s="1"/>
  <c r="X190" i="3"/>
  <c r="AH190" i="3" s="1"/>
  <c r="X191" i="3"/>
  <c r="AH191" i="3" s="1"/>
  <c r="X192" i="3"/>
  <c r="AH192" i="3" s="1"/>
  <c r="X193" i="3"/>
  <c r="AH193" i="3" s="1"/>
  <c r="X194" i="3"/>
  <c r="AH194" i="3" s="1"/>
  <c r="X195" i="3"/>
  <c r="AH195" i="3" s="1"/>
  <c r="X196" i="3"/>
  <c r="AH196" i="3" s="1"/>
  <c r="X197" i="3"/>
  <c r="AH197" i="3" s="1"/>
  <c r="X198" i="3"/>
  <c r="AH198" i="3" s="1"/>
  <c r="X199" i="3"/>
  <c r="AH199" i="3" s="1"/>
  <c r="X200" i="3"/>
  <c r="AH200" i="3" s="1"/>
  <c r="X201" i="3"/>
  <c r="AH201" i="3" s="1"/>
  <c r="X202" i="3"/>
  <c r="AH202" i="3" s="1"/>
  <c r="X203" i="3"/>
  <c r="AH203" i="3" s="1"/>
  <c r="X204" i="3"/>
  <c r="AH204" i="3" s="1"/>
  <c r="X205" i="3"/>
  <c r="AH205" i="3" s="1"/>
  <c r="X206" i="3"/>
  <c r="AH206" i="3" s="1"/>
  <c r="X207" i="3"/>
  <c r="AH207" i="3" s="1"/>
  <c r="X208" i="3"/>
  <c r="AH208" i="3" s="1"/>
  <c r="X209" i="3"/>
  <c r="AH209" i="3" s="1"/>
  <c r="X210" i="3"/>
  <c r="AH210" i="3" s="1"/>
  <c r="X211" i="3"/>
  <c r="AH211" i="3" s="1"/>
  <c r="X212" i="3"/>
  <c r="AH212" i="3" s="1"/>
  <c r="X213" i="3"/>
  <c r="AH213" i="3" s="1"/>
  <c r="X214" i="3"/>
  <c r="AH214" i="3" s="1"/>
  <c r="X215" i="3"/>
  <c r="AH215" i="3" s="1"/>
  <c r="X216" i="3"/>
  <c r="AH216" i="3" s="1"/>
  <c r="X217" i="3"/>
  <c r="AH217" i="3" s="1"/>
  <c r="X218" i="3"/>
  <c r="AH218" i="3" s="1"/>
  <c r="X219" i="3"/>
  <c r="AH219" i="3" s="1"/>
  <c r="X220" i="3"/>
  <c r="AH220" i="3" s="1"/>
  <c r="X221" i="3"/>
  <c r="AH221" i="3" s="1"/>
  <c r="X222" i="3"/>
  <c r="AH222" i="3" s="1"/>
  <c r="X223" i="3"/>
  <c r="AH223" i="3" s="1"/>
  <c r="X224" i="3"/>
  <c r="AH224" i="3" s="1"/>
  <c r="X225" i="3"/>
  <c r="AH225" i="3" s="1"/>
  <c r="X226" i="3"/>
  <c r="AH226" i="3" s="1"/>
  <c r="X227" i="3"/>
  <c r="AH227" i="3" s="1"/>
  <c r="X228" i="3"/>
  <c r="AH228" i="3" s="1"/>
  <c r="X229" i="3"/>
  <c r="AH229" i="3" s="1"/>
  <c r="X230" i="3"/>
  <c r="AH230" i="3" s="1"/>
  <c r="X231" i="3"/>
  <c r="AH231" i="3" s="1"/>
  <c r="X232" i="3"/>
  <c r="AH232" i="3" s="1"/>
  <c r="X233" i="3"/>
  <c r="AH233" i="3" s="1"/>
  <c r="X234" i="3"/>
  <c r="AH234" i="3" s="1"/>
  <c r="X235" i="3"/>
  <c r="AH235" i="3" s="1"/>
  <c r="X236" i="3"/>
  <c r="AH236" i="3" s="1"/>
  <c r="X237" i="3"/>
  <c r="AH237" i="3" s="1"/>
  <c r="X238" i="3"/>
  <c r="AH238" i="3" s="1"/>
  <c r="X239" i="3"/>
  <c r="AH239" i="3" s="1"/>
  <c r="X240" i="3"/>
  <c r="AH240" i="3" s="1"/>
  <c r="X241" i="3"/>
  <c r="AH241" i="3" s="1"/>
  <c r="Y22" i="3"/>
  <c r="AI22" i="3" s="1"/>
  <c r="Y23" i="3"/>
  <c r="AI23" i="3" s="1"/>
  <c r="Y24" i="3"/>
  <c r="AI24" i="3" s="1"/>
  <c r="Y25" i="3"/>
  <c r="AI25" i="3" s="1"/>
  <c r="Y26" i="3"/>
  <c r="Y27" i="3"/>
  <c r="Y28" i="3"/>
  <c r="Y29" i="3"/>
  <c r="Y30" i="3"/>
  <c r="AI30" i="3" s="1"/>
  <c r="Y31" i="3"/>
  <c r="AI31" i="3" s="1"/>
  <c r="Y32" i="3"/>
  <c r="AI32" i="3" s="1"/>
  <c r="Y33" i="3"/>
  <c r="AI33" i="3" s="1"/>
  <c r="Y34" i="3"/>
  <c r="Y35" i="3"/>
  <c r="Y36" i="3"/>
  <c r="Y37" i="3"/>
  <c r="Y38" i="3"/>
  <c r="AI38" i="3" s="1"/>
  <c r="Y39" i="3"/>
  <c r="AI39" i="3" s="1"/>
  <c r="Y40" i="3"/>
  <c r="AI40" i="3" s="1"/>
  <c r="Y41" i="3"/>
  <c r="AI41" i="3" s="1"/>
  <c r="Y42" i="3"/>
  <c r="Y43" i="3"/>
  <c r="Y44" i="3"/>
  <c r="Y45" i="3"/>
  <c r="Y46" i="3"/>
  <c r="AI46" i="3" s="1"/>
  <c r="Y47" i="3"/>
  <c r="AI47" i="3" s="1"/>
  <c r="Y48" i="3"/>
  <c r="AI48" i="3" s="1"/>
  <c r="Y49" i="3"/>
  <c r="AI49" i="3" s="1"/>
  <c r="Y50" i="3"/>
  <c r="Y51" i="3"/>
  <c r="Y52" i="3"/>
  <c r="AI52" i="3" s="1"/>
  <c r="Y53" i="3"/>
  <c r="Y54" i="3"/>
  <c r="AI54" i="3" s="1"/>
  <c r="Y55" i="3"/>
  <c r="AI55" i="3" s="1"/>
  <c r="Y56" i="3"/>
  <c r="AI56" i="3" s="1"/>
  <c r="Y57" i="3"/>
  <c r="AI57" i="3" s="1"/>
  <c r="Y58" i="3"/>
  <c r="Y59" i="3"/>
  <c r="Y60" i="3"/>
  <c r="Y61" i="3"/>
  <c r="Y62" i="3"/>
  <c r="Y63" i="3"/>
  <c r="Y64" i="3"/>
  <c r="AI64" i="3" s="1"/>
  <c r="Y65" i="3"/>
  <c r="AI65" i="3" s="1"/>
  <c r="Y66" i="3"/>
  <c r="Y67" i="3"/>
  <c r="Y68" i="3"/>
  <c r="Y69" i="3"/>
  <c r="Y70" i="3"/>
  <c r="Y71" i="3"/>
  <c r="Y72" i="3"/>
  <c r="AI72" i="3" s="1"/>
  <c r="Y73" i="3"/>
  <c r="AI73" i="3" s="1"/>
  <c r="Y74" i="3"/>
  <c r="Y75" i="3"/>
  <c r="Y76" i="3"/>
  <c r="Y77" i="3"/>
  <c r="Y78" i="3"/>
  <c r="Y79" i="3"/>
  <c r="Y80" i="3"/>
  <c r="AI80" i="3" s="1"/>
  <c r="Y81" i="3"/>
  <c r="AI81" i="3" s="1"/>
  <c r="Y82" i="3"/>
  <c r="Y83" i="3"/>
  <c r="Y84" i="3"/>
  <c r="Y85" i="3"/>
  <c r="Y86" i="3"/>
  <c r="Y87" i="3"/>
  <c r="Y88" i="3"/>
  <c r="AI88" i="3" s="1"/>
  <c r="Y89" i="3"/>
  <c r="AI89" i="3" s="1"/>
  <c r="Y90" i="3"/>
  <c r="Y91" i="3"/>
  <c r="Y92" i="3"/>
  <c r="Y93" i="3"/>
  <c r="Y94" i="3"/>
  <c r="Y95" i="3"/>
  <c r="Y96" i="3"/>
  <c r="AI96" i="3" s="1"/>
  <c r="Y97" i="3"/>
  <c r="AI97" i="3" s="1"/>
  <c r="Y98" i="3"/>
  <c r="Y99" i="3"/>
  <c r="Y100" i="3"/>
  <c r="Y101" i="3"/>
  <c r="Y102" i="3"/>
  <c r="Y103" i="3"/>
  <c r="Y104" i="3"/>
  <c r="AI104" i="3" s="1"/>
  <c r="Y105" i="3"/>
  <c r="AI105" i="3" s="1"/>
  <c r="Y106" i="3"/>
  <c r="Y107" i="3"/>
  <c r="Y108" i="3"/>
  <c r="Y109" i="3"/>
  <c r="Y110" i="3"/>
  <c r="Y111" i="3"/>
  <c r="Y112" i="3"/>
  <c r="AI112" i="3" s="1"/>
  <c r="Y113" i="3"/>
  <c r="AI113" i="3" s="1"/>
  <c r="Y114" i="3"/>
  <c r="Y115" i="3"/>
  <c r="Y116" i="3"/>
  <c r="Y117" i="3"/>
  <c r="Y118" i="3"/>
  <c r="Y119" i="3"/>
  <c r="Y120" i="3"/>
  <c r="AI120" i="3" s="1"/>
  <c r="Y121" i="3"/>
  <c r="AI121" i="3" s="1"/>
  <c r="Y122" i="3"/>
  <c r="Y123" i="3"/>
  <c r="Y124" i="3"/>
  <c r="Y125" i="3"/>
  <c r="Y126" i="3"/>
  <c r="Y127" i="3"/>
  <c r="Y128" i="3"/>
  <c r="AI128" i="3" s="1"/>
  <c r="Y129" i="3"/>
  <c r="AI129" i="3" s="1"/>
  <c r="Y130" i="3"/>
  <c r="Y131" i="3"/>
  <c r="Y132" i="3"/>
  <c r="Y133" i="3"/>
  <c r="Y134" i="3"/>
  <c r="Y135" i="3"/>
  <c r="Y136" i="3"/>
  <c r="AI136" i="3" s="1"/>
  <c r="Y137" i="3"/>
  <c r="AI137" i="3" s="1"/>
  <c r="Y138" i="3"/>
  <c r="Y139" i="3"/>
  <c r="Y140" i="3"/>
  <c r="Y141" i="3"/>
  <c r="Y142" i="3"/>
  <c r="Y143" i="3"/>
  <c r="Y144" i="3"/>
  <c r="AI144" i="3" s="1"/>
  <c r="Y145" i="3"/>
  <c r="AI145" i="3" s="1"/>
  <c r="Y146" i="3"/>
  <c r="Y147" i="3"/>
  <c r="Y148" i="3"/>
  <c r="Y149" i="3"/>
  <c r="Y150" i="3"/>
  <c r="Y151" i="3"/>
  <c r="Y152" i="3"/>
  <c r="AI152" i="3" s="1"/>
  <c r="Y153" i="3"/>
  <c r="AI153" i="3" s="1"/>
  <c r="Y154" i="3"/>
  <c r="Y155" i="3"/>
  <c r="Y156" i="3"/>
  <c r="Y157" i="3"/>
  <c r="Y158" i="3"/>
  <c r="Y159" i="3"/>
  <c r="Y160" i="3"/>
  <c r="AI160" i="3" s="1"/>
  <c r="Y161" i="3"/>
  <c r="AI161" i="3" s="1"/>
  <c r="Y162" i="3"/>
  <c r="Y163" i="3"/>
  <c r="Y164" i="3"/>
  <c r="Y165" i="3"/>
  <c r="Y166" i="3"/>
  <c r="Y167" i="3"/>
  <c r="Y168" i="3"/>
  <c r="AI168" i="3" s="1"/>
  <c r="Y169" i="3"/>
  <c r="AI169" i="3" s="1"/>
  <c r="Y170" i="3"/>
  <c r="Y171" i="3"/>
  <c r="Y172" i="3"/>
  <c r="Y173" i="3"/>
  <c r="Y174" i="3"/>
  <c r="Y175" i="3"/>
  <c r="Y176" i="3"/>
  <c r="AI176" i="3" s="1"/>
  <c r="Y177" i="3"/>
  <c r="AI177" i="3" s="1"/>
  <c r="Y178" i="3"/>
  <c r="Y179" i="3"/>
  <c r="Y180" i="3"/>
  <c r="Y181" i="3"/>
  <c r="Y182" i="3"/>
  <c r="Y183" i="3"/>
  <c r="Y184" i="3"/>
  <c r="AI184" i="3" s="1"/>
  <c r="Y185" i="3"/>
  <c r="AI185" i="3" s="1"/>
  <c r="Y186" i="3"/>
  <c r="AI186" i="3" s="1"/>
  <c r="Y187" i="3"/>
  <c r="AI187" i="3" s="1"/>
  <c r="Y188" i="3"/>
  <c r="AI188" i="3" s="1"/>
  <c r="Y189" i="3"/>
  <c r="AI189" i="3" s="1"/>
  <c r="Y190" i="3"/>
  <c r="AI190" i="3" s="1"/>
  <c r="Y191" i="3"/>
  <c r="AI191" i="3" s="1"/>
  <c r="Y192" i="3"/>
  <c r="AI192" i="3" s="1"/>
  <c r="Y193" i="3"/>
  <c r="AI193" i="3" s="1"/>
  <c r="Y194" i="3"/>
  <c r="AI194" i="3" s="1"/>
  <c r="Y195" i="3"/>
  <c r="AI195" i="3" s="1"/>
  <c r="Y196" i="3"/>
  <c r="AI196" i="3" s="1"/>
  <c r="Y197" i="3"/>
  <c r="AI197" i="3" s="1"/>
  <c r="Y198" i="3"/>
  <c r="AI198" i="3" s="1"/>
  <c r="Y199" i="3"/>
  <c r="AI199" i="3" s="1"/>
  <c r="Y200" i="3"/>
  <c r="AI200" i="3" s="1"/>
  <c r="Y201" i="3"/>
  <c r="AI201" i="3" s="1"/>
  <c r="Y202" i="3"/>
  <c r="AI202" i="3" s="1"/>
  <c r="Y203" i="3"/>
  <c r="AI203" i="3" s="1"/>
  <c r="Y204" i="3"/>
  <c r="AI204" i="3" s="1"/>
  <c r="Y205" i="3"/>
  <c r="AI205" i="3" s="1"/>
  <c r="Y206" i="3"/>
  <c r="AI206" i="3" s="1"/>
  <c r="Y207" i="3"/>
  <c r="AI207" i="3" s="1"/>
  <c r="Y208" i="3"/>
  <c r="AI208" i="3" s="1"/>
  <c r="Y209" i="3"/>
  <c r="AI209" i="3" s="1"/>
  <c r="Y210" i="3"/>
  <c r="AI210" i="3" s="1"/>
  <c r="Y211" i="3"/>
  <c r="AI211" i="3" s="1"/>
  <c r="Y212" i="3"/>
  <c r="AI212" i="3" s="1"/>
  <c r="Y213" i="3"/>
  <c r="AI213" i="3" s="1"/>
  <c r="Y214" i="3"/>
  <c r="AI214" i="3" s="1"/>
  <c r="Y215" i="3"/>
  <c r="AI215" i="3" s="1"/>
  <c r="Y216" i="3"/>
  <c r="AI216" i="3" s="1"/>
  <c r="Y217" i="3"/>
  <c r="AI217" i="3" s="1"/>
  <c r="Y218" i="3"/>
  <c r="AI218" i="3" s="1"/>
  <c r="Y219" i="3"/>
  <c r="AI219" i="3" s="1"/>
  <c r="Y220" i="3"/>
  <c r="AI220" i="3" s="1"/>
  <c r="Y221" i="3"/>
  <c r="AI221" i="3" s="1"/>
  <c r="Y222" i="3"/>
  <c r="AI222" i="3" s="1"/>
  <c r="Y223" i="3"/>
  <c r="AI223" i="3" s="1"/>
  <c r="Y224" i="3"/>
  <c r="AI224" i="3" s="1"/>
  <c r="Y225" i="3"/>
  <c r="AI225" i="3" s="1"/>
  <c r="Y226" i="3"/>
  <c r="AI226" i="3" s="1"/>
  <c r="Y227" i="3"/>
  <c r="AI227" i="3" s="1"/>
  <c r="Y228" i="3"/>
  <c r="AI228" i="3" s="1"/>
  <c r="Y229" i="3"/>
  <c r="AI229" i="3" s="1"/>
  <c r="Y230" i="3"/>
  <c r="AI230" i="3" s="1"/>
  <c r="Y231" i="3"/>
  <c r="AI231" i="3" s="1"/>
  <c r="Y232" i="3"/>
  <c r="AI232" i="3" s="1"/>
  <c r="Y233" i="3"/>
  <c r="AI233" i="3" s="1"/>
  <c r="Y234" i="3"/>
  <c r="AI234" i="3" s="1"/>
  <c r="Y235" i="3"/>
  <c r="AI235" i="3" s="1"/>
  <c r="Y236" i="3"/>
  <c r="AI236" i="3" s="1"/>
  <c r="Y237" i="3"/>
  <c r="AI237" i="3" s="1"/>
  <c r="Y238" i="3"/>
  <c r="AI238" i="3" s="1"/>
  <c r="Y239" i="3"/>
  <c r="AI239" i="3" s="1"/>
  <c r="Y240" i="3"/>
  <c r="AI240" i="3" s="1"/>
  <c r="Y241" i="3"/>
  <c r="AI241" i="3" s="1"/>
  <c r="Z22" i="3"/>
  <c r="Z23" i="3"/>
  <c r="Z24" i="3"/>
  <c r="Z25" i="3"/>
  <c r="Z26" i="3"/>
  <c r="AJ26" i="3" s="1"/>
  <c r="Z27" i="3"/>
  <c r="AJ27" i="3" s="1"/>
  <c r="Z28" i="3"/>
  <c r="AJ28" i="3" s="1"/>
  <c r="Z29" i="3"/>
  <c r="AJ29" i="3" s="1"/>
  <c r="Z30" i="3"/>
  <c r="Z31" i="3"/>
  <c r="Z32" i="3"/>
  <c r="AJ32" i="3" s="1"/>
  <c r="Z33" i="3"/>
  <c r="Z34" i="3"/>
  <c r="AJ34" i="3" s="1"/>
  <c r="Z35" i="3"/>
  <c r="AJ35" i="3" s="1"/>
  <c r="Z36" i="3"/>
  <c r="AJ36" i="3" s="1"/>
  <c r="Z37" i="3"/>
  <c r="AJ37" i="3" s="1"/>
  <c r="Z38" i="3"/>
  <c r="Z39" i="3"/>
  <c r="Z40" i="3"/>
  <c r="AJ40" i="3" s="1"/>
  <c r="Z41" i="3"/>
  <c r="Z42" i="3"/>
  <c r="AJ42" i="3" s="1"/>
  <c r="Z43" i="3"/>
  <c r="AJ43" i="3" s="1"/>
  <c r="Z44" i="3"/>
  <c r="AJ44" i="3" s="1"/>
  <c r="Z45" i="3"/>
  <c r="AJ45" i="3" s="1"/>
  <c r="Z46" i="3"/>
  <c r="Z47" i="3"/>
  <c r="Z48" i="3"/>
  <c r="AJ48" i="3" s="1"/>
  <c r="Z49" i="3"/>
  <c r="Z50" i="3"/>
  <c r="AJ50" i="3" s="1"/>
  <c r="Z51" i="3"/>
  <c r="Z52" i="3"/>
  <c r="AJ52" i="3" s="1"/>
  <c r="Z53" i="3"/>
  <c r="AJ53" i="3" s="1"/>
  <c r="Z54" i="3"/>
  <c r="Z55" i="3"/>
  <c r="Z56" i="3"/>
  <c r="AJ56" i="3" s="1"/>
  <c r="Z57" i="3"/>
  <c r="Z58" i="3"/>
  <c r="AJ58" i="3" s="1"/>
  <c r="Z59" i="3"/>
  <c r="AJ59" i="3" s="1"/>
  <c r="Z60" i="3"/>
  <c r="AJ60" i="3" s="1"/>
  <c r="Z61" i="3"/>
  <c r="AJ61" i="3" s="1"/>
  <c r="Z62" i="3"/>
  <c r="Z63" i="3"/>
  <c r="Z64" i="3"/>
  <c r="Z65" i="3"/>
  <c r="Z66" i="3"/>
  <c r="Z67" i="3"/>
  <c r="Z68" i="3"/>
  <c r="AJ68" i="3" s="1"/>
  <c r="Z69" i="3"/>
  <c r="AJ69" i="3" s="1"/>
  <c r="Z70" i="3"/>
  <c r="Z71" i="3"/>
  <c r="Z72" i="3"/>
  <c r="Z73" i="3"/>
  <c r="Z74" i="3"/>
  <c r="Z75" i="3"/>
  <c r="Z76" i="3"/>
  <c r="AJ76" i="3" s="1"/>
  <c r="Z77" i="3"/>
  <c r="AJ77" i="3" s="1"/>
  <c r="Z78" i="3"/>
  <c r="Z79" i="3"/>
  <c r="Z80" i="3"/>
  <c r="Z81" i="3"/>
  <c r="Z82" i="3"/>
  <c r="Z83" i="3"/>
  <c r="Z84" i="3"/>
  <c r="AJ84" i="3" s="1"/>
  <c r="Z85" i="3"/>
  <c r="AJ85" i="3" s="1"/>
  <c r="Z86" i="3"/>
  <c r="Z87" i="3"/>
  <c r="Z88" i="3"/>
  <c r="Z89" i="3"/>
  <c r="Z90" i="3"/>
  <c r="Z91" i="3"/>
  <c r="Z92" i="3"/>
  <c r="AJ92" i="3" s="1"/>
  <c r="Z93" i="3"/>
  <c r="AJ93" i="3" s="1"/>
  <c r="Z94" i="3"/>
  <c r="Z95" i="3"/>
  <c r="Z96" i="3"/>
  <c r="Z97" i="3"/>
  <c r="Z98" i="3"/>
  <c r="Z99" i="3"/>
  <c r="Z100" i="3"/>
  <c r="AJ100" i="3" s="1"/>
  <c r="Z101" i="3"/>
  <c r="AJ101" i="3" s="1"/>
  <c r="Z102" i="3"/>
  <c r="Z103" i="3"/>
  <c r="Z104" i="3"/>
  <c r="Z105" i="3"/>
  <c r="Z106" i="3"/>
  <c r="Z107" i="3"/>
  <c r="Z108" i="3"/>
  <c r="AJ108" i="3" s="1"/>
  <c r="Z109" i="3"/>
  <c r="AJ109" i="3" s="1"/>
  <c r="Z110" i="3"/>
  <c r="Z111" i="3"/>
  <c r="Z112" i="3"/>
  <c r="Z113" i="3"/>
  <c r="Z114" i="3"/>
  <c r="Z115" i="3"/>
  <c r="Z116" i="3"/>
  <c r="AJ116" i="3" s="1"/>
  <c r="Z117" i="3"/>
  <c r="AJ117" i="3" s="1"/>
  <c r="Z118" i="3"/>
  <c r="Z119" i="3"/>
  <c r="Z120" i="3"/>
  <c r="Z121" i="3"/>
  <c r="Z122" i="3"/>
  <c r="Z123" i="3"/>
  <c r="Z124" i="3"/>
  <c r="AJ124" i="3" s="1"/>
  <c r="Z125" i="3"/>
  <c r="AJ125" i="3" s="1"/>
  <c r="Z126" i="3"/>
  <c r="Z127" i="3"/>
  <c r="Z128" i="3"/>
  <c r="Z129" i="3"/>
  <c r="Z130" i="3"/>
  <c r="Z131" i="3"/>
  <c r="Z132" i="3"/>
  <c r="Z133" i="3"/>
  <c r="AJ133" i="3" s="1"/>
  <c r="Z134" i="3"/>
  <c r="Z135" i="3"/>
  <c r="Z136" i="3"/>
  <c r="Z137" i="3"/>
  <c r="Z138" i="3"/>
  <c r="Z139" i="3"/>
  <c r="Z140" i="3"/>
  <c r="AJ140" i="3" s="1"/>
  <c r="Z141" i="3"/>
  <c r="AJ141" i="3" s="1"/>
  <c r="Z142" i="3"/>
  <c r="Z143" i="3"/>
  <c r="Z144" i="3"/>
  <c r="Z145" i="3"/>
  <c r="Z146" i="3"/>
  <c r="Z147" i="3"/>
  <c r="Z148" i="3"/>
  <c r="AJ148" i="3" s="1"/>
  <c r="Z149" i="3"/>
  <c r="AJ149" i="3" s="1"/>
  <c r="Z150" i="3"/>
  <c r="Z151" i="3"/>
  <c r="Z152" i="3"/>
  <c r="Z153" i="3"/>
  <c r="Z154" i="3"/>
  <c r="Z155" i="3"/>
  <c r="Z156" i="3"/>
  <c r="AJ156" i="3" s="1"/>
  <c r="Z157" i="3"/>
  <c r="AJ157" i="3" s="1"/>
  <c r="Z158" i="3"/>
  <c r="Z159" i="3"/>
  <c r="Z160" i="3"/>
  <c r="Z161" i="3"/>
  <c r="Z162" i="3"/>
  <c r="Z163" i="3"/>
  <c r="Z164" i="3"/>
  <c r="AJ164" i="3" s="1"/>
  <c r="Z165" i="3"/>
  <c r="AJ165" i="3" s="1"/>
  <c r="Z166" i="3"/>
  <c r="Z167" i="3"/>
  <c r="Z168" i="3"/>
  <c r="Z169" i="3"/>
  <c r="Z170" i="3"/>
  <c r="Z171" i="3"/>
  <c r="Z172" i="3"/>
  <c r="AJ172" i="3" s="1"/>
  <c r="Z173" i="3"/>
  <c r="AJ173" i="3" s="1"/>
  <c r="Z174" i="3"/>
  <c r="Z175" i="3"/>
  <c r="Z176" i="3"/>
  <c r="Z177" i="3"/>
  <c r="Z178" i="3"/>
  <c r="Z179" i="3"/>
  <c r="Z180" i="3"/>
  <c r="AJ180" i="3" s="1"/>
  <c r="Z181" i="3"/>
  <c r="AJ181" i="3" s="1"/>
  <c r="Z182" i="3"/>
  <c r="Z183" i="3"/>
  <c r="Z184" i="3"/>
  <c r="Z185" i="3"/>
  <c r="AJ185" i="3" s="1"/>
  <c r="Z186" i="3"/>
  <c r="AJ186" i="3" s="1"/>
  <c r="Z187" i="3"/>
  <c r="AJ187" i="3" s="1"/>
  <c r="Z188" i="3"/>
  <c r="AJ188" i="3" s="1"/>
  <c r="Z189" i="3"/>
  <c r="AJ189" i="3" s="1"/>
  <c r="Z190" i="3"/>
  <c r="AJ190" i="3" s="1"/>
  <c r="Z191" i="3"/>
  <c r="AJ191" i="3" s="1"/>
  <c r="Z192" i="3"/>
  <c r="AJ192" i="3" s="1"/>
  <c r="Z193" i="3"/>
  <c r="AJ193" i="3" s="1"/>
  <c r="Z194" i="3"/>
  <c r="AJ194" i="3" s="1"/>
  <c r="Z195" i="3"/>
  <c r="AJ195" i="3" s="1"/>
  <c r="Z196" i="3"/>
  <c r="AJ196" i="3" s="1"/>
  <c r="Z197" i="3"/>
  <c r="AJ197" i="3" s="1"/>
  <c r="Z198" i="3"/>
  <c r="AJ198" i="3" s="1"/>
  <c r="Z199" i="3"/>
  <c r="AJ199" i="3" s="1"/>
  <c r="Z200" i="3"/>
  <c r="AJ200" i="3" s="1"/>
  <c r="Z201" i="3"/>
  <c r="AJ201" i="3" s="1"/>
  <c r="Z202" i="3"/>
  <c r="AJ202" i="3" s="1"/>
  <c r="Z203" i="3"/>
  <c r="AJ203" i="3" s="1"/>
  <c r="Z204" i="3"/>
  <c r="AJ204" i="3" s="1"/>
  <c r="Z205" i="3"/>
  <c r="AJ205" i="3" s="1"/>
  <c r="Z206" i="3"/>
  <c r="AJ206" i="3" s="1"/>
  <c r="Z207" i="3"/>
  <c r="AJ207" i="3" s="1"/>
  <c r="Z208" i="3"/>
  <c r="AJ208" i="3" s="1"/>
  <c r="Z209" i="3"/>
  <c r="AJ209" i="3" s="1"/>
  <c r="Z210" i="3"/>
  <c r="AJ210" i="3" s="1"/>
  <c r="Z211" i="3"/>
  <c r="AJ211" i="3" s="1"/>
  <c r="Z212" i="3"/>
  <c r="AJ212" i="3" s="1"/>
  <c r="Z213" i="3"/>
  <c r="AJ213" i="3" s="1"/>
  <c r="Z214" i="3"/>
  <c r="AJ214" i="3" s="1"/>
  <c r="Z215" i="3"/>
  <c r="AJ215" i="3" s="1"/>
  <c r="Z216" i="3"/>
  <c r="AJ216" i="3" s="1"/>
  <c r="Z217" i="3"/>
  <c r="AJ217" i="3" s="1"/>
  <c r="Z218" i="3"/>
  <c r="AJ218" i="3" s="1"/>
  <c r="Z219" i="3"/>
  <c r="AJ219" i="3" s="1"/>
  <c r="Z220" i="3"/>
  <c r="AJ220" i="3" s="1"/>
  <c r="Z221" i="3"/>
  <c r="AJ221" i="3" s="1"/>
  <c r="Z222" i="3"/>
  <c r="AJ222" i="3" s="1"/>
  <c r="Z223" i="3"/>
  <c r="AJ223" i="3" s="1"/>
  <c r="Z224" i="3"/>
  <c r="AJ224" i="3" s="1"/>
  <c r="Z225" i="3"/>
  <c r="AJ225" i="3" s="1"/>
  <c r="Z226" i="3"/>
  <c r="AJ226" i="3" s="1"/>
  <c r="Z227" i="3"/>
  <c r="AJ227" i="3" s="1"/>
  <c r="Z228" i="3"/>
  <c r="AJ228" i="3" s="1"/>
  <c r="Z229" i="3"/>
  <c r="AJ229" i="3" s="1"/>
  <c r="Z230" i="3"/>
  <c r="AJ230" i="3" s="1"/>
  <c r="Z231" i="3"/>
  <c r="AJ231" i="3" s="1"/>
  <c r="Z232" i="3"/>
  <c r="AJ232" i="3" s="1"/>
  <c r="Z233" i="3"/>
  <c r="AJ233" i="3" s="1"/>
  <c r="Z234" i="3"/>
  <c r="AJ234" i="3" s="1"/>
  <c r="Z235" i="3"/>
  <c r="AJ235" i="3" s="1"/>
  <c r="Z236" i="3"/>
  <c r="AJ236" i="3" s="1"/>
  <c r="Z237" i="3"/>
  <c r="AJ237" i="3" s="1"/>
  <c r="Z238" i="3"/>
  <c r="AJ238" i="3" s="1"/>
  <c r="Z239" i="3"/>
  <c r="AJ239" i="3" s="1"/>
  <c r="Z240" i="3"/>
  <c r="AJ240" i="3" s="1"/>
  <c r="Z241" i="3"/>
  <c r="AJ241" i="3" s="1"/>
  <c r="AA22" i="3"/>
  <c r="AK22" i="3" s="1"/>
  <c r="AA23" i="3"/>
  <c r="AK23" i="3" s="1"/>
  <c r="AA24" i="3"/>
  <c r="AK24" i="3" s="1"/>
  <c r="AA25" i="3"/>
  <c r="AK25" i="3" s="1"/>
  <c r="AA26" i="3"/>
  <c r="AA27" i="3"/>
  <c r="AA28" i="3"/>
  <c r="AK28" i="3" s="1"/>
  <c r="AA29" i="3"/>
  <c r="AA30" i="3"/>
  <c r="AK30" i="3" s="1"/>
  <c r="AA31" i="3"/>
  <c r="AK31" i="3" s="1"/>
  <c r="AA32" i="3"/>
  <c r="AK32" i="3" s="1"/>
  <c r="AA33" i="3"/>
  <c r="AK33" i="3" s="1"/>
  <c r="AA34" i="3"/>
  <c r="AA35" i="3"/>
  <c r="AA36" i="3"/>
  <c r="AK36" i="3" s="1"/>
  <c r="AA37" i="3"/>
  <c r="AA38" i="3"/>
  <c r="AK38" i="3" s="1"/>
  <c r="AA39" i="3"/>
  <c r="AK39" i="3" s="1"/>
  <c r="AA40" i="3"/>
  <c r="AK40" i="3" s="1"/>
  <c r="AA41" i="3"/>
  <c r="AK41" i="3" s="1"/>
  <c r="AA42" i="3"/>
  <c r="AA43" i="3"/>
  <c r="AA44" i="3"/>
  <c r="AK44" i="3" s="1"/>
  <c r="AA45" i="3"/>
  <c r="AA46" i="3"/>
  <c r="AK46" i="3" s="1"/>
  <c r="AA47" i="3"/>
  <c r="AK47" i="3" s="1"/>
  <c r="AA48" i="3"/>
  <c r="AK48" i="3" s="1"/>
  <c r="AA49" i="3"/>
  <c r="AK49" i="3" s="1"/>
  <c r="AA50" i="3"/>
  <c r="AA51" i="3"/>
  <c r="AA52" i="3"/>
  <c r="AK52" i="3" s="1"/>
  <c r="AA53" i="3"/>
  <c r="AA54" i="3"/>
  <c r="AK54" i="3" s="1"/>
  <c r="AA55" i="3"/>
  <c r="AA56" i="3"/>
  <c r="AK56" i="3" s="1"/>
  <c r="AA57" i="3"/>
  <c r="AK57" i="3" s="1"/>
  <c r="AA58" i="3"/>
  <c r="AA59" i="3"/>
  <c r="AA60" i="3"/>
  <c r="AK60" i="3" s="1"/>
  <c r="AA61" i="3"/>
  <c r="AA62" i="3"/>
  <c r="AA63" i="3"/>
  <c r="AA64" i="3"/>
  <c r="AK64" i="3" s="1"/>
  <c r="AA65" i="3"/>
  <c r="AK65" i="3" s="1"/>
  <c r="AA66" i="3"/>
  <c r="AA67" i="3"/>
  <c r="AA68" i="3"/>
  <c r="AA69" i="3"/>
  <c r="AA70" i="3"/>
  <c r="AA71" i="3"/>
  <c r="AA72" i="3"/>
  <c r="AK72" i="3" s="1"/>
  <c r="AA73" i="3"/>
  <c r="AK73" i="3" s="1"/>
  <c r="AA74" i="3"/>
  <c r="AA75" i="3"/>
  <c r="AA76" i="3"/>
  <c r="AA77" i="3"/>
  <c r="AA78" i="3"/>
  <c r="AA79" i="3"/>
  <c r="AA80" i="3"/>
  <c r="AK80" i="3" s="1"/>
  <c r="AA81" i="3"/>
  <c r="AK81" i="3" s="1"/>
  <c r="AA82" i="3"/>
  <c r="AA83" i="3"/>
  <c r="AA84" i="3"/>
  <c r="AA85" i="3"/>
  <c r="AA86" i="3"/>
  <c r="AA87" i="3"/>
  <c r="AA88" i="3"/>
  <c r="AK88" i="3" s="1"/>
  <c r="AA89" i="3"/>
  <c r="AK89" i="3" s="1"/>
  <c r="AA90" i="3"/>
  <c r="AA91" i="3"/>
  <c r="AA92" i="3"/>
  <c r="AA93" i="3"/>
  <c r="AA94" i="3"/>
  <c r="AA95" i="3"/>
  <c r="AA96" i="3"/>
  <c r="AK96" i="3" s="1"/>
  <c r="AA97" i="3"/>
  <c r="AK97" i="3" s="1"/>
  <c r="AA98" i="3"/>
  <c r="AA99" i="3"/>
  <c r="AA100" i="3"/>
  <c r="AA101" i="3"/>
  <c r="AA102" i="3"/>
  <c r="AA103" i="3"/>
  <c r="AA104" i="3"/>
  <c r="AK104" i="3" s="1"/>
  <c r="AA105" i="3"/>
  <c r="AK105" i="3" s="1"/>
  <c r="AA106" i="3"/>
  <c r="AA107" i="3"/>
  <c r="AA108" i="3"/>
  <c r="AA109" i="3"/>
  <c r="AA110" i="3"/>
  <c r="AA111" i="3"/>
  <c r="AA112" i="3"/>
  <c r="AK112" i="3" s="1"/>
  <c r="AA113" i="3"/>
  <c r="AK113" i="3" s="1"/>
  <c r="AA114" i="3"/>
  <c r="AA115" i="3"/>
  <c r="AA116" i="3"/>
  <c r="AA117" i="3"/>
  <c r="AA118" i="3"/>
  <c r="AA119" i="3"/>
  <c r="AA120" i="3"/>
  <c r="AK120" i="3" s="1"/>
  <c r="AA121" i="3"/>
  <c r="AK121" i="3" s="1"/>
  <c r="AA122" i="3"/>
  <c r="AA123" i="3"/>
  <c r="AA124" i="3"/>
  <c r="AA125" i="3"/>
  <c r="AA126" i="3"/>
  <c r="AA127" i="3"/>
  <c r="AA128" i="3"/>
  <c r="AK128" i="3" s="1"/>
  <c r="AA129" i="3"/>
  <c r="AK129" i="3" s="1"/>
  <c r="AA130" i="3"/>
  <c r="AA131" i="3"/>
  <c r="AA132" i="3"/>
  <c r="AA133" i="3"/>
  <c r="AA134" i="3"/>
  <c r="AA135" i="3"/>
  <c r="AA136" i="3"/>
  <c r="AK136" i="3" s="1"/>
  <c r="AA137" i="3"/>
  <c r="AK137" i="3" s="1"/>
  <c r="AA138" i="3"/>
  <c r="AA139" i="3"/>
  <c r="AA140" i="3"/>
  <c r="AA141" i="3"/>
  <c r="AA142" i="3"/>
  <c r="AA143" i="3"/>
  <c r="AA144" i="3"/>
  <c r="AK144" i="3" s="1"/>
  <c r="AA145" i="3"/>
  <c r="AK145" i="3" s="1"/>
  <c r="AA146" i="3"/>
  <c r="AA147" i="3"/>
  <c r="AA148" i="3"/>
  <c r="AA149" i="3"/>
  <c r="AA150" i="3"/>
  <c r="AA151" i="3"/>
  <c r="AA152" i="3"/>
  <c r="AK152" i="3" s="1"/>
  <c r="AA153" i="3"/>
  <c r="AK153" i="3" s="1"/>
  <c r="AA154" i="3"/>
  <c r="AA155" i="3"/>
  <c r="AA156" i="3"/>
  <c r="AA157" i="3"/>
  <c r="AA158" i="3"/>
  <c r="AA159" i="3"/>
  <c r="AA160" i="3"/>
  <c r="AK160" i="3" s="1"/>
  <c r="AA161" i="3"/>
  <c r="AK161" i="3" s="1"/>
  <c r="AA162" i="3"/>
  <c r="AA163" i="3"/>
  <c r="AA164" i="3"/>
  <c r="AA165" i="3"/>
  <c r="AA166" i="3"/>
  <c r="AA167" i="3"/>
  <c r="AA168" i="3"/>
  <c r="AK168" i="3" s="1"/>
  <c r="AA169" i="3"/>
  <c r="AK169" i="3" s="1"/>
  <c r="AA170" i="3"/>
  <c r="AA171" i="3"/>
  <c r="AA172" i="3"/>
  <c r="AA173" i="3"/>
  <c r="AA174" i="3"/>
  <c r="AA175" i="3"/>
  <c r="AA176" i="3"/>
  <c r="AK176" i="3" s="1"/>
  <c r="AA177" i="3"/>
  <c r="AK177" i="3" s="1"/>
  <c r="AA178" i="3"/>
  <c r="AA179" i="3"/>
  <c r="AA180" i="3"/>
  <c r="AA181" i="3"/>
  <c r="AA182" i="3"/>
  <c r="AA183" i="3"/>
  <c r="AA184" i="3"/>
  <c r="AK184" i="3" s="1"/>
  <c r="AA185" i="3"/>
  <c r="AK185" i="3" s="1"/>
  <c r="AA186" i="3"/>
  <c r="AK186" i="3" s="1"/>
  <c r="AA187" i="3"/>
  <c r="AK187" i="3" s="1"/>
  <c r="AA188" i="3"/>
  <c r="AK188" i="3" s="1"/>
  <c r="AA189" i="3"/>
  <c r="AK189" i="3" s="1"/>
  <c r="AA190" i="3"/>
  <c r="AK190" i="3" s="1"/>
  <c r="AA191" i="3"/>
  <c r="AK191" i="3" s="1"/>
  <c r="AA192" i="3"/>
  <c r="AK192" i="3" s="1"/>
  <c r="AA193" i="3"/>
  <c r="AK193" i="3" s="1"/>
  <c r="AA194" i="3"/>
  <c r="AK194" i="3" s="1"/>
  <c r="AA195" i="3"/>
  <c r="AK195" i="3" s="1"/>
  <c r="AA196" i="3"/>
  <c r="AK196" i="3" s="1"/>
  <c r="AA197" i="3"/>
  <c r="AK197" i="3" s="1"/>
  <c r="AA198" i="3"/>
  <c r="AK198" i="3" s="1"/>
  <c r="AA199" i="3"/>
  <c r="AK199" i="3" s="1"/>
  <c r="AA200" i="3"/>
  <c r="AK200" i="3" s="1"/>
  <c r="AA201" i="3"/>
  <c r="AK201" i="3" s="1"/>
  <c r="AA202" i="3"/>
  <c r="AK202" i="3" s="1"/>
  <c r="AA203" i="3"/>
  <c r="AK203" i="3" s="1"/>
  <c r="AA204" i="3"/>
  <c r="AK204" i="3" s="1"/>
  <c r="AA205" i="3"/>
  <c r="AK205" i="3" s="1"/>
  <c r="AA206" i="3"/>
  <c r="AK206" i="3" s="1"/>
  <c r="AA207" i="3"/>
  <c r="AK207" i="3" s="1"/>
  <c r="AA208" i="3"/>
  <c r="AK208" i="3" s="1"/>
  <c r="AA209" i="3"/>
  <c r="AK209" i="3" s="1"/>
  <c r="AA210" i="3"/>
  <c r="AK210" i="3" s="1"/>
  <c r="AA211" i="3"/>
  <c r="AK211" i="3" s="1"/>
  <c r="AA212" i="3"/>
  <c r="AK212" i="3" s="1"/>
  <c r="AA213" i="3"/>
  <c r="AK213" i="3" s="1"/>
  <c r="AA214" i="3"/>
  <c r="AK214" i="3" s="1"/>
  <c r="AA215" i="3"/>
  <c r="AK215" i="3" s="1"/>
  <c r="AA216" i="3"/>
  <c r="AK216" i="3" s="1"/>
  <c r="AA217" i="3"/>
  <c r="AK217" i="3" s="1"/>
  <c r="AA218" i="3"/>
  <c r="AK218" i="3" s="1"/>
  <c r="AA219" i="3"/>
  <c r="AK219" i="3" s="1"/>
  <c r="AA220" i="3"/>
  <c r="AK220" i="3" s="1"/>
  <c r="AA221" i="3"/>
  <c r="AK221" i="3" s="1"/>
  <c r="AA222" i="3"/>
  <c r="AK222" i="3" s="1"/>
  <c r="AA223" i="3"/>
  <c r="AK223" i="3" s="1"/>
  <c r="AA224" i="3"/>
  <c r="AK224" i="3" s="1"/>
  <c r="AA225" i="3"/>
  <c r="AK225" i="3" s="1"/>
  <c r="AA226" i="3"/>
  <c r="AK226" i="3" s="1"/>
  <c r="AA227" i="3"/>
  <c r="AK227" i="3" s="1"/>
  <c r="AA228" i="3"/>
  <c r="AK228" i="3" s="1"/>
  <c r="AA229" i="3"/>
  <c r="AK229" i="3" s="1"/>
  <c r="AA230" i="3"/>
  <c r="AK230" i="3" s="1"/>
  <c r="AA231" i="3"/>
  <c r="AK231" i="3" s="1"/>
  <c r="AA232" i="3"/>
  <c r="AK232" i="3" s="1"/>
  <c r="AA233" i="3"/>
  <c r="AK233" i="3" s="1"/>
  <c r="AA234" i="3"/>
  <c r="AK234" i="3" s="1"/>
  <c r="AA235" i="3"/>
  <c r="AK235" i="3" s="1"/>
  <c r="AA236" i="3"/>
  <c r="AK236" i="3" s="1"/>
  <c r="AA237" i="3"/>
  <c r="AK237" i="3" s="1"/>
  <c r="AA238" i="3"/>
  <c r="AK238" i="3" s="1"/>
  <c r="AA239" i="3"/>
  <c r="AK239" i="3" s="1"/>
  <c r="AA240" i="3"/>
  <c r="AK240" i="3" s="1"/>
  <c r="AA241" i="3"/>
  <c r="AK241" i="3" s="1"/>
  <c r="AB22" i="3"/>
  <c r="AB23" i="3"/>
  <c r="AB24" i="3"/>
  <c r="AL24" i="3" s="1"/>
  <c r="AB25" i="3"/>
  <c r="AB26" i="3"/>
  <c r="AL26" i="3" s="1"/>
  <c r="AB27" i="3"/>
  <c r="AL27" i="3" s="1"/>
  <c r="AB28" i="3"/>
  <c r="AL28" i="3" s="1"/>
  <c r="AB29" i="3"/>
  <c r="AL29" i="3" s="1"/>
  <c r="AB30" i="3"/>
  <c r="AB31" i="3"/>
  <c r="AB32" i="3"/>
  <c r="AL32" i="3" s="1"/>
  <c r="AB33" i="3"/>
  <c r="AB34" i="3"/>
  <c r="AL34" i="3" s="1"/>
  <c r="AB35" i="3"/>
  <c r="AL35" i="3" s="1"/>
  <c r="AB36" i="3"/>
  <c r="AL36" i="3" s="1"/>
  <c r="AB37" i="3"/>
  <c r="AL37" i="3" s="1"/>
  <c r="AB38" i="3"/>
  <c r="AB39" i="3"/>
  <c r="AB40" i="3"/>
  <c r="AL40" i="3" s="1"/>
  <c r="AB41" i="3"/>
  <c r="AB42" i="3"/>
  <c r="AL42" i="3" s="1"/>
  <c r="AB43" i="3"/>
  <c r="AB44" i="3"/>
  <c r="AL44" i="3" s="1"/>
  <c r="AB45" i="3"/>
  <c r="AL45" i="3" s="1"/>
  <c r="AB46" i="3"/>
  <c r="AB47" i="3"/>
  <c r="AB48" i="3"/>
  <c r="AB49" i="3"/>
  <c r="AB50" i="3"/>
  <c r="AL50" i="3" s="1"/>
  <c r="AB51" i="3"/>
  <c r="AL51" i="3" s="1"/>
  <c r="AB52" i="3"/>
  <c r="AL52" i="3" s="1"/>
  <c r="AB53" i="3"/>
  <c r="AL53" i="3" s="1"/>
  <c r="AB54" i="3"/>
  <c r="AB55" i="3"/>
  <c r="AB56" i="3"/>
  <c r="AB57" i="3"/>
  <c r="AB58" i="3"/>
  <c r="AL58" i="3" s="1"/>
  <c r="AB59" i="3"/>
  <c r="AL59" i="3" s="1"/>
  <c r="AB60" i="3"/>
  <c r="AL60" i="3" s="1"/>
  <c r="AB61" i="3"/>
  <c r="AL61" i="3" s="1"/>
  <c r="AB62" i="3"/>
  <c r="AB63" i="3"/>
  <c r="AB64" i="3"/>
  <c r="AB65" i="3"/>
  <c r="AB66" i="3"/>
  <c r="AB67" i="3"/>
  <c r="AB68" i="3"/>
  <c r="AL68" i="3" s="1"/>
  <c r="AB69" i="3"/>
  <c r="AL69" i="3" s="1"/>
  <c r="AB70" i="3"/>
  <c r="AB71" i="3"/>
  <c r="AB72" i="3"/>
  <c r="AB73" i="3"/>
  <c r="AB74" i="3"/>
  <c r="AB75" i="3"/>
  <c r="AB76" i="3"/>
  <c r="AL76" i="3" s="1"/>
  <c r="AB77" i="3"/>
  <c r="AL77" i="3" s="1"/>
  <c r="AB78" i="3"/>
  <c r="AB79" i="3"/>
  <c r="AB80" i="3"/>
  <c r="AB81" i="3"/>
  <c r="AB82" i="3"/>
  <c r="AB83" i="3"/>
  <c r="AB84" i="3"/>
  <c r="AL84" i="3" s="1"/>
  <c r="AB85" i="3"/>
  <c r="AL85" i="3" s="1"/>
  <c r="AB86" i="3"/>
  <c r="AB87" i="3"/>
  <c r="AB88" i="3"/>
  <c r="AB89" i="3"/>
  <c r="AB90" i="3"/>
  <c r="AB91" i="3"/>
  <c r="AB92" i="3"/>
  <c r="AL92" i="3" s="1"/>
  <c r="AB93" i="3"/>
  <c r="AL93" i="3" s="1"/>
  <c r="AB94" i="3"/>
  <c r="AB95" i="3"/>
  <c r="AB96" i="3"/>
  <c r="AB97" i="3"/>
  <c r="AB98" i="3"/>
  <c r="AB99" i="3"/>
  <c r="AB100" i="3"/>
  <c r="AL100" i="3" s="1"/>
  <c r="AB101" i="3"/>
  <c r="AL101" i="3" s="1"/>
  <c r="AB102" i="3"/>
  <c r="AB103" i="3"/>
  <c r="AB104" i="3"/>
  <c r="AB105" i="3"/>
  <c r="AB106" i="3"/>
  <c r="AB107" i="3"/>
  <c r="AB108" i="3"/>
  <c r="AL108" i="3" s="1"/>
  <c r="AB109" i="3"/>
  <c r="AL109" i="3" s="1"/>
  <c r="AB110" i="3"/>
  <c r="AB111" i="3"/>
  <c r="AB112" i="3"/>
  <c r="AB113" i="3"/>
  <c r="AB114" i="3"/>
  <c r="AB115" i="3"/>
  <c r="AB116" i="3"/>
  <c r="AL116" i="3" s="1"/>
  <c r="AB117" i="3"/>
  <c r="AL117" i="3" s="1"/>
  <c r="AB118" i="3"/>
  <c r="AB119" i="3"/>
  <c r="AB120" i="3"/>
  <c r="AB121" i="3"/>
  <c r="AB122" i="3"/>
  <c r="AB123" i="3"/>
  <c r="AB124" i="3"/>
  <c r="AL124" i="3" s="1"/>
  <c r="AB125" i="3"/>
  <c r="AL125" i="3" s="1"/>
  <c r="AB126" i="3"/>
  <c r="AB127" i="3"/>
  <c r="AB128" i="3"/>
  <c r="AB129" i="3"/>
  <c r="AB130" i="3"/>
  <c r="AB131" i="3"/>
  <c r="AB132" i="3"/>
  <c r="AL132" i="3" s="1"/>
  <c r="AB133" i="3"/>
  <c r="AL133" i="3" s="1"/>
  <c r="AB134" i="3"/>
  <c r="AB135" i="3"/>
  <c r="AB136" i="3"/>
  <c r="AB137" i="3"/>
  <c r="AB138" i="3"/>
  <c r="AB139" i="3"/>
  <c r="AB140" i="3"/>
  <c r="AL140" i="3" s="1"/>
  <c r="AB141" i="3"/>
  <c r="AL141" i="3" s="1"/>
  <c r="AB142" i="3"/>
  <c r="AB143" i="3"/>
  <c r="AB144" i="3"/>
  <c r="AB145" i="3"/>
  <c r="AB146" i="3"/>
  <c r="AB147" i="3"/>
  <c r="AB148" i="3"/>
  <c r="AL148" i="3" s="1"/>
  <c r="AB149" i="3"/>
  <c r="AL149" i="3" s="1"/>
  <c r="AB150" i="3"/>
  <c r="AB151" i="3"/>
  <c r="AB152" i="3"/>
  <c r="AB153" i="3"/>
  <c r="AB154" i="3"/>
  <c r="AB155" i="3"/>
  <c r="AB156" i="3"/>
  <c r="AL156" i="3" s="1"/>
  <c r="AB157" i="3"/>
  <c r="AL157" i="3" s="1"/>
  <c r="AB158" i="3"/>
  <c r="AB159" i="3"/>
  <c r="AB160" i="3"/>
  <c r="AB161" i="3"/>
  <c r="AB162" i="3"/>
  <c r="AB163" i="3"/>
  <c r="AB164" i="3"/>
  <c r="AL164" i="3" s="1"/>
  <c r="AB165" i="3"/>
  <c r="AL165" i="3" s="1"/>
  <c r="AB166" i="3"/>
  <c r="AB167" i="3"/>
  <c r="AB168" i="3"/>
  <c r="AB169" i="3"/>
  <c r="AB170" i="3"/>
  <c r="AB171" i="3"/>
  <c r="AB172" i="3"/>
  <c r="AB173" i="3"/>
  <c r="AL173" i="3" s="1"/>
  <c r="AB174" i="3"/>
  <c r="AB175" i="3"/>
  <c r="AB176" i="3"/>
  <c r="AB177" i="3"/>
  <c r="AB178" i="3"/>
  <c r="AB179" i="3"/>
  <c r="AB180" i="3"/>
  <c r="AB181" i="3"/>
  <c r="AL181" i="3" s="1"/>
  <c r="AB182" i="3"/>
  <c r="AB183" i="3"/>
  <c r="AB184" i="3"/>
  <c r="AB185" i="3"/>
  <c r="AL185" i="3" s="1"/>
  <c r="AB186" i="3"/>
  <c r="AL186" i="3" s="1"/>
  <c r="AB187" i="3"/>
  <c r="AL187" i="3" s="1"/>
  <c r="AB188" i="3"/>
  <c r="AL188" i="3" s="1"/>
  <c r="AB189" i="3"/>
  <c r="AL189" i="3" s="1"/>
  <c r="AB190" i="3"/>
  <c r="AL190" i="3" s="1"/>
  <c r="AB191" i="3"/>
  <c r="AL191" i="3" s="1"/>
  <c r="AB192" i="3"/>
  <c r="AL192" i="3" s="1"/>
  <c r="AB193" i="3"/>
  <c r="AL193" i="3" s="1"/>
  <c r="AB194" i="3"/>
  <c r="AL194" i="3" s="1"/>
  <c r="AB195" i="3"/>
  <c r="AL195" i="3" s="1"/>
  <c r="AB196" i="3"/>
  <c r="AL196" i="3" s="1"/>
  <c r="AB197" i="3"/>
  <c r="AL197" i="3" s="1"/>
  <c r="AB198" i="3"/>
  <c r="AL198" i="3" s="1"/>
  <c r="AB199" i="3"/>
  <c r="AL199" i="3" s="1"/>
  <c r="AB200" i="3"/>
  <c r="AL200" i="3" s="1"/>
  <c r="AB201" i="3"/>
  <c r="AL201" i="3" s="1"/>
  <c r="AB202" i="3"/>
  <c r="AL202" i="3" s="1"/>
  <c r="AB203" i="3"/>
  <c r="AL203" i="3" s="1"/>
  <c r="AB204" i="3"/>
  <c r="AL204" i="3" s="1"/>
  <c r="AB205" i="3"/>
  <c r="AL205" i="3" s="1"/>
  <c r="AB206" i="3"/>
  <c r="AL206" i="3" s="1"/>
  <c r="AB207" i="3"/>
  <c r="AL207" i="3" s="1"/>
  <c r="AB208" i="3"/>
  <c r="AL208" i="3" s="1"/>
  <c r="AB209" i="3"/>
  <c r="AL209" i="3" s="1"/>
  <c r="AB210" i="3"/>
  <c r="AL210" i="3" s="1"/>
  <c r="AB211" i="3"/>
  <c r="AL211" i="3" s="1"/>
  <c r="AB212" i="3"/>
  <c r="AL212" i="3" s="1"/>
  <c r="AB213" i="3"/>
  <c r="AL213" i="3" s="1"/>
  <c r="AB214" i="3"/>
  <c r="AL214" i="3" s="1"/>
  <c r="AB215" i="3"/>
  <c r="AL215" i="3" s="1"/>
  <c r="AB216" i="3"/>
  <c r="AL216" i="3" s="1"/>
  <c r="AB217" i="3"/>
  <c r="AL217" i="3" s="1"/>
  <c r="AB218" i="3"/>
  <c r="AL218" i="3" s="1"/>
  <c r="AB219" i="3"/>
  <c r="AL219" i="3" s="1"/>
  <c r="AB220" i="3"/>
  <c r="AL220" i="3" s="1"/>
  <c r="AB221" i="3"/>
  <c r="AL221" i="3" s="1"/>
  <c r="AB222" i="3"/>
  <c r="AL222" i="3" s="1"/>
  <c r="AB223" i="3"/>
  <c r="AL223" i="3" s="1"/>
  <c r="AB224" i="3"/>
  <c r="AL224" i="3" s="1"/>
  <c r="AB225" i="3"/>
  <c r="AL225" i="3" s="1"/>
  <c r="AB226" i="3"/>
  <c r="AL226" i="3" s="1"/>
  <c r="AB227" i="3"/>
  <c r="AL227" i="3" s="1"/>
  <c r="AB228" i="3"/>
  <c r="AL228" i="3" s="1"/>
  <c r="AB229" i="3"/>
  <c r="AL229" i="3" s="1"/>
  <c r="AB230" i="3"/>
  <c r="AL230" i="3" s="1"/>
  <c r="AB231" i="3"/>
  <c r="AL231" i="3" s="1"/>
  <c r="AB232" i="3"/>
  <c r="AL232" i="3" s="1"/>
  <c r="AB233" i="3"/>
  <c r="AL233" i="3" s="1"/>
  <c r="AB234" i="3"/>
  <c r="AL234" i="3" s="1"/>
  <c r="AB235" i="3"/>
  <c r="AL235" i="3" s="1"/>
  <c r="AB236" i="3"/>
  <c r="AL236" i="3" s="1"/>
  <c r="AB237" i="3"/>
  <c r="AL237" i="3" s="1"/>
  <c r="AB238" i="3"/>
  <c r="AL238" i="3" s="1"/>
  <c r="AB239" i="3"/>
  <c r="AL239" i="3" s="1"/>
  <c r="AB240" i="3"/>
  <c r="AL240" i="3" s="1"/>
  <c r="AB241" i="3"/>
  <c r="AL241" i="3" s="1"/>
  <c r="AC22" i="3"/>
  <c r="AM22" i="3" s="1"/>
  <c r="AC23" i="3"/>
  <c r="AM23" i="3" s="1"/>
  <c r="AC24" i="3"/>
  <c r="AM24" i="3" s="1"/>
  <c r="AC25" i="3"/>
  <c r="AM25" i="3" s="1"/>
  <c r="AC26" i="3"/>
  <c r="AC27" i="3"/>
  <c r="AC28" i="3"/>
  <c r="AM28" i="3" s="1"/>
  <c r="AC29" i="3"/>
  <c r="AC30" i="3"/>
  <c r="AM30" i="3" s="1"/>
  <c r="AC31" i="3"/>
  <c r="AM31" i="3" s="1"/>
  <c r="AC32" i="3"/>
  <c r="AM32" i="3" s="1"/>
  <c r="AC33" i="3"/>
  <c r="AM33" i="3" s="1"/>
  <c r="AC34" i="3"/>
  <c r="AC35" i="3"/>
  <c r="AC36" i="3"/>
  <c r="AC37" i="3"/>
  <c r="AC38" i="3"/>
  <c r="AM38" i="3" s="1"/>
  <c r="AC39" i="3"/>
  <c r="AM39" i="3" s="1"/>
  <c r="AC40" i="3"/>
  <c r="AM40" i="3" s="1"/>
  <c r="AC41" i="3"/>
  <c r="AM41" i="3" s="1"/>
  <c r="AC42" i="3"/>
  <c r="AC43" i="3"/>
  <c r="AC44" i="3"/>
  <c r="AM44" i="3" s="1"/>
  <c r="AC45" i="3"/>
  <c r="AC46" i="3"/>
  <c r="AM46" i="3" s="1"/>
  <c r="AC47" i="3"/>
  <c r="AM47" i="3" s="1"/>
  <c r="AC48" i="3"/>
  <c r="AM48" i="3" s="1"/>
  <c r="AC49" i="3"/>
  <c r="AM49" i="3" s="1"/>
  <c r="AC50" i="3"/>
  <c r="AC51" i="3"/>
  <c r="AC52" i="3"/>
  <c r="AM52" i="3" s="1"/>
  <c r="AC53" i="3"/>
  <c r="AC54" i="3"/>
  <c r="AM54" i="3" s="1"/>
  <c r="AC55" i="3"/>
  <c r="AM55" i="3" s="1"/>
  <c r="AC56" i="3"/>
  <c r="AM56" i="3" s="1"/>
  <c r="AC57" i="3"/>
  <c r="AM57" i="3" s="1"/>
  <c r="AC58" i="3"/>
  <c r="AC59" i="3"/>
  <c r="AC60" i="3"/>
  <c r="AM60" i="3" s="1"/>
  <c r="AC61" i="3"/>
  <c r="AC62" i="3"/>
  <c r="AC63" i="3"/>
  <c r="AC64" i="3"/>
  <c r="AM64" i="3" s="1"/>
  <c r="AC65" i="3"/>
  <c r="AM65" i="3" s="1"/>
  <c r="AC66" i="3"/>
  <c r="AC67" i="3"/>
  <c r="AC68" i="3"/>
  <c r="AC69" i="3"/>
  <c r="AC70" i="3"/>
  <c r="AC71" i="3"/>
  <c r="AC72" i="3"/>
  <c r="AM72" i="3" s="1"/>
  <c r="AC73" i="3"/>
  <c r="AM73" i="3" s="1"/>
  <c r="AC74" i="3"/>
  <c r="AC75" i="3"/>
  <c r="AC76" i="3"/>
  <c r="AC77" i="3"/>
  <c r="AC78" i="3"/>
  <c r="AC79" i="3"/>
  <c r="AC80" i="3"/>
  <c r="AM80" i="3" s="1"/>
  <c r="AC81" i="3"/>
  <c r="AM81" i="3" s="1"/>
  <c r="AC82" i="3"/>
  <c r="AC83" i="3"/>
  <c r="AC84" i="3"/>
  <c r="AC85" i="3"/>
  <c r="AC86" i="3"/>
  <c r="AC87" i="3"/>
  <c r="AC88" i="3"/>
  <c r="AM88" i="3" s="1"/>
  <c r="AC89" i="3"/>
  <c r="AM89" i="3" s="1"/>
  <c r="AC90" i="3"/>
  <c r="AC91" i="3"/>
  <c r="AC92" i="3"/>
  <c r="AC93" i="3"/>
  <c r="AC94" i="3"/>
  <c r="AC95" i="3"/>
  <c r="AC96" i="3"/>
  <c r="AM96" i="3" s="1"/>
  <c r="AC97" i="3"/>
  <c r="AM97" i="3" s="1"/>
  <c r="AC98" i="3"/>
  <c r="AC99" i="3"/>
  <c r="AC100" i="3"/>
  <c r="AC101" i="3"/>
  <c r="AC102" i="3"/>
  <c r="AC103" i="3"/>
  <c r="AC104" i="3"/>
  <c r="AM104" i="3" s="1"/>
  <c r="AC105" i="3"/>
  <c r="AM105" i="3" s="1"/>
  <c r="AC106" i="3"/>
  <c r="AC107" i="3"/>
  <c r="AC108" i="3"/>
  <c r="AC109" i="3"/>
  <c r="AC110" i="3"/>
  <c r="AC111" i="3"/>
  <c r="AC112" i="3"/>
  <c r="AM112" i="3" s="1"/>
  <c r="AC113" i="3"/>
  <c r="AM113" i="3" s="1"/>
  <c r="AC114" i="3"/>
  <c r="AC115" i="3"/>
  <c r="AC116" i="3"/>
  <c r="AC117" i="3"/>
  <c r="AC118" i="3"/>
  <c r="AC119" i="3"/>
  <c r="AC120" i="3"/>
  <c r="AM120" i="3" s="1"/>
  <c r="AC121" i="3"/>
  <c r="AM121" i="3" s="1"/>
  <c r="AC122" i="3"/>
  <c r="AC123" i="3"/>
  <c r="AC124" i="3"/>
  <c r="AC125" i="3"/>
  <c r="AC126" i="3"/>
  <c r="AC127" i="3"/>
  <c r="AC128" i="3"/>
  <c r="AM128" i="3" s="1"/>
  <c r="AC129" i="3"/>
  <c r="AM129" i="3" s="1"/>
  <c r="AC130" i="3"/>
  <c r="AC131" i="3"/>
  <c r="AC132" i="3"/>
  <c r="AC133" i="3"/>
  <c r="AC134" i="3"/>
  <c r="AC135" i="3"/>
  <c r="AC136" i="3"/>
  <c r="AM136" i="3" s="1"/>
  <c r="AC137" i="3"/>
  <c r="AM137" i="3" s="1"/>
  <c r="AC138" i="3"/>
  <c r="AC139" i="3"/>
  <c r="AC140" i="3"/>
  <c r="AC141" i="3"/>
  <c r="AC142" i="3"/>
  <c r="AC143" i="3"/>
  <c r="AC144" i="3"/>
  <c r="AM144" i="3" s="1"/>
  <c r="AC145" i="3"/>
  <c r="AM145" i="3" s="1"/>
  <c r="AC146" i="3"/>
  <c r="AC147" i="3"/>
  <c r="AC148" i="3"/>
  <c r="AC149" i="3"/>
  <c r="AC150" i="3"/>
  <c r="AC151" i="3"/>
  <c r="AC152" i="3"/>
  <c r="AM152" i="3" s="1"/>
  <c r="AC153" i="3"/>
  <c r="AM153" i="3" s="1"/>
  <c r="AC154" i="3"/>
  <c r="AC155" i="3"/>
  <c r="AC156" i="3"/>
  <c r="AC157" i="3"/>
  <c r="AC158" i="3"/>
  <c r="AC159" i="3"/>
  <c r="AC160" i="3"/>
  <c r="AM160" i="3" s="1"/>
  <c r="AC161" i="3"/>
  <c r="AM161" i="3" s="1"/>
  <c r="AC162" i="3"/>
  <c r="AC163" i="3"/>
  <c r="AC164" i="3"/>
  <c r="AC165" i="3"/>
  <c r="AC166" i="3"/>
  <c r="AC167" i="3"/>
  <c r="AC168" i="3"/>
  <c r="AM168" i="3" s="1"/>
  <c r="AC169" i="3"/>
  <c r="AM169" i="3" s="1"/>
  <c r="AC170" i="3"/>
  <c r="AC171" i="3"/>
  <c r="AC172" i="3"/>
  <c r="AC173" i="3"/>
  <c r="AC174" i="3"/>
  <c r="AC175" i="3"/>
  <c r="AC176" i="3"/>
  <c r="AM176" i="3" s="1"/>
  <c r="AC177" i="3"/>
  <c r="AM177" i="3" s="1"/>
  <c r="AC178" i="3"/>
  <c r="AC179" i="3"/>
  <c r="AC180" i="3"/>
  <c r="AC181" i="3"/>
  <c r="AC182" i="3"/>
  <c r="AC183" i="3"/>
  <c r="AC184" i="3"/>
  <c r="AM184" i="3" s="1"/>
  <c r="AC185" i="3"/>
  <c r="AM185" i="3" s="1"/>
  <c r="AC186" i="3"/>
  <c r="AM186" i="3" s="1"/>
  <c r="AC187" i="3"/>
  <c r="AM187" i="3" s="1"/>
  <c r="AC188" i="3"/>
  <c r="AM188" i="3" s="1"/>
  <c r="AC189" i="3"/>
  <c r="AM189" i="3" s="1"/>
  <c r="AC190" i="3"/>
  <c r="AM190" i="3" s="1"/>
  <c r="AC191" i="3"/>
  <c r="AM191" i="3" s="1"/>
  <c r="AC192" i="3"/>
  <c r="AM192" i="3" s="1"/>
  <c r="AC193" i="3"/>
  <c r="AM193" i="3" s="1"/>
  <c r="AC194" i="3"/>
  <c r="AM194" i="3" s="1"/>
  <c r="AC195" i="3"/>
  <c r="AM195" i="3" s="1"/>
  <c r="AC196" i="3"/>
  <c r="AM196" i="3" s="1"/>
  <c r="AC197" i="3"/>
  <c r="AM197" i="3" s="1"/>
  <c r="AC198" i="3"/>
  <c r="AM198" i="3" s="1"/>
  <c r="AC199" i="3"/>
  <c r="AM199" i="3" s="1"/>
  <c r="AC200" i="3"/>
  <c r="AM200" i="3" s="1"/>
  <c r="AC201" i="3"/>
  <c r="AM201" i="3" s="1"/>
  <c r="AC202" i="3"/>
  <c r="AM202" i="3" s="1"/>
  <c r="AC203" i="3"/>
  <c r="AM203" i="3" s="1"/>
  <c r="AC204" i="3"/>
  <c r="AM204" i="3" s="1"/>
  <c r="AC205" i="3"/>
  <c r="AM205" i="3" s="1"/>
  <c r="AC206" i="3"/>
  <c r="AM206" i="3" s="1"/>
  <c r="AC207" i="3"/>
  <c r="AM207" i="3" s="1"/>
  <c r="AC208" i="3"/>
  <c r="AM208" i="3" s="1"/>
  <c r="AC209" i="3"/>
  <c r="AM209" i="3" s="1"/>
  <c r="AC210" i="3"/>
  <c r="AM210" i="3" s="1"/>
  <c r="AC211" i="3"/>
  <c r="AM211" i="3" s="1"/>
  <c r="AC212" i="3"/>
  <c r="AM212" i="3" s="1"/>
  <c r="AC213" i="3"/>
  <c r="AM213" i="3" s="1"/>
  <c r="AC214" i="3"/>
  <c r="AM214" i="3" s="1"/>
  <c r="AC215" i="3"/>
  <c r="AM215" i="3" s="1"/>
  <c r="AC216" i="3"/>
  <c r="AM216" i="3" s="1"/>
  <c r="AC217" i="3"/>
  <c r="AM217" i="3" s="1"/>
  <c r="AC218" i="3"/>
  <c r="AM218" i="3" s="1"/>
  <c r="AC219" i="3"/>
  <c r="AM219" i="3" s="1"/>
  <c r="AC220" i="3"/>
  <c r="AM220" i="3" s="1"/>
  <c r="AC221" i="3"/>
  <c r="AM221" i="3" s="1"/>
  <c r="AC222" i="3"/>
  <c r="AM222" i="3" s="1"/>
  <c r="AC223" i="3"/>
  <c r="AM223" i="3" s="1"/>
  <c r="AC224" i="3"/>
  <c r="AM224" i="3" s="1"/>
  <c r="AC225" i="3"/>
  <c r="AM225" i="3" s="1"/>
  <c r="AC226" i="3"/>
  <c r="AM226" i="3" s="1"/>
  <c r="AC227" i="3"/>
  <c r="AM227" i="3" s="1"/>
  <c r="AC228" i="3"/>
  <c r="AM228" i="3" s="1"/>
  <c r="AC229" i="3"/>
  <c r="AM229" i="3" s="1"/>
  <c r="AC230" i="3"/>
  <c r="AM230" i="3" s="1"/>
  <c r="AC231" i="3"/>
  <c r="AM231" i="3" s="1"/>
  <c r="AC232" i="3"/>
  <c r="AM232" i="3" s="1"/>
  <c r="AC233" i="3"/>
  <c r="AM233" i="3" s="1"/>
  <c r="AC234" i="3"/>
  <c r="AM234" i="3" s="1"/>
  <c r="AC235" i="3"/>
  <c r="AM235" i="3" s="1"/>
  <c r="AC236" i="3"/>
  <c r="AM236" i="3" s="1"/>
  <c r="AC237" i="3"/>
  <c r="AM237" i="3" s="1"/>
  <c r="AC238" i="3"/>
  <c r="AM238" i="3" s="1"/>
  <c r="AC239" i="3"/>
  <c r="AM239" i="3" s="1"/>
  <c r="AC240" i="3"/>
  <c r="AM240" i="3" s="1"/>
  <c r="AC241" i="3"/>
  <c r="AM241" i="3" s="1"/>
  <c r="AD22" i="3"/>
  <c r="AN22" i="3" s="1"/>
  <c r="AD23" i="3"/>
  <c r="AD24" i="3"/>
  <c r="AN24" i="3" s="1"/>
  <c r="AD25" i="3"/>
  <c r="AD26" i="3"/>
  <c r="AN26" i="3" s="1"/>
  <c r="AD27" i="3"/>
  <c r="AN27" i="3" s="1"/>
  <c r="AD28" i="3"/>
  <c r="AN28" i="3" s="1"/>
  <c r="AD29" i="3"/>
  <c r="AN29" i="3" s="1"/>
  <c r="AD30" i="3"/>
  <c r="AD31" i="3"/>
  <c r="AD32" i="3"/>
  <c r="AN32" i="3" s="1"/>
  <c r="AD33" i="3"/>
  <c r="AD34" i="3"/>
  <c r="AN34" i="3" s="1"/>
  <c r="AD35" i="3"/>
  <c r="AN35" i="3" s="1"/>
  <c r="AD36" i="3"/>
  <c r="AN36" i="3" s="1"/>
  <c r="AD37" i="3"/>
  <c r="AN37" i="3" s="1"/>
  <c r="AD38" i="3"/>
  <c r="AN38" i="3" s="1"/>
  <c r="AD39" i="3"/>
  <c r="AD40" i="3"/>
  <c r="AN40" i="3" s="1"/>
  <c r="AD41" i="3"/>
  <c r="AD42" i="3"/>
  <c r="AN42" i="3" s="1"/>
  <c r="AD43" i="3"/>
  <c r="AN43" i="3" s="1"/>
  <c r="AD44" i="3"/>
  <c r="AN44" i="3" s="1"/>
  <c r="AD45" i="3"/>
  <c r="AN45" i="3" s="1"/>
  <c r="AD46" i="3"/>
  <c r="AN46" i="3" s="1"/>
  <c r="AD47" i="3"/>
  <c r="AD48" i="3"/>
  <c r="AN48" i="3" s="1"/>
  <c r="AD49" i="3"/>
  <c r="AD50" i="3"/>
  <c r="AN50" i="3" s="1"/>
  <c r="AD51" i="3"/>
  <c r="AN51" i="3" s="1"/>
  <c r="AD52" i="3"/>
  <c r="AN52" i="3" s="1"/>
  <c r="AD53" i="3"/>
  <c r="AN53" i="3" s="1"/>
  <c r="AD54" i="3"/>
  <c r="AN54" i="3" s="1"/>
  <c r="AD55" i="3"/>
  <c r="AD56" i="3"/>
  <c r="AD57" i="3"/>
  <c r="AD58" i="3"/>
  <c r="AN58" i="3" s="1"/>
  <c r="AD59" i="3"/>
  <c r="AN59" i="3" s="1"/>
  <c r="AD60" i="3"/>
  <c r="AN60" i="3" s="1"/>
  <c r="AD61" i="3"/>
  <c r="AN61" i="3" s="1"/>
  <c r="AD62" i="3"/>
  <c r="AD63" i="3"/>
  <c r="AD64" i="3"/>
  <c r="AD65" i="3"/>
  <c r="AD66" i="3"/>
  <c r="AD67" i="3"/>
  <c r="AD68" i="3"/>
  <c r="AN68" i="3" s="1"/>
  <c r="AD69" i="3"/>
  <c r="AN69" i="3" s="1"/>
  <c r="AD70" i="3"/>
  <c r="AD71" i="3"/>
  <c r="AD72" i="3"/>
  <c r="AD73" i="3"/>
  <c r="AD74" i="3"/>
  <c r="AD75" i="3"/>
  <c r="AD76" i="3"/>
  <c r="AN76" i="3" s="1"/>
  <c r="AD77" i="3"/>
  <c r="AN77" i="3" s="1"/>
  <c r="AD78" i="3"/>
  <c r="AD79" i="3"/>
  <c r="AD80" i="3"/>
  <c r="AD81" i="3"/>
  <c r="AD82" i="3"/>
  <c r="AD83" i="3"/>
  <c r="AD84" i="3"/>
  <c r="AN84" i="3" s="1"/>
  <c r="AD85" i="3"/>
  <c r="AN85" i="3" s="1"/>
  <c r="AD86" i="3"/>
  <c r="AD87" i="3"/>
  <c r="AD88" i="3"/>
  <c r="AD89" i="3"/>
  <c r="AD90" i="3"/>
  <c r="AD91" i="3"/>
  <c r="AD92" i="3"/>
  <c r="AN92" i="3" s="1"/>
  <c r="AD93" i="3"/>
  <c r="AN93" i="3" s="1"/>
  <c r="AD94" i="3"/>
  <c r="AD95" i="3"/>
  <c r="AD96" i="3"/>
  <c r="AD97" i="3"/>
  <c r="AD98" i="3"/>
  <c r="AD99" i="3"/>
  <c r="AD100" i="3"/>
  <c r="AD101" i="3"/>
  <c r="AN101" i="3" s="1"/>
  <c r="AD102" i="3"/>
  <c r="AD103" i="3"/>
  <c r="AD104" i="3"/>
  <c r="AD105" i="3"/>
  <c r="AD106" i="3"/>
  <c r="AD107" i="3"/>
  <c r="AD108" i="3"/>
  <c r="AN108" i="3" s="1"/>
  <c r="AD109" i="3"/>
  <c r="AN109" i="3" s="1"/>
  <c r="AD110" i="3"/>
  <c r="AD111" i="3"/>
  <c r="AD112" i="3"/>
  <c r="AD113" i="3"/>
  <c r="AD114" i="3"/>
  <c r="AD115" i="3"/>
  <c r="AD116" i="3"/>
  <c r="AN116" i="3" s="1"/>
  <c r="AD117" i="3"/>
  <c r="AN117" i="3" s="1"/>
  <c r="AD118" i="3"/>
  <c r="AD119" i="3"/>
  <c r="AD120" i="3"/>
  <c r="AD121" i="3"/>
  <c r="AD122" i="3"/>
  <c r="AD123" i="3"/>
  <c r="AD124" i="3"/>
  <c r="AN124" i="3" s="1"/>
  <c r="AD125" i="3"/>
  <c r="AN125" i="3" s="1"/>
  <c r="AD126" i="3"/>
  <c r="AD127" i="3"/>
  <c r="AD128" i="3"/>
  <c r="AD129" i="3"/>
  <c r="AD130" i="3"/>
  <c r="AD131" i="3"/>
  <c r="AD132" i="3"/>
  <c r="AN132" i="3" s="1"/>
  <c r="AD133" i="3"/>
  <c r="AN133" i="3" s="1"/>
  <c r="AD134" i="3"/>
  <c r="AD135" i="3"/>
  <c r="AD136" i="3"/>
  <c r="AD137" i="3"/>
  <c r="AD138" i="3"/>
  <c r="AD139" i="3"/>
  <c r="AD140" i="3"/>
  <c r="AN140" i="3" s="1"/>
  <c r="AD141" i="3"/>
  <c r="AN141" i="3" s="1"/>
  <c r="AD142" i="3"/>
  <c r="AD143" i="3"/>
  <c r="AD144" i="3"/>
  <c r="AD145" i="3"/>
  <c r="AD146" i="3"/>
  <c r="AD147" i="3"/>
  <c r="AD148" i="3"/>
  <c r="AN148" i="3" s="1"/>
  <c r="AD149" i="3"/>
  <c r="AN149" i="3" s="1"/>
  <c r="AD150" i="3"/>
  <c r="AD151" i="3"/>
  <c r="AD152" i="3"/>
  <c r="AD153" i="3"/>
  <c r="AD154" i="3"/>
  <c r="AD155" i="3"/>
  <c r="AD156" i="3"/>
  <c r="AN156" i="3" s="1"/>
  <c r="AD157" i="3"/>
  <c r="AN157" i="3" s="1"/>
  <c r="AD158" i="3"/>
  <c r="AD159" i="3"/>
  <c r="AD160" i="3"/>
  <c r="AD161" i="3"/>
  <c r="AD162" i="3"/>
  <c r="AD163" i="3"/>
  <c r="AD164" i="3"/>
  <c r="AN164" i="3" s="1"/>
  <c r="AD165" i="3"/>
  <c r="AN165" i="3" s="1"/>
  <c r="AD166" i="3"/>
  <c r="AD167" i="3"/>
  <c r="AD168" i="3"/>
  <c r="AD169" i="3"/>
  <c r="AD170" i="3"/>
  <c r="AD171" i="3"/>
  <c r="AD172" i="3"/>
  <c r="AN172" i="3" s="1"/>
  <c r="AD173" i="3"/>
  <c r="AN173" i="3" s="1"/>
  <c r="AD174" i="3"/>
  <c r="AD175" i="3"/>
  <c r="AD176" i="3"/>
  <c r="AD177" i="3"/>
  <c r="AD178" i="3"/>
  <c r="AD179" i="3"/>
  <c r="AD180" i="3"/>
  <c r="AN180" i="3" s="1"/>
  <c r="AD181" i="3"/>
  <c r="AN181" i="3" s="1"/>
  <c r="AD182" i="3"/>
  <c r="AD183" i="3"/>
  <c r="AD184" i="3"/>
  <c r="AD185" i="3"/>
  <c r="AN185" i="3" s="1"/>
  <c r="AD186" i="3"/>
  <c r="AN186" i="3" s="1"/>
  <c r="AD187" i="3"/>
  <c r="AN187" i="3" s="1"/>
  <c r="AD188" i="3"/>
  <c r="AN188" i="3" s="1"/>
  <c r="AD189" i="3"/>
  <c r="AN189" i="3" s="1"/>
  <c r="AD190" i="3"/>
  <c r="AN190" i="3" s="1"/>
  <c r="AD191" i="3"/>
  <c r="AN191" i="3" s="1"/>
  <c r="AD192" i="3"/>
  <c r="AN192" i="3" s="1"/>
  <c r="AD193" i="3"/>
  <c r="AN193" i="3" s="1"/>
  <c r="AD194" i="3"/>
  <c r="AN194" i="3" s="1"/>
  <c r="AD195" i="3"/>
  <c r="AN195" i="3" s="1"/>
  <c r="AD196" i="3"/>
  <c r="AN196" i="3" s="1"/>
  <c r="AD197" i="3"/>
  <c r="AN197" i="3" s="1"/>
  <c r="AD198" i="3"/>
  <c r="AN198" i="3" s="1"/>
  <c r="AD199" i="3"/>
  <c r="AN199" i="3" s="1"/>
  <c r="AD200" i="3"/>
  <c r="AN200" i="3" s="1"/>
  <c r="AD201" i="3"/>
  <c r="AN201" i="3" s="1"/>
  <c r="AD202" i="3"/>
  <c r="AN202" i="3" s="1"/>
  <c r="AD203" i="3"/>
  <c r="AN203" i="3" s="1"/>
  <c r="AD204" i="3"/>
  <c r="AN204" i="3" s="1"/>
  <c r="AD205" i="3"/>
  <c r="AN205" i="3" s="1"/>
  <c r="AD206" i="3"/>
  <c r="AN206" i="3" s="1"/>
  <c r="AD207" i="3"/>
  <c r="AN207" i="3" s="1"/>
  <c r="AD208" i="3"/>
  <c r="AN208" i="3" s="1"/>
  <c r="AD209" i="3"/>
  <c r="AN209" i="3" s="1"/>
  <c r="AD210" i="3"/>
  <c r="AN210" i="3" s="1"/>
  <c r="AD211" i="3"/>
  <c r="AN211" i="3" s="1"/>
  <c r="AD212" i="3"/>
  <c r="AN212" i="3" s="1"/>
  <c r="AD213" i="3"/>
  <c r="AN213" i="3" s="1"/>
  <c r="AD214" i="3"/>
  <c r="AN214" i="3" s="1"/>
  <c r="AD215" i="3"/>
  <c r="AN215" i="3" s="1"/>
  <c r="AD216" i="3"/>
  <c r="AN216" i="3" s="1"/>
  <c r="AD217" i="3"/>
  <c r="AN217" i="3" s="1"/>
  <c r="AD218" i="3"/>
  <c r="AN218" i="3" s="1"/>
  <c r="AD219" i="3"/>
  <c r="AN219" i="3" s="1"/>
  <c r="AD220" i="3"/>
  <c r="AN220" i="3" s="1"/>
  <c r="AD221" i="3"/>
  <c r="AN221" i="3" s="1"/>
  <c r="AD222" i="3"/>
  <c r="AN222" i="3" s="1"/>
  <c r="AD223" i="3"/>
  <c r="AN223" i="3" s="1"/>
  <c r="AD224" i="3"/>
  <c r="AN224" i="3" s="1"/>
  <c r="AD225" i="3"/>
  <c r="AN225" i="3" s="1"/>
  <c r="AD226" i="3"/>
  <c r="AN226" i="3" s="1"/>
  <c r="AD227" i="3"/>
  <c r="AN227" i="3" s="1"/>
  <c r="AD228" i="3"/>
  <c r="AN228" i="3" s="1"/>
  <c r="AD229" i="3"/>
  <c r="AN229" i="3" s="1"/>
  <c r="AD230" i="3"/>
  <c r="AN230" i="3" s="1"/>
  <c r="AD231" i="3"/>
  <c r="AN231" i="3" s="1"/>
  <c r="AD232" i="3"/>
  <c r="AN232" i="3" s="1"/>
  <c r="AD233" i="3"/>
  <c r="AN233" i="3" s="1"/>
  <c r="AD234" i="3"/>
  <c r="AN234" i="3" s="1"/>
  <c r="AD235" i="3"/>
  <c r="AN235" i="3" s="1"/>
  <c r="AD236" i="3"/>
  <c r="AN236" i="3" s="1"/>
  <c r="AD237" i="3"/>
  <c r="AN237" i="3" s="1"/>
  <c r="AD238" i="3"/>
  <c r="AN238" i="3" s="1"/>
  <c r="AD239" i="3"/>
  <c r="AN239" i="3" s="1"/>
  <c r="AD240" i="3"/>
  <c r="AN240" i="3" s="1"/>
  <c r="AD241" i="3"/>
  <c r="AN241" i="3" s="1"/>
  <c r="AE22" i="3"/>
  <c r="AO22" i="3" s="1"/>
  <c r="AE23" i="3"/>
  <c r="AO23" i="3" s="1"/>
  <c r="AE24" i="3"/>
  <c r="AO24" i="3" s="1"/>
  <c r="AE25" i="3"/>
  <c r="AO25" i="3" s="1"/>
  <c r="AE26" i="3"/>
  <c r="AE27" i="3"/>
  <c r="AE28" i="3"/>
  <c r="AO28" i="3" s="1"/>
  <c r="AE29" i="3"/>
  <c r="AE30" i="3"/>
  <c r="AO30" i="3" s="1"/>
  <c r="AE31" i="3"/>
  <c r="AO31" i="3" s="1"/>
  <c r="AE32" i="3"/>
  <c r="AO32" i="3" s="1"/>
  <c r="AE33" i="3"/>
  <c r="AO33" i="3" s="1"/>
  <c r="AE34" i="3"/>
  <c r="AO34" i="3" s="1"/>
  <c r="AE35" i="3"/>
  <c r="AE36" i="3"/>
  <c r="AE37" i="3"/>
  <c r="AE38" i="3"/>
  <c r="AO38" i="3" s="1"/>
  <c r="AE39" i="3"/>
  <c r="AE40" i="3"/>
  <c r="AO40" i="3" s="1"/>
  <c r="AE41" i="3"/>
  <c r="AO41" i="3" s="1"/>
  <c r="AE42" i="3"/>
  <c r="AE43" i="3"/>
  <c r="AE44" i="3"/>
  <c r="AO44" i="3" s="1"/>
  <c r="AE45" i="3"/>
  <c r="AE46" i="3"/>
  <c r="AO46" i="3" s="1"/>
  <c r="AE47" i="3"/>
  <c r="AO47" i="3" s="1"/>
  <c r="AE48" i="3"/>
  <c r="AO48" i="3" s="1"/>
  <c r="AE49" i="3"/>
  <c r="AO49" i="3" s="1"/>
  <c r="AE50" i="3"/>
  <c r="AO50" i="3" s="1"/>
  <c r="AE51" i="3"/>
  <c r="AE52" i="3"/>
  <c r="AO52" i="3" s="1"/>
  <c r="AE53" i="3"/>
  <c r="AE54" i="3"/>
  <c r="AO54" i="3" s="1"/>
  <c r="AE55" i="3"/>
  <c r="AO55" i="3" s="1"/>
  <c r="AE56" i="3"/>
  <c r="AO56" i="3" s="1"/>
  <c r="AE57" i="3"/>
  <c r="AO57" i="3" s="1"/>
  <c r="AE58" i="3"/>
  <c r="AE59" i="3"/>
  <c r="AE60" i="3"/>
  <c r="AO60" i="3" s="1"/>
  <c r="AE61" i="3"/>
  <c r="AE62" i="3"/>
  <c r="AE63" i="3"/>
  <c r="AE64" i="3"/>
  <c r="AO64" i="3" s="1"/>
  <c r="AE65" i="3"/>
  <c r="AE66" i="3"/>
  <c r="AE67" i="3"/>
  <c r="AE68" i="3"/>
  <c r="AE69" i="3"/>
  <c r="AE70" i="3"/>
  <c r="AE71" i="3"/>
  <c r="AE72" i="3"/>
  <c r="AO72" i="3" s="1"/>
  <c r="AE73" i="3"/>
  <c r="AE74" i="3"/>
  <c r="AE75" i="3"/>
  <c r="AE76" i="3"/>
  <c r="AE77" i="3"/>
  <c r="AE78" i="3"/>
  <c r="AE79" i="3"/>
  <c r="AE80" i="3"/>
  <c r="AO80" i="3" s="1"/>
  <c r="AE81" i="3"/>
  <c r="AE82" i="3"/>
  <c r="AE83" i="3"/>
  <c r="AE84" i="3"/>
  <c r="AE85" i="3"/>
  <c r="AE86" i="3"/>
  <c r="AE87" i="3"/>
  <c r="AE88" i="3"/>
  <c r="AO88" i="3" s="1"/>
  <c r="AE89" i="3"/>
  <c r="AE90" i="3"/>
  <c r="AE91" i="3"/>
  <c r="AE92" i="3"/>
  <c r="AE93" i="3"/>
  <c r="AE94" i="3"/>
  <c r="AE95" i="3"/>
  <c r="AE96" i="3"/>
  <c r="AO96" i="3" s="1"/>
  <c r="AE97" i="3"/>
  <c r="AE98" i="3"/>
  <c r="AE99" i="3"/>
  <c r="AE100" i="3"/>
  <c r="AE101" i="3"/>
  <c r="AE102" i="3"/>
  <c r="AE103" i="3"/>
  <c r="AE104" i="3"/>
  <c r="AO104" i="3" s="1"/>
  <c r="AE105" i="3"/>
  <c r="AE106" i="3"/>
  <c r="AE107" i="3"/>
  <c r="AE108" i="3"/>
  <c r="AE109" i="3"/>
  <c r="AE110" i="3"/>
  <c r="AE111" i="3"/>
  <c r="AE112" i="3"/>
  <c r="AO112" i="3" s="1"/>
  <c r="AE113" i="3"/>
  <c r="AE114" i="3"/>
  <c r="AE115" i="3"/>
  <c r="AE116" i="3"/>
  <c r="AE117" i="3"/>
  <c r="AE118" i="3"/>
  <c r="AE119" i="3"/>
  <c r="AE120" i="3"/>
  <c r="AO120" i="3" s="1"/>
  <c r="AE121" i="3"/>
  <c r="AE122" i="3"/>
  <c r="AE123" i="3"/>
  <c r="AE124" i="3"/>
  <c r="AE125" i="3"/>
  <c r="AE126" i="3"/>
  <c r="AE127" i="3"/>
  <c r="AE128" i="3"/>
  <c r="AO128" i="3" s="1"/>
  <c r="AE129" i="3"/>
  <c r="AE130" i="3"/>
  <c r="AE131" i="3"/>
  <c r="AE132" i="3"/>
  <c r="AE133" i="3"/>
  <c r="AE134" i="3"/>
  <c r="AE135" i="3"/>
  <c r="AE136" i="3"/>
  <c r="AO136" i="3" s="1"/>
  <c r="AE137" i="3"/>
  <c r="AE138" i="3"/>
  <c r="AE139" i="3"/>
  <c r="AE140" i="3"/>
  <c r="AE141" i="3"/>
  <c r="AE142" i="3"/>
  <c r="AE143" i="3"/>
  <c r="AE144" i="3"/>
  <c r="AO144" i="3" s="1"/>
  <c r="AE145" i="3"/>
  <c r="AE146" i="3"/>
  <c r="AE147" i="3"/>
  <c r="AE148" i="3"/>
  <c r="AE149" i="3"/>
  <c r="AE150" i="3"/>
  <c r="AE151" i="3"/>
  <c r="AE152" i="3"/>
  <c r="AO152" i="3" s="1"/>
  <c r="AE153" i="3"/>
  <c r="AE154" i="3"/>
  <c r="AE155" i="3"/>
  <c r="AE156" i="3"/>
  <c r="AE157" i="3"/>
  <c r="AE158" i="3"/>
  <c r="AE159" i="3"/>
  <c r="AE160" i="3"/>
  <c r="AO160" i="3" s="1"/>
  <c r="AE161" i="3"/>
  <c r="AE162" i="3"/>
  <c r="AE163" i="3"/>
  <c r="AE164" i="3"/>
  <c r="AE165" i="3"/>
  <c r="AE166" i="3"/>
  <c r="AE167" i="3"/>
  <c r="AE168" i="3"/>
  <c r="AO168" i="3" s="1"/>
  <c r="AE169" i="3"/>
  <c r="AE170" i="3"/>
  <c r="AE171" i="3"/>
  <c r="AE172" i="3"/>
  <c r="AE173" i="3"/>
  <c r="AE174" i="3"/>
  <c r="AE175" i="3"/>
  <c r="AE176" i="3"/>
  <c r="AO176" i="3" s="1"/>
  <c r="AE177" i="3"/>
  <c r="AE178" i="3"/>
  <c r="AE179" i="3"/>
  <c r="AE180" i="3"/>
  <c r="AE181" i="3"/>
  <c r="AE182" i="3"/>
  <c r="AE183" i="3"/>
  <c r="AE184" i="3"/>
  <c r="AO184" i="3" s="1"/>
  <c r="AE185" i="3"/>
  <c r="AO185" i="3" s="1"/>
  <c r="AE186" i="3"/>
  <c r="AO186" i="3" s="1"/>
  <c r="AE187" i="3"/>
  <c r="AO187" i="3" s="1"/>
  <c r="AE188" i="3"/>
  <c r="AO188" i="3" s="1"/>
  <c r="AE189" i="3"/>
  <c r="AO189" i="3" s="1"/>
  <c r="AE190" i="3"/>
  <c r="AO190" i="3" s="1"/>
  <c r="AE191" i="3"/>
  <c r="AO191" i="3" s="1"/>
  <c r="AE192" i="3"/>
  <c r="AO192" i="3" s="1"/>
  <c r="AE193" i="3"/>
  <c r="AO193" i="3" s="1"/>
  <c r="AE194" i="3"/>
  <c r="AO194" i="3" s="1"/>
  <c r="AE195" i="3"/>
  <c r="AO195" i="3" s="1"/>
  <c r="AE196" i="3"/>
  <c r="AO196" i="3" s="1"/>
  <c r="AE197" i="3"/>
  <c r="AO197" i="3" s="1"/>
  <c r="AE198" i="3"/>
  <c r="AO198" i="3" s="1"/>
  <c r="AE199" i="3"/>
  <c r="AO199" i="3" s="1"/>
  <c r="AE200" i="3"/>
  <c r="AO200" i="3" s="1"/>
  <c r="AE201" i="3"/>
  <c r="AO201" i="3" s="1"/>
  <c r="AE202" i="3"/>
  <c r="AO202" i="3" s="1"/>
  <c r="AE203" i="3"/>
  <c r="AO203" i="3" s="1"/>
  <c r="AE204" i="3"/>
  <c r="AO204" i="3" s="1"/>
  <c r="AE205" i="3"/>
  <c r="AO205" i="3" s="1"/>
  <c r="AE206" i="3"/>
  <c r="AO206" i="3" s="1"/>
  <c r="AE207" i="3"/>
  <c r="AO207" i="3" s="1"/>
  <c r="AE208" i="3"/>
  <c r="AO208" i="3" s="1"/>
  <c r="AE209" i="3"/>
  <c r="AO209" i="3" s="1"/>
  <c r="AE210" i="3"/>
  <c r="AO210" i="3" s="1"/>
  <c r="AE211" i="3"/>
  <c r="AO211" i="3" s="1"/>
  <c r="AE212" i="3"/>
  <c r="AO212" i="3" s="1"/>
  <c r="AE213" i="3"/>
  <c r="AO213" i="3" s="1"/>
  <c r="AE214" i="3"/>
  <c r="AO214" i="3" s="1"/>
  <c r="AE215" i="3"/>
  <c r="AO215" i="3" s="1"/>
  <c r="AE216" i="3"/>
  <c r="AO216" i="3" s="1"/>
  <c r="AE217" i="3"/>
  <c r="AO217" i="3" s="1"/>
  <c r="AE218" i="3"/>
  <c r="AO218" i="3" s="1"/>
  <c r="AE219" i="3"/>
  <c r="AO219" i="3" s="1"/>
  <c r="AE220" i="3"/>
  <c r="AO220" i="3" s="1"/>
  <c r="AE221" i="3"/>
  <c r="AO221" i="3" s="1"/>
  <c r="AE222" i="3"/>
  <c r="AO222" i="3" s="1"/>
  <c r="AE223" i="3"/>
  <c r="AO223" i="3" s="1"/>
  <c r="AE224" i="3"/>
  <c r="AO224" i="3" s="1"/>
  <c r="AE225" i="3"/>
  <c r="AO225" i="3" s="1"/>
  <c r="AE226" i="3"/>
  <c r="AO226" i="3" s="1"/>
  <c r="AE227" i="3"/>
  <c r="AO227" i="3" s="1"/>
  <c r="AE228" i="3"/>
  <c r="AO228" i="3" s="1"/>
  <c r="AE229" i="3"/>
  <c r="AO229" i="3" s="1"/>
  <c r="AE230" i="3"/>
  <c r="AO230" i="3" s="1"/>
  <c r="AE231" i="3"/>
  <c r="AO231" i="3" s="1"/>
  <c r="AE232" i="3"/>
  <c r="AO232" i="3" s="1"/>
  <c r="AE233" i="3"/>
  <c r="AO233" i="3" s="1"/>
  <c r="AE234" i="3"/>
  <c r="AO234" i="3" s="1"/>
  <c r="AE235" i="3"/>
  <c r="AO235" i="3" s="1"/>
  <c r="AE236" i="3"/>
  <c r="AO236" i="3" s="1"/>
  <c r="AE237" i="3"/>
  <c r="AO237" i="3" s="1"/>
  <c r="AE238" i="3"/>
  <c r="AO238" i="3" s="1"/>
  <c r="AE239" i="3"/>
  <c r="AO239" i="3" s="1"/>
  <c r="AE240" i="3"/>
  <c r="AO240" i="3" s="1"/>
  <c r="AE241" i="3"/>
  <c r="AO241" i="3" s="1"/>
  <c r="AF22" i="3"/>
  <c r="AP22" i="3" s="1"/>
  <c r="AF23" i="3"/>
  <c r="AF24" i="3"/>
  <c r="AP24" i="3" s="1"/>
  <c r="AF25" i="3"/>
  <c r="AF26" i="3"/>
  <c r="AP26" i="3" s="1"/>
  <c r="AF27" i="3"/>
  <c r="AP27" i="3" s="1"/>
  <c r="AF28" i="3"/>
  <c r="AP28" i="3" s="1"/>
  <c r="AF29" i="3"/>
  <c r="AP29" i="3" s="1"/>
  <c r="AF30" i="3"/>
  <c r="AF31" i="3"/>
  <c r="AF32" i="3"/>
  <c r="AP32" i="3" s="1"/>
  <c r="AF33" i="3"/>
  <c r="AF34" i="3"/>
  <c r="AP34" i="3" s="1"/>
  <c r="AF35" i="3"/>
  <c r="AP35" i="3" s="1"/>
  <c r="AF36" i="3"/>
  <c r="AP36" i="3" s="1"/>
  <c r="AF37" i="3"/>
  <c r="AP37" i="3" s="1"/>
  <c r="AF38" i="3"/>
  <c r="AP38" i="3" s="1"/>
  <c r="AF39" i="3"/>
  <c r="AF40" i="3"/>
  <c r="AP40" i="3" s="1"/>
  <c r="AF41" i="3"/>
  <c r="AF42" i="3"/>
  <c r="AP42" i="3" s="1"/>
  <c r="AF43" i="3"/>
  <c r="AP43" i="3" s="1"/>
  <c r="AF44" i="3"/>
  <c r="AP44" i="3" s="1"/>
  <c r="AF45" i="3"/>
  <c r="AP45" i="3" s="1"/>
  <c r="AF46" i="3"/>
  <c r="AF47" i="3"/>
  <c r="AF48" i="3"/>
  <c r="AP48" i="3" s="1"/>
  <c r="AF49" i="3"/>
  <c r="AF50" i="3"/>
  <c r="AP50" i="3" s="1"/>
  <c r="AF51" i="3"/>
  <c r="AP51" i="3" s="1"/>
  <c r="AF52" i="3"/>
  <c r="AP52" i="3" s="1"/>
  <c r="AF53" i="3"/>
  <c r="AP53" i="3" s="1"/>
  <c r="AF54" i="3"/>
  <c r="AP54" i="3" s="1"/>
  <c r="AF55" i="3"/>
  <c r="AF56" i="3"/>
  <c r="AF57" i="3"/>
  <c r="AF58" i="3"/>
  <c r="AP58" i="3" s="1"/>
  <c r="AF59" i="3"/>
  <c r="AP59" i="3" s="1"/>
  <c r="AF60" i="3"/>
  <c r="AP60" i="3" s="1"/>
  <c r="AF61" i="3"/>
  <c r="AP61" i="3" s="1"/>
  <c r="AF62" i="3"/>
  <c r="AF63" i="3"/>
  <c r="AF64" i="3"/>
  <c r="AF65" i="3"/>
  <c r="AF66" i="3"/>
  <c r="AF67" i="3"/>
  <c r="AF68" i="3"/>
  <c r="AP68" i="3" s="1"/>
  <c r="AF69" i="3"/>
  <c r="AP69" i="3" s="1"/>
  <c r="AF70" i="3"/>
  <c r="AF71" i="3"/>
  <c r="AF72" i="3"/>
  <c r="AF73" i="3"/>
  <c r="AF74" i="3"/>
  <c r="AF75" i="3"/>
  <c r="AF76" i="3"/>
  <c r="AP76" i="3" s="1"/>
  <c r="AF77" i="3"/>
  <c r="AP77" i="3" s="1"/>
  <c r="AF78" i="3"/>
  <c r="AF79" i="3"/>
  <c r="AF80" i="3"/>
  <c r="AF81" i="3"/>
  <c r="AF82" i="3"/>
  <c r="AF83" i="3"/>
  <c r="AF84" i="3"/>
  <c r="AP84" i="3" s="1"/>
  <c r="AF85" i="3"/>
  <c r="AP85" i="3" s="1"/>
  <c r="AF86" i="3"/>
  <c r="AF87" i="3"/>
  <c r="AF88" i="3"/>
  <c r="AF89" i="3"/>
  <c r="AF90" i="3"/>
  <c r="AF91" i="3"/>
  <c r="AF92" i="3"/>
  <c r="AP92" i="3" s="1"/>
  <c r="AF93" i="3"/>
  <c r="AP93" i="3" s="1"/>
  <c r="AF94" i="3"/>
  <c r="AF95" i="3"/>
  <c r="AF96" i="3"/>
  <c r="AF97" i="3"/>
  <c r="AF98" i="3"/>
  <c r="AF99" i="3"/>
  <c r="AF100" i="3"/>
  <c r="AP100" i="3" s="1"/>
  <c r="AF101" i="3"/>
  <c r="AP101" i="3" s="1"/>
  <c r="AF102" i="3"/>
  <c r="AF103" i="3"/>
  <c r="AF104" i="3"/>
  <c r="AF105" i="3"/>
  <c r="AF106" i="3"/>
  <c r="AF107" i="3"/>
  <c r="AF108" i="3"/>
  <c r="AP108" i="3" s="1"/>
  <c r="AF109" i="3"/>
  <c r="AP109" i="3" s="1"/>
  <c r="AF110" i="3"/>
  <c r="AF111" i="3"/>
  <c r="AF112" i="3"/>
  <c r="AF113" i="3"/>
  <c r="AF114" i="3"/>
  <c r="AF115" i="3"/>
  <c r="AF116" i="3"/>
  <c r="AP116" i="3" s="1"/>
  <c r="AF117" i="3"/>
  <c r="AP117" i="3" s="1"/>
  <c r="AF118" i="3"/>
  <c r="AF119" i="3"/>
  <c r="AF120" i="3"/>
  <c r="AF121" i="3"/>
  <c r="AF122" i="3"/>
  <c r="AF123" i="3"/>
  <c r="AF124" i="3"/>
  <c r="AP124" i="3" s="1"/>
  <c r="AF125" i="3"/>
  <c r="AP125" i="3" s="1"/>
  <c r="AF126" i="3"/>
  <c r="AF127" i="3"/>
  <c r="AF128" i="3"/>
  <c r="AF129" i="3"/>
  <c r="AF130" i="3"/>
  <c r="AF131" i="3"/>
  <c r="AF132" i="3"/>
  <c r="AP132" i="3" s="1"/>
  <c r="AF133" i="3"/>
  <c r="AP133" i="3" s="1"/>
  <c r="AF134" i="3"/>
  <c r="AF135" i="3"/>
  <c r="AF136" i="3"/>
  <c r="AF137" i="3"/>
  <c r="AF138" i="3"/>
  <c r="AF139" i="3"/>
  <c r="AF140" i="3"/>
  <c r="AP140" i="3" s="1"/>
  <c r="AF141" i="3"/>
  <c r="AP141" i="3" s="1"/>
  <c r="AF142" i="3"/>
  <c r="AF143" i="3"/>
  <c r="AF144" i="3"/>
  <c r="AF145" i="3"/>
  <c r="AF146" i="3"/>
  <c r="AF147" i="3"/>
  <c r="AF148" i="3"/>
  <c r="AP148" i="3" s="1"/>
  <c r="AF149" i="3"/>
  <c r="AP149" i="3" s="1"/>
  <c r="AF150" i="3"/>
  <c r="AF151" i="3"/>
  <c r="AF152" i="3"/>
  <c r="AF153" i="3"/>
  <c r="AF154" i="3"/>
  <c r="AF155" i="3"/>
  <c r="AF156" i="3"/>
  <c r="AP156" i="3" s="1"/>
  <c r="AF157" i="3"/>
  <c r="AP157" i="3" s="1"/>
  <c r="AF158" i="3"/>
  <c r="AF159" i="3"/>
  <c r="AF160" i="3"/>
  <c r="AF161" i="3"/>
  <c r="AF162" i="3"/>
  <c r="AF163" i="3"/>
  <c r="AF164" i="3"/>
  <c r="AP164" i="3" s="1"/>
  <c r="AF165" i="3"/>
  <c r="AP165" i="3" s="1"/>
  <c r="AF166" i="3"/>
  <c r="AF167" i="3"/>
  <c r="AF168" i="3"/>
  <c r="AF169" i="3"/>
  <c r="AF170" i="3"/>
  <c r="AF171" i="3"/>
  <c r="AF172" i="3"/>
  <c r="AP172" i="3" s="1"/>
  <c r="AF173" i="3"/>
  <c r="AP173" i="3" s="1"/>
  <c r="AF174" i="3"/>
  <c r="AF175" i="3"/>
  <c r="AF176" i="3"/>
  <c r="AF177" i="3"/>
  <c r="AF178" i="3"/>
  <c r="AF179" i="3"/>
  <c r="AF180" i="3"/>
  <c r="AP180" i="3" s="1"/>
  <c r="AF181" i="3"/>
  <c r="AP181" i="3" s="1"/>
  <c r="AF182" i="3"/>
  <c r="AF183" i="3"/>
  <c r="AF184" i="3"/>
  <c r="AF185" i="3"/>
  <c r="AP185" i="3" s="1"/>
  <c r="AF186" i="3"/>
  <c r="AP186" i="3" s="1"/>
  <c r="AF187" i="3"/>
  <c r="AP187" i="3" s="1"/>
  <c r="AF188" i="3"/>
  <c r="AP188" i="3" s="1"/>
  <c r="AF189" i="3"/>
  <c r="AP189" i="3" s="1"/>
  <c r="AF190" i="3"/>
  <c r="AP190" i="3" s="1"/>
  <c r="AF191" i="3"/>
  <c r="AP191" i="3" s="1"/>
  <c r="AF192" i="3"/>
  <c r="AP192" i="3" s="1"/>
  <c r="AF193" i="3"/>
  <c r="AP193" i="3" s="1"/>
  <c r="AF194" i="3"/>
  <c r="AP194" i="3" s="1"/>
  <c r="AF195" i="3"/>
  <c r="AP195" i="3" s="1"/>
  <c r="AF196" i="3"/>
  <c r="AP196" i="3" s="1"/>
  <c r="AF197" i="3"/>
  <c r="AP197" i="3" s="1"/>
  <c r="AF198" i="3"/>
  <c r="AP198" i="3" s="1"/>
  <c r="AF199" i="3"/>
  <c r="AP199" i="3" s="1"/>
  <c r="AF200" i="3"/>
  <c r="AP200" i="3" s="1"/>
  <c r="AF201" i="3"/>
  <c r="AP201" i="3" s="1"/>
  <c r="AF202" i="3"/>
  <c r="AP202" i="3" s="1"/>
  <c r="AF203" i="3"/>
  <c r="AP203" i="3" s="1"/>
  <c r="AF204" i="3"/>
  <c r="AP204" i="3" s="1"/>
  <c r="AF205" i="3"/>
  <c r="AP205" i="3" s="1"/>
  <c r="AF206" i="3"/>
  <c r="AP206" i="3" s="1"/>
  <c r="AF207" i="3"/>
  <c r="AP207" i="3" s="1"/>
  <c r="AF208" i="3"/>
  <c r="AP208" i="3" s="1"/>
  <c r="AF209" i="3"/>
  <c r="AP209" i="3" s="1"/>
  <c r="AF210" i="3"/>
  <c r="AP210" i="3" s="1"/>
  <c r="AF211" i="3"/>
  <c r="AP211" i="3" s="1"/>
  <c r="AF212" i="3"/>
  <c r="AP212" i="3" s="1"/>
  <c r="AF213" i="3"/>
  <c r="AP213" i="3" s="1"/>
  <c r="AF214" i="3"/>
  <c r="AP214" i="3" s="1"/>
  <c r="AF215" i="3"/>
  <c r="AP215" i="3" s="1"/>
  <c r="AF216" i="3"/>
  <c r="AP216" i="3" s="1"/>
  <c r="AF217" i="3"/>
  <c r="AP217" i="3" s="1"/>
  <c r="AF218" i="3"/>
  <c r="AP218" i="3" s="1"/>
  <c r="AF219" i="3"/>
  <c r="AP219" i="3" s="1"/>
  <c r="AF220" i="3"/>
  <c r="AP220" i="3" s="1"/>
  <c r="AF221" i="3"/>
  <c r="AP221" i="3" s="1"/>
  <c r="AF222" i="3"/>
  <c r="AP222" i="3" s="1"/>
  <c r="AF223" i="3"/>
  <c r="AP223" i="3" s="1"/>
  <c r="AF224" i="3"/>
  <c r="AP224" i="3" s="1"/>
  <c r="AF225" i="3"/>
  <c r="AP225" i="3" s="1"/>
  <c r="AF226" i="3"/>
  <c r="AP226" i="3" s="1"/>
  <c r="AF227" i="3"/>
  <c r="AP227" i="3" s="1"/>
  <c r="AF228" i="3"/>
  <c r="AP228" i="3" s="1"/>
  <c r="AF229" i="3"/>
  <c r="AP229" i="3" s="1"/>
  <c r="AF230" i="3"/>
  <c r="AP230" i="3" s="1"/>
  <c r="AF231" i="3"/>
  <c r="AP231" i="3" s="1"/>
  <c r="AF232" i="3"/>
  <c r="AP232" i="3" s="1"/>
  <c r="AF233" i="3"/>
  <c r="AP233" i="3" s="1"/>
  <c r="AF234" i="3"/>
  <c r="AP234" i="3" s="1"/>
  <c r="AF235" i="3"/>
  <c r="AP235" i="3" s="1"/>
  <c r="AF236" i="3"/>
  <c r="AP236" i="3" s="1"/>
  <c r="AF237" i="3"/>
  <c r="AP237" i="3" s="1"/>
  <c r="AF238" i="3"/>
  <c r="AP238" i="3" s="1"/>
  <c r="AF239" i="3"/>
  <c r="AP239" i="3" s="1"/>
  <c r="AF240" i="3"/>
  <c r="AP240" i="3" s="1"/>
  <c r="AF241" i="3"/>
  <c r="AP241" i="3" s="1"/>
  <c r="AG22" i="3"/>
  <c r="AQ22" i="3" s="1"/>
  <c r="AG23" i="3"/>
  <c r="AQ23" i="3" s="1"/>
  <c r="AG24" i="3"/>
  <c r="AQ24" i="3" s="1"/>
  <c r="AG25" i="3"/>
  <c r="AQ25" i="3" s="1"/>
  <c r="AG26" i="3"/>
  <c r="AQ26" i="3" s="1"/>
  <c r="AG27" i="3"/>
  <c r="AG28" i="3"/>
  <c r="AG29" i="3"/>
  <c r="AG30" i="3"/>
  <c r="AQ30" i="3" s="1"/>
  <c r="AG31" i="3"/>
  <c r="AQ31" i="3" s="1"/>
  <c r="AG32" i="3"/>
  <c r="AQ32" i="3" s="1"/>
  <c r="AG33" i="3"/>
  <c r="AQ33" i="3" s="1"/>
  <c r="AG34" i="3"/>
  <c r="AG35" i="3"/>
  <c r="AG36" i="3"/>
  <c r="AQ36" i="3" s="1"/>
  <c r="AG37" i="3"/>
  <c r="AQ37" i="3" s="1"/>
  <c r="AG38" i="3"/>
  <c r="AQ38" i="3" s="1"/>
  <c r="AG39" i="3"/>
  <c r="AQ39" i="3" s="1"/>
  <c r="AG40" i="3"/>
  <c r="AQ40" i="3" s="1"/>
  <c r="AG41" i="3"/>
  <c r="AQ41" i="3" s="1"/>
  <c r="AG42" i="3"/>
  <c r="AQ42" i="3" s="1"/>
  <c r="AG43" i="3"/>
  <c r="AQ43" i="3" s="1"/>
  <c r="AG44" i="3"/>
  <c r="AQ44" i="3" s="1"/>
  <c r="AG45" i="3"/>
  <c r="AG46" i="3"/>
  <c r="AQ46" i="3" s="1"/>
  <c r="AG47" i="3"/>
  <c r="AQ47" i="3" s="1"/>
  <c r="AG48" i="3"/>
  <c r="AQ48" i="3" s="1"/>
  <c r="AG49" i="3"/>
  <c r="AQ49" i="3" s="1"/>
  <c r="AG50" i="3"/>
  <c r="AQ50" i="3" s="1"/>
  <c r="AG51" i="3"/>
  <c r="AG52" i="3"/>
  <c r="AQ52" i="3" s="1"/>
  <c r="AG53" i="3"/>
  <c r="AG54" i="3"/>
  <c r="AQ54" i="3" s="1"/>
  <c r="AG55" i="3"/>
  <c r="AQ55" i="3" s="1"/>
  <c r="AG56" i="3"/>
  <c r="AQ56" i="3" s="1"/>
  <c r="AG57" i="3"/>
  <c r="AQ57" i="3" s="1"/>
  <c r="AG58" i="3"/>
  <c r="AQ58" i="3" s="1"/>
  <c r="AG59" i="3"/>
  <c r="AG60" i="3"/>
  <c r="AQ60" i="3" s="1"/>
  <c r="AG61" i="3"/>
  <c r="AG62" i="3"/>
  <c r="AG63" i="3"/>
  <c r="AG64" i="3"/>
  <c r="AQ64" i="3" s="1"/>
  <c r="AG65" i="3"/>
  <c r="AQ65" i="3" s="1"/>
  <c r="AG66" i="3"/>
  <c r="AG67" i="3"/>
  <c r="AG68" i="3"/>
  <c r="AG69" i="3"/>
  <c r="AG70" i="3"/>
  <c r="AG71" i="3"/>
  <c r="AG72" i="3"/>
  <c r="AG73" i="3"/>
  <c r="AQ73" i="3" s="1"/>
  <c r="AG74" i="3"/>
  <c r="AG75" i="3"/>
  <c r="AG76" i="3"/>
  <c r="AG77" i="3"/>
  <c r="AG78" i="3"/>
  <c r="AG79" i="3"/>
  <c r="AG80" i="3"/>
  <c r="AQ80" i="3" s="1"/>
  <c r="AG81" i="3"/>
  <c r="AQ81" i="3" s="1"/>
  <c r="AG82" i="3"/>
  <c r="AG83" i="3"/>
  <c r="AG84" i="3"/>
  <c r="AG85" i="3"/>
  <c r="AG86" i="3"/>
  <c r="AG87" i="3"/>
  <c r="AG88" i="3"/>
  <c r="AQ88" i="3" s="1"/>
  <c r="AG89" i="3"/>
  <c r="AQ89" i="3" s="1"/>
  <c r="AG90" i="3"/>
  <c r="AG91" i="3"/>
  <c r="AG92" i="3"/>
  <c r="AG93" i="3"/>
  <c r="AG94" i="3"/>
  <c r="AG95" i="3"/>
  <c r="AG96" i="3"/>
  <c r="AQ96" i="3" s="1"/>
  <c r="AG97" i="3"/>
  <c r="AQ97" i="3" s="1"/>
  <c r="AG98" i="3"/>
  <c r="AG99" i="3"/>
  <c r="AG100" i="3"/>
  <c r="AG101" i="3"/>
  <c r="AG102" i="3"/>
  <c r="AG103" i="3"/>
  <c r="AG104" i="3"/>
  <c r="AQ104" i="3" s="1"/>
  <c r="AG105" i="3"/>
  <c r="AQ105" i="3" s="1"/>
  <c r="AG106" i="3"/>
  <c r="AG107" i="3"/>
  <c r="AG108" i="3"/>
  <c r="AG109" i="3"/>
  <c r="AG110" i="3"/>
  <c r="AG111" i="3"/>
  <c r="AG112" i="3"/>
  <c r="AQ112" i="3" s="1"/>
  <c r="AG113" i="3"/>
  <c r="AQ113" i="3" s="1"/>
  <c r="AG114" i="3"/>
  <c r="AG115" i="3"/>
  <c r="AG116" i="3"/>
  <c r="AG117" i="3"/>
  <c r="AG118" i="3"/>
  <c r="AG119" i="3"/>
  <c r="AG120" i="3"/>
  <c r="AQ120" i="3" s="1"/>
  <c r="AG121" i="3"/>
  <c r="AQ121" i="3" s="1"/>
  <c r="AG122" i="3"/>
  <c r="AG123" i="3"/>
  <c r="AG124" i="3"/>
  <c r="AG125" i="3"/>
  <c r="AG126" i="3"/>
  <c r="AG127" i="3"/>
  <c r="AG128" i="3"/>
  <c r="AQ128" i="3" s="1"/>
  <c r="AG129" i="3"/>
  <c r="AQ129" i="3" s="1"/>
  <c r="AG130" i="3"/>
  <c r="AG131" i="3"/>
  <c r="AG132" i="3"/>
  <c r="AG133" i="3"/>
  <c r="AG134" i="3"/>
  <c r="AG135" i="3"/>
  <c r="AG136" i="3"/>
  <c r="AQ136" i="3" s="1"/>
  <c r="AG137" i="3"/>
  <c r="AQ137" i="3" s="1"/>
  <c r="AG138" i="3"/>
  <c r="AG139" i="3"/>
  <c r="AG140" i="3"/>
  <c r="AG141" i="3"/>
  <c r="AG142" i="3"/>
  <c r="AG143" i="3"/>
  <c r="AG144" i="3"/>
  <c r="AQ144" i="3" s="1"/>
  <c r="AG145" i="3"/>
  <c r="AQ145" i="3" s="1"/>
  <c r="AG146" i="3"/>
  <c r="AG147" i="3"/>
  <c r="AG148" i="3"/>
  <c r="AG149" i="3"/>
  <c r="AG150" i="3"/>
  <c r="AG151" i="3"/>
  <c r="AG152" i="3"/>
  <c r="AQ152" i="3" s="1"/>
  <c r="AG153" i="3"/>
  <c r="AQ153" i="3" s="1"/>
  <c r="AG154" i="3"/>
  <c r="AG155" i="3"/>
  <c r="AG156" i="3"/>
  <c r="AG157" i="3"/>
  <c r="AG158" i="3"/>
  <c r="AG159" i="3"/>
  <c r="AG160" i="3"/>
  <c r="AQ160" i="3" s="1"/>
  <c r="AG161" i="3"/>
  <c r="AQ161" i="3" s="1"/>
  <c r="AG162" i="3"/>
  <c r="AG163" i="3"/>
  <c r="AG164" i="3"/>
  <c r="AG165" i="3"/>
  <c r="AG166" i="3"/>
  <c r="AG167" i="3"/>
  <c r="AG168" i="3"/>
  <c r="AQ168" i="3" s="1"/>
  <c r="AG169" i="3"/>
  <c r="AQ169" i="3" s="1"/>
  <c r="AG170" i="3"/>
  <c r="AG171" i="3"/>
  <c r="AG172" i="3"/>
  <c r="AG173" i="3"/>
  <c r="AG174" i="3"/>
  <c r="AG175" i="3"/>
  <c r="AG176" i="3"/>
  <c r="AQ176" i="3" s="1"/>
  <c r="AG177" i="3"/>
  <c r="AQ177" i="3" s="1"/>
  <c r="AG178" i="3"/>
  <c r="AG179" i="3"/>
  <c r="AG180" i="3"/>
  <c r="AG181" i="3"/>
  <c r="AG182" i="3"/>
  <c r="AG183" i="3"/>
  <c r="AG184" i="3"/>
  <c r="AQ184" i="3" s="1"/>
  <c r="AH22" i="3"/>
  <c r="AH23" i="3"/>
  <c r="AH25" i="3"/>
  <c r="AH30" i="3"/>
  <c r="AH31" i="3"/>
  <c r="AH33" i="3"/>
  <c r="AH38" i="3"/>
  <c r="AH39" i="3"/>
  <c r="AH41" i="3"/>
  <c r="AH43" i="3"/>
  <c r="AH46" i="3"/>
  <c r="AH47" i="3"/>
  <c r="AH49" i="3"/>
  <c r="AH54" i="3"/>
  <c r="AH55" i="3"/>
  <c r="AH56" i="3"/>
  <c r="AH57" i="3"/>
  <c r="AH59" i="3"/>
  <c r="AH62" i="3"/>
  <c r="AH63" i="3"/>
  <c r="AH64" i="3"/>
  <c r="AU64" i="3" s="1"/>
  <c r="AH65" i="3"/>
  <c r="AH66" i="3"/>
  <c r="AH67" i="3"/>
  <c r="AH70" i="3"/>
  <c r="AH71" i="3"/>
  <c r="AH72" i="3"/>
  <c r="AH73" i="3"/>
  <c r="AH74" i="3"/>
  <c r="AH75" i="3"/>
  <c r="AH78" i="3"/>
  <c r="AH79" i="3"/>
  <c r="AH80" i="3"/>
  <c r="AH81" i="3"/>
  <c r="AH82" i="3"/>
  <c r="AH83" i="3"/>
  <c r="AH84" i="3"/>
  <c r="AH86" i="3"/>
  <c r="AH87" i="3"/>
  <c r="AH88" i="3"/>
  <c r="AH89" i="3"/>
  <c r="AH90" i="3"/>
  <c r="AH91" i="3"/>
  <c r="AH94" i="3"/>
  <c r="AH95" i="3"/>
  <c r="AH96" i="3"/>
  <c r="AH97" i="3"/>
  <c r="AH98" i="3"/>
  <c r="AH99" i="3"/>
  <c r="AH102" i="3"/>
  <c r="AH103" i="3"/>
  <c r="AH104" i="3"/>
  <c r="AU104" i="3" s="1"/>
  <c r="AH105" i="3"/>
  <c r="AU105" i="3" s="1"/>
  <c r="AH106" i="3"/>
  <c r="AH107" i="3"/>
  <c r="AH110" i="3"/>
  <c r="AH111" i="3"/>
  <c r="AH112" i="3"/>
  <c r="AH113" i="3"/>
  <c r="AH114" i="3"/>
  <c r="AH115" i="3"/>
  <c r="AU115" i="3" s="1"/>
  <c r="AH118" i="3"/>
  <c r="AH119" i="3"/>
  <c r="AH120" i="3"/>
  <c r="AH121" i="3"/>
  <c r="AH122" i="3"/>
  <c r="AH123" i="3"/>
  <c r="AH126" i="3"/>
  <c r="AH127" i="3"/>
  <c r="AH128" i="3"/>
  <c r="AH129" i="3"/>
  <c r="AH130" i="3"/>
  <c r="AH131" i="3"/>
  <c r="AH134" i="3"/>
  <c r="AH135" i="3"/>
  <c r="AH136" i="3"/>
  <c r="AU136" i="3" s="1"/>
  <c r="AH137" i="3"/>
  <c r="AU137" i="3" s="1"/>
  <c r="AH138" i="3"/>
  <c r="AH139" i="3"/>
  <c r="AH142" i="3"/>
  <c r="AH143" i="3"/>
  <c r="AH144" i="3"/>
  <c r="AH145" i="3"/>
  <c r="AH146" i="3"/>
  <c r="AH147" i="3"/>
  <c r="AU147" i="3" s="1"/>
  <c r="AH150" i="3"/>
  <c r="AH151" i="3"/>
  <c r="AH152" i="3"/>
  <c r="AH153" i="3"/>
  <c r="AH154" i="3"/>
  <c r="AH155" i="3"/>
  <c r="AH158" i="3"/>
  <c r="AH159" i="3"/>
  <c r="AH160" i="3"/>
  <c r="AH161" i="3"/>
  <c r="AH162" i="3"/>
  <c r="AH163" i="3"/>
  <c r="AH166" i="3"/>
  <c r="AH167" i="3"/>
  <c r="AH168" i="3"/>
  <c r="AU168" i="3" s="1"/>
  <c r="AH169" i="3"/>
  <c r="AU169" i="3" s="1"/>
  <c r="AH170" i="3"/>
  <c r="AH171" i="3"/>
  <c r="AH174" i="3"/>
  <c r="AH175" i="3"/>
  <c r="AH176" i="3"/>
  <c r="AH177" i="3"/>
  <c r="AH178" i="3"/>
  <c r="AH179" i="3"/>
  <c r="AU179" i="3" s="1"/>
  <c r="AH182" i="3"/>
  <c r="AH183" i="3"/>
  <c r="AH184" i="3"/>
  <c r="AI26" i="3"/>
  <c r="AI27" i="3"/>
  <c r="AI28" i="3"/>
  <c r="AI29" i="3"/>
  <c r="AI34" i="3"/>
  <c r="AI35" i="3"/>
  <c r="AI36" i="3"/>
  <c r="AI37" i="3"/>
  <c r="AI42" i="3"/>
  <c r="AI43" i="3"/>
  <c r="AI44" i="3"/>
  <c r="AI45" i="3"/>
  <c r="AI50" i="3"/>
  <c r="AI51" i="3"/>
  <c r="AI53" i="3"/>
  <c r="AI58" i="3"/>
  <c r="AI59" i="3"/>
  <c r="AI60" i="3"/>
  <c r="AI61" i="3"/>
  <c r="AI62" i="3"/>
  <c r="AI63" i="3"/>
  <c r="AI66" i="3"/>
  <c r="AI67" i="3"/>
  <c r="AI68" i="3"/>
  <c r="AI69" i="3"/>
  <c r="AI70" i="3"/>
  <c r="AI71" i="3"/>
  <c r="AI74" i="3"/>
  <c r="AI75" i="3"/>
  <c r="AI76" i="3"/>
  <c r="AI77" i="3"/>
  <c r="AI78" i="3"/>
  <c r="AI79" i="3"/>
  <c r="AI82" i="3"/>
  <c r="AI83" i="3"/>
  <c r="AI84" i="3"/>
  <c r="AI85" i="3"/>
  <c r="AI86" i="3"/>
  <c r="AI87" i="3"/>
  <c r="AI90" i="3"/>
  <c r="AI91" i="3"/>
  <c r="AI92" i="3"/>
  <c r="AI93" i="3"/>
  <c r="AI94" i="3"/>
  <c r="AI95" i="3"/>
  <c r="AI98" i="3"/>
  <c r="AI99" i="3"/>
  <c r="AI100" i="3"/>
  <c r="AI101" i="3"/>
  <c r="AI102" i="3"/>
  <c r="AI103" i="3"/>
  <c r="AI106" i="3"/>
  <c r="AI107" i="3"/>
  <c r="AI108" i="3"/>
  <c r="AI109" i="3"/>
  <c r="AI110" i="3"/>
  <c r="AI111" i="3"/>
  <c r="AI114" i="3"/>
  <c r="AI115" i="3"/>
  <c r="AI116" i="3"/>
  <c r="AI117" i="3"/>
  <c r="AI118" i="3"/>
  <c r="AI119" i="3"/>
  <c r="AI122" i="3"/>
  <c r="AI123" i="3"/>
  <c r="AI124" i="3"/>
  <c r="AI125" i="3"/>
  <c r="AI126" i="3"/>
  <c r="AI127" i="3"/>
  <c r="AI130" i="3"/>
  <c r="AI131" i="3"/>
  <c r="AI132" i="3"/>
  <c r="AI133" i="3"/>
  <c r="AI134" i="3"/>
  <c r="AI135" i="3"/>
  <c r="AI138" i="3"/>
  <c r="AI139" i="3"/>
  <c r="AI140" i="3"/>
  <c r="AI141" i="3"/>
  <c r="AI142" i="3"/>
  <c r="AI143" i="3"/>
  <c r="AI146" i="3"/>
  <c r="AI147" i="3"/>
  <c r="AI148" i="3"/>
  <c r="AI149" i="3"/>
  <c r="AI150" i="3"/>
  <c r="AI151" i="3"/>
  <c r="AI154" i="3"/>
  <c r="AI155" i="3"/>
  <c r="AI156" i="3"/>
  <c r="AI157" i="3"/>
  <c r="AI158" i="3"/>
  <c r="AI159" i="3"/>
  <c r="AI162" i="3"/>
  <c r="AI163" i="3"/>
  <c r="AI164" i="3"/>
  <c r="AI165" i="3"/>
  <c r="AI166" i="3"/>
  <c r="AI167" i="3"/>
  <c r="AI170" i="3"/>
  <c r="AI171" i="3"/>
  <c r="AI172" i="3"/>
  <c r="AI173" i="3"/>
  <c r="AI174" i="3"/>
  <c r="AI175" i="3"/>
  <c r="AI178" i="3"/>
  <c r="AI179" i="3"/>
  <c r="AI180" i="3"/>
  <c r="AI181" i="3"/>
  <c r="AI182" i="3"/>
  <c r="AI183" i="3"/>
  <c r="AJ22" i="3"/>
  <c r="AJ23" i="3"/>
  <c r="AJ24" i="3"/>
  <c r="AJ25" i="3"/>
  <c r="AJ30" i="3"/>
  <c r="AJ31" i="3"/>
  <c r="AJ33" i="3"/>
  <c r="AJ38" i="3"/>
  <c r="AJ39" i="3"/>
  <c r="AJ41" i="3"/>
  <c r="AJ46" i="3"/>
  <c r="AJ47" i="3"/>
  <c r="AJ49" i="3"/>
  <c r="AJ51" i="3"/>
  <c r="AJ54" i="3"/>
  <c r="AJ55" i="3"/>
  <c r="AJ57" i="3"/>
  <c r="AJ62" i="3"/>
  <c r="AJ63" i="3"/>
  <c r="AJ64" i="3"/>
  <c r="AJ65" i="3"/>
  <c r="AJ66" i="3"/>
  <c r="AJ67" i="3"/>
  <c r="AJ70" i="3"/>
  <c r="AJ71" i="3"/>
  <c r="AJ72" i="3"/>
  <c r="AJ73" i="3"/>
  <c r="AJ74" i="3"/>
  <c r="AJ75" i="3"/>
  <c r="AJ78" i="3"/>
  <c r="AJ79" i="3"/>
  <c r="AJ80" i="3"/>
  <c r="AJ81" i="3"/>
  <c r="AJ82" i="3"/>
  <c r="AJ83" i="3"/>
  <c r="AJ86" i="3"/>
  <c r="AJ87" i="3"/>
  <c r="AJ88" i="3"/>
  <c r="AJ89" i="3"/>
  <c r="AJ90" i="3"/>
  <c r="AJ91" i="3"/>
  <c r="AJ94" i="3"/>
  <c r="AJ95" i="3"/>
  <c r="AJ96" i="3"/>
  <c r="AJ97" i="3"/>
  <c r="AJ98" i="3"/>
  <c r="AJ99" i="3"/>
  <c r="AJ102" i="3"/>
  <c r="AJ103" i="3"/>
  <c r="AJ104" i="3"/>
  <c r="AJ105" i="3"/>
  <c r="AJ106" i="3"/>
  <c r="AJ107" i="3"/>
  <c r="AJ110" i="3"/>
  <c r="AJ111" i="3"/>
  <c r="AJ112" i="3"/>
  <c r="AJ113" i="3"/>
  <c r="AJ114" i="3"/>
  <c r="AJ115" i="3"/>
  <c r="AJ118" i="3"/>
  <c r="AJ119" i="3"/>
  <c r="AJ120" i="3"/>
  <c r="AJ121" i="3"/>
  <c r="AJ122" i="3"/>
  <c r="AJ123" i="3"/>
  <c r="AJ126" i="3"/>
  <c r="AJ127" i="3"/>
  <c r="AJ128" i="3"/>
  <c r="AJ129" i="3"/>
  <c r="AJ130" i="3"/>
  <c r="AJ131" i="3"/>
  <c r="AJ132" i="3"/>
  <c r="AJ134" i="3"/>
  <c r="AJ135" i="3"/>
  <c r="AJ136" i="3"/>
  <c r="AJ137" i="3"/>
  <c r="AJ138" i="3"/>
  <c r="AJ139" i="3"/>
  <c r="AJ142" i="3"/>
  <c r="AJ143" i="3"/>
  <c r="AJ144" i="3"/>
  <c r="AJ145" i="3"/>
  <c r="AJ146" i="3"/>
  <c r="AJ147" i="3"/>
  <c r="AJ150" i="3"/>
  <c r="AJ151" i="3"/>
  <c r="AJ152" i="3"/>
  <c r="AJ153" i="3"/>
  <c r="AJ154" i="3"/>
  <c r="AJ155" i="3"/>
  <c r="AJ158" i="3"/>
  <c r="AJ159" i="3"/>
  <c r="AJ160" i="3"/>
  <c r="AJ161" i="3"/>
  <c r="AJ162" i="3"/>
  <c r="AJ163" i="3"/>
  <c r="AJ166" i="3"/>
  <c r="AJ167" i="3"/>
  <c r="AJ168" i="3"/>
  <c r="AJ169" i="3"/>
  <c r="AJ170" i="3"/>
  <c r="AJ171" i="3"/>
  <c r="AJ174" i="3"/>
  <c r="AJ175" i="3"/>
  <c r="AJ176" i="3"/>
  <c r="AJ177" i="3"/>
  <c r="AJ178" i="3"/>
  <c r="AJ179" i="3"/>
  <c r="AJ182" i="3"/>
  <c r="AJ183" i="3"/>
  <c r="AJ184" i="3"/>
  <c r="AK26" i="3"/>
  <c r="AK27" i="3"/>
  <c r="AK29" i="3"/>
  <c r="AK34" i="3"/>
  <c r="AK35" i="3"/>
  <c r="AK37" i="3"/>
  <c r="AK42" i="3"/>
  <c r="AK43" i="3"/>
  <c r="AK45" i="3"/>
  <c r="AK50" i="3"/>
  <c r="AK51" i="3"/>
  <c r="AK53" i="3"/>
  <c r="AK55" i="3"/>
  <c r="AK58" i="3"/>
  <c r="AK59" i="3"/>
  <c r="AK61" i="3"/>
  <c r="AK62" i="3"/>
  <c r="AK63" i="3"/>
  <c r="AK66" i="3"/>
  <c r="AK67" i="3"/>
  <c r="AK68" i="3"/>
  <c r="AK69" i="3"/>
  <c r="AK70" i="3"/>
  <c r="AK71" i="3"/>
  <c r="AK74" i="3"/>
  <c r="AK75" i="3"/>
  <c r="AK76" i="3"/>
  <c r="AK77" i="3"/>
  <c r="AK78" i="3"/>
  <c r="AK79" i="3"/>
  <c r="AK82" i="3"/>
  <c r="AK83" i="3"/>
  <c r="AK84" i="3"/>
  <c r="AK85" i="3"/>
  <c r="AK86" i="3"/>
  <c r="AK87" i="3"/>
  <c r="AK90" i="3"/>
  <c r="AK91" i="3"/>
  <c r="AK92" i="3"/>
  <c r="AK93" i="3"/>
  <c r="AK94" i="3"/>
  <c r="AK95" i="3"/>
  <c r="AK98" i="3"/>
  <c r="AK99" i="3"/>
  <c r="AK100" i="3"/>
  <c r="AK101" i="3"/>
  <c r="AK102" i="3"/>
  <c r="AK103" i="3"/>
  <c r="AK106" i="3"/>
  <c r="AK107" i="3"/>
  <c r="AK108" i="3"/>
  <c r="AK109" i="3"/>
  <c r="AK110" i="3"/>
  <c r="AK111" i="3"/>
  <c r="AK114" i="3"/>
  <c r="AK115" i="3"/>
  <c r="AK116" i="3"/>
  <c r="AK117" i="3"/>
  <c r="AK118" i="3"/>
  <c r="AK119" i="3"/>
  <c r="AK122" i="3"/>
  <c r="AK123" i="3"/>
  <c r="AK124" i="3"/>
  <c r="AK125" i="3"/>
  <c r="AK126" i="3"/>
  <c r="AK127" i="3"/>
  <c r="AK130" i="3"/>
  <c r="AK131" i="3"/>
  <c r="AK132" i="3"/>
  <c r="AK133" i="3"/>
  <c r="AK134" i="3"/>
  <c r="AK135" i="3"/>
  <c r="AK138" i="3"/>
  <c r="AK139" i="3"/>
  <c r="AK140" i="3"/>
  <c r="AK141" i="3"/>
  <c r="AK142" i="3"/>
  <c r="AK143" i="3"/>
  <c r="AK146" i="3"/>
  <c r="AK147" i="3"/>
  <c r="AK148" i="3"/>
  <c r="AK149" i="3"/>
  <c r="AK150" i="3"/>
  <c r="AK151" i="3"/>
  <c r="AK154" i="3"/>
  <c r="AK155" i="3"/>
  <c r="AK156" i="3"/>
  <c r="AK157" i="3"/>
  <c r="AK158" i="3"/>
  <c r="AK159" i="3"/>
  <c r="AK162" i="3"/>
  <c r="AK163" i="3"/>
  <c r="AK164" i="3"/>
  <c r="AK165" i="3"/>
  <c r="AK166" i="3"/>
  <c r="AK167" i="3"/>
  <c r="AK170" i="3"/>
  <c r="AK171" i="3"/>
  <c r="AK172" i="3"/>
  <c r="AK173" i="3"/>
  <c r="AK174" i="3"/>
  <c r="AK175" i="3"/>
  <c r="AK178" i="3"/>
  <c r="AK179" i="3"/>
  <c r="AK180" i="3"/>
  <c r="AK181" i="3"/>
  <c r="AK182" i="3"/>
  <c r="AK183" i="3"/>
  <c r="AL22" i="3"/>
  <c r="AL23" i="3"/>
  <c r="AL25" i="3"/>
  <c r="AL30" i="3"/>
  <c r="AL31" i="3"/>
  <c r="AL33" i="3"/>
  <c r="AL38" i="3"/>
  <c r="AL39" i="3"/>
  <c r="AL41" i="3"/>
  <c r="AL43" i="3"/>
  <c r="AL46" i="3"/>
  <c r="AL47" i="3"/>
  <c r="AL48" i="3"/>
  <c r="AL49" i="3"/>
  <c r="AL54" i="3"/>
  <c r="AL55" i="3"/>
  <c r="AL56" i="3"/>
  <c r="AL57" i="3"/>
  <c r="AL62" i="3"/>
  <c r="AL63" i="3"/>
  <c r="AL64" i="3"/>
  <c r="AL65" i="3"/>
  <c r="AL66" i="3"/>
  <c r="AL67" i="3"/>
  <c r="AL70" i="3"/>
  <c r="AL71" i="3"/>
  <c r="AL72" i="3"/>
  <c r="AL73" i="3"/>
  <c r="AL74" i="3"/>
  <c r="AL75" i="3"/>
  <c r="AL78" i="3"/>
  <c r="AL79" i="3"/>
  <c r="AL80" i="3"/>
  <c r="AL81" i="3"/>
  <c r="AL82" i="3"/>
  <c r="AL83" i="3"/>
  <c r="AL86" i="3"/>
  <c r="AL87" i="3"/>
  <c r="AL88" i="3"/>
  <c r="AL89" i="3"/>
  <c r="AL90" i="3"/>
  <c r="AL91" i="3"/>
  <c r="AL94" i="3"/>
  <c r="AL95" i="3"/>
  <c r="AL96" i="3"/>
  <c r="AL97" i="3"/>
  <c r="AL98" i="3"/>
  <c r="AL99" i="3"/>
  <c r="AL102" i="3"/>
  <c r="AL103" i="3"/>
  <c r="AL104" i="3"/>
  <c r="AL105" i="3"/>
  <c r="AL106" i="3"/>
  <c r="AL107" i="3"/>
  <c r="AL110" i="3"/>
  <c r="AL111" i="3"/>
  <c r="AL112" i="3"/>
  <c r="AL113" i="3"/>
  <c r="AL114" i="3"/>
  <c r="AL115" i="3"/>
  <c r="AL118" i="3"/>
  <c r="AL119" i="3"/>
  <c r="AL120" i="3"/>
  <c r="AL121" i="3"/>
  <c r="AL122" i="3"/>
  <c r="AL123" i="3"/>
  <c r="AL126" i="3"/>
  <c r="AL127" i="3"/>
  <c r="AL128" i="3"/>
  <c r="AL129" i="3"/>
  <c r="AL130" i="3"/>
  <c r="AL131" i="3"/>
  <c r="AL134" i="3"/>
  <c r="AL135" i="3"/>
  <c r="AL136" i="3"/>
  <c r="AL137" i="3"/>
  <c r="AL138" i="3"/>
  <c r="AL139" i="3"/>
  <c r="AL142" i="3"/>
  <c r="AL143" i="3"/>
  <c r="AL144" i="3"/>
  <c r="AL145" i="3"/>
  <c r="AL146" i="3"/>
  <c r="AL147" i="3"/>
  <c r="AL150" i="3"/>
  <c r="AL151" i="3"/>
  <c r="AL152" i="3"/>
  <c r="AL153" i="3"/>
  <c r="AL154" i="3"/>
  <c r="AL155" i="3"/>
  <c r="AL158" i="3"/>
  <c r="AL159" i="3"/>
  <c r="AL160" i="3"/>
  <c r="AL161" i="3"/>
  <c r="AL162" i="3"/>
  <c r="AL163" i="3"/>
  <c r="AL166" i="3"/>
  <c r="AL167" i="3"/>
  <c r="AL168" i="3"/>
  <c r="AL169" i="3"/>
  <c r="AL170" i="3"/>
  <c r="AL171" i="3"/>
  <c r="AL172" i="3"/>
  <c r="AL174" i="3"/>
  <c r="AL175" i="3"/>
  <c r="AL176" i="3"/>
  <c r="AL177" i="3"/>
  <c r="AL178" i="3"/>
  <c r="AL179" i="3"/>
  <c r="AL180" i="3"/>
  <c r="AL182" i="3"/>
  <c r="AL183" i="3"/>
  <c r="AL184" i="3"/>
  <c r="AM26" i="3"/>
  <c r="AM27" i="3"/>
  <c r="AM29" i="3"/>
  <c r="AM34" i="3"/>
  <c r="AM35" i="3"/>
  <c r="AM36" i="3"/>
  <c r="AM37" i="3"/>
  <c r="AM42" i="3"/>
  <c r="AM43" i="3"/>
  <c r="AM45" i="3"/>
  <c r="AM50" i="3"/>
  <c r="AM51" i="3"/>
  <c r="AM53" i="3"/>
  <c r="AM58" i="3"/>
  <c r="AM59" i="3"/>
  <c r="AM61" i="3"/>
  <c r="AM62" i="3"/>
  <c r="AM63" i="3"/>
  <c r="AM66" i="3"/>
  <c r="AM67" i="3"/>
  <c r="AM68" i="3"/>
  <c r="AM69" i="3"/>
  <c r="AM70" i="3"/>
  <c r="AM71" i="3"/>
  <c r="AM74" i="3"/>
  <c r="AM75" i="3"/>
  <c r="AM76" i="3"/>
  <c r="AM77" i="3"/>
  <c r="AM78" i="3"/>
  <c r="AM79" i="3"/>
  <c r="AM82" i="3"/>
  <c r="AM83" i="3"/>
  <c r="AM84" i="3"/>
  <c r="AM85" i="3"/>
  <c r="AM86" i="3"/>
  <c r="AM87" i="3"/>
  <c r="AM90" i="3"/>
  <c r="AM91" i="3"/>
  <c r="AM92" i="3"/>
  <c r="AM93" i="3"/>
  <c r="AM94" i="3"/>
  <c r="AM95" i="3"/>
  <c r="AM98" i="3"/>
  <c r="AM99" i="3"/>
  <c r="AM100" i="3"/>
  <c r="AM101" i="3"/>
  <c r="AM102" i="3"/>
  <c r="AM103" i="3"/>
  <c r="AM106" i="3"/>
  <c r="AM107" i="3"/>
  <c r="AM108" i="3"/>
  <c r="AM109" i="3"/>
  <c r="AM110" i="3"/>
  <c r="AM111" i="3"/>
  <c r="AM114" i="3"/>
  <c r="AM115" i="3"/>
  <c r="AM116" i="3"/>
  <c r="AM117" i="3"/>
  <c r="AM118" i="3"/>
  <c r="AM119" i="3"/>
  <c r="AM122" i="3"/>
  <c r="AM123" i="3"/>
  <c r="AM124" i="3"/>
  <c r="AM125" i="3"/>
  <c r="AM126" i="3"/>
  <c r="AM127" i="3"/>
  <c r="AM130" i="3"/>
  <c r="AM131" i="3"/>
  <c r="AM132" i="3"/>
  <c r="AM133" i="3"/>
  <c r="AM134" i="3"/>
  <c r="AM135" i="3"/>
  <c r="AM138" i="3"/>
  <c r="AM139" i="3"/>
  <c r="AM140" i="3"/>
  <c r="AM141" i="3"/>
  <c r="AM142" i="3"/>
  <c r="AM143" i="3"/>
  <c r="AM146" i="3"/>
  <c r="AM147" i="3"/>
  <c r="AM148" i="3"/>
  <c r="AM149" i="3"/>
  <c r="AM150" i="3"/>
  <c r="AM151" i="3"/>
  <c r="AM154" i="3"/>
  <c r="AM155" i="3"/>
  <c r="AM156" i="3"/>
  <c r="AM157" i="3"/>
  <c r="AM158" i="3"/>
  <c r="AM159" i="3"/>
  <c r="AM162" i="3"/>
  <c r="AM163" i="3"/>
  <c r="AM164" i="3"/>
  <c r="AM165" i="3"/>
  <c r="AM166" i="3"/>
  <c r="AM167" i="3"/>
  <c r="AM170" i="3"/>
  <c r="AM171" i="3"/>
  <c r="AM172" i="3"/>
  <c r="AM173" i="3"/>
  <c r="AM174" i="3"/>
  <c r="AM175" i="3"/>
  <c r="AM178" i="3"/>
  <c r="AM179" i="3"/>
  <c r="AM180" i="3"/>
  <c r="AM181" i="3"/>
  <c r="AM182" i="3"/>
  <c r="AM183" i="3"/>
  <c r="AN23" i="3"/>
  <c r="AN25" i="3"/>
  <c r="AN30" i="3"/>
  <c r="AN31" i="3"/>
  <c r="AN33" i="3"/>
  <c r="AN39" i="3"/>
  <c r="AN41" i="3"/>
  <c r="AN47" i="3"/>
  <c r="AN49" i="3"/>
  <c r="AN55" i="3"/>
  <c r="AN56" i="3"/>
  <c r="AN57" i="3"/>
  <c r="AN62" i="3"/>
  <c r="AN63" i="3"/>
  <c r="AN64" i="3"/>
  <c r="AN65" i="3"/>
  <c r="AN66" i="3"/>
  <c r="AN67" i="3"/>
  <c r="AN70" i="3"/>
  <c r="AN71" i="3"/>
  <c r="AN72" i="3"/>
  <c r="AN73" i="3"/>
  <c r="AN74" i="3"/>
  <c r="AN75" i="3"/>
  <c r="AN78" i="3"/>
  <c r="AN79" i="3"/>
  <c r="AN80" i="3"/>
  <c r="AN81" i="3"/>
  <c r="AN82" i="3"/>
  <c r="AN83" i="3"/>
  <c r="AN86" i="3"/>
  <c r="AN87" i="3"/>
  <c r="AN88" i="3"/>
  <c r="AN89" i="3"/>
  <c r="AN90" i="3"/>
  <c r="AN91" i="3"/>
  <c r="AN94" i="3"/>
  <c r="AN95" i="3"/>
  <c r="AN96" i="3"/>
  <c r="AN97" i="3"/>
  <c r="AN98" i="3"/>
  <c r="AN99" i="3"/>
  <c r="AN100" i="3"/>
  <c r="AN102" i="3"/>
  <c r="AN103" i="3"/>
  <c r="AN104" i="3"/>
  <c r="AN105" i="3"/>
  <c r="AN106" i="3"/>
  <c r="AN107" i="3"/>
  <c r="AN110" i="3"/>
  <c r="AN111" i="3"/>
  <c r="AN112" i="3"/>
  <c r="AN113" i="3"/>
  <c r="AN114" i="3"/>
  <c r="AN115" i="3"/>
  <c r="AN118" i="3"/>
  <c r="AN119" i="3"/>
  <c r="AN120" i="3"/>
  <c r="AN121" i="3"/>
  <c r="AN122" i="3"/>
  <c r="AN123" i="3"/>
  <c r="AN126" i="3"/>
  <c r="AN127" i="3"/>
  <c r="AN128" i="3"/>
  <c r="AN129" i="3"/>
  <c r="AN130" i="3"/>
  <c r="AN131" i="3"/>
  <c r="AN134" i="3"/>
  <c r="AN135" i="3"/>
  <c r="AN136" i="3"/>
  <c r="AN137" i="3"/>
  <c r="AN138" i="3"/>
  <c r="AN139" i="3"/>
  <c r="AN142" i="3"/>
  <c r="AN143" i="3"/>
  <c r="AN144" i="3"/>
  <c r="AN145" i="3"/>
  <c r="AN146" i="3"/>
  <c r="AN147" i="3"/>
  <c r="AN150" i="3"/>
  <c r="AN151" i="3"/>
  <c r="AN152" i="3"/>
  <c r="AN153" i="3"/>
  <c r="AN154" i="3"/>
  <c r="AN155" i="3"/>
  <c r="AN158" i="3"/>
  <c r="AN159" i="3"/>
  <c r="AN160" i="3"/>
  <c r="AN161" i="3"/>
  <c r="AN162" i="3"/>
  <c r="AN163" i="3"/>
  <c r="AN166" i="3"/>
  <c r="AN167" i="3"/>
  <c r="AN168" i="3"/>
  <c r="AN169" i="3"/>
  <c r="AN170" i="3"/>
  <c r="AN171" i="3"/>
  <c r="AN174" i="3"/>
  <c r="AN175" i="3"/>
  <c r="AN176" i="3"/>
  <c r="AN177" i="3"/>
  <c r="AN178" i="3"/>
  <c r="AN179" i="3"/>
  <c r="AN182" i="3"/>
  <c r="AN183" i="3"/>
  <c r="AN184" i="3"/>
  <c r="AO26" i="3"/>
  <c r="AO27" i="3"/>
  <c r="AO29" i="3"/>
  <c r="AO35" i="3"/>
  <c r="AO36" i="3"/>
  <c r="AO37" i="3"/>
  <c r="AO39" i="3"/>
  <c r="AO42" i="3"/>
  <c r="AO43" i="3"/>
  <c r="AO45" i="3"/>
  <c r="AO51" i="3"/>
  <c r="AO53" i="3"/>
  <c r="AO58" i="3"/>
  <c r="AO59" i="3"/>
  <c r="AO61" i="3"/>
  <c r="AO62" i="3"/>
  <c r="AO63" i="3"/>
  <c r="AO65" i="3"/>
  <c r="AO66" i="3"/>
  <c r="AO67" i="3"/>
  <c r="AO68" i="3"/>
  <c r="AO69" i="3"/>
  <c r="AO70" i="3"/>
  <c r="AO71" i="3"/>
  <c r="AO73" i="3"/>
  <c r="AO74" i="3"/>
  <c r="AO75" i="3"/>
  <c r="AO76" i="3"/>
  <c r="AO77" i="3"/>
  <c r="AO78" i="3"/>
  <c r="AO79" i="3"/>
  <c r="AO81" i="3"/>
  <c r="AO82" i="3"/>
  <c r="AO83" i="3"/>
  <c r="AO84" i="3"/>
  <c r="AO85" i="3"/>
  <c r="AO86" i="3"/>
  <c r="AO87" i="3"/>
  <c r="AO89" i="3"/>
  <c r="AO90" i="3"/>
  <c r="AO91" i="3"/>
  <c r="AO92" i="3"/>
  <c r="AO93" i="3"/>
  <c r="AO94" i="3"/>
  <c r="AO95" i="3"/>
  <c r="AO97" i="3"/>
  <c r="AO98" i="3"/>
  <c r="AO99" i="3"/>
  <c r="AO100" i="3"/>
  <c r="AO101" i="3"/>
  <c r="AO102" i="3"/>
  <c r="AO103" i="3"/>
  <c r="AO105" i="3"/>
  <c r="AO106" i="3"/>
  <c r="AO107" i="3"/>
  <c r="AO108" i="3"/>
  <c r="AO109" i="3"/>
  <c r="AO110" i="3"/>
  <c r="AO111" i="3"/>
  <c r="AO113" i="3"/>
  <c r="AO114" i="3"/>
  <c r="AO115" i="3"/>
  <c r="AO116" i="3"/>
  <c r="AO117" i="3"/>
  <c r="AO118" i="3"/>
  <c r="AO119" i="3"/>
  <c r="AO121" i="3"/>
  <c r="AO122" i="3"/>
  <c r="AO123" i="3"/>
  <c r="AO124" i="3"/>
  <c r="AO125" i="3"/>
  <c r="AO126" i="3"/>
  <c r="AO127" i="3"/>
  <c r="AO129" i="3"/>
  <c r="AO130" i="3"/>
  <c r="AO131" i="3"/>
  <c r="AO132" i="3"/>
  <c r="AO133" i="3"/>
  <c r="AO134" i="3"/>
  <c r="AO135" i="3"/>
  <c r="AO137" i="3"/>
  <c r="AO138" i="3"/>
  <c r="AO139" i="3"/>
  <c r="AO140" i="3"/>
  <c r="AO141" i="3"/>
  <c r="AO142" i="3"/>
  <c r="AO143" i="3"/>
  <c r="AO145" i="3"/>
  <c r="AO146" i="3"/>
  <c r="AO147" i="3"/>
  <c r="AO148" i="3"/>
  <c r="AO149" i="3"/>
  <c r="AO150" i="3"/>
  <c r="AO151" i="3"/>
  <c r="AO153" i="3"/>
  <c r="AO154" i="3"/>
  <c r="AO155" i="3"/>
  <c r="AO156" i="3"/>
  <c r="AO157" i="3"/>
  <c r="AO158" i="3"/>
  <c r="AO159" i="3"/>
  <c r="AO161" i="3"/>
  <c r="AO162" i="3"/>
  <c r="AO163" i="3"/>
  <c r="AO164" i="3"/>
  <c r="AO165" i="3"/>
  <c r="AO166" i="3"/>
  <c r="AO167" i="3"/>
  <c r="AO169" i="3"/>
  <c r="AO170" i="3"/>
  <c r="AO171" i="3"/>
  <c r="AO172" i="3"/>
  <c r="AO173" i="3"/>
  <c r="AO174" i="3"/>
  <c r="AO175" i="3"/>
  <c r="AO177" i="3"/>
  <c r="AO178" i="3"/>
  <c r="AO179" i="3"/>
  <c r="AO180" i="3"/>
  <c r="AO181" i="3"/>
  <c r="AO182" i="3"/>
  <c r="AO183" i="3"/>
  <c r="AP23" i="3"/>
  <c r="AP25" i="3"/>
  <c r="AP30" i="3"/>
  <c r="AP31" i="3"/>
  <c r="AP33" i="3"/>
  <c r="AP39" i="3"/>
  <c r="AP41" i="3"/>
  <c r="AP46" i="3"/>
  <c r="AP47" i="3"/>
  <c r="AP49" i="3"/>
  <c r="AP55" i="3"/>
  <c r="AP56" i="3"/>
  <c r="AP57" i="3"/>
  <c r="AP62" i="3"/>
  <c r="AP63" i="3"/>
  <c r="AP64" i="3"/>
  <c r="AP65" i="3"/>
  <c r="AP66" i="3"/>
  <c r="AP67" i="3"/>
  <c r="AP70" i="3"/>
  <c r="AP71" i="3"/>
  <c r="AP72" i="3"/>
  <c r="AP73" i="3"/>
  <c r="AP74" i="3"/>
  <c r="AP75" i="3"/>
  <c r="AP78" i="3"/>
  <c r="AP79" i="3"/>
  <c r="AP80" i="3"/>
  <c r="AP81" i="3"/>
  <c r="AP82" i="3"/>
  <c r="AP83" i="3"/>
  <c r="AP86" i="3"/>
  <c r="AP87" i="3"/>
  <c r="AP88" i="3"/>
  <c r="AP89" i="3"/>
  <c r="AP90" i="3"/>
  <c r="AP91" i="3"/>
  <c r="AP94" i="3"/>
  <c r="AP95" i="3"/>
  <c r="AP96" i="3"/>
  <c r="AP97" i="3"/>
  <c r="AP98" i="3"/>
  <c r="AP99" i="3"/>
  <c r="AP102" i="3"/>
  <c r="AP103" i="3"/>
  <c r="AP104" i="3"/>
  <c r="AP105" i="3"/>
  <c r="AP106" i="3"/>
  <c r="AP107" i="3"/>
  <c r="AP110" i="3"/>
  <c r="AP111" i="3"/>
  <c r="AP112" i="3"/>
  <c r="AP113" i="3"/>
  <c r="AP114" i="3"/>
  <c r="AP115" i="3"/>
  <c r="AP118" i="3"/>
  <c r="AP119" i="3"/>
  <c r="AP120" i="3"/>
  <c r="AP121" i="3"/>
  <c r="AP122" i="3"/>
  <c r="AP123" i="3"/>
  <c r="AP126" i="3"/>
  <c r="AP127" i="3"/>
  <c r="AP128" i="3"/>
  <c r="AP129" i="3"/>
  <c r="AP130" i="3"/>
  <c r="AP131" i="3"/>
  <c r="AP134" i="3"/>
  <c r="AP135" i="3"/>
  <c r="AP136" i="3"/>
  <c r="AP137" i="3"/>
  <c r="AP138" i="3"/>
  <c r="AP139" i="3"/>
  <c r="AP142" i="3"/>
  <c r="AP143" i="3"/>
  <c r="AP144" i="3"/>
  <c r="AP145" i="3"/>
  <c r="AP146" i="3"/>
  <c r="AP147" i="3"/>
  <c r="AP150" i="3"/>
  <c r="AP151" i="3"/>
  <c r="AP152" i="3"/>
  <c r="AP153" i="3"/>
  <c r="AP154" i="3"/>
  <c r="AP155" i="3"/>
  <c r="AP158" i="3"/>
  <c r="AP159" i="3"/>
  <c r="AP160" i="3"/>
  <c r="AP161" i="3"/>
  <c r="AP162" i="3"/>
  <c r="AP163" i="3"/>
  <c r="AP166" i="3"/>
  <c r="AP167" i="3"/>
  <c r="AP168" i="3"/>
  <c r="AP169" i="3"/>
  <c r="AP170" i="3"/>
  <c r="AP171" i="3"/>
  <c r="AP174" i="3"/>
  <c r="AP175" i="3"/>
  <c r="AP176" i="3"/>
  <c r="AP177" i="3"/>
  <c r="AP178" i="3"/>
  <c r="AP179" i="3"/>
  <c r="AP182" i="3"/>
  <c r="AP183" i="3"/>
  <c r="AP184" i="3"/>
  <c r="AQ27" i="3"/>
  <c r="AQ28" i="3"/>
  <c r="AQ29" i="3"/>
  <c r="AQ34" i="3"/>
  <c r="AQ35" i="3"/>
  <c r="AQ45" i="3"/>
  <c r="AQ51" i="3"/>
  <c r="AQ53" i="3"/>
  <c r="AQ59" i="3"/>
  <c r="AQ61" i="3"/>
  <c r="AQ62" i="3"/>
  <c r="AQ63" i="3"/>
  <c r="AQ66" i="3"/>
  <c r="AQ67" i="3"/>
  <c r="AQ68" i="3"/>
  <c r="AQ69" i="3"/>
  <c r="AQ70" i="3"/>
  <c r="AQ71" i="3"/>
  <c r="AQ72" i="3"/>
  <c r="AQ74" i="3"/>
  <c r="AQ75" i="3"/>
  <c r="AQ76" i="3"/>
  <c r="AQ77" i="3"/>
  <c r="AQ78" i="3"/>
  <c r="AQ79" i="3"/>
  <c r="AQ82" i="3"/>
  <c r="AQ83" i="3"/>
  <c r="AQ84" i="3"/>
  <c r="AQ85" i="3"/>
  <c r="AQ86" i="3"/>
  <c r="AQ87" i="3"/>
  <c r="AQ90" i="3"/>
  <c r="AQ91" i="3"/>
  <c r="AQ92" i="3"/>
  <c r="AQ93" i="3"/>
  <c r="AQ94" i="3"/>
  <c r="AQ95" i="3"/>
  <c r="AQ98" i="3"/>
  <c r="AQ99" i="3"/>
  <c r="AQ100" i="3"/>
  <c r="AQ101" i="3"/>
  <c r="AQ102" i="3"/>
  <c r="AQ103" i="3"/>
  <c r="AQ106" i="3"/>
  <c r="AQ107" i="3"/>
  <c r="AQ108" i="3"/>
  <c r="AQ109" i="3"/>
  <c r="AQ110" i="3"/>
  <c r="AQ111" i="3"/>
  <c r="AQ114" i="3"/>
  <c r="AQ115" i="3"/>
  <c r="AQ116" i="3"/>
  <c r="AQ117" i="3"/>
  <c r="AQ118" i="3"/>
  <c r="AQ119" i="3"/>
  <c r="AQ122" i="3"/>
  <c r="AQ123" i="3"/>
  <c r="AQ124" i="3"/>
  <c r="AQ125" i="3"/>
  <c r="AQ126" i="3"/>
  <c r="AQ127" i="3"/>
  <c r="AQ130" i="3"/>
  <c r="AQ131" i="3"/>
  <c r="AQ132" i="3"/>
  <c r="AQ133" i="3"/>
  <c r="AQ134" i="3"/>
  <c r="AQ135" i="3"/>
  <c r="AQ138" i="3"/>
  <c r="AQ139" i="3"/>
  <c r="AQ140" i="3"/>
  <c r="AQ141" i="3"/>
  <c r="AQ142" i="3"/>
  <c r="AQ143" i="3"/>
  <c r="AQ146" i="3"/>
  <c r="AQ147" i="3"/>
  <c r="AQ148" i="3"/>
  <c r="AQ149" i="3"/>
  <c r="AQ150" i="3"/>
  <c r="AQ151" i="3"/>
  <c r="AQ154" i="3"/>
  <c r="AQ155" i="3"/>
  <c r="AQ156" i="3"/>
  <c r="AQ157" i="3"/>
  <c r="AQ158" i="3"/>
  <c r="AQ159" i="3"/>
  <c r="AQ162" i="3"/>
  <c r="AQ163" i="3"/>
  <c r="AQ164" i="3"/>
  <c r="AQ165" i="3"/>
  <c r="AQ166" i="3"/>
  <c r="AQ167" i="3"/>
  <c r="AQ170" i="3"/>
  <c r="AQ171" i="3"/>
  <c r="AQ172" i="3"/>
  <c r="AQ173" i="3"/>
  <c r="AQ174" i="3"/>
  <c r="AQ175" i="3"/>
  <c r="AQ178" i="3"/>
  <c r="AQ179" i="3"/>
  <c r="AQ180" i="3"/>
  <c r="AQ181" i="3"/>
  <c r="AQ182" i="3"/>
  <c r="AQ183" i="3"/>
  <c r="AV56" i="3" l="1"/>
  <c r="AV57" i="3"/>
  <c r="AV41" i="3"/>
  <c r="AU22" i="3"/>
  <c r="AV22" i="3"/>
  <c r="AV61" i="3"/>
  <c r="AV53" i="3"/>
  <c r="AV45" i="3"/>
  <c r="AV37" i="3"/>
  <c r="AV29" i="3"/>
  <c r="AV55" i="3"/>
  <c r="AU38" i="3"/>
  <c r="AV38" i="3"/>
  <c r="AV51" i="3"/>
  <c r="AV35" i="3"/>
  <c r="AV27" i="3"/>
  <c r="AV28" i="3"/>
  <c r="AV54" i="3"/>
  <c r="AV33" i="3"/>
  <c r="AV58" i="3"/>
  <c r="AV50" i="3"/>
  <c r="AV42" i="3"/>
  <c r="AV34" i="3"/>
  <c r="AV26" i="3"/>
  <c r="AV44" i="3"/>
  <c r="AU49" i="3"/>
  <c r="AV49" i="3"/>
  <c r="AV31" i="3"/>
  <c r="AV39" i="3"/>
  <c r="AV52" i="3"/>
  <c r="AV47" i="3"/>
  <c r="AV30" i="3"/>
  <c r="AV48" i="3"/>
  <c r="AV40" i="3"/>
  <c r="AV32" i="3"/>
  <c r="AV24" i="3"/>
  <c r="AV60" i="3"/>
  <c r="AV46" i="3"/>
  <c r="AV25" i="3"/>
  <c r="AV36" i="3"/>
  <c r="AV59" i="3"/>
  <c r="AV43" i="3"/>
  <c r="AV23" i="3"/>
  <c r="AU48" i="3"/>
  <c r="AU197" i="3"/>
  <c r="AU149" i="3"/>
  <c r="AU85" i="3"/>
  <c r="AU29" i="3"/>
  <c r="AU158" i="3"/>
  <c r="AU146" i="3"/>
  <c r="AU126" i="3"/>
  <c r="AU114" i="3"/>
  <c r="AU94" i="3"/>
  <c r="AU83" i="3"/>
  <c r="AU73" i="3"/>
  <c r="AU63" i="3"/>
  <c r="AU33" i="3"/>
  <c r="AU236" i="3"/>
  <c r="AU228" i="3"/>
  <c r="AU220" i="3"/>
  <c r="AU212" i="3"/>
  <c r="AU204" i="3"/>
  <c r="AU196" i="3"/>
  <c r="AU188" i="3"/>
  <c r="AU180" i="3"/>
  <c r="AU172" i="3"/>
  <c r="AU164" i="3"/>
  <c r="AU156" i="3"/>
  <c r="AU148" i="3"/>
  <c r="AU140" i="3"/>
  <c r="AU132" i="3"/>
  <c r="AU124" i="3"/>
  <c r="AU116" i="3"/>
  <c r="AU108" i="3"/>
  <c r="AU100" i="3"/>
  <c r="AU92" i="3"/>
  <c r="AU76" i="3"/>
  <c r="AU68" i="3"/>
  <c r="AU60" i="3"/>
  <c r="AU52" i="3"/>
  <c r="AU44" i="3"/>
  <c r="AU36" i="3"/>
  <c r="AU28" i="3"/>
  <c r="AU95" i="3"/>
  <c r="AU205" i="3"/>
  <c r="AU133" i="3"/>
  <c r="AU77" i="3"/>
  <c r="AU177" i="3"/>
  <c r="AU167" i="3"/>
  <c r="AU155" i="3"/>
  <c r="AU145" i="3"/>
  <c r="AU135" i="3"/>
  <c r="AU123" i="3"/>
  <c r="AU113" i="3"/>
  <c r="AU103" i="3"/>
  <c r="AU91" i="3"/>
  <c r="AU82" i="3"/>
  <c r="AU72" i="3"/>
  <c r="AU62" i="3"/>
  <c r="AU47" i="3"/>
  <c r="AU32" i="3"/>
  <c r="AU235" i="3"/>
  <c r="AU227" i="3"/>
  <c r="AU219" i="3"/>
  <c r="AU211" i="3"/>
  <c r="AU203" i="3"/>
  <c r="AU195" i="3"/>
  <c r="AU187" i="3"/>
  <c r="AT51" i="3"/>
  <c r="AU51" i="3"/>
  <c r="AU35" i="3"/>
  <c r="AU27" i="3"/>
  <c r="AU84" i="3"/>
  <c r="AU213" i="3"/>
  <c r="AU173" i="3"/>
  <c r="AU117" i="3"/>
  <c r="AU37" i="3"/>
  <c r="AU178" i="3"/>
  <c r="AU176" i="3"/>
  <c r="AU166" i="3"/>
  <c r="AU154" i="3"/>
  <c r="AU144" i="3"/>
  <c r="AU134" i="3"/>
  <c r="AU122" i="3"/>
  <c r="AU112" i="3"/>
  <c r="AU102" i="3"/>
  <c r="AU90" i="3"/>
  <c r="AU81" i="3"/>
  <c r="AU71" i="3"/>
  <c r="AU59" i="3"/>
  <c r="AU46" i="3"/>
  <c r="AU31" i="3"/>
  <c r="AU234" i="3"/>
  <c r="AU226" i="3"/>
  <c r="AU218" i="3"/>
  <c r="AU210" i="3"/>
  <c r="AU202" i="3"/>
  <c r="AU194" i="3"/>
  <c r="AU186" i="3"/>
  <c r="AU58" i="3"/>
  <c r="AU50" i="3"/>
  <c r="AU42" i="3"/>
  <c r="AU34" i="3"/>
  <c r="AU26" i="3"/>
  <c r="AU127" i="3"/>
  <c r="AU189" i="3"/>
  <c r="AU141" i="3"/>
  <c r="AU109" i="3"/>
  <c r="AU61" i="3"/>
  <c r="AU175" i="3"/>
  <c r="AU163" i="3"/>
  <c r="AU153" i="3"/>
  <c r="AU143" i="3"/>
  <c r="AU131" i="3"/>
  <c r="AU121" i="3"/>
  <c r="AU111" i="3"/>
  <c r="AU99" i="3"/>
  <c r="AU89" i="3"/>
  <c r="AU80" i="3"/>
  <c r="AU70" i="3"/>
  <c r="AU57" i="3"/>
  <c r="AU43" i="3"/>
  <c r="AU30" i="3"/>
  <c r="AU241" i="3"/>
  <c r="AU233" i="3"/>
  <c r="AU225" i="3"/>
  <c r="AU217" i="3"/>
  <c r="AU209" i="3"/>
  <c r="AU201" i="3"/>
  <c r="AU193" i="3"/>
  <c r="AU185" i="3"/>
  <c r="AU159" i="3"/>
  <c r="AT237" i="3"/>
  <c r="AU237" i="3"/>
  <c r="AU165" i="3"/>
  <c r="AU93" i="3"/>
  <c r="AU69" i="3"/>
  <c r="AU184" i="3"/>
  <c r="AU174" i="3"/>
  <c r="AU162" i="3"/>
  <c r="AT152" i="3"/>
  <c r="AU152" i="3"/>
  <c r="AU142" i="3"/>
  <c r="AU130" i="3"/>
  <c r="AT120" i="3"/>
  <c r="AU120" i="3"/>
  <c r="AU110" i="3"/>
  <c r="AU98" i="3"/>
  <c r="AT88" i="3"/>
  <c r="AU88" i="3"/>
  <c r="AU79" i="3"/>
  <c r="AU67" i="3"/>
  <c r="AU56" i="3"/>
  <c r="AU41" i="3"/>
  <c r="AU25" i="3"/>
  <c r="AU240" i="3"/>
  <c r="AU232" i="3"/>
  <c r="AU224" i="3"/>
  <c r="AU216" i="3"/>
  <c r="AU208" i="3"/>
  <c r="AU200" i="3"/>
  <c r="AU192" i="3"/>
  <c r="AU229" i="3"/>
  <c r="AU157" i="3"/>
  <c r="AU101" i="3"/>
  <c r="AU53" i="3"/>
  <c r="AU183" i="3"/>
  <c r="AU171" i="3"/>
  <c r="AU161" i="3"/>
  <c r="AU151" i="3"/>
  <c r="AU139" i="3"/>
  <c r="AU129" i="3"/>
  <c r="AU119" i="3"/>
  <c r="AU107" i="3"/>
  <c r="AU97" i="3"/>
  <c r="AU87" i="3"/>
  <c r="AU78" i="3"/>
  <c r="AU66" i="3"/>
  <c r="AU55" i="3"/>
  <c r="AU40" i="3"/>
  <c r="AU24" i="3"/>
  <c r="AU239" i="3"/>
  <c r="AU231" i="3"/>
  <c r="AU223" i="3"/>
  <c r="AU215" i="3"/>
  <c r="AU207" i="3"/>
  <c r="AU199" i="3"/>
  <c r="AU191" i="3"/>
  <c r="AU74" i="3"/>
  <c r="AU221" i="3"/>
  <c r="AU181" i="3"/>
  <c r="AU125" i="3"/>
  <c r="AU45" i="3"/>
  <c r="AU182" i="3"/>
  <c r="AU170" i="3"/>
  <c r="AU160" i="3"/>
  <c r="AU150" i="3"/>
  <c r="AU138" i="3"/>
  <c r="AU128" i="3"/>
  <c r="AU118" i="3"/>
  <c r="AU106" i="3"/>
  <c r="AU96" i="3"/>
  <c r="AU86" i="3"/>
  <c r="AU75" i="3"/>
  <c r="AU65" i="3"/>
  <c r="AU54" i="3"/>
  <c r="AU39" i="3"/>
  <c r="AU23" i="3"/>
  <c r="AU238" i="3"/>
  <c r="AU230" i="3"/>
  <c r="AU222" i="3"/>
  <c r="AU214" i="3"/>
  <c r="AU206" i="3"/>
  <c r="AU198" i="3"/>
  <c r="AU190" i="3"/>
  <c r="AT35" i="3"/>
  <c r="AT27" i="3"/>
  <c r="AT229" i="3"/>
  <c r="AT221" i="3"/>
  <c r="AT213" i="3"/>
  <c r="AT205" i="3"/>
  <c r="AT197" i="3"/>
  <c r="AT189" i="3"/>
  <c r="AT181" i="3"/>
  <c r="AT173" i="3"/>
  <c r="AT165" i="3"/>
  <c r="AT157" i="3"/>
  <c r="AT149" i="3"/>
  <c r="AT141" i="3"/>
  <c r="AT133" i="3"/>
  <c r="AT125" i="3"/>
  <c r="AT117" i="3"/>
  <c r="AT109" i="3"/>
  <c r="AT101" i="3"/>
  <c r="AT93" i="3"/>
  <c r="AT85" i="3"/>
  <c r="AT77" i="3"/>
  <c r="AT69" i="3"/>
  <c r="AT61" i="3"/>
  <c r="AT53" i="3"/>
  <c r="AT45" i="3"/>
  <c r="AT37" i="3"/>
  <c r="AT29" i="3"/>
  <c r="AT47" i="3"/>
  <c r="AT175" i="3"/>
  <c r="AT163" i="3"/>
  <c r="AT153" i="3"/>
  <c r="AT143" i="3"/>
  <c r="AT131" i="3"/>
  <c r="AT121" i="3"/>
  <c r="AS111" i="3"/>
  <c r="AT111" i="3"/>
  <c r="AT99" i="3"/>
  <c r="AT89" i="3"/>
  <c r="AT80" i="3"/>
  <c r="AT70" i="3"/>
  <c r="AT57" i="3"/>
  <c r="AT46" i="3"/>
  <c r="AT32" i="3"/>
  <c r="AT236" i="3"/>
  <c r="AT228" i="3"/>
  <c r="AT220" i="3"/>
  <c r="AT212" i="3"/>
  <c r="AT204" i="3"/>
  <c r="AT196" i="3"/>
  <c r="AT188" i="3"/>
  <c r="AT180" i="3"/>
  <c r="AT172" i="3"/>
  <c r="AT164" i="3"/>
  <c r="AT156" i="3"/>
  <c r="AT148" i="3"/>
  <c r="AT140" i="3"/>
  <c r="AT132" i="3"/>
  <c r="AT124" i="3"/>
  <c r="AT116" i="3"/>
  <c r="AT108" i="3"/>
  <c r="AT100" i="3"/>
  <c r="AT92" i="3"/>
  <c r="AT76" i="3"/>
  <c r="AT68" i="3"/>
  <c r="AT60" i="3"/>
  <c r="AT52" i="3"/>
  <c r="AT44" i="3"/>
  <c r="AT36" i="3"/>
  <c r="AT28" i="3"/>
  <c r="AS166" i="3"/>
  <c r="AT166" i="3"/>
  <c r="AT90" i="3"/>
  <c r="AT81" i="3"/>
  <c r="AT110" i="3"/>
  <c r="AT31" i="3"/>
  <c r="AT227" i="3"/>
  <c r="AT195" i="3"/>
  <c r="AT171" i="3"/>
  <c r="AT151" i="3"/>
  <c r="AT129" i="3"/>
  <c r="AT107" i="3"/>
  <c r="AT87" i="3"/>
  <c r="AT55" i="3"/>
  <c r="AT30" i="3"/>
  <c r="AT234" i="3"/>
  <c r="AT226" i="3"/>
  <c r="AT218" i="3"/>
  <c r="AT210" i="3"/>
  <c r="AT202" i="3"/>
  <c r="AT194" i="3"/>
  <c r="AT186" i="3"/>
  <c r="AT58" i="3"/>
  <c r="AT50" i="3"/>
  <c r="AT42" i="3"/>
  <c r="AT34" i="3"/>
  <c r="AT26" i="3"/>
  <c r="AT122" i="3"/>
  <c r="AT33" i="3"/>
  <c r="AT174" i="3"/>
  <c r="AT79" i="3"/>
  <c r="AT203" i="3"/>
  <c r="AT183" i="3"/>
  <c r="AT161" i="3"/>
  <c r="AT139" i="3"/>
  <c r="AT119" i="3"/>
  <c r="AT97" i="3"/>
  <c r="AT78" i="3"/>
  <c r="AT66" i="3"/>
  <c r="AT41" i="3"/>
  <c r="AT182" i="3"/>
  <c r="AT170" i="3"/>
  <c r="AT160" i="3"/>
  <c r="AT150" i="3"/>
  <c r="AT138" i="3"/>
  <c r="AT128" i="3"/>
  <c r="AT118" i="3"/>
  <c r="AT106" i="3"/>
  <c r="AT96" i="3"/>
  <c r="AT86" i="3"/>
  <c r="AT75" i="3"/>
  <c r="AT65" i="3"/>
  <c r="AT54" i="3"/>
  <c r="AT40" i="3"/>
  <c r="AT241" i="3"/>
  <c r="AT233" i="3"/>
  <c r="AT225" i="3"/>
  <c r="AT217" i="3"/>
  <c r="AT209" i="3"/>
  <c r="AT201" i="3"/>
  <c r="AT193" i="3"/>
  <c r="AT185" i="3"/>
  <c r="AT176" i="3"/>
  <c r="AT71" i="3"/>
  <c r="AT162" i="3"/>
  <c r="AT130" i="3"/>
  <c r="AT67" i="3"/>
  <c r="AT219" i="3"/>
  <c r="AT179" i="3"/>
  <c r="AT169" i="3"/>
  <c r="AT159" i="3"/>
  <c r="AT147" i="3"/>
  <c r="AT137" i="3"/>
  <c r="AT127" i="3"/>
  <c r="AT115" i="3"/>
  <c r="AT105" i="3"/>
  <c r="AT95" i="3"/>
  <c r="AT84" i="3"/>
  <c r="AT74" i="3"/>
  <c r="AT64" i="3"/>
  <c r="AT39" i="3"/>
  <c r="AT25" i="3"/>
  <c r="AT240" i="3"/>
  <c r="AT232" i="3"/>
  <c r="AT224" i="3"/>
  <c r="AT216" i="3"/>
  <c r="AT208" i="3"/>
  <c r="AT200" i="3"/>
  <c r="AT192" i="3"/>
  <c r="AT154" i="3"/>
  <c r="AS134" i="3"/>
  <c r="AT134" i="3"/>
  <c r="AS102" i="3"/>
  <c r="AT102" i="3"/>
  <c r="AT22" i="3"/>
  <c r="AT184" i="3"/>
  <c r="AT56" i="3"/>
  <c r="AT235" i="3"/>
  <c r="AT187" i="3"/>
  <c r="AT178" i="3"/>
  <c r="AT168" i="3"/>
  <c r="AT158" i="3"/>
  <c r="AT146" i="3"/>
  <c r="AT136" i="3"/>
  <c r="AT126" i="3"/>
  <c r="AT114" i="3"/>
  <c r="AT104" i="3"/>
  <c r="AT94" i="3"/>
  <c r="AT83" i="3"/>
  <c r="AT73" i="3"/>
  <c r="AT63" i="3"/>
  <c r="AT49" i="3"/>
  <c r="AT38" i="3"/>
  <c r="AT24" i="3"/>
  <c r="AT239" i="3"/>
  <c r="AT231" i="3"/>
  <c r="AT223" i="3"/>
  <c r="AT215" i="3"/>
  <c r="AT207" i="3"/>
  <c r="AT199" i="3"/>
  <c r="AT191" i="3"/>
  <c r="AS144" i="3"/>
  <c r="AT144" i="3"/>
  <c r="AS112" i="3"/>
  <c r="AT112" i="3"/>
  <c r="AT59" i="3"/>
  <c r="AT142" i="3"/>
  <c r="AT98" i="3"/>
  <c r="AT43" i="3"/>
  <c r="AT211" i="3"/>
  <c r="AT177" i="3"/>
  <c r="AT167" i="3"/>
  <c r="AT155" i="3"/>
  <c r="AT145" i="3"/>
  <c r="AT135" i="3"/>
  <c r="AT123" i="3"/>
  <c r="AT113" i="3"/>
  <c r="AT103" i="3"/>
  <c r="AT91" i="3"/>
  <c r="AT82" i="3"/>
  <c r="AT72" i="3"/>
  <c r="AT62" i="3"/>
  <c r="AT48" i="3"/>
  <c r="AT23" i="3"/>
  <c r="AT238" i="3"/>
  <c r="AT230" i="3"/>
  <c r="AT222" i="3"/>
  <c r="AT214" i="3"/>
  <c r="AT206" i="3"/>
  <c r="AT198" i="3"/>
  <c r="AT190" i="3"/>
  <c r="AS154" i="3"/>
  <c r="AS59" i="3"/>
  <c r="AS237" i="3"/>
  <c r="AS181" i="3"/>
  <c r="AS133" i="3"/>
  <c r="AS85" i="3"/>
  <c r="AS69" i="3"/>
  <c r="AS175" i="3"/>
  <c r="AS153" i="3"/>
  <c r="AS131" i="3"/>
  <c r="AS121" i="3"/>
  <c r="AS99" i="3"/>
  <c r="AS80" i="3"/>
  <c r="AS57" i="3"/>
  <c r="AS32" i="3"/>
  <c r="AS236" i="3"/>
  <c r="AS228" i="3"/>
  <c r="AS220" i="3"/>
  <c r="AS212" i="3"/>
  <c r="AS204" i="3"/>
  <c r="AS196" i="3"/>
  <c r="AS188" i="3"/>
  <c r="AS180" i="3"/>
  <c r="AS172" i="3"/>
  <c r="AS164" i="3"/>
  <c r="AS156" i="3"/>
  <c r="AS148" i="3"/>
  <c r="AS140" i="3"/>
  <c r="AS132" i="3"/>
  <c r="AS124" i="3"/>
  <c r="AS116" i="3"/>
  <c r="AS108" i="3"/>
  <c r="AS100" i="3"/>
  <c r="AS92" i="3"/>
  <c r="AS76" i="3"/>
  <c r="AS68" i="3"/>
  <c r="AS60" i="3"/>
  <c r="AS52" i="3"/>
  <c r="AS44" i="3"/>
  <c r="AS36" i="3"/>
  <c r="AS28" i="3"/>
  <c r="AS33" i="3"/>
  <c r="AS189" i="3"/>
  <c r="AS141" i="3"/>
  <c r="AS93" i="3"/>
  <c r="AS53" i="3"/>
  <c r="AS163" i="3"/>
  <c r="AS143" i="3"/>
  <c r="AS89" i="3"/>
  <c r="AS70" i="3"/>
  <c r="AS46" i="3"/>
  <c r="AS184" i="3"/>
  <c r="AS174" i="3"/>
  <c r="AS162" i="3"/>
  <c r="AS152" i="3"/>
  <c r="AS142" i="3"/>
  <c r="AS130" i="3"/>
  <c r="AS120" i="3"/>
  <c r="AS110" i="3"/>
  <c r="AS98" i="3"/>
  <c r="AS88" i="3"/>
  <c r="AS79" i="3"/>
  <c r="AS67" i="3"/>
  <c r="AS56" i="3"/>
  <c r="AS43" i="3"/>
  <c r="AS31" i="3"/>
  <c r="AS235" i="3"/>
  <c r="AS227" i="3"/>
  <c r="AS219" i="3"/>
  <c r="AS211" i="3"/>
  <c r="AS203" i="3"/>
  <c r="AS195" i="3"/>
  <c r="AS187" i="3"/>
  <c r="AS90" i="3"/>
  <c r="AS197" i="3"/>
  <c r="AS77" i="3"/>
  <c r="AS139" i="3"/>
  <c r="AS87" i="3"/>
  <c r="AS30" i="3"/>
  <c r="AS234" i="3"/>
  <c r="AS226" i="3"/>
  <c r="AS218" i="3"/>
  <c r="AS210" i="3"/>
  <c r="AS202" i="3"/>
  <c r="AS194" i="3"/>
  <c r="AS186" i="3"/>
  <c r="AS58" i="3"/>
  <c r="AS50" i="3"/>
  <c r="AS42" i="3"/>
  <c r="AS34" i="3"/>
  <c r="AS26" i="3"/>
  <c r="AS71" i="3"/>
  <c r="AS205" i="3"/>
  <c r="AS149" i="3"/>
  <c r="AS109" i="3"/>
  <c r="AS45" i="3"/>
  <c r="AS171" i="3"/>
  <c r="AS129" i="3"/>
  <c r="AS55" i="3"/>
  <c r="AS182" i="3"/>
  <c r="AS170" i="3"/>
  <c r="AS160" i="3"/>
  <c r="AS150" i="3"/>
  <c r="AS138" i="3"/>
  <c r="AS128" i="3"/>
  <c r="AS118" i="3"/>
  <c r="AS106" i="3"/>
  <c r="AS96" i="3"/>
  <c r="AS86" i="3"/>
  <c r="AS75" i="3"/>
  <c r="AS65" i="3"/>
  <c r="AS54" i="3"/>
  <c r="AS40" i="3"/>
  <c r="AS27" i="3"/>
  <c r="AS241" i="3"/>
  <c r="AS233" i="3"/>
  <c r="AS225" i="3"/>
  <c r="AS217" i="3"/>
  <c r="AS209" i="3"/>
  <c r="AS201" i="3"/>
  <c r="AS193" i="3"/>
  <c r="AS185" i="3"/>
  <c r="AS22" i="3"/>
  <c r="AS229" i="3"/>
  <c r="AS165" i="3"/>
  <c r="AS117" i="3"/>
  <c r="AS37" i="3"/>
  <c r="AS161" i="3"/>
  <c r="AS107" i="3"/>
  <c r="AS66" i="3"/>
  <c r="AS179" i="3"/>
  <c r="AS169" i="3"/>
  <c r="AS159" i="3"/>
  <c r="AS147" i="3"/>
  <c r="AS137" i="3"/>
  <c r="AS127" i="3"/>
  <c r="AS115" i="3"/>
  <c r="AS105" i="3"/>
  <c r="AS95" i="3"/>
  <c r="AS84" i="3"/>
  <c r="AS74" i="3"/>
  <c r="AS64" i="3"/>
  <c r="AS51" i="3"/>
  <c r="AS39" i="3"/>
  <c r="AS25" i="3"/>
  <c r="AS240" i="3"/>
  <c r="AS232" i="3"/>
  <c r="AS224" i="3"/>
  <c r="AS216" i="3"/>
  <c r="AS208" i="3"/>
  <c r="AS200" i="3"/>
  <c r="AS192" i="3"/>
  <c r="AS176" i="3"/>
  <c r="AS122" i="3"/>
  <c r="AS81" i="3"/>
  <c r="AS213" i="3"/>
  <c r="AS157" i="3"/>
  <c r="AS101" i="3"/>
  <c r="AS61" i="3"/>
  <c r="AS183" i="3"/>
  <c r="AS119" i="3"/>
  <c r="AS41" i="3"/>
  <c r="AS178" i="3"/>
  <c r="AS168" i="3"/>
  <c r="AS158" i="3"/>
  <c r="AS146" i="3"/>
  <c r="AS136" i="3"/>
  <c r="AS126" i="3"/>
  <c r="AS114" i="3"/>
  <c r="AS104" i="3"/>
  <c r="AS94" i="3"/>
  <c r="AS83" i="3"/>
  <c r="AS73" i="3"/>
  <c r="AS63" i="3"/>
  <c r="AS49" i="3"/>
  <c r="AS38" i="3"/>
  <c r="AS24" i="3"/>
  <c r="AS239" i="3"/>
  <c r="AS231" i="3"/>
  <c r="AS223" i="3"/>
  <c r="AS215" i="3"/>
  <c r="AS207" i="3"/>
  <c r="AS199" i="3"/>
  <c r="AS191" i="3"/>
  <c r="AS47" i="3"/>
  <c r="AS221" i="3"/>
  <c r="AS173" i="3"/>
  <c r="AS125" i="3"/>
  <c r="AS29" i="3"/>
  <c r="AS151" i="3"/>
  <c r="AS97" i="3"/>
  <c r="AS78" i="3"/>
  <c r="AS177" i="3"/>
  <c r="AS167" i="3"/>
  <c r="AS155" i="3"/>
  <c r="AS145" i="3"/>
  <c r="AS135" i="3"/>
  <c r="AS123" i="3"/>
  <c r="AS113" i="3"/>
  <c r="AS103" i="3"/>
  <c r="AS91" i="3"/>
  <c r="AS82" i="3"/>
  <c r="AS72" i="3"/>
  <c r="AS62" i="3"/>
  <c r="AS48" i="3"/>
  <c r="AS35" i="3"/>
  <c r="AS23" i="3"/>
  <c r="AS238" i="3"/>
  <c r="AS230" i="3"/>
  <c r="AS222" i="3"/>
  <c r="AS214" i="3"/>
  <c r="AS206" i="3"/>
  <c r="AS198" i="3"/>
  <c r="AS190" i="3"/>
  <c r="AR155" i="3"/>
  <c r="AR124" i="3"/>
  <c r="AR241" i="3"/>
  <c r="AR100" i="3"/>
  <c r="AR235" i="3"/>
  <c r="AR227" i="3"/>
  <c r="AR171" i="3"/>
  <c r="AR163" i="3"/>
  <c r="AR179" i="3"/>
  <c r="AR123" i="3"/>
  <c r="AR240" i="3"/>
  <c r="AR232" i="3"/>
  <c r="AR236" i="3"/>
  <c r="AR239" i="3"/>
  <c r="AR231" i="3"/>
  <c r="AR139" i="3"/>
  <c r="AR237" i="3"/>
  <c r="AR229" i="3"/>
  <c r="AR221" i="3"/>
  <c r="AR213" i="3"/>
  <c r="AR205" i="3"/>
  <c r="AR197" i="3"/>
  <c r="AR189" i="3"/>
  <c r="AR154" i="3"/>
  <c r="AR26" i="3"/>
  <c r="AR228" i="3"/>
  <c r="AR220" i="3"/>
  <c r="AR212" i="3"/>
  <c r="AR204" i="3"/>
  <c r="AR196" i="3"/>
  <c r="AR188" i="3"/>
  <c r="AR219" i="3"/>
  <c r="AR211" i="3"/>
  <c r="AR203" i="3"/>
  <c r="AR195" i="3"/>
  <c r="AR187" i="3"/>
  <c r="AR234" i="3"/>
  <c r="AR226" i="3"/>
  <c r="AR218" i="3"/>
  <c r="AR210" i="3"/>
  <c r="AR202" i="3"/>
  <c r="AR194" i="3"/>
  <c r="AR186" i="3"/>
  <c r="AR233" i="3"/>
  <c r="AR225" i="3"/>
  <c r="AR217" i="3"/>
  <c r="AR209" i="3"/>
  <c r="AR201" i="3"/>
  <c r="AR193" i="3"/>
  <c r="AR185" i="3"/>
  <c r="AR224" i="3"/>
  <c r="AR216" i="3"/>
  <c r="AR208" i="3"/>
  <c r="AR200" i="3"/>
  <c r="AR192" i="3"/>
  <c r="AR223" i="3"/>
  <c r="AR215" i="3"/>
  <c r="AR207" i="3"/>
  <c r="AR199" i="3"/>
  <c r="AR191" i="3"/>
  <c r="AR180" i="3"/>
  <c r="AR238" i="3"/>
  <c r="AR230" i="3"/>
  <c r="AR222" i="3"/>
  <c r="AR214" i="3"/>
  <c r="AR206" i="3"/>
  <c r="AR198" i="3"/>
  <c r="AR190" i="3"/>
  <c r="AR182" i="3"/>
  <c r="AR115" i="3"/>
  <c r="AR107" i="3"/>
  <c r="AR99" i="3"/>
  <c r="AR91" i="3"/>
  <c r="AR83" i="3"/>
  <c r="AR75" i="3"/>
  <c r="AR67" i="3"/>
  <c r="AR59" i="3"/>
  <c r="AR51" i="3"/>
  <c r="AR43" i="3"/>
  <c r="AR35" i="3"/>
  <c r="AR27" i="3"/>
  <c r="AR62" i="3"/>
  <c r="AR137" i="3"/>
  <c r="AR65" i="3"/>
  <c r="AR33" i="3"/>
  <c r="AR25" i="3"/>
  <c r="AR148" i="3"/>
  <c r="AR116" i="3"/>
  <c r="AR111" i="3"/>
  <c r="AR178" i="3"/>
  <c r="AR170" i="3"/>
  <c r="AR162" i="3"/>
  <c r="AR146" i="3"/>
  <c r="AR138" i="3"/>
  <c r="AR122" i="3"/>
  <c r="AR106" i="3"/>
  <c r="AR98" i="3"/>
  <c r="AR90" i="3"/>
  <c r="AR74" i="3"/>
  <c r="AR66" i="3"/>
  <c r="AR58" i="3"/>
  <c r="AR42" i="3"/>
  <c r="AR34" i="3"/>
  <c r="AR174" i="3"/>
  <c r="AR166" i="3"/>
  <c r="AR158" i="3"/>
  <c r="AR150" i="3"/>
  <c r="AR142" i="3"/>
  <c r="AR134" i="3"/>
  <c r="AR126" i="3"/>
  <c r="AR118" i="3"/>
  <c r="AR110" i="3"/>
  <c r="AR102" i="3"/>
  <c r="AR86" i="3"/>
  <c r="AR78" i="3"/>
  <c r="AR54" i="3"/>
  <c r="AR46" i="3"/>
  <c r="AR38" i="3"/>
  <c r="AR30" i="3"/>
  <c r="AR22" i="3"/>
  <c r="AR130" i="3"/>
  <c r="AR114" i="3"/>
  <c r="AR82" i="3"/>
  <c r="AR50" i="3"/>
  <c r="AR94" i="3"/>
  <c r="AR70" i="3"/>
  <c r="AR156" i="3"/>
  <c r="AR84" i="3"/>
  <c r="AR68" i="3"/>
  <c r="AR52" i="3"/>
  <c r="AR36" i="3"/>
  <c r="AR183" i="3"/>
  <c r="AR175" i="3"/>
  <c r="AR167" i="3"/>
  <c r="AR159" i="3"/>
  <c r="AR151" i="3"/>
  <c r="AR143" i="3"/>
  <c r="AR135" i="3"/>
  <c r="AR127" i="3"/>
  <c r="AR119" i="3"/>
  <c r="AR103" i="3"/>
  <c r="AR95" i="3"/>
  <c r="AR87" i="3"/>
  <c r="AR79" i="3"/>
  <c r="AR71" i="3"/>
  <c r="AR63" i="3"/>
  <c r="AR55" i="3"/>
  <c r="AR47" i="3"/>
  <c r="AR39" i="3"/>
  <c r="AR31" i="3"/>
  <c r="AR23" i="3"/>
  <c r="AR117" i="3"/>
  <c r="AR147" i="3"/>
  <c r="AR131" i="3"/>
  <c r="AR121" i="3"/>
  <c r="AR169" i="3"/>
  <c r="AR177" i="3"/>
  <c r="AR145" i="3"/>
  <c r="AR57" i="3"/>
  <c r="AR153" i="3"/>
  <c r="AR81" i="3"/>
  <c r="AR181" i="3"/>
  <c r="AR173" i="3"/>
  <c r="AR165" i="3"/>
  <c r="AR157" i="3"/>
  <c r="AR149" i="3"/>
  <c r="AR141" i="3"/>
  <c r="AR133" i="3"/>
  <c r="AR125" i="3"/>
  <c r="AR109" i="3"/>
  <c r="AR101" i="3"/>
  <c r="AR85" i="3"/>
  <c r="AR77" i="3"/>
  <c r="AR69" i="3"/>
  <c r="AR53" i="3"/>
  <c r="AR45" i="3"/>
  <c r="AR37" i="3"/>
  <c r="AR113" i="3"/>
  <c r="AR161" i="3"/>
  <c r="AR129" i="3"/>
  <c r="AR105" i="3"/>
  <c r="AR97" i="3"/>
  <c r="AR89" i="3"/>
  <c r="AR73" i="3"/>
  <c r="AR49" i="3"/>
  <c r="AR41" i="3"/>
  <c r="AR164" i="3"/>
  <c r="AR140" i="3"/>
  <c r="AR108" i="3"/>
  <c r="AR92" i="3"/>
  <c r="AR76" i="3"/>
  <c r="AR60" i="3"/>
  <c r="AR44" i="3"/>
  <c r="AR93" i="3"/>
  <c r="AR61" i="3"/>
  <c r="AR29" i="3"/>
  <c r="AR132" i="3"/>
  <c r="AR28" i="3"/>
  <c r="AR172" i="3"/>
  <c r="AR184" i="3"/>
  <c r="AR176" i="3"/>
  <c r="AR168" i="3"/>
  <c r="AR160" i="3"/>
  <c r="AR152" i="3"/>
  <c r="AR144" i="3"/>
  <c r="AR136" i="3"/>
  <c r="AR128" i="3"/>
  <c r="AR120" i="3"/>
  <c r="AR112" i="3"/>
  <c r="AR104" i="3"/>
  <c r="AR96" i="3"/>
  <c r="AR88" i="3"/>
  <c r="AR80" i="3"/>
  <c r="AR72" i="3"/>
  <c r="AR64" i="3"/>
  <c r="AR56" i="3"/>
  <c r="AR48" i="3"/>
  <c r="AR40" i="3"/>
  <c r="AR32" i="3"/>
  <c r="AR24" i="3"/>
  <c r="V19" i="2"/>
  <c r="AG3" i="3"/>
  <c r="AQ3" i="3" s="1"/>
  <c r="X2" i="3"/>
  <c r="AG4" i="3"/>
  <c r="AQ4" i="3" s="1"/>
  <c r="AG5" i="3"/>
  <c r="AQ5" i="3" s="1"/>
  <c r="AG6" i="3"/>
  <c r="AQ6" i="3" s="1"/>
  <c r="AG7" i="3"/>
  <c r="AQ7" i="3" s="1"/>
  <c r="AG8" i="3"/>
  <c r="AQ8" i="3" s="1"/>
  <c r="AG9" i="3"/>
  <c r="AQ9" i="3" s="1"/>
  <c r="AG10" i="3"/>
  <c r="AQ10" i="3" s="1"/>
  <c r="AG11" i="3"/>
  <c r="AQ11" i="3" s="1"/>
  <c r="AG12" i="3"/>
  <c r="AQ12" i="3" s="1"/>
  <c r="AG13" i="3"/>
  <c r="AQ13" i="3" s="1"/>
  <c r="AG14" i="3"/>
  <c r="AQ14" i="3" s="1"/>
  <c r="AG15" i="3"/>
  <c r="AQ15" i="3" s="1"/>
  <c r="AG16" i="3"/>
  <c r="AQ16" i="3" s="1"/>
  <c r="AG17" i="3"/>
  <c r="AQ17" i="3" s="1"/>
  <c r="AG18" i="3"/>
  <c r="AQ18" i="3" s="1"/>
  <c r="AG19" i="3"/>
  <c r="AQ19" i="3" s="1"/>
  <c r="AG20" i="3"/>
  <c r="AQ20" i="3" s="1"/>
  <c r="AG21" i="3"/>
  <c r="AQ21" i="3" s="1"/>
  <c r="AF3" i="3"/>
  <c r="AP3" i="3" s="1"/>
  <c r="AF4" i="3"/>
  <c r="AP4" i="3" s="1"/>
  <c r="AF5" i="3"/>
  <c r="AP5" i="3" s="1"/>
  <c r="AF6" i="3"/>
  <c r="AP6" i="3" s="1"/>
  <c r="AF7" i="3"/>
  <c r="AP7" i="3" s="1"/>
  <c r="AF8" i="3"/>
  <c r="AP8" i="3" s="1"/>
  <c r="AF9" i="3"/>
  <c r="AP9" i="3" s="1"/>
  <c r="AF10" i="3"/>
  <c r="AP10" i="3" s="1"/>
  <c r="AF11" i="3"/>
  <c r="AP11" i="3" s="1"/>
  <c r="AF12" i="3"/>
  <c r="AP12" i="3" s="1"/>
  <c r="AF13" i="3"/>
  <c r="AP13" i="3" s="1"/>
  <c r="AF14" i="3"/>
  <c r="AP14" i="3" s="1"/>
  <c r="AF15" i="3"/>
  <c r="AP15" i="3" s="1"/>
  <c r="AF16" i="3"/>
  <c r="AP16" i="3" s="1"/>
  <c r="AF17" i="3"/>
  <c r="AP17" i="3" s="1"/>
  <c r="AF18" i="3"/>
  <c r="AP18" i="3" s="1"/>
  <c r="AF19" i="3"/>
  <c r="AP19" i="3" s="1"/>
  <c r="AF20" i="3"/>
  <c r="AP20" i="3" s="1"/>
  <c r="AF21" i="3"/>
  <c r="AP21" i="3" s="1"/>
  <c r="AE3" i="3"/>
  <c r="AO3" i="3" s="1"/>
  <c r="AE4" i="3"/>
  <c r="AO4" i="3" s="1"/>
  <c r="AZ4" i="3" s="1"/>
  <c r="AE5" i="3"/>
  <c r="AO5" i="3" s="1"/>
  <c r="AE6" i="3"/>
  <c r="AO6" i="3" s="1"/>
  <c r="AE7" i="3"/>
  <c r="AO7" i="3" s="1"/>
  <c r="AE8" i="3"/>
  <c r="AO8" i="3" s="1"/>
  <c r="AE9" i="3"/>
  <c r="AO9" i="3" s="1"/>
  <c r="AE10" i="3"/>
  <c r="AO10" i="3" s="1"/>
  <c r="AE11" i="3"/>
  <c r="AO11" i="3" s="1"/>
  <c r="AE12" i="3"/>
  <c r="AO12" i="3" s="1"/>
  <c r="AE13" i="3"/>
  <c r="AO13" i="3" s="1"/>
  <c r="AE14" i="3"/>
  <c r="AO14" i="3" s="1"/>
  <c r="AE15" i="3"/>
  <c r="AO15" i="3" s="1"/>
  <c r="AE16" i="3"/>
  <c r="AO16" i="3" s="1"/>
  <c r="AE17" i="3"/>
  <c r="AO17" i="3" s="1"/>
  <c r="AE18" i="3"/>
  <c r="AO18" i="3" s="1"/>
  <c r="AE19" i="3"/>
  <c r="AO19" i="3" s="1"/>
  <c r="AE20" i="3"/>
  <c r="AO20" i="3" s="1"/>
  <c r="AE21" i="3"/>
  <c r="AO21" i="3" s="1"/>
  <c r="AD3" i="3"/>
  <c r="AN3" i="3" s="1"/>
  <c r="AD4" i="3"/>
  <c r="AN4" i="3" s="1"/>
  <c r="AD5" i="3"/>
  <c r="AN5" i="3" s="1"/>
  <c r="AD6" i="3"/>
  <c r="AN6" i="3" s="1"/>
  <c r="AD7" i="3"/>
  <c r="AN7" i="3" s="1"/>
  <c r="AD8" i="3"/>
  <c r="AN8" i="3" s="1"/>
  <c r="AD9" i="3"/>
  <c r="AN9" i="3" s="1"/>
  <c r="AD10" i="3"/>
  <c r="AN10" i="3" s="1"/>
  <c r="AD11" i="3"/>
  <c r="AN11" i="3" s="1"/>
  <c r="AD12" i="3"/>
  <c r="AN12" i="3" s="1"/>
  <c r="AD13" i="3"/>
  <c r="AN13" i="3" s="1"/>
  <c r="AD14" i="3"/>
  <c r="AN14" i="3" s="1"/>
  <c r="AD15" i="3"/>
  <c r="AN15" i="3" s="1"/>
  <c r="AD16" i="3"/>
  <c r="AN16" i="3" s="1"/>
  <c r="AD17" i="3"/>
  <c r="AN17" i="3" s="1"/>
  <c r="AD18" i="3"/>
  <c r="AN18" i="3" s="1"/>
  <c r="AD19" i="3"/>
  <c r="AN19" i="3" s="1"/>
  <c r="AD20" i="3"/>
  <c r="AN20" i="3" s="1"/>
  <c r="AD21" i="3"/>
  <c r="AN21" i="3" s="1"/>
  <c r="AC3" i="3"/>
  <c r="AM3" i="3" s="1"/>
  <c r="AC4" i="3"/>
  <c r="AM4" i="3" s="1"/>
  <c r="AC5" i="3"/>
  <c r="AM5" i="3" s="1"/>
  <c r="AC6" i="3"/>
  <c r="AM6" i="3" s="1"/>
  <c r="AC7" i="3"/>
  <c r="AM7" i="3" s="1"/>
  <c r="AC8" i="3"/>
  <c r="AM8" i="3" s="1"/>
  <c r="AC9" i="3"/>
  <c r="AM9" i="3" s="1"/>
  <c r="AC10" i="3"/>
  <c r="AM10" i="3" s="1"/>
  <c r="AC11" i="3"/>
  <c r="AM11" i="3" s="1"/>
  <c r="AC12" i="3"/>
  <c r="AM12" i="3" s="1"/>
  <c r="AC13" i="3"/>
  <c r="AM13" i="3" s="1"/>
  <c r="AC14" i="3"/>
  <c r="AM14" i="3" s="1"/>
  <c r="AC15" i="3"/>
  <c r="AM15" i="3" s="1"/>
  <c r="AC16" i="3"/>
  <c r="AM16" i="3" s="1"/>
  <c r="AC17" i="3"/>
  <c r="AM17" i="3" s="1"/>
  <c r="AC18" i="3"/>
  <c r="AM18" i="3" s="1"/>
  <c r="AC19" i="3"/>
  <c r="AM19" i="3" s="1"/>
  <c r="AC20" i="3"/>
  <c r="AM20" i="3" s="1"/>
  <c r="AC21" i="3"/>
  <c r="AM21" i="3" s="1"/>
  <c r="AB3" i="3"/>
  <c r="AL3" i="3" s="1"/>
  <c r="AB4" i="3"/>
  <c r="AL4" i="3" s="1"/>
  <c r="AB5" i="3"/>
  <c r="AL5" i="3" s="1"/>
  <c r="AB6" i="3"/>
  <c r="AL6" i="3" s="1"/>
  <c r="AB7" i="3"/>
  <c r="AL7" i="3" s="1"/>
  <c r="AB8" i="3"/>
  <c r="AL8" i="3" s="1"/>
  <c r="AB9" i="3"/>
  <c r="AL9" i="3" s="1"/>
  <c r="AB10" i="3"/>
  <c r="AL10" i="3" s="1"/>
  <c r="AB11" i="3"/>
  <c r="AL11" i="3" s="1"/>
  <c r="AB12" i="3"/>
  <c r="AL12" i="3" s="1"/>
  <c r="AB13" i="3"/>
  <c r="AL13" i="3" s="1"/>
  <c r="AB14" i="3"/>
  <c r="AL14" i="3" s="1"/>
  <c r="AB15" i="3"/>
  <c r="AL15" i="3" s="1"/>
  <c r="AB16" i="3"/>
  <c r="AL16" i="3" s="1"/>
  <c r="AB17" i="3"/>
  <c r="AL17" i="3" s="1"/>
  <c r="AB18" i="3"/>
  <c r="AL18" i="3" s="1"/>
  <c r="AB19" i="3"/>
  <c r="AL19" i="3" s="1"/>
  <c r="AB20" i="3"/>
  <c r="AL20" i="3" s="1"/>
  <c r="AB21" i="3"/>
  <c r="AL21" i="3" s="1"/>
  <c r="AA3" i="3"/>
  <c r="AK3" i="3" s="1"/>
  <c r="AA4" i="3"/>
  <c r="AK4" i="3" s="1"/>
  <c r="AA5" i="3"/>
  <c r="AK5" i="3" s="1"/>
  <c r="AA6" i="3"/>
  <c r="AK6" i="3" s="1"/>
  <c r="AA7" i="3"/>
  <c r="AK7" i="3" s="1"/>
  <c r="AA8" i="3"/>
  <c r="AK8" i="3" s="1"/>
  <c r="AA9" i="3"/>
  <c r="AK9" i="3" s="1"/>
  <c r="AA10" i="3"/>
  <c r="AK10" i="3" s="1"/>
  <c r="AA11" i="3"/>
  <c r="AK11" i="3" s="1"/>
  <c r="AA12" i="3"/>
  <c r="AK12" i="3" s="1"/>
  <c r="AA13" i="3"/>
  <c r="AK13" i="3" s="1"/>
  <c r="AA14" i="3"/>
  <c r="AK14" i="3" s="1"/>
  <c r="AA15" i="3"/>
  <c r="AK15" i="3" s="1"/>
  <c r="AA16" i="3"/>
  <c r="AK16" i="3" s="1"/>
  <c r="AA17" i="3"/>
  <c r="AK17" i="3" s="1"/>
  <c r="AA18" i="3"/>
  <c r="AK18" i="3" s="1"/>
  <c r="AA19" i="3"/>
  <c r="AK19" i="3" s="1"/>
  <c r="AA20" i="3"/>
  <c r="AK20" i="3" s="1"/>
  <c r="AA21" i="3"/>
  <c r="AK21" i="3" s="1"/>
  <c r="Z3" i="3"/>
  <c r="AJ3" i="3" s="1"/>
  <c r="Z4" i="3"/>
  <c r="AJ4" i="3" s="1"/>
  <c r="Z5" i="3"/>
  <c r="AJ5" i="3" s="1"/>
  <c r="Z6" i="3"/>
  <c r="AJ6" i="3" s="1"/>
  <c r="Z7" i="3"/>
  <c r="AJ7" i="3" s="1"/>
  <c r="Z8" i="3"/>
  <c r="AJ8" i="3" s="1"/>
  <c r="Z9" i="3"/>
  <c r="AJ9" i="3" s="1"/>
  <c r="Z10" i="3"/>
  <c r="AJ10" i="3" s="1"/>
  <c r="Z11" i="3"/>
  <c r="AJ11" i="3" s="1"/>
  <c r="Z12" i="3"/>
  <c r="AJ12" i="3" s="1"/>
  <c r="Z13" i="3"/>
  <c r="AJ13" i="3" s="1"/>
  <c r="Z14" i="3"/>
  <c r="AJ14" i="3" s="1"/>
  <c r="Z15" i="3"/>
  <c r="AJ15" i="3" s="1"/>
  <c r="Z16" i="3"/>
  <c r="AJ16" i="3" s="1"/>
  <c r="Z17" i="3"/>
  <c r="AJ17" i="3" s="1"/>
  <c r="Z18" i="3"/>
  <c r="AJ18" i="3" s="1"/>
  <c r="Z19" i="3"/>
  <c r="AJ19" i="3" s="1"/>
  <c r="Z20" i="3"/>
  <c r="AJ20" i="3" s="1"/>
  <c r="Z21" i="3"/>
  <c r="AJ21" i="3" s="1"/>
  <c r="Y3" i="3"/>
  <c r="AI3" i="3" s="1"/>
  <c r="Y4" i="3"/>
  <c r="AI4" i="3" s="1"/>
  <c r="Y5" i="3"/>
  <c r="AI5" i="3" s="1"/>
  <c r="Y6" i="3"/>
  <c r="AI6" i="3" s="1"/>
  <c r="Y7" i="3"/>
  <c r="AI7" i="3" s="1"/>
  <c r="Y8" i="3"/>
  <c r="AI8" i="3" s="1"/>
  <c r="Y9" i="3"/>
  <c r="AI9" i="3" s="1"/>
  <c r="Y10" i="3"/>
  <c r="AI10" i="3" s="1"/>
  <c r="Y11" i="3"/>
  <c r="AI11" i="3" s="1"/>
  <c r="Y12" i="3"/>
  <c r="AI12" i="3" s="1"/>
  <c r="Y13" i="3"/>
  <c r="AI13" i="3" s="1"/>
  <c r="Y14" i="3"/>
  <c r="AI14" i="3" s="1"/>
  <c r="Y15" i="3"/>
  <c r="AI15" i="3" s="1"/>
  <c r="Y16" i="3"/>
  <c r="AI16" i="3" s="1"/>
  <c r="Y17" i="3"/>
  <c r="AI17" i="3" s="1"/>
  <c r="Y18" i="3"/>
  <c r="AI18" i="3" s="1"/>
  <c r="Y19" i="3"/>
  <c r="AI19" i="3" s="1"/>
  <c r="Y20" i="3"/>
  <c r="AI20" i="3" s="1"/>
  <c r="Y21" i="3"/>
  <c r="AI21" i="3" s="1"/>
  <c r="Y2" i="3"/>
  <c r="AI2" i="3" s="1"/>
  <c r="Z2" i="3"/>
  <c r="AJ2" i="3" s="1"/>
  <c r="AA2" i="3"/>
  <c r="AK2" i="3" s="1"/>
  <c r="AB2" i="3"/>
  <c r="AL2" i="3" s="1"/>
  <c r="AC2" i="3"/>
  <c r="AM2" i="3" s="1"/>
  <c r="AD2" i="3"/>
  <c r="AN2" i="3" s="1"/>
  <c r="AE2" i="3"/>
  <c r="AO2" i="3" s="1"/>
  <c r="AF2" i="3"/>
  <c r="AP2" i="3" s="1"/>
  <c r="AG2" i="3"/>
  <c r="AQ2" i="3" s="1"/>
  <c r="X3" i="3"/>
  <c r="AH3" i="3" s="1"/>
  <c r="X4" i="3"/>
  <c r="AH4" i="3" s="1"/>
  <c r="X5" i="3"/>
  <c r="AH5" i="3" s="1"/>
  <c r="X6" i="3"/>
  <c r="AH6" i="3" s="1"/>
  <c r="X7" i="3"/>
  <c r="AH7" i="3" s="1"/>
  <c r="X8" i="3"/>
  <c r="AH8" i="3" s="1"/>
  <c r="X9" i="3"/>
  <c r="AH9" i="3" s="1"/>
  <c r="X10" i="3"/>
  <c r="AH10" i="3" s="1"/>
  <c r="X11" i="3"/>
  <c r="AH11" i="3" s="1"/>
  <c r="X12" i="3"/>
  <c r="AH12" i="3" s="1"/>
  <c r="X13" i="3"/>
  <c r="AH13" i="3" s="1"/>
  <c r="X14" i="3"/>
  <c r="AH14" i="3" s="1"/>
  <c r="X15" i="3"/>
  <c r="AH15" i="3" s="1"/>
  <c r="X16" i="3"/>
  <c r="AH16" i="3" s="1"/>
  <c r="X17" i="3"/>
  <c r="AH17" i="3" s="1"/>
  <c r="X18" i="3"/>
  <c r="AH18" i="3" s="1"/>
  <c r="X19" i="3"/>
  <c r="AH19" i="3" s="1"/>
  <c r="X20" i="3"/>
  <c r="AH20" i="3" s="1"/>
  <c r="X21" i="3"/>
  <c r="AH21" i="3" s="1"/>
  <c r="I5" i="2"/>
  <c r="O3" i="2"/>
  <c r="O4" i="2"/>
  <c r="Q4" i="2" s="1"/>
  <c r="O5" i="2"/>
  <c r="O6" i="2"/>
  <c r="O7" i="2"/>
  <c r="O8" i="2"/>
  <c r="O9" i="2"/>
  <c r="O10" i="2"/>
  <c r="Q10" i="2" s="1"/>
  <c r="O11" i="2"/>
  <c r="O12" i="2"/>
  <c r="Q12" i="2" s="1"/>
  <c r="O13" i="2"/>
  <c r="O14" i="2"/>
  <c r="O15" i="2"/>
  <c r="O16" i="2"/>
  <c r="O17" i="2"/>
  <c r="Q17" i="2" s="1"/>
  <c r="O18" i="2"/>
  <c r="O19" i="2"/>
  <c r="O20" i="2"/>
  <c r="O21" i="2"/>
  <c r="Q21" i="2" s="1"/>
  <c r="N3" i="2"/>
  <c r="N4" i="2"/>
  <c r="N5" i="2"/>
  <c r="N6" i="2"/>
  <c r="N7" i="2"/>
  <c r="N8" i="2"/>
  <c r="N9" i="2"/>
  <c r="N10" i="2"/>
  <c r="N11" i="2"/>
  <c r="N12" i="2"/>
  <c r="N13" i="2"/>
  <c r="N14" i="2"/>
  <c r="N15" i="2"/>
  <c r="P15" i="2" s="1"/>
  <c r="N16" i="2"/>
  <c r="N17" i="2"/>
  <c r="N18" i="2"/>
  <c r="N19" i="2"/>
  <c r="N20" i="2"/>
  <c r="N21" i="2"/>
  <c r="M3" i="2"/>
  <c r="M4" i="2"/>
  <c r="M5" i="2"/>
  <c r="M6" i="2"/>
  <c r="M7" i="2"/>
  <c r="M8" i="2"/>
  <c r="M9" i="2"/>
  <c r="M10" i="2"/>
  <c r="M11" i="2"/>
  <c r="M12" i="2"/>
  <c r="M13" i="2"/>
  <c r="M14" i="2"/>
  <c r="M15" i="2"/>
  <c r="M16" i="2"/>
  <c r="M17" i="2"/>
  <c r="M18" i="2"/>
  <c r="M19" i="2"/>
  <c r="M20" i="2"/>
  <c r="M21" i="2"/>
  <c r="N2" i="2"/>
  <c r="M2" i="2"/>
  <c r="L3" i="2"/>
  <c r="L4" i="2"/>
  <c r="L5" i="2"/>
  <c r="L6" i="2"/>
  <c r="L7" i="2"/>
  <c r="L8" i="2"/>
  <c r="L9" i="2"/>
  <c r="L10" i="2"/>
  <c r="L11" i="2"/>
  <c r="L12" i="2"/>
  <c r="L13" i="2"/>
  <c r="L14" i="2"/>
  <c r="L15" i="2"/>
  <c r="L16" i="2"/>
  <c r="L17" i="2"/>
  <c r="L18" i="2"/>
  <c r="L19" i="2"/>
  <c r="L20" i="2"/>
  <c r="L21" i="2"/>
  <c r="L2" i="2"/>
  <c r="K3" i="2"/>
  <c r="K4" i="2"/>
  <c r="K5" i="2"/>
  <c r="K6" i="2"/>
  <c r="K7" i="2"/>
  <c r="K8" i="2"/>
  <c r="K9" i="2"/>
  <c r="K10" i="2"/>
  <c r="K11" i="2"/>
  <c r="K12" i="2"/>
  <c r="K13" i="2"/>
  <c r="K14" i="2"/>
  <c r="K15" i="2"/>
  <c r="K16" i="2"/>
  <c r="K17" i="2"/>
  <c r="K18" i="2"/>
  <c r="K19" i="2"/>
  <c r="K20" i="2"/>
  <c r="K21" i="2"/>
  <c r="K2" i="2"/>
  <c r="J3" i="2"/>
  <c r="J4" i="2"/>
  <c r="J5" i="2"/>
  <c r="J6" i="2"/>
  <c r="J7" i="2"/>
  <c r="J8" i="2"/>
  <c r="J9" i="2"/>
  <c r="J10" i="2"/>
  <c r="J11" i="2"/>
  <c r="J12" i="2"/>
  <c r="J13" i="2"/>
  <c r="J14" i="2"/>
  <c r="J15" i="2"/>
  <c r="J16" i="2"/>
  <c r="J17" i="2"/>
  <c r="J18" i="2"/>
  <c r="J19" i="2"/>
  <c r="J20" i="2"/>
  <c r="J21" i="2"/>
  <c r="J2" i="2"/>
  <c r="I3" i="2"/>
  <c r="I4" i="2"/>
  <c r="I6" i="2"/>
  <c r="I7" i="2"/>
  <c r="I8" i="2"/>
  <c r="I9" i="2"/>
  <c r="I10" i="2"/>
  <c r="I11" i="2"/>
  <c r="I12" i="2"/>
  <c r="I13" i="2"/>
  <c r="I14" i="2"/>
  <c r="I15" i="2"/>
  <c r="I16" i="2"/>
  <c r="I17" i="2"/>
  <c r="I18" i="2"/>
  <c r="I19" i="2"/>
  <c r="I20" i="2"/>
  <c r="I21" i="2"/>
  <c r="I2" i="2"/>
  <c r="H3" i="2"/>
  <c r="H4" i="2"/>
  <c r="H5" i="2"/>
  <c r="H6" i="2"/>
  <c r="H7" i="2"/>
  <c r="H8" i="2"/>
  <c r="H9" i="2"/>
  <c r="H10" i="2"/>
  <c r="H11" i="2"/>
  <c r="H12" i="2"/>
  <c r="H13" i="2"/>
  <c r="H14" i="2"/>
  <c r="H15" i="2"/>
  <c r="H16" i="2"/>
  <c r="H17" i="2"/>
  <c r="H18" i="2"/>
  <c r="H19" i="2"/>
  <c r="H20" i="2"/>
  <c r="H21" i="2"/>
  <c r="H2" i="2"/>
  <c r="O2" i="2"/>
  <c r="AV14" i="3" l="1"/>
  <c r="AV6" i="3"/>
  <c r="AV15" i="3"/>
  <c r="AV7" i="3"/>
  <c r="AV20" i="3"/>
  <c r="AV12" i="3"/>
  <c r="AV4" i="3"/>
  <c r="AV19" i="3"/>
  <c r="AV3" i="3"/>
  <c r="AV13" i="3"/>
  <c r="AV11" i="3"/>
  <c r="AU18" i="3"/>
  <c r="AV18" i="3"/>
  <c r="AU10" i="3"/>
  <c r="AV10" i="3"/>
  <c r="AV5" i="3"/>
  <c r="AV17" i="3"/>
  <c r="AV21" i="3"/>
  <c r="AV9" i="3"/>
  <c r="AV16" i="3"/>
  <c r="AV8" i="3"/>
  <c r="AU6" i="3"/>
  <c r="AU14" i="3"/>
  <c r="V17" i="2"/>
  <c r="AU9" i="3"/>
  <c r="AU16" i="3"/>
  <c r="AU8" i="3"/>
  <c r="AU17" i="3"/>
  <c r="AU15" i="3"/>
  <c r="AU7" i="3"/>
  <c r="AT13" i="3"/>
  <c r="AU13" i="3"/>
  <c r="AT21" i="3"/>
  <c r="AU21" i="3"/>
  <c r="AT5" i="3"/>
  <c r="AU5" i="3"/>
  <c r="AU20" i="3"/>
  <c r="AU12" i="3"/>
  <c r="AU4" i="3"/>
  <c r="AU19" i="3"/>
  <c r="AU11" i="3"/>
  <c r="AU3" i="3"/>
  <c r="V15" i="2"/>
  <c r="Q19" i="2"/>
  <c r="AT20" i="3"/>
  <c r="AT19" i="3"/>
  <c r="AT11" i="3"/>
  <c r="AT3" i="3"/>
  <c r="AT12" i="3"/>
  <c r="AT18" i="3"/>
  <c r="AT10" i="3"/>
  <c r="AT9" i="3"/>
  <c r="AT8" i="3"/>
  <c r="AT17" i="3"/>
  <c r="AT16" i="3"/>
  <c r="AT15" i="3"/>
  <c r="AT7" i="3"/>
  <c r="AT4" i="3"/>
  <c r="AT14" i="3"/>
  <c r="AT6" i="3"/>
  <c r="AS18" i="3"/>
  <c r="AS10" i="3"/>
  <c r="AS17" i="3"/>
  <c r="AS9" i="3"/>
  <c r="AS15" i="3"/>
  <c r="AS7" i="3"/>
  <c r="AS6" i="3"/>
  <c r="AS14" i="3"/>
  <c r="AS5" i="3"/>
  <c r="AS16" i="3"/>
  <c r="AS13" i="3"/>
  <c r="AS12" i="3"/>
  <c r="AS4" i="3"/>
  <c r="AS8" i="3"/>
  <c r="AS21" i="3"/>
  <c r="AS20" i="3"/>
  <c r="AS19" i="3"/>
  <c r="AS11" i="3"/>
  <c r="AS3" i="3"/>
  <c r="P7" i="2"/>
  <c r="P12" i="2"/>
  <c r="P4" i="2"/>
  <c r="Q14" i="2"/>
  <c r="P14" i="2"/>
  <c r="P6" i="2"/>
  <c r="Q9" i="2"/>
  <c r="P9" i="2"/>
  <c r="Q7" i="2"/>
  <c r="P11" i="2"/>
  <c r="P8" i="2"/>
  <c r="P19" i="2"/>
  <c r="P3" i="2"/>
  <c r="Q5" i="2"/>
  <c r="P2" i="2"/>
  <c r="Q8" i="2"/>
  <c r="Q13" i="2"/>
  <c r="P17" i="2"/>
  <c r="Q18" i="2"/>
  <c r="Q16" i="2"/>
  <c r="P20" i="2"/>
  <c r="P10" i="2"/>
  <c r="AH2" i="3"/>
  <c r="AR3" i="3"/>
  <c r="AR17" i="3"/>
  <c r="AR9" i="3"/>
  <c r="AR12" i="3"/>
  <c r="AR18" i="3"/>
  <c r="AR10" i="3"/>
  <c r="AR15" i="3"/>
  <c r="AR7" i="3"/>
  <c r="AR8" i="3"/>
  <c r="AR6" i="3"/>
  <c r="AR14" i="3"/>
  <c r="AR21" i="3"/>
  <c r="AR13" i="3"/>
  <c r="AR5" i="3"/>
  <c r="AR4" i="3"/>
  <c r="AR11" i="3"/>
  <c r="AR16" i="3"/>
  <c r="AR20" i="3"/>
  <c r="AR19" i="3"/>
  <c r="Q2" i="2"/>
  <c r="P5" i="2"/>
  <c r="P21" i="2"/>
  <c r="P13" i="2"/>
  <c r="Q20" i="2"/>
  <c r="Q15" i="2"/>
  <c r="Q11" i="2"/>
  <c r="Q3" i="2"/>
  <c r="Q6" i="2"/>
  <c r="P18" i="2"/>
  <c r="P16" i="2"/>
  <c r="AU2" i="3" l="1"/>
  <c r="AX12" i="3" s="1"/>
  <c r="AV2" i="3"/>
  <c r="V23" i="2"/>
  <c r="V21" i="2"/>
  <c r="AT2" i="3"/>
  <c r="AX14" i="3" s="1"/>
  <c r="AR2" i="3"/>
  <c r="AX8" i="3" s="1"/>
  <c r="AY8" i="3" s="1"/>
  <c r="AS2" i="3"/>
  <c r="AX10" i="3" s="1"/>
  <c r="AX22" i="3" l="1"/>
  <c r="AX18" i="3"/>
  <c r="AX20" i="3"/>
  <c r="V25" i="2"/>
  <c r="AX24"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D56FAD-C461-44FC-A08D-142BE5D98C07}" keepAlive="1" name="Query - NLCresults" description="Connection to the 'NLCresults' query in the workbook." type="5" refreshedVersion="6" background="1" saveData="1">
    <dbPr connection="Provider=Microsoft.Mashup.OleDb.1;Data Source=$Workbook$;Location=NLCresults;Extended Properties=&quot;&quot;" command="SELECT * FROM [NLCresults]"/>
  </connection>
  <connection id="2" xr16:uid="{D181BCD1-A7E5-46F0-A4E5-ACB4C3BF1AF9}" keepAlive="1" name="Query - results" description="Connection to the 'results' query in the workbook." type="5" refreshedVersion="6" background="1" saveData="1">
    <dbPr connection="Provider=Microsoft.Mashup.OleDb.1;Data Source=$Workbook$;Location=results;Extended Properties=&quot;&quot;" command="SELECT * FROM [results]"/>
  </connection>
</connections>
</file>

<file path=xl/sharedStrings.xml><?xml version="1.0" encoding="utf-8"?>
<sst xmlns="http://schemas.openxmlformats.org/spreadsheetml/2006/main" count="182" uniqueCount="139">
  <si>
    <t>date</t>
  </si>
  <si>
    <t xml:space="preserve"> name</t>
  </si>
  <si>
    <t xml:space="preserve"> containsCL</t>
  </si>
  <si>
    <t xml:space="preserve"> containsSS</t>
  </si>
  <si>
    <t xml:space="preserve"> confidenceCL</t>
  </si>
  <si>
    <t xml:space="preserve"> confidenceSS</t>
  </si>
  <si>
    <t xml:space="preserve"> text</t>
  </si>
  <si>
    <t xml:space="preserve"> containsChildLabour</t>
  </si>
  <si>
    <t xml:space="preserve"> containsChildSexualExploitation</t>
  </si>
  <si>
    <t xml:space="preserve"> containsChildTrafficking</t>
  </si>
  <si>
    <t xml:space="preserve"> containsDomesticServitude</t>
  </si>
  <si>
    <t xml:space="preserve"> containsForcedCriminality</t>
  </si>
  <si>
    <t xml:space="preserve"> containsForcedLabour</t>
  </si>
  <si>
    <t xml:space="preserve"> containsForcedMarriage</t>
  </si>
  <si>
    <t xml:space="preserve"> containsLabourExploitation</t>
  </si>
  <si>
    <t xml:space="preserve"> containsSexualExploitation</t>
  </si>
  <si>
    <t xml:space="preserve"> containsOther</t>
  </si>
  <si>
    <t xml:space="preserve"> childLabourConfidence</t>
  </si>
  <si>
    <t xml:space="preserve"> childSexualExploitationConfidence</t>
  </si>
  <si>
    <t xml:space="preserve"> childTraffickingConfidence</t>
  </si>
  <si>
    <t xml:space="preserve"> domesticServitudeConfidence</t>
  </si>
  <si>
    <t xml:space="preserve"> forcedCriminalityConfidence</t>
  </si>
  <si>
    <t xml:space="preserve"> forcedLabourConfidence</t>
  </si>
  <si>
    <t xml:space="preserve"> forcedMarriageConfidence</t>
  </si>
  <si>
    <t xml:space="preserve"> labourExploitationConfidence</t>
  </si>
  <si>
    <t xml:space="preserve"> sexualExploitationConfidence</t>
  </si>
  <si>
    <t xml:space="preserve"> otherConfidence</t>
  </si>
  <si>
    <t xml:space="preserve"> A Quitman man has pleaded guilty to two charges accusing him of coercing an underage victim to pose nude for photos </t>
  </si>
  <si>
    <t xml:space="preserve"> She wanted to run away but her captors had her passport </t>
  </si>
  <si>
    <t xml:space="preserve"> Marriage by abduction has been practiced throughout history around the world and continues to occur in some countries today particularly in Central Asia the Caucasus and parts of Africa. A girl or a woman is kidnapped by the groom-to-be who is often helped by his friends </t>
  </si>
  <si>
    <t xml:space="preserve"> The two most common activities for which victims were exploited was forced labour in cannabis cultivation petty crime and begging </t>
  </si>
  <si>
    <t xml:space="preserve"> She was taken from Dublin Airport to a hotel in Sligo where she was held against her will and told that she would have to work as a prostitute to pay off the cost of her travel. </t>
  </si>
  <si>
    <t xml:space="preserve"> Globally an estimated 152 million children between the ages of 5 and 17 are victims of child labour and almost half work in hazardous conditions </t>
  </si>
  <si>
    <t xml:space="preserve"> Violent attacks on women in the brothels are as common as ever. Ã¢Â€ÂœThe men feel even more entitled when the law tells them it is OK to buy usÃ¢Â€Â </t>
  </si>
  <si>
    <t xml:space="preserve"> In the morning men paid to have sex with us; and every night the gang would tie us up cover our eyes and separate us </t>
  </si>
  <si>
    <t xml:space="preserve"> There is no school. No salary. No playmates. They are treated like slaves. </t>
  </si>
  <si>
    <t xml:space="preserve"> The two men were arrested on the charges after police found childrenÃ¢Â€Â™s underwear and child pornography in their home according to arrest documents </t>
  </si>
  <si>
    <t xml:space="preserve"> This culture of virginity is exploited by perpetrators of forced marriage to isolate women from developing a healthy understanding of their sexuality sexual consent and their own bodily autonomy </t>
  </si>
  <si>
    <t xml:space="preserve"> It can involve violent humiliating and degrading sexual assaults. </t>
  </si>
  <si>
    <t>errorCL</t>
  </si>
  <si>
    <t>errorSS</t>
  </si>
  <si>
    <t>Threshold</t>
  </si>
  <si>
    <t>correctPredictionCL</t>
  </si>
  <si>
    <t>correctPredictionSS</t>
  </si>
  <si>
    <t>doesImageContainCL</t>
  </si>
  <si>
    <t>doesImageContainSS</t>
  </si>
  <si>
    <t>predictCL</t>
  </si>
  <si>
    <t>predictSS</t>
  </si>
  <si>
    <t>resultsCL</t>
  </si>
  <si>
    <t>resultsSS</t>
  </si>
  <si>
    <t>numberOfFalseNegatives</t>
  </si>
  <si>
    <t>numberOfFalsePositives</t>
  </si>
  <si>
    <t>correctPredictionsCL</t>
  </si>
  <si>
    <t>numberOfCorrectResults</t>
  </si>
  <si>
    <t>numberOfImages</t>
  </si>
  <si>
    <t>predictsChildLabour</t>
  </si>
  <si>
    <t>predictsChildSexualExploitation</t>
  </si>
  <si>
    <t>predictsChildTrafficking</t>
  </si>
  <si>
    <t>predictsDomesticServitude</t>
  </si>
  <si>
    <t>predictsForcedCriminality</t>
  </si>
  <si>
    <t>predictsForcedLabour</t>
  </si>
  <si>
    <t>predictsForcedMarriage</t>
  </si>
  <si>
    <t>predictsLabourExploitation</t>
  </si>
  <si>
    <t>predictsSexualExploitation</t>
  </si>
  <si>
    <t>predictsOther</t>
  </si>
  <si>
    <t>resultChildLabour</t>
  </si>
  <si>
    <t>resultChildTrafficking</t>
  </si>
  <si>
    <t>resultChildSexualExploitation</t>
  </si>
  <si>
    <t>resultDomesticServitude</t>
  </si>
  <si>
    <t>resultForcedCriminality</t>
  </si>
  <si>
    <t>resultForcedLabour</t>
  </si>
  <si>
    <t>resultForcedMarriage</t>
  </si>
  <si>
    <t>resultLabourExploitation</t>
  </si>
  <si>
    <t>resultSexualExploitation</t>
  </si>
  <si>
    <t>resultOther</t>
  </si>
  <si>
    <t>NumberOfSentences</t>
  </si>
  <si>
    <t>correctPredictionsSS</t>
  </si>
  <si>
    <t>fullyCorrect</t>
  </si>
  <si>
    <t>numberOfFullyCorrectPredictions</t>
  </si>
  <si>
    <t xml:space="preserve"> Those that are allowed to venture outside will be accompanied by a member of the criminal network or controlled by mobile phones </t>
  </si>
  <si>
    <t xml:space="preserve"> Debt bondage is a common means of controlling trafficking victims </t>
  </si>
  <si>
    <t xml:space="preserve"> traffickers make promises of a better life which for those from poor backgrounds or under pressure from impoverished and/or indebted families </t>
  </si>
  <si>
    <t xml:space="preserve"> majority of victims were convicted by authorities for cannabis cultivation </t>
  </si>
  <si>
    <t xml:space="preserve"> Our research into the business models of modern slavery in the UK explored various situations where workers were forced into working long hours with little pay </t>
  </si>
  <si>
    <t xml:space="preserve"> victims are either handed over directly to another person who is part of the trafficking chain that transports the victim to a cannabis farm </t>
  </si>
  <si>
    <t xml:space="preserve"> A girl starved of attention and kindness is more likely to believe she is in a caring relationship leaving the perpetrator free to coerce her to have sex with friends or associates. </t>
  </si>
  <si>
    <t xml:space="preserve"> Due to poverty children in Balochistan are compelled to work for their families from a young age </t>
  </si>
  <si>
    <t xml:space="preserve"> His passport was confiscated and he was forced to work 17-hour days cooking and cleaning with a thin foam mattress in the hallway as his bed </t>
  </si>
  <si>
    <t xml:space="preserve"> IndiaÃ¢Â€Â™s children used to almost entirely work on farms but are now moving to non-farm jobs especially in the services sector </t>
  </si>
  <si>
    <t xml:space="preserve"> Elvira 50 from the Philippines also arrived at Heathrow in 2014 and was taken to a luxury flat in LondonÃ¢Â€Â™s Kensington where she was forced to work 20 hours a day </t>
  </si>
  <si>
    <t xml:space="preserve"> Trafficking for forced criminal activities refers to individuals that are forced by criminal networks to commit crime </t>
  </si>
  <si>
    <t xml:space="preserve"> India is the worldÃ¢Â€Â™s second largest manufacturer and exporter of fashion garments after China with some 13 million people working in factories within its supply chain alone </t>
  </si>
  <si>
    <t xml:space="preserve"> Given the age of many brides and their lack of power in sexual relations there can be severe health complications stemming from early pregnancies before the body is developed enough to give birth </t>
  </si>
  <si>
    <t xml:space="preserve"> He would have to water cannabis to pay off his debt and be able to send money to his mother and sisters </t>
  </si>
  <si>
    <t xml:space="preserve"> In the Middle East for example where tens of thousands of migrant women from Asia and Africa work in the care industry primarily as domestic workers the kafala Ã¢Â€Âœsponsorship systemÃ¢Â€Â continues to drive economic growth while leaving workers vulnerable to abuse </t>
  </si>
  <si>
    <t xml:space="preserve"> Child marriage is also often accompanied by early and frequent pregnancy and childbirth resulting in higher than average maternal morbidity and mortality rates </t>
  </si>
  <si>
    <t xml:space="preserve"> I was forced to care for a bed-ridden old man and was beaten badly </t>
  </si>
  <si>
    <t xml:space="preserve"> Victims are often isolated locked in the property and forced to sleep on floors and in cupboards </t>
  </si>
  <si>
    <t xml:space="preserve"> I had to work all the time without a day off and I slept on the floor by her bed </t>
  </si>
  <si>
    <t xml:space="preserve"> At the first level child marriage is understood as a channel leading to various forms of sexual violence against children such as trafficking prostitution pornography or exposure to high levels of vulnerability that in turn may result in sexual victimisation </t>
  </si>
  <si>
    <t xml:space="preserve"> Underage unions themselves can be potentially regarded as a form of sexual abuse and exploitation of the underage parties involved </t>
  </si>
  <si>
    <t xml:space="preserve"> Investigators said analysis of JuneauÃ¢Â€Â™s phone and computers has so far found more than 500000 images and videos of child sexual exploitation and voyeurism </t>
  </si>
  <si>
    <t xml:space="preserve"> Glassman said child trafficking victims are often Ã¢Â€Âœinitially lured through the InternetÃ¢Â€Â </t>
  </si>
  <si>
    <t xml:space="preserve"> Children are also recruited and forced to beg on the streets </t>
  </si>
  <si>
    <t xml:space="preserve"> she was forced to work 20-hour shifts cleaning Mary's flat </t>
  </si>
  <si>
    <t xml:space="preserve"> For months Rose was never paid and beaten for the smallest infraction. </t>
  </si>
  <si>
    <t xml:space="preserve"> test images.zip/ncl1.jpg</t>
  </si>
  <si>
    <t xml:space="preserve"> test images.zip/s1.jpg</t>
  </si>
  <si>
    <t xml:space="preserve"> test images.zip/cl5.jpg</t>
  </si>
  <si>
    <t xml:space="preserve"> test images.zip/cl3.jpg</t>
  </si>
  <si>
    <t xml:space="preserve"> test images.zip/s5.jpg</t>
  </si>
  <si>
    <t xml:space="preserve"> test images.zip/cl9.jpg</t>
  </si>
  <si>
    <t xml:space="preserve"> test images.zip/ns3.jpg</t>
  </si>
  <si>
    <t xml:space="preserve"> test images.zip/ncl7.jpg</t>
  </si>
  <si>
    <t xml:space="preserve"> test images.zip/cl1.jpg</t>
  </si>
  <si>
    <t xml:space="preserve"> test images.zip/s9.jpg</t>
  </si>
  <si>
    <t xml:space="preserve"> test images.zip/cl7.jpg</t>
  </si>
  <si>
    <t xml:space="preserve"> test images.zip/ns1.jpg</t>
  </si>
  <si>
    <t xml:space="preserve"> test images.zip/s7.jpg</t>
  </si>
  <si>
    <t xml:space="preserve"> test images.zip/s3.jpg</t>
  </si>
  <si>
    <t xml:space="preserve"> test images.zip/ns5.jpg</t>
  </si>
  <si>
    <t xml:space="preserve"> test images.zip/ncl5.jpg</t>
  </si>
  <si>
    <t xml:space="preserve"> test images.zip/ns7.jpg</t>
  </si>
  <si>
    <t xml:space="preserve"> test images.zip/ns9.jpg</t>
  </si>
  <si>
    <t xml:space="preserve"> test images.zip/ncl3.jpg</t>
  </si>
  <si>
    <t xml:space="preserve"> test images.zip/ncl9.jpg</t>
  </si>
  <si>
    <t xml:space="preserve"> When they finally opened the door again a policeman was standing over us. We thought we were saved. Then he turned to the gang members and said: Ã¢Â€ÂœItÃ¢Â€Â™s good you finally got some new girls. Let me try them first.Ã¢Â€Â He was the first person to rape us. Then the gang members raped us. </t>
  </si>
  <si>
    <t xml:space="preserve"> Instead of the promised jobs the women had to work in German brothels to pay off their debts and those who refused were forced physically </t>
  </si>
  <si>
    <t xml:space="preserve"> Delhi high court ended proceedings against a couple who had employed a minor for household work </t>
  </si>
  <si>
    <t xml:space="preserve"> n Malaysia men can legally marry under 18 if they get Islamic sharia court approval </t>
  </si>
  <si>
    <t>numberOfCorrectPredictions+FalsePositives</t>
  </si>
  <si>
    <t>KindaCorrect</t>
  </si>
  <si>
    <t>conatinsFalsePositive</t>
  </si>
  <si>
    <t>containsFalseNegative</t>
  </si>
  <si>
    <t>0MistakesCount</t>
  </si>
  <si>
    <t>1MistakeCount</t>
  </si>
  <si>
    <t>2MistakeCount</t>
  </si>
  <si>
    <t>mistake count</t>
  </si>
  <si>
    <t>3MistakesOrGreater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</si>
</sst>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14" fontId="0" fillId="0" borderId="0" xfId="0" applyNumberFormat="1"/>
    <xf numFmtId="0" fontId="0" fillId="0" borderId="0" xfId="0" applyNumberFormat="1"/>
    <xf numFmtId="0" fontId="1" fillId="2" borderId="0" xfId="1"/>
  </cellXfs>
  <cellStyles count="2">
    <cellStyle name="Good" xfId="1" builtinId="26"/>
    <cellStyle name="Normal" xfId="0" builtinId="0"/>
  </cellStyles>
  <dxfs count="10">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colors>
    <mruColors>
      <color rgb="FFFF3300"/>
      <color rgb="FFFFFF66"/>
      <color rgb="FFFF66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Natural</a:t>
            </a:r>
            <a:r>
              <a:rPr lang="en-IE" baseline="0"/>
              <a:t> Language Classifier Results</a:t>
            </a:r>
          </a:p>
          <a:p>
            <a:pPr>
              <a:defRPr/>
            </a:pPr>
            <a:r>
              <a:rPr lang="en-IE" baseline="0"/>
              <a:t>Number of categories wrongly classified per sentence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9ADA-4D94-B46D-5D5C7EEC42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DA-4D94-B46D-5D5C7EEC4282}"/>
              </c:ext>
            </c:extLst>
          </c:dPt>
          <c:dPt>
            <c:idx val="2"/>
            <c:bubble3D val="0"/>
            <c:spPr>
              <a:solidFill>
                <a:srgbClr val="FF3300"/>
              </a:solidFill>
              <a:ln w="19050">
                <a:solidFill>
                  <a:schemeClr val="lt1"/>
                </a:solidFill>
              </a:ln>
              <a:effectLst/>
            </c:spPr>
            <c:extLst>
              <c:ext xmlns:c16="http://schemas.microsoft.com/office/drawing/2014/chart" uri="{C3380CC4-5D6E-409C-BE32-E72D297353CC}">
                <c16:uniqueId val="{00000002-9ADA-4D94-B46D-5D5C7EEC4282}"/>
              </c:ext>
            </c:extLst>
          </c:dPt>
          <c:dLbls>
            <c:dLbl>
              <c:idx val="0"/>
              <c:layout>
                <c:manualLayout>
                  <c:x val="5.7516404199475069E-2"/>
                  <c:y val="-9.1717701953922433E-3"/>
                </c:manualLayout>
              </c:layout>
              <c:tx>
                <c:rich>
                  <a:bodyPr/>
                  <a:lstStyle/>
                  <a:p>
                    <a:r>
                      <a:rPr lang="en-US"/>
                      <a:t>Fully</a:t>
                    </a:r>
                    <a:r>
                      <a:rPr lang="en-US" baseline="0"/>
                      <a:t> C</a:t>
                    </a:r>
                    <a:r>
                      <a:rPr lang="en-US"/>
                      <a:t>orrect</a:t>
                    </a:r>
                  </a:p>
                  <a:p>
                    <a:endParaRPr lang="en-US"/>
                  </a:p>
                </c:rich>
              </c:tx>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ADA-4D94-B46D-5D5C7EEC4282}"/>
                </c:ext>
              </c:extLst>
            </c:dLbl>
            <c:dLbl>
              <c:idx val="1"/>
              <c:layout>
                <c:manualLayout>
                  <c:x val="-0.14625153105861771"/>
                  <c:y val="-9.8809055118110334E-2"/>
                </c:manualLayout>
              </c:layout>
              <c:tx>
                <c:rich>
                  <a:bodyPr/>
                  <a:lstStyle/>
                  <a:p>
                    <a:r>
                      <a:rPr lang="en-US"/>
                      <a:t>1</a:t>
                    </a:r>
                    <a:r>
                      <a:rPr lang="en-US" baseline="0"/>
                      <a:t> </a:t>
                    </a:r>
                    <a:r>
                      <a:rPr lang="en-US"/>
                      <a:t>Mistake</a:t>
                    </a:r>
                  </a:p>
                </c:rich>
              </c:tx>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ADA-4D94-B46D-5D5C7EEC4282}"/>
                </c:ext>
              </c:extLst>
            </c:dLbl>
            <c:dLbl>
              <c:idx val="2"/>
              <c:layout>
                <c:manualLayout>
                  <c:x val="-5.5589020122484664E-2"/>
                  <c:y val="-5.639034703995334E-2"/>
                </c:manualLayout>
              </c:layout>
              <c:tx>
                <c:rich>
                  <a:bodyPr/>
                  <a:lstStyle/>
                  <a:p>
                    <a:r>
                      <a:rPr lang="en-US"/>
                      <a:t>2 mistakes</a:t>
                    </a:r>
                  </a:p>
                </c:rich>
              </c:tx>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ADA-4D94-B46D-5D5C7EEC4282}"/>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s>
          <c:val>
            <c:numRef>
              <c:f>(NLCcsv!$AX$18,NLCcsv!$AX$20,NLCcsv!$AX$22)</c:f>
              <c:numCache>
                <c:formatCode>General</c:formatCode>
                <c:ptCount val="3"/>
                <c:pt idx="0">
                  <c:v>29</c:v>
                </c:pt>
                <c:pt idx="1">
                  <c:v>22</c:v>
                </c:pt>
                <c:pt idx="2">
                  <c:v>9</c:v>
                </c:pt>
              </c:numCache>
            </c:numRef>
          </c:val>
          <c:extLst>
            <c:ext xmlns:c16="http://schemas.microsoft.com/office/drawing/2014/chart" uri="{C3380CC4-5D6E-409C-BE32-E72D297353CC}">
              <c16:uniqueId val="{00000000-9ADA-4D94-B46D-5D5C7EEC428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NLCcsv!$AX$3</c:f>
              <c:strCache>
                <c:ptCount val="1"/>
                <c:pt idx="0">
                  <c:v>Threshold</c:v>
                </c:pt>
              </c:strCache>
            </c:strRef>
          </c:tx>
          <c:spPr>
            <a:ln w="28575" cap="rnd">
              <a:solidFill>
                <a:schemeClr val="accent1"/>
              </a:solidFill>
              <a:round/>
            </a:ln>
            <a:effectLst/>
          </c:spPr>
          <c:marker>
            <c:symbol val="none"/>
          </c:marker>
          <c:val>
            <c:numRef>
              <c:f>NLCcsv!$AX$4:$AX$14</c:f>
              <c:numCache>
                <c:formatCode>General</c:formatCode>
                <c:ptCount val="11"/>
                <c:pt idx="0">
                  <c:v>0.7</c:v>
                </c:pt>
                <c:pt idx="1">
                  <c:v>0</c:v>
                </c:pt>
                <c:pt idx="2">
                  <c:v>60</c:v>
                </c:pt>
                <c:pt idx="3">
                  <c:v>0</c:v>
                </c:pt>
                <c:pt idx="4">
                  <c:v>29</c:v>
                </c:pt>
                <c:pt idx="5">
                  <c:v>0</c:v>
                </c:pt>
                <c:pt idx="6">
                  <c:v>32</c:v>
                </c:pt>
                <c:pt idx="7">
                  <c:v>0</c:v>
                </c:pt>
                <c:pt idx="8">
                  <c:v>28</c:v>
                </c:pt>
                <c:pt idx="9">
                  <c:v>0</c:v>
                </c:pt>
                <c:pt idx="10">
                  <c:v>11</c:v>
                </c:pt>
              </c:numCache>
            </c:numRef>
          </c:val>
          <c:smooth val="0"/>
          <c:extLst>
            <c:ext xmlns:c16="http://schemas.microsoft.com/office/drawing/2014/chart" uri="{C3380CC4-5D6E-409C-BE32-E72D297353CC}">
              <c16:uniqueId val="{00000000-787E-4789-86FF-68B59925E418}"/>
            </c:ext>
          </c:extLst>
        </c:ser>
        <c:ser>
          <c:idx val="1"/>
          <c:order val="1"/>
          <c:tx>
            <c:strRef>
              <c:f>NLCcsv!$AY$3</c:f>
              <c:strCache>
                <c:ptCount val="1"/>
              </c:strCache>
            </c:strRef>
          </c:tx>
          <c:spPr>
            <a:ln w="28575" cap="rnd">
              <a:solidFill>
                <a:schemeClr val="accent2"/>
              </a:solidFill>
              <a:round/>
            </a:ln>
            <a:effectLst/>
          </c:spPr>
          <c:marker>
            <c:symbol val="none"/>
          </c:marker>
          <c:val>
            <c:numRef>
              <c:f>NLCcsv!$AY$4:$AY$14</c:f>
              <c:numCache>
                <c:formatCode>General</c:formatCode>
                <c:ptCount val="11"/>
                <c:pt idx="4">
                  <c:v>48.333333333333336</c:v>
                </c:pt>
              </c:numCache>
            </c:numRef>
          </c:val>
          <c:smooth val="0"/>
          <c:extLst>
            <c:ext xmlns:c16="http://schemas.microsoft.com/office/drawing/2014/chart" uri="{C3380CC4-5D6E-409C-BE32-E72D297353CC}">
              <c16:uniqueId val="{00000001-787E-4789-86FF-68B59925E418}"/>
            </c:ext>
          </c:extLst>
        </c:ser>
        <c:dLbls>
          <c:showLegendKey val="0"/>
          <c:showVal val="0"/>
          <c:showCatName val="0"/>
          <c:showSerName val="0"/>
          <c:showPercent val="0"/>
          <c:showBubbleSize val="0"/>
        </c:dLbls>
        <c:smooth val="0"/>
        <c:axId val="864438376"/>
        <c:axId val="864437392"/>
        <c:extLst>
          <c:ext xmlns:c15="http://schemas.microsoft.com/office/drawing/2012/chart" uri="{02D57815-91ED-43cb-92C2-25804820EDAC}">
            <c15:filteredLineSeries>
              <c15:ser>
                <c:idx val="2"/>
                <c:order val="2"/>
                <c:tx>
                  <c:strRef>
                    <c:extLst>
                      <c:ext uri="{02D57815-91ED-43cb-92C2-25804820EDAC}">
                        <c15:formulaRef>
                          <c15:sqref>NLCcsv!$AZ$3</c15:sqref>
                        </c15:formulaRef>
                      </c:ext>
                    </c:extLst>
                    <c:strCache>
                      <c:ptCount val="1"/>
                    </c:strCache>
                  </c:strRef>
                </c:tx>
                <c:spPr>
                  <a:ln w="28575" cap="rnd">
                    <a:solidFill>
                      <a:schemeClr val="accent3"/>
                    </a:solidFill>
                    <a:round/>
                  </a:ln>
                  <a:effectLst/>
                </c:spPr>
                <c:marker>
                  <c:symbol val="none"/>
                </c:marker>
                <c:val>
                  <c:numRef>
                    <c:extLst>
                      <c:ext uri="{02D57815-91ED-43cb-92C2-25804820EDAC}">
                        <c15:formulaRef>
                          <c15:sqref>NLCcsv!$AZ$4:$AZ$14</c15:sqref>
                        </c15:formulaRef>
                      </c:ext>
                    </c:extLst>
                    <c:numCache>
                      <c:formatCode>General</c:formatCode>
                      <c:ptCount val="11"/>
                      <c:pt idx="0">
                        <c:v>0</c:v>
                      </c:pt>
                    </c:numCache>
                  </c:numRef>
                </c:val>
                <c:smooth val="0"/>
                <c:extLst>
                  <c:ext xmlns:c16="http://schemas.microsoft.com/office/drawing/2014/chart" uri="{C3380CC4-5D6E-409C-BE32-E72D297353CC}">
                    <c16:uniqueId val="{00000002-787E-4789-86FF-68B59925E418}"/>
                  </c:ext>
                </c:extLst>
              </c15:ser>
            </c15:filteredLineSeries>
          </c:ext>
        </c:extLst>
      </c:lineChart>
      <c:catAx>
        <c:axId val="864438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437392"/>
        <c:crosses val="autoZero"/>
        <c:auto val="1"/>
        <c:lblAlgn val="ctr"/>
        <c:lblOffset val="100"/>
        <c:noMultiLvlLbl val="0"/>
      </c:catAx>
      <c:valAx>
        <c:axId val="864437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438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E"/>
              <a:t>Image</a:t>
            </a:r>
            <a:r>
              <a:rPr lang="en-IE" baseline="0"/>
              <a:t> Classifier results</a:t>
            </a:r>
            <a:endParaRPr lang="en-I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6600"/>
              </a:solidFill>
              <a:ln w="19050">
                <a:solidFill>
                  <a:schemeClr val="lt1"/>
                </a:solidFill>
              </a:ln>
              <a:effectLst/>
            </c:spPr>
            <c:extLst>
              <c:ext xmlns:c16="http://schemas.microsoft.com/office/drawing/2014/chart" uri="{C3380CC4-5D6E-409C-BE32-E72D297353CC}">
                <c16:uniqueId val="{00000001-B05E-4E51-9FE1-67CD9F2D1245}"/>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B05E-4E51-9FE1-67CD9F2D1245}"/>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2-B05E-4E51-9FE1-67CD9F2D1245}"/>
              </c:ext>
            </c:extLst>
          </c:dPt>
          <c:dLbls>
            <c:dLbl>
              <c:idx val="0"/>
              <c:layout>
                <c:manualLayout>
                  <c:x val="5.6391725559833975E-2"/>
                  <c:y val="4.7498242038541312E-2"/>
                </c:manualLayout>
              </c:layout>
              <c:tx>
                <c:rich>
                  <a:bodyPr/>
                  <a:lstStyle/>
                  <a:p>
                    <a:r>
                      <a:rPr lang="en-US"/>
                      <a:t>False Positives</a:t>
                    </a:r>
                  </a:p>
                </c:rich>
              </c:tx>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05E-4E51-9FE1-67CD9F2D1245}"/>
                </c:ext>
              </c:extLst>
            </c:dLbl>
            <c:dLbl>
              <c:idx val="1"/>
              <c:layout>
                <c:manualLayout>
                  <c:x val="2.7575377635784139E-2"/>
                  <c:y val="-5.2078855813169594E-2"/>
                </c:manualLayout>
              </c:layout>
              <c:tx>
                <c:rich>
                  <a:bodyPr/>
                  <a:lstStyle/>
                  <a:p>
                    <a:r>
                      <a:rPr lang="en-US"/>
                      <a:t>False Negatives</a:t>
                    </a:r>
                  </a:p>
                </c:rich>
              </c:tx>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05E-4E51-9FE1-67CD9F2D1245}"/>
                </c:ext>
              </c:extLst>
            </c:dLbl>
            <c:dLbl>
              <c:idx val="2"/>
              <c:layout>
                <c:manualLayout>
                  <c:x val="-6.2226634754345082E-2"/>
                  <c:y val="-6.1434468224625338E-2"/>
                </c:manualLayout>
              </c:layout>
              <c:tx>
                <c:rich>
                  <a:bodyPr/>
                  <a:lstStyle/>
                  <a:p>
                    <a:r>
                      <a:rPr lang="en-US"/>
                      <a:t>CorrectResults</a:t>
                    </a:r>
                  </a:p>
                </c:rich>
              </c:tx>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05E-4E51-9FE1-67CD9F2D12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(ICcsv!$V$21,ICcsv!$V$23,ICcsv!$V$25)</c:f>
              <c:numCache>
                <c:formatCode>General</c:formatCode>
                <c:ptCount val="3"/>
                <c:pt idx="0">
                  <c:v>10</c:v>
                </c:pt>
                <c:pt idx="1">
                  <c:v>4</c:v>
                </c:pt>
                <c:pt idx="2">
                  <c:v>26</c:v>
                </c:pt>
              </c:numCache>
            </c:numRef>
          </c:val>
          <c:extLst>
            <c:ext xmlns:c16="http://schemas.microsoft.com/office/drawing/2014/chart" uri="{C3380CC4-5D6E-409C-BE32-E72D297353CC}">
              <c16:uniqueId val="{00000000-B05E-4E51-9FE1-67CD9F2D1245}"/>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52</xdr:col>
      <xdr:colOff>258703</xdr:colOff>
      <xdr:row>15</xdr:row>
      <xdr:rowOff>164630</xdr:rowOff>
    </xdr:from>
    <xdr:to>
      <xdr:col>62</xdr:col>
      <xdr:colOff>458610</xdr:colOff>
      <xdr:row>38</xdr:row>
      <xdr:rowOff>23518</xdr:rowOff>
    </xdr:to>
    <xdr:graphicFrame macro="">
      <xdr:nvGraphicFramePr>
        <xdr:cNvPr id="2" name="Chart 1">
          <a:extLst>
            <a:ext uri="{FF2B5EF4-FFF2-40B4-BE49-F238E27FC236}">
              <a16:creationId xmlns:a16="http://schemas.microsoft.com/office/drawing/2014/main" id="{31EFDF31-C78F-4AB4-9E7D-EB31A902B5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62</xdr:col>
      <xdr:colOff>583259</xdr:colOff>
      <xdr:row>1</xdr:row>
      <xdr:rowOff>80668</xdr:rowOff>
    </xdr:from>
    <xdr:to>
      <xdr:col>70</xdr:col>
      <xdr:colOff>263408</xdr:colOff>
      <xdr:row>16</xdr:row>
      <xdr:rowOff>1646</xdr:rowOff>
    </xdr:to>
    <xdr:graphicFrame macro="">
      <xdr:nvGraphicFramePr>
        <xdr:cNvPr id="5" name="Chart 4">
          <a:extLst>
            <a:ext uri="{FF2B5EF4-FFF2-40B4-BE49-F238E27FC236}">
              <a16:creationId xmlns:a16="http://schemas.microsoft.com/office/drawing/2014/main" id="{3E680C89-FC67-496F-8C83-A3E4F96421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608693</xdr:colOff>
      <xdr:row>4</xdr:row>
      <xdr:rowOff>172135</xdr:rowOff>
    </xdr:from>
    <xdr:to>
      <xdr:col>30</xdr:col>
      <xdr:colOff>323990</xdr:colOff>
      <xdr:row>19</xdr:row>
      <xdr:rowOff>83443</xdr:rowOff>
    </xdr:to>
    <xdr:graphicFrame macro="">
      <xdr:nvGraphicFramePr>
        <xdr:cNvPr id="2" name="Chart 1">
          <a:extLst>
            <a:ext uri="{FF2B5EF4-FFF2-40B4-BE49-F238E27FC236}">
              <a16:creationId xmlns:a16="http://schemas.microsoft.com/office/drawing/2014/main" id="{3BDC08B6-9E2A-42B7-98D3-5698CD858B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533400</xdr:colOff>
      <xdr:row>10</xdr:row>
      <xdr:rowOff>185737</xdr:rowOff>
    </xdr:from>
    <xdr:to>
      <xdr:col>18</xdr:col>
      <xdr:colOff>228600</xdr:colOff>
      <xdr:row>25</xdr:row>
      <xdr:rowOff>71437</xdr:rowOff>
    </xdr:to>
    <xdr:graphicFrame macro="">
      <xdr:nvGraphicFramePr>
        <xdr:cNvPr id="2" name="Chart 1">
          <a:extLst>
            <a:ext uri="{FF2B5EF4-FFF2-40B4-BE49-F238E27FC236}">
              <a16:creationId xmlns:a16="http://schemas.microsoft.com/office/drawing/2014/main" id="{B68BFC69-F40D-4967-B5D8-FA74FBF71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2B925411-FA62-41D8-826F-71BF9C78E4F5}" autoFormatId="16" applyNumberFormats="0" applyBorderFormats="0" applyFontFormats="0" applyPatternFormats="0" applyAlignmentFormats="0" applyWidthHeightFormats="0">
  <queryTableRefresh nextId="23">
    <queryTableFields count="22">
      <queryTableField id="1" name="date" tableColumnId="1"/>
      <queryTableField id="2" name=" text" tableColumnId="2"/>
      <queryTableField id="3" name=" containsChildLabour" tableColumnId="3"/>
      <queryTableField id="4" name=" containsChildSexualExploitation" tableColumnId="4"/>
      <queryTableField id="5" name=" containsChildTrafficking" tableColumnId="5"/>
      <queryTableField id="6" name=" containsDomesticServitude" tableColumnId="6"/>
      <queryTableField id="7" name=" containsForcedCriminality" tableColumnId="7"/>
      <queryTableField id="8" name=" containsForcedLabour" tableColumnId="8"/>
      <queryTableField id="9" name=" containsForcedMarriage" tableColumnId="9"/>
      <queryTableField id="10" name=" containsLabourExploitation" tableColumnId="10"/>
      <queryTableField id="11" name=" containsSexualExploitation" tableColumnId="11"/>
      <queryTableField id="12" name=" containsOther" tableColumnId="12"/>
      <queryTableField id="13" name=" childLabourConfidence" tableColumnId="13"/>
      <queryTableField id="14" name=" childSexualExploitationConfidence" tableColumnId="14"/>
      <queryTableField id="15" name=" childTraffickingConfidence" tableColumnId="15"/>
      <queryTableField id="16" name=" domesticServitudeConfidence" tableColumnId="16"/>
      <queryTableField id="17" name=" forcedCriminalityConfidence" tableColumnId="17"/>
      <queryTableField id="18" name=" forcedLabourConfidence" tableColumnId="18"/>
      <queryTableField id="19" name=" forcedMarriageConfidence" tableColumnId="19"/>
      <queryTableField id="20" name=" labourExploitationConfidence" tableColumnId="20"/>
      <queryTableField id="21" name=" sexualExploitationConfidence" tableColumnId="21"/>
      <queryTableField id="22" name=" otherConfidence" tableColumnId="2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373BA5A-FC82-4A4F-B1A1-7477C7CE24F9}" autoFormatId="16" applyNumberFormats="0" applyBorderFormats="0" applyFontFormats="0" applyPatternFormats="0" applyAlignmentFormats="0" applyWidthHeightFormats="0">
  <queryTableRefresh nextId="7">
    <queryTableFields count="6">
      <queryTableField id="1" name="date" tableColumnId="1"/>
      <queryTableField id="2" name=" name" tableColumnId="2"/>
      <queryTableField id="3" name=" containsCL" tableColumnId="3"/>
      <queryTableField id="4" name=" containsSS" tableColumnId="4"/>
      <queryTableField id="5" name=" confidenceCL" tableColumnId="5"/>
      <queryTableField id="6" name=" confidenceSS"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CDB331-05B6-4C99-8BF6-5E9402E819AE}" name="NLCresults" displayName="NLCresults" ref="A1:V61" tableType="queryTable" totalsRowShown="0">
  <autoFilter ref="A1:V61" xr:uid="{AB4B5BC7-28A7-4BD5-BF51-025E1ABAA0BE}"/>
  <tableColumns count="22">
    <tableColumn id="1" xr3:uid="{C7D16898-D4F2-4202-970F-8DAC39A019FB}" uniqueName="1" name="date" queryTableFieldId="1" dataDxfId="9"/>
    <tableColumn id="2" xr3:uid="{AD5C78E4-BC7C-482B-8C2E-B3EF14FD7B2E}" uniqueName="2" name=" text" queryTableFieldId="2" dataDxfId="8"/>
    <tableColumn id="3" xr3:uid="{89486E42-7FF2-4B9A-8F99-FE4F35EC8BD2}" uniqueName="3" name=" containsChildLabour" queryTableFieldId="3"/>
    <tableColumn id="4" xr3:uid="{81B0F1F5-B526-4BE3-8FE1-0CBEF05712B8}" uniqueName="4" name=" containsChildSexualExploitation" queryTableFieldId="4"/>
    <tableColumn id="5" xr3:uid="{D8D4727B-158D-496C-B31D-85EBBC89D5B0}" uniqueName="5" name=" containsChildTrafficking" queryTableFieldId="5"/>
    <tableColumn id="6" xr3:uid="{82372FD9-F0EA-402E-869C-9D7A7B0F6233}" uniqueName="6" name=" containsDomesticServitude" queryTableFieldId="6"/>
    <tableColumn id="7" xr3:uid="{C0821B8E-025E-4CAA-A7FB-536A45833855}" uniqueName="7" name=" containsForcedCriminality" queryTableFieldId="7"/>
    <tableColumn id="8" xr3:uid="{71ABA635-89B1-4C8E-8ED4-C4A8C2CEDF3A}" uniqueName="8" name=" containsForcedLabour" queryTableFieldId="8"/>
    <tableColumn id="9" xr3:uid="{7BDECDBE-126E-4131-9840-A6FDDC0A8579}" uniqueName="9" name=" containsForcedMarriage" queryTableFieldId="9"/>
    <tableColumn id="10" xr3:uid="{88F55F47-DB3C-430F-8077-75EF37CC0D45}" uniqueName="10" name=" containsLabourExploitation" queryTableFieldId="10"/>
    <tableColumn id="11" xr3:uid="{7E2F7E90-F164-463D-A25B-4187FFDFB596}" uniqueName="11" name=" containsSexualExploitation" queryTableFieldId="11"/>
    <tableColumn id="12" xr3:uid="{BA484566-2DA8-434C-BA42-245D0F68F2B8}" uniqueName="12" name=" containsOther" queryTableFieldId="12"/>
    <tableColumn id="13" xr3:uid="{0A2A747A-388D-4CFD-9540-1DADCB54F489}" uniqueName="13" name=" childLabourConfidence" queryTableFieldId="13"/>
    <tableColumn id="14" xr3:uid="{F10BD508-0A5B-4C5B-8B28-C99716EED787}" uniqueName="14" name=" childSexualExploitationConfidence" queryTableFieldId="14"/>
    <tableColumn id="15" xr3:uid="{4B644544-D8F7-435E-BC43-69D52F3F07D9}" uniqueName="15" name=" childTraffickingConfidence" queryTableFieldId="15"/>
    <tableColumn id="16" xr3:uid="{9675ED9A-47A8-4C38-8435-52F44DE41389}" uniqueName="16" name=" domesticServitudeConfidence" queryTableFieldId="16"/>
    <tableColumn id="17" xr3:uid="{D454373E-9E8A-435E-BE0E-E407BCA7499F}" uniqueName="17" name=" forcedCriminalityConfidence" queryTableFieldId="17"/>
    <tableColumn id="18" xr3:uid="{39A044D0-7932-4220-987A-6581794AFAA7}" uniqueName="18" name=" forcedLabourConfidence" queryTableFieldId="18"/>
    <tableColumn id="19" xr3:uid="{442673DD-D653-4399-B6D3-87551B97D170}" uniqueName="19" name=" forcedMarriageConfidence" queryTableFieldId="19"/>
    <tableColumn id="20" xr3:uid="{AA772FE5-36F8-476D-AC77-25ABDCDDB0D3}" uniqueName="20" name=" labourExploitationConfidence" queryTableFieldId="20"/>
    <tableColumn id="21" xr3:uid="{B4D2D684-9BFA-42B3-8598-CD79E555DD3A}" uniqueName="21" name=" sexualExploitationConfidence" queryTableFieldId="21"/>
    <tableColumn id="22" xr3:uid="{404BBDBF-7E1B-4B3D-844D-3EBF065BFDED}" uniqueName="22" name=" otherConfidence" queryTableField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DE997E-91B4-40F9-A739-AA17D1364CF4}" name="Table4" displayName="Table4" ref="X1:AV61" totalsRowShown="0">
  <autoFilter ref="X1:AV61" xr:uid="{5D74B457-01FE-4C3E-A78C-77341201D489}"/>
  <tableColumns count="25">
    <tableColumn id="1" xr3:uid="{B0509425-E3FC-48A4-8196-EBA63607EB97}" name="predictsChildLabour">
      <calculatedColumnFormula>NLCresults[[#This Row],[ childLabourConfidence]]&gt;=$AX$4</calculatedColumnFormula>
    </tableColumn>
    <tableColumn id="2" xr3:uid="{794E1BB3-6AF0-4302-993D-BF77BD5585D8}" name="predictsChildSexualExploitation">
      <calculatedColumnFormula>NLCresults[[#This Row],[ childSexualExploitationConfidence]]&gt;=$AX$4</calculatedColumnFormula>
    </tableColumn>
    <tableColumn id="3" xr3:uid="{4468BD3C-6BA5-4E08-8A41-5111409E428F}" name="predictsChildTrafficking">
      <calculatedColumnFormula>NLCresults[[#This Row],[ childTraffickingConfidence]]&gt;=$AX$4</calculatedColumnFormula>
    </tableColumn>
    <tableColumn id="4" xr3:uid="{B836C84D-00E5-4EEF-8DAD-263797F8DE86}" name="predictsDomesticServitude">
      <calculatedColumnFormula>NLCresults[[#This Row],[ domesticServitudeConfidence]]&gt;=$AX$4</calculatedColumnFormula>
    </tableColumn>
    <tableColumn id="5" xr3:uid="{1F13A52D-66D8-4E8B-82B9-3A007C181349}" name="predictsForcedCriminality">
      <calculatedColumnFormula>NLCresults[[#This Row],[ forcedCriminalityConfidence]]&gt;=$AX$4</calculatedColumnFormula>
    </tableColumn>
    <tableColumn id="6" xr3:uid="{38E778DC-B797-4E4D-A129-6FCB607DAEEE}" name="predictsForcedLabour">
      <calculatedColumnFormula>NLCresults[[#This Row],[ forcedLabourConfidence]]&gt;=$AX$4</calculatedColumnFormula>
    </tableColumn>
    <tableColumn id="7" xr3:uid="{F0040540-6702-4842-8784-BBEF611005B7}" name="predictsForcedMarriage">
      <calculatedColumnFormula>NLCresults[[#This Row],[ forcedMarriageConfidence]]&gt;=$AX$4</calculatedColumnFormula>
    </tableColumn>
    <tableColumn id="8" xr3:uid="{6F223A4B-5312-4E04-866D-0C6C07CD5A9E}" name="predictsLabourExploitation">
      <calculatedColumnFormula>NLCresults[[#This Row],[ labourExploitationConfidence]]&gt;=$AX$4</calculatedColumnFormula>
    </tableColumn>
    <tableColumn id="9" xr3:uid="{DCD1ADD7-D5B2-467E-904E-0F1FD11F1AAD}" name="predictsSexualExploitation">
      <calculatedColumnFormula>NLCresults[[#This Row],[ sexualExploitationConfidence]]&gt;=$AX$4</calculatedColumnFormula>
    </tableColumn>
    <tableColumn id="10" xr3:uid="{2B58B6F8-BDB2-4743-A763-E50FCAC4FDAD}" name="predictsOther">
      <calculatedColumnFormula>NLCresults[[#This Row],[ otherConfidence]]&gt;=$AX$4</calculatedColumnFormula>
    </tableColumn>
    <tableColumn id="11" xr3:uid="{4AC8F558-4BBA-4FF6-893A-92017932E77E}" name="resultChildLabour" dataDxfId="7">
      <calculatedColumnFormula>IF(NLCresults[[#This Row],[ containsChildLabour]]=1, IF(Table4[[#This Row],[predictsChildLabour]], "T", "FN"), IF(Table4[[#This Row],[predictsChildLabour]], "FP", "T"))</calculatedColumnFormula>
    </tableColumn>
    <tableColumn id="12" xr3:uid="{255D7B09-3A42-4FF3-ADCC-739A955EB797}" name="resultChildSexualExploitation">
      <calculatedColumnFormula>IF(NLCresults[[#This Row],[ containsChildSexualExploitation]]=1, IF(Table4[[#This Row],[predictsChildSexualExploitation]], "T", "FN"), IF(Table4[[#This Row],[predictsChildSexualExploitation]], "FP", "T"))</calculatedColumnFormula>
    </tableColumn>
    <tableColumn id="13" xr3:uid="{E450D05A-92DD-47B6-8A16-E875BC842637}" name="resultChildTrafficking">
      <calculatedColumnFormula>IF(NLCresults[[#This Row],[ containsChildTrafficking]]=1, IF(Table4[[#This Row],[predictsChildTrafficking]], "T", "FN"), IF(Table4[[#This Row],[predictsChildTrafficking]], "FP", "T"))</calculatedColumnFormula>
    </tableColumn>
    <tableColumn id="14" xr3:uid="{89F45713-20FE-4B16-8A1B-18EA1ECC08E1}" name="resultDomesticServitude">
      <calculatedColumnFormula>IF(NLCresults[[#This Row],[ containsDomesticServitude]]=1, IF(Table4[[#This Row],[predictsDomesticServitude]], "T", "FN"), IF(Table4[[#This Row],[predictsDomesticServitude]], "FP", "T"))</calculatedColumnFormula>
    </tableColumn>
    <tableColumn id="15" xr3:uid="{4990B9C9-DB08-49B4-A059-1F463AA9B41F}" name="resultForcedCriminality">
      <calculatedColumnFormula>IF(NLCresults[[#This Row],[ containsForcedCriminality]]=1, IF(Table4[[#This Row],[predictsForcedCriminality]], "T", "FN"), IF(Table4[[#This Row],[predictsForcedCriminality]], "FP", "T"))</calculatedColumnFormula>
    </tableColumn>
    <tableColumn id="16" xr3:uid="{E42AC300-C697-438C-86F2-AE1859B84490}" name="resultForcedLabour">
      <calculatedColumnFormula>IF(NLCresults[[#This Row],[ containsForcedLabour]]=1, IF(Table4[[#This Row],[predictsForcedLabour]], "T", "FN"), IF(Table4[[#This Row],[predictsForcedLabour]], "FP", "T"))</calculatedColumnFormula>
    </tableColumn>
    <tableColumn id="17" xr3:uid="{FA3B6A4D-44EB-4425-B21F-1F9CEECE81A5}" name="resultForcedMarriage">
      <calculatedColumnFormula>IF(NLCresults[[#This Row],[ containsForcedMarriage]]=1, IF(Table4[[#This Row],[predictsForcedMarriage]], "T", "FN"), IF(Table4[[#This Row],[predictsForcedMarriage]], "FP", "T"))</calculatedColumnFormula>
    </tableColumn>
    <tableColumn id="18" xr3:uid="{193B4BAA-BC6C-448E-8700-19095F9B4A58}" name="resultLabourExploitation">
      <calculatedColumnFormula>IF(NLCresults[[#This Row],[ containsLabourExploitation]]=1, IF(Table4[[#This Row],[predictsLabourExploitation]], "T", "FN"), IF(Table4[[#This Row],[predictsLabourExploitation]], "FP", "T"))</calculatedColumnFormula>
    </tableColumn>
    <tableColumn id="19" xr3:uid="{7E2DBD25-382C-479D-8913-554316F87432}" name="resultSexualExploitation">
      <calculatedColumnFormula>IF(NLCresults[[#This Row],[ containsSexualExploitation]]=1, IF(Table4[[#This Row],[predictsSexualExploitation]], "T", "FN"), IF(Table4[[#This Row],[predictsSexualExploitation]], "FP", "T"))</calculatedColumnFormula>
    </tableColumn>
    <tableColumn id="20" xr3:uid="{C306E79F-072C-439D-A22F-8E9229897169}" name="resultOther">
      <calculatedColumnFormula>IF(NLCresults[[#This Row],[ containsOther]]=1, IF(Table4[[#This Row],[predictsOther]], "T", "FN"), IF(Table4[[#This Row],[predictsOther]], "FP", "T"))</calculatedColumnFormula>
    </tableColumn>
    <tableColumn id="21" xr3:uid="{3B5203C1-8499-47D9-8888-1AFACE914312}" name="fullyCorrect" dataDxfId="6">
      <calculatedColumnFormula>(COUNTIF(Table4[[#This Row],[resultChildLabour]:[resultOther]], "T")=10)</calculatedColumnFormula>
    </tableColumn>
    <tableColumn id="22" xr3:uid="{D391CAA8-3768-48A0-9FDA-87FC200BB464}" name="KindaCorrect" dataDxfId="5">
      <calculatedColumnFormula>(COUNTIF(Table4[[#This Row],[resultChildLabour]:[resultOther]], "T")+ COUNTIF(Table4[[#This Row],[resultChildLabour]:[resultOther]], "FP")=10)</calculatedColumnFormula>
    </tableColumn>
    <tableColumn id="23" xr3:uid="{3B340990-98EC-4C71-9E5E-D4A54468F084}" name="conatinsFalsePositive" dataDxfId="4">
      <calculatedColumnFormula>COUNTIF(Table4[[#This Row],[resultChildLabour]:[resultOther]], "FP")&gt;=1</calculatedColumnFormula>
    </tableColumn>
    <tableColumn id="24" xr3:uid="{0255B2FA-FF6E-4C89-A3DF-5C1716613AC9}" name="containsFalseNegative" dataDxfId="3">
      <calculatedColumnFormula>COUNTIF(Table4[[#This Row],[resultChildLabour]:[resultOther]], "FN")&gt;=1</calculatedColumnFormula>
    </tableColumn>
    <tableColumn id="25" xr3:uid="{EC3DEA97-CA36-4AA6-8C35-36ED399ADC4B}" name="mistake count" dataDxfId="2">
      <calculatedColumnFormula>COUNTIF(Table4[[#This Row],[resultChildLabour]:[resultOther]], "FN")+COUNTIF(Table4[[#This Row],[resultChildLabour]:[resultOther]], "FP")</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19DB82-AAE8-43F9-8427-97E19E172AC4}" name="results" displayName="results" ref="A1:F41" tableType="queryTable" totalsRowShown="0">
  <autoFilter ref="A1:F41" xr:uid="{EE4E26BA-15C5-4AD1-84A3-AD9D8EF5F67B}"/>
  <tableColumns count="6">
    <tableColumn id="1" xr3:uid="{E6954564-5CCF-49E8-B5F2-4102FCC86A0B}" uniqueName="1" name="date" queryTableFieldId="1" dataDxfId="1"/>
    <tableColumn id="2" xr3:uid="{D7404885-B486-4A9B-AFE3-DA8E32228CAD}" uniqueName="2" name=" name" queryTableFieldId="2" dataDxfId="0"/>
    <tableColumn id="3" xr3:uid="{1972F7C3-C158-453A-B6BE-3D2B657FE937}" uniqueName="3" name=" containsCL" queryTableFieldId="3"/>
    <tableColumn id="4" xr3:uid="{4EBEA300-7384-4A87-BF8D-2FBFF38E2FA7}" uniqueName="4" name=" containsSS" queryTableFieldId="4"/>
    <tableColumn id="5" xr3:uid="{9899C12C-76B6-4E0D-B81F-A7924527E1C9}" uniqueName="5" name=" confidenceCL" queryTableFieldId="5"/>
    <tableColumn id="6" xr3:uid="{6AE9C397-2429-4404-89D6-A383B87924CA}" uniqueName="6" name=" confidenceSS"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544637-7969-473C-8D43-930D010F2F48}" name="Table3" displayName="Table3" ref="H1:Q41" totalsRowShown="0">
  <autoFilter ref="H1:Q41" xr:uid="{99791942-08B8-430E-A768-3B41B11314DB}"/>
  <tableColumns count="10">
    <tableColumn id="1" xr3:uid="{EAFC8AD3-0317-4CDB-B345-CAACE777DA7F}" name="errorCL">
      <calculatedColumnFormula>results[[#This Row],[ containsCL]]-results[[#This Row],[ confidenceCL]]</calculatedColumnFormula>
    </tableColumn>
    <tableColumn id="2" xr3:uid="{6F463D93-7A8E-4FD5-9A85-C7E09110A2F2}" name="errorSS">
      <calculatedColumnFormula>results[[#This Row],[ containsSS]]-results[[#This Row],[ confidenceSS]]</calculatedColumnFormula>
    </tableColumn>
    <tableColumn id="3" xr3:uid="{9988CA9A-E8AA-4E69-8E5F-60C96D531FA4}" name="doesImageContainCL">
      <calculatedColumnFormula>(results[[#This Row],[ containsCL]]=1)</calculatedColumnFormula>
    </tableColumn>
    <tableColumn id="4" xr3:uid="{B611CA1E-2AE8-4F8C-AA56-3483C8B251DF}" name="doesImageContainSS">
      <calculatedColumnFormula>(results[[#This Row],[ containsSS]]=1)</calculatedColumnFormula>
    </tableColumn>
    <tableColumn id="5" xr3:uid="{3A2C0388-02B1-4D8D-AD82-F9A7E524ED5C}" name="predictCL">
      <calculatedColumnFormula>results[[#This Row],[ confidenceCL]]&gt;$V$9</calculatedColumnFormula>
    </tableColumn>
    <tableColumn id="6" xr3:uid="{D1587DD2-2150-4A4F-9EB4-A4333BD868B5}" name="predictSS">
      <calculatedColumnFormula>results[[#This Row],[ confidenceSS]]&gt;$V$9</calculatedColumnFormula>
    </tableColumn>
    <tableColumn id="7" xr3:uid="{5D8458C6-B362-4296-92D9-38FE1E5141DA}" name="correctPredictionCL">
      <calculatedColumnFormula>((results[[#This Row],[ confidenceCL]]&gt;$V$9) = (results[[#This Row],[ containsCL]]= 1))</calculatedColumnFormula>
    </tableColumn>
    <tableColumn id="8" xr3:uid="{4F486532-F87E-47BA-8169-6B86FC9D0CB9}" name="correctPredictionSS">
      <calculatedColumnFormula>((results[[#This Row],[ confidenceSS]]&gt;$V$9) = (results[[#This Row],[ containsSS]]= 1))</calculatedColumnFormula>
    </tableColumn>
    <tableColumn id="9" xr3:uid="{119E12F3-F082-4E51-B5AB-C4BFA15DF388}" name="resultsCL">
      <calculatedColumnFormula>IF(N2, "T", (IF(L2, "FP", "FN")))</calculatedColumnFormula>
    </tableColumn>
    <tableColumn id="10" xr3:uid="{4CEBDABF-83A1-49CD-A95F-D291CA20F6C4}" name="resultsSS">
      <calculatedColumnFormula>IF(O2, "T", (IF(M2, "FP", "FN")))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5D62B-95E3-4E3F-9213-AA2A3D3191B0}">
  <dimension ref="A1:AZ241"/>
  <sheetViews>
    <sheetView topLeftCell="AH1" zoomScale="55" zoomScaleNormal="55" workbookViewId="0">
      <selection activeCell="BJ14" sqref="BJ14"/>
    </sheetView>
  </sheetViews>
  <sheetFormatPr defaultRowHeight="15" x14ac:dyDescent="0.25"/>
  <cols>
    <col min="1" max="1" width="11.140625" bestFit="1" customWidth="1"/>
    <col min="2" max="2" width="81.140625" bestFit="1" customWidth="1"/>
    <col min="3" max="3" width="27.7109375" bestFit="1" customWidth="1"/>
    <col min="4" max="4" width="42.7109375" bestFit="1" customWidth="1"/>
    <col min="5" max="5" width="34.28515625" bestFit="1" customWidth="1"/>
    <col min="6" max="6" width="35.85546875" bestFit="1" customWidth="1"/>
    <col min="7" max="7" width="35.5703125" bestFit="1" customWidth="1"/>
    <col min="8" max="8" width="29.42578125" bestFit="1" customWidth="1"/>
    <col min="9" max="9" width="32.5703125" bestFit="1" customWidth="1"/>
    <col min="10" max="10" width="36.5703125" bestFit="1" customWidth="1"/>
    <col min="11" max="11" width="36.140625" bestFit="1" customWidth="1"/>
    <col min="12" max="12" width="19.5703125" bestFit="1" customWidth="1"/>
    <col min="13" max="13" width="31" bestFit="1" customWidth="1"/>
    <col min="14" max="14" width="45.85546875" bestFit="1" customWidth="1"/>
    <col min="15" max="15" width="37.42578125" bestFit="1" customWidth="1"/>
    <col min="16" max="17" width="39.140625" bestFit="1" customWidth="1"/>
    <col min="18" max="18" width="33" bestFit="1" customWidth="1"/>
    <col min="19" max="19" width="36.140625" bestFit="1" customWidth="1"/>
    <col min="20" max="21" width="39.7109375" bestFit="1" customWidth="1"/>
    <col min="22" max="22" width="22.85546875" bestFit="1" customWidth="1"/>
    <col min="24" max="24" width="21.7109375" customWidth="1"/>
    <col min="25" max="25" width="32.28515625" customWidth="1"/>
    <col min="26" max="26" width="24.85546875" customWidth="1"/>
    <col min="27" max="27" width="28.42578125" customWidth="1"/>
    <col min="28" max="28" width="27" customWidth="1"/>
    <col min="29" max="29" width="23.28515625" customWidth="1"/>
    <col min="30" max="30" width="25.28515625" customWidth="1"/>
    <col min="31" max="31" width="28" customWidth="1"/>
    <col min="32" max="32" width="29.85546875" customWidth="1"/>
    <col min="33" max="33" width="16" customWidth="1"/>
    <col min="34" max="34" width="20.7109375" customWidth="1"/>
    <col min="35" max="35" width="25.5703125" customWidth="1"/>
    <col min="36" max="36" width="23.42578125" customWidth="1"/>
    <col min="37" max="37" width="28.5703125" customWidth="1"/>
    <col min="38" max="38" width="28.42578125" customWidth="1"/>
    <col min="39" max="39" width="25.7109375" customWidth="1"/>
    <col min="40" max="40" width="24.5703125" customWidth="1"/>
    <col min="41" max="41" width="27.42578125" customWidth="1"/>
    <col min="42" max="42" width="29.5703125" customWidth="1"/>
    <col min="43" max="43" width="19.28515625" customWidth="1"/>
    <col min="47" max="47" width="33" customWidth="1"/>
    <col min="48" max="48" width="20.85546875" customWidth="1"/>
    <col min="57" max="57" width="9.140625" customWidth="1"/>
  </cols>
  <sheetData>
    <row r="1" spans="1:52" x14ac:dyDescent="0.25">
      <c r="A1" t="s">
        <v>0</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c r="T1" t="s">
        <v>24</v>
      </c>
      <c r="U1" t="s">
        <v>25</v>
      </c>
      <c r="V1" t="s">
        <v>26</v>
      </c>
      <c r="X1" t="s">
        <v>55</v>
      </c>
      <c r="Y1" t="s">
        <v>56</v>
      </c>
      <c r="Z1" t="s">
        <v>57</v>
      </c>
      <c r="AA1" t="s">
        <v>58</v>
      </c>
      <c r="AB1" t="s">
        <v>59</v>
      </c>
      <c r="AC1" t="s">
        <v>60</v>
      </c>
      <c r="AD1" t="s">
        <v>61</v>
      </c>
      <c r="AE1" t="s">
        <v>62</v>
      </c>
      <c r="AF1" t="s">
        <v>63</v>
      </c>
      <c r="AG1" t="s">
        <v>64</v>
      </c>
      <c r="AH1" t="s">
        <v>65</v>
      </c>
      <c r="AI1" t="s">
        <v>67</v>
      </c>
      <c r="AJ1" t="s">
        <v>66</v>
      </c>
      <c r="AK1" t="s">
        <v>68</v>
      </c>
      <c r="AL1" t="s">
        <v>69</v>
      </c>
      <c r="AM1" t="s">
        <v>70</v>
      </c>
      <c r="AN1" t="s">
        <v>71</v>
      </c>
      <c r="AO1" t="s">
        <v>72</v>
      </c>
      <c r="AP1" t="s">
        <v>73</v>
      </c>
      <c r="AQ1" t="s">
        <v>74</v>
      </c>
      <c r="AR1" t="s">
        <v>77</v>
      </c>
      <c r="AS1" t="s">
        <v>131</v>
      </c>
      <c r="AT1" t="s">
        <v>132</v>
      </c>
      <c r="AU1" t="s">
        <v>133</v>
      </c>
      <c r="AV1" t="s">
        <v>137</v>
      </c>
    </row>
    <row r="2" spans="1:52" x14ac:dyDescent="0.25">
      <c r="A2" s="1">
        <v>43546</v>
      </c>
      <c r="B2" s="2" t="s">
        <v>94</v>
      </c>
      <c r="C2">
        <v>0</v>
      </c>
      <c r="D2">
        <v>0</v>
      </c>
      <c r="E2">
        <v>0</v>
      </c>
      <c r="F2">
        <v>0</v>
      </c>
      <c r="G2">
        <v>0</v>
      </c>
      <c r="H2">
        <v>0</v>
      </c>
      <c r="I2">
        <v>0</v>
      </c>
      <c r="J2">
        <v>1</v>
      </c>
      <c r="K2">
        <v>0</v>
      </c>
      <c r="L2">
        <v>0</v>
      </c>
      <c r="M2">
        <v>0.01</v>
      </c>
      <c r="N2">
        <v>0.01</v>
      </c>
      <c r="O2">
        <v>0.01</v>
      </c>
      <c r="P2">
        <v>0.33</v>
      </c>
      <c r="Q2">
        <v>0.01</v>
      </c>
      <c r="R2">
        <v>0.01</v>
      </c>
      <c r="S2">
        <v>0.03</v>
      </c>
      <c r="T2">
        <v>0.43</v>
      </c>
      <c r="U2">
        <v>0.14000000000000001</v>
      </c>
      <c r="V2">
        <v>0.02</v>
      </c>
      <c r="X2" t="b">
        <f>NLCresults[[#This Row],[ childLabourConfidence]]&gt;=$AX$4</f>
        <v>0</v>
      </c>
      <c r="Y2" t="b">
        <f>NLCresults[[#This Row],[ childSexualExploitationConfidence]]&gt;=$AX$4</f>
        <v>0</v>
      </c>
      <c r="Z2" t="b">
        <f>NLCresults[[#This Row],[ childTraffickingConfidence]]&gt;=$AX$4</f>
        <v>0</v>
      </c>
      <c r="AA2" t="b">
        <f>NLCresults[[#This Row],[ domesticServitudeConfidence]]&gt;=$AX$4</f>
        <v>0</v>
      </c>
      <c r="AB2" t="b">
        <f>NLCresults[[#This Row],[ forcedCriminalityConfidence]]&gt;=$AX$4</f>
        <v>0</v>
      </c>
      <c r="AC2" t="b">
        <f>NLCresults[[#This Row],[ forcedLabourConfidence]]&gt;=$AX$4</f>
        <v>0</v>
      </c>
      <c r="AD2" t="b">
        <f>NLCresults[[#This Row],[ forcedMarriageConfidence]]&gt;=$AX$4</f>
        <v>0</v>
      </c>
      <c r="AE2" t="b">
        <f>NLCresults[[#This Row],[ labourExploitationConfidence]]&gt;=$AX$4</f>
        <v>0</v>
      </c>
      <c r="AF2" t="b">
        <f>NLCresults[[#This Row],[ sexualExploitationConfidence]]&gt;=$AX$4</f>
        <v>0</v>
      </c>
      <c r="AG2" t="b">
        <f>NLCresults[[#This Row],[ otherConfidence]]&gt;=$AX$4</f>
        <v>0</v>
      </c>
      <c r="AH2" t="str">
        <f>IF(NLCresults[[#This Row],[ containsChildLabour]]=1, IF(Table4[[#This Row],[predictsChildLabour]], "T", "FN"), IF(Table4[[#This Row],[predictsChildLabour]], "FP", "T"))</f>
        <v>T</v>
      </c>
      <c r="AI2" t="str">
        <f>IF(NLCresults[[#This Row],[ containsChildSexualExploitation]]=1, IF(Table4[[#This Row],[predictsChildSexualExploitation]], "T", "FN"), IF(Table4[[#This Row],[predictsChildSexualExploitation]], "FP", "T"))</f>
        <v>T</v>
      </c>
      <c r="AJ2" t="str">
        <f>IF(NLCresults[[#This Row],[ containsChildTrafficking]]=1, IF(Table4[[#This Row],[predictsChildTrafficking]], "T", "FN"), IF(Table4[[#This Row],[predictsChildTrafficking]], "FP", "T"))</f>
        <v>T</v>
      </c>
      <c r="AK2" t="str">
        <f>IF(NLCresults[[#This Row],[ containsDomesticServitude]]=1, IF(Table4[[#This Row],[predictsDomesticServitude]], "T", "FN"), IF(Table4[[#This Row],[predictsDomesticServitude]], "FP", "T"))</f>
        <v>T</v>
      </c>
      <c r="AL2" t="str">
        <f>IF(NLCresults[[#This Row],[ containsForcedCriminality]]=1, IF(Table4[[#This Row],[predictsForcedCriminality]], "T", "FN"), IF(Table4[[#This Row],[predictsForcedCriminality]], "FP", "T"))</f>
        <v>T</v>
      </c>
      <c r="AM2" t="str">
        <f>IF(NLCresults[[#This Row],[ containsForcedLabour]]=1, IF(Table4[[#This Row],[predictsForcedLabour]], "T", "FN"), IF(Table4[[#This Row],[predictsForcedLabour]], "FP", "T"))</f>
        <v>T</v>
      </c>
      <c r="AN2" t="str">
        <f>IF(NLCresults[[#This Row],[ containsForcedMarriage]]=1, IF(Table4[[#This Row],[predictsForcedMarriage]], "T", "FN"), IF(Table4[[#This Row],[predictsForcedMarriage]], "FP", "T"))</f>
        <v>T</v>
      </c>
      <c r="AO2" t="str">
        <f>IF(NLCresults[[#This Row],[ containsLabourExploitation]]=1, IF(Table4[[#This Row],[predictsLabourExploitation]], "T", "FN"), IF(Table4[[#This Row],[predictsLabourExploitation]], "FP", "T"))</f>
        <v>FN</v>
      </c>
      <c r="AP2" t="str">
        <f>IF(NLCresults[[#This Row],[ containsSexualExploitation]]=1, IF(Table4[[#This Row],[predictsSexualExploitation]], "T", "FN"), IF(Table4[[#This Row],[predictsSexualExploitation]], "FP", "T"))</f>
        <v>T</v>
      </c>
      <c r="AQ2" t="str">
        <f>IF(NLCresults[[#This Row],[ containsOther]]=1, IF(Table4[[#This Row],[predictsOther]], "T", "FN"), IF(Table4[[#This Row],[predictsOther]], "FP", "T"))</f>
        <v>T</v>
      </c>
      <c r="AR2" t="b">
        <f>(COUNTIF(Table4[[#This Row],[resultChildLabour]:[resultOther]], "T")=10)</f>
        <v>0</v>
      </c>
      <c r="AS2" t="b">
        <f>(COUNTIF(Table4[[#This Row],[resultChildLabour]:[resultOther]], "T")+ COUNTIF(Table4[[#This Row],[resultChildLabour]:[resultOther]], "FP")=10)</f>
        <v>0</v>
      </c>
      <c r="AT2" t="b">
        <f>COUNTIF(Table4[[#This Row],[resultChildLabour]:[resultOther]], "FP")&gt;=1</f>
        <v>0</v>
      </c>
      <c r="AU2" s="2" t="b">
        <f>COUNTIF(Table4[[#This Row],[resultChildLabour]:[resultOther]], "FN")&gt;=1</f>
        <v>1</v>
      </c>
      <c r="AV2" s="2">
        <f>COUNTIF(Table4[[#This Row],[resultChildLabour]:[resultOther]], "FN")+COUNTIF(Table4[[#This Row],[resultChildLabour]:[resultOther]], "FP")</f>
        <v>1</v>
      </c>
    </row>
    <row r="3" spans="1:52" x14ac:dyDescent="0.25">
      <c r="A3" s="1">
        <v>43546</v>
      </c>
      <c r="B3" s="2" t="s">
        <v>126</v>
      </c>
      <c r="C3">
        <v>0</v>
      </c>
      <c r="D3">
        <v>0</v>
      </c>
      <c r="E3">
        <v>0</v>
      </c>
      <c r="F3">
        <v>1</v>
      </c>
      <c r="G3">
        <v>0</v>
      </c>
      <c r="H3">
        <v>0</v>
      </c>
      <c r="I3">
        <v>0</v>
      </c>
      <c r="J3">
        <v>0</v>
      </c>
      <c r="K3">
        <v>0</v>
      </c>
      <c r="L3">
        <v>0</v>
      </c>
      <c r="M3">
        <v>0</v>
      </c>
      <c r="N3">
        <v>0</v>
      </c>
      <c r="O3">
        <v>0</v>
      </c>
      <c r="P3">
        <v>0.02</v>
      </c>
      <c r="Q3">
        <v>0</v>
      </c>
      <c r="R3">
        <v>0</v>
      </c>
      <c r="S3">
        <v>0</v>
      </c>
      <c r="T3">
        <v>0</v>
      </c>
      <c r="U3">
        <v>0.96</v>
      </c>
      <c r="V3">
        <v>0</v>
      </c>
      <c r="X3" t="b">
        <f>NLCresults[[#This Row],[ childLabourConfidence]]&gt;=$AX$4</f>
        <v>0</v>
      </c>
      <c r="Y3" t="b">
        <f>NLCresults[[#This Row],[ childSexualExploitationConfidence]]&gt;=$AX$4</f>
        <v>0</v>
      </c>
      <c r="Z3" t="b">
        <f>NLCresults[[#This Row],[ childTraffickingConfidence]]&gt;=$AX$4</f>
        <v>0</v>
      </c>
      <c r="AA3" t="b">
        <f>NLCresults[[#This Row],[ domesticServitudeConfidence]]&gt;=$AX$4</f>
        <v>0</v>
      </c>
      <c r="AB3" t="b">
        <f>NLCresults[[#This Row],[ forcedCriminalityConfidence]]&gt;=$AX$4</f>
        <v>0</v>
      </c>
      <c r="AC3" t="b">
        <f>NLCresults[[#This Row],[ forcedLabourConfidence]]&gt;=$AX$4</f>
        <v>0</v>
      </c>
      <c r="AD3" t="b">
        <f>NLCresults[[#This Row],[ forcedMarriageConfidence]]&gt;=$AX$4</f>
        <v>0</v>
      </c>
      <c r="AE3" t="b">
        <f>NLCresults[[#This Row],[ labourExploitationConfidence]]&gt;=$AX$4</f>
        <v>0</v>
      </c>
      <c r="AF3" t="b">
        <f>NLCresults[[#This Row],[ sexualExploitationConfidence]]&gt;=$AX$4</f>
        <v>1</v>
      </c>
      <c r="AG3" t="b">
        <f>NLCresults[[#This Row],[ otherConfidence]]&gt;=$AX$4</f>
        <v>0</v>
      </c>
      <c r="AH3" t="str">
        <f>IF(NLCresults[[#This Row],[ containsChildLabour]]=1, IF(Table4[[#This Row],[predictsChildLabour]], "T", "FN"), IF(Table4[[#This Row],[predictsChildLabour]], "FP", "T"))</f>
        <v>T</v>
      </c>
      <c r="AI3" t="str">
        <f>IF(NLCresults[[#This Row],[ containsChildSexualExploitation]]=1, IF(Table4[[#This Row],[predictsChildSexualExploitation]], "T", "FN"), IF(Table4[[#This Row],[predictsChildSexualExploitation]], "FP", "T"))</f>
        <v>T</v>
      </c>
      <c r="AJ3" t="str">
        <f>IF(NLCresults[[#This Row],[ containsChildTrafficking]]=1, IF(Table4[[#This Row],[predictsChildTrafficking]], "T", "FN"), IF(Table4[[#This Row],[predictsChildTrafficking]], "FP", "T"))</f>
        <v>T</v>
      </c>
      <c r="AK3" t="str">
        <f>IF(NLCresults[[#This Row],[ containsDomesticServitude]]=1, IF(Table4[[#This Row],[predictsDomesticServitude]], "T", "FN"), IF(Table4[[#This Row],[predictsDomesticServitude]], "FP", "T"))</f>
        <v>FN</v>
      </c>
      <c r="AL3" t="str">
        <f>IF(NLCresults[[#This Row],[ containsForcedCriminality]]=1, IF(Table4[[#This Row],[predictsForcedCriminality]], "T", "FN"), IF(Table4[[#This Row],[predictsForcedCriminality]], "FP", "T"))</f>
        <v>T</v>
      </c>
      <c r="AM3" t="str">
        <f>IF(NLCresults[[#This Row],[ containsForcedLabour]]=1, IF(Table4[[#This Row],[predictsForcedLabour]], "T", "FN"), IF(Table4[[#This Row],[predictsForcedLabour]], "FP", "T"))</f>
        <v>T</v>
      </c>
      <c r="AN3" t="str">
        <f>IF(NLCresults[[#This Row],[ containsForcedMarriage]]=1, IF(Table4[[#This Row],[predictsForcedMarriage]], "T", "FN"), IF(Table4[[#This Row],[predictsForcedMarriage]], "FP", "T"))</f>
        <v>T</v>
      </c>
      <c r="AO3" t="str">
        <f>IF(NLCresults[[#This Row],[ containsLabourExploitation]]=1, IF(Table4[[#This Row],[predictsLabourExploitation]], "T", "FN"), IF(Table4[[#This Row],[predictsLabourExploitation]], "FP", "T"))</f>
        <v>T</v>
      </c>
      <c r="AP3" t="str">
        <f>IF(NLCresults[[#This Row],[ containsSexualExploitation]]=1, IF(Table4[[#This Row],[predictsSexualExploitation]], "T", "FN"), IF(Table4[[#This Row],[predictsSexualExploitation]], "FP", "T"))</f>
        <v>FP</v>
      </c>
      <c r="AQ3" t="str">
        <f>IF(NLCresults[[#This Row],[ containsOther]]=1, IF(Table4[[#This Row],[predictsOther]], "T", "FN"), IF(Table4[[#This Row],[predictsOther]], "FP", "T"))</f>
        <v>T</v>
      </c>
      <c r="AR3" t="b">
        <f>(COUNTIF(Table4[[#This Row],[resultChildLabour]:[resultOther]], "T")=10)</f>
        <v>0</v>
      </c>
      <c r="AS3" t="b">
        <f>(COUNTIF(Table4[[#This Row],[resultChildLabour]:[resultOther]], "T")+ COUNTIF(Table4[[#This Row],[resultChildLabour]:[resultOther]], "FP")=10)</f>
        <v>0</v>
      </c>
      <c r="AT3" t="b">
        <f>COUNTIF(Table4[[#This Row],[resultChildLabour]:[resultOther]], "FP")&gt;=1</f>
        <v>1</v>
      </c>
      <c r="AU3" s="2" t="b">
        <f>COUNTIF(Table4[[#This Row],[resultChildLabour]:[resultOther]], "FN")&gt;=1</f>
        <v>1</v>
      </c>
      <c r="AV3" s="2">
        <f>COUNTIF(Table4[[#This Row],[resultChildLabour]:[resultOther]], "FN")+COUNTIF(Table4[[#This Row],[resultChildLabour]:[resultOther]], "FP")</f>
        <v>2</v>
      </c>
      <c r="AX3" s="3" t="s">
        <v>41</v>
      </c>
    </row>
    <row r="4" spans="1:52" x14ac:dyDescent="0.25">
      <c r="A4" s="1">
        <v>43546</v>
      </c>
      <c r="B4" s="2" t="s">
        <v>91</v>
      </c>
      <c r="C4">
        <v>0</v>
      </c>
      <c r="D4">
        <v>0</v>
      </c>
      <c r="E4">
        <v>0</v>
      </c>
      <c r="F4">
        <v>0</v>
      </c>
      <c r="G4">
        <v>0</v>
      </c>
      <c r="H4">
        <v>0</v>
      </c>
      <c r="I4">
        <v>0</v>
      </c>
      <c r="J4">
        <v>1</v>
      </c>
      <c r="K4">
        <v>0</v>
      </c>
      <c r="L4">
        <v>0</v>
      </c>
      <c r="M4">
        <v>0</v>
      </c>
      <c r="N4">
        <v>0</v>
      </c>
      <c r="O4">
        <v>0</v>
      </c>
      <c r="P4">
        <v>0</v>
      </c>
      <c r="Q4">
        <v>0</v>
      </c>
      <c r="R4">
        <v>0</v>
      </c>
      <c r="S4">
        <v>0</v>
      </c>
      <c r="T4">
        <v>0.99</v>
      </c>
      <c r="U4">
        <v>0</v>
      </c>
      <c r="V4">
        <v>0</v>
      </c>
      <c r="X4" t="b">
        <f>NLCresults[[#This Row],[ childLabourConfidence]]&gt;=$AX$4</f>
        <v>0</v>
      </c>
      <c r="Y4" t="b">
        <f>NLCresults[[#This Row],[ childSexualExploitationConfidence]]&gt;=$AX$4</f>
        <v>0</v>
      </c>
      <c r="Z4" t="b">
        <f>NLCresults[[#This Row],[ childTraffickingConfidence]]&gt;=$AX$4</f>
        <v>0</v>
      </c>
      <c r="AA4" t="b">
        <f>NLCresults[[#This Row],[ domesticServitudeConfidence]]&gt;=$AX$4</f>
        <v>0</v>
      </c>
      <c r="AB4" t="b">
        <f>NLCresults[[#This Row],[ forcedCriminalityConfidence]]&gt;=$AX$4</f>
        <v>0</v>
      </c>
      <c r="AC4" t="b">
        <f>NLCresults[[#This Row],[ forcedLabourConfidence]]&gt;=$AX$4</f>
        <v>0</v>
      </c>
      <c r="AD4" t="b">
        <f>NLCresults[[#This Row],[ forcedMarriageConfidence]]&gt;=$AX$4</f>
        <v>0</v>
      </c>
      <c r="AE4" t="b">
        <f>NLCresults[[#This Row],[ labourExploitationConfidence]]&gt;=$AX$4</f>
        <v>1</v>
      </c>
      <c r="AF4" t="b">
        <f>NLCresults[[#This Row],[ sexualExploitationConfidence]]&gt;=$AX$4</f>
        <v>0</v>
      </c>
      <c r="AG4" t="b">
        <f>NLCresults[[#This Row],[ otherConfidence]]&gt;=$AX$4</f>
        <v>0</v>
      </c>
      <c r="AH4" t="str">
        <f>IF(NLCresults[[#This Row],[ containsChildLabour]]=1, IF(Table4[[#This Row],[predictsChildLabour]], "T", "FN"), IF(Table4[[#This Row],[predictsChildLabour]], "FP", "T"))</f>
        <v>T</v>
      </c>
      <c r="AI4" t="str">
        <f>IF(NLCresults[[#This Row],[ containsChildSexualExploitation]]=1, IF(Table4[[#This Row],[predictsChildSexualExploitation]], "T", "FN"), IF(Table4[[#This Row],[predictsChildSexualExploitation]], "FP", "T"))</f>
        <v>T</v>
      </c>
      <c r="AJ4" t="str">
        <f>IF(NLCresults[[#This Row],[ containsChildTrafficking]]=1, IF(Table4[[#This Row],[predictsChildTrafficking]], "T", "FN"), IF(Table4[[#This Row],[predictsChildTrafficking]], "FP", "T"))</f>
        <v>T</v>
      </c>
      <c r="AK4" t="str">
        <f>IF(NLCresults[[#This Row],[ containsDomesticServitude]]=1, IF(Table4[[#This Row],[predictsDomesticServitude]], "T", "FN"), IF(Table4[[#This Row],[predictsDomesticServitude]], "FP", "T"))</f>
        <v>T</v>
      </c>
      <c r="AL4" t="str">
        <f>IF(NLCresults[[#This Row],[ containsForcedCriminality]]=1, IF(Table4[[#This Row],[predictsForcedCriminality]], "T", "FN"), IF(Table4[[#This Row],[predictsForcedCriminality]], "FP", "T"))</f>
        <v>T</v>
      </c>
      <c r="AM4" t="str">
        <f>IF(NLCresults[[#This Row],[ containsForcedLabour]]=1, IF(Table4[[#This Row],[predictsForcedLabour]], "T", "FN"), IF(Table4[[#This Row],[predictsForcedLabour]], "FP", "T"))</f>
        <v>T</v>
      </c>
      <c r="AN4" t="str">
        <f>IF(NLCresults[[#This Row],[ containsForcedMarriage]]=1, IF(Table4[[#This Row],[predictsForcedMarriage]], "T", "FN"), IF(Table4[[#This Row],[predictsForcedMarriage]], "FP", "T"))</f>
        <v>T</v>
      </c>
      <c r="AO4" t="str">
        <f>IF(NLCresults[[#This Row],[ containsLabourExploitation]]=1, IF(Table4[[#This Row],[predictsLabourExploitation]], "T", "FN"), IF(Table4[[#This Row],[predictsLabourExploitation]], "FP", "T"))</f>
        <v>T</v>
      </c>
      <c r="AP4" t="str">
        <f>IF(NLCresults[[#This Row],[ containsSexualExploitation]]=1, IF(Table4[[#This Row],[predictsSexualExploitation]], "T", "FN"), IF(Table4[[#This Row],[predictsSexualExploitation]], "FP", "T"))</f>
        <v>T</v>
      </c>
      <c r="AQ4" t="str">
        <f>IF(NLCresults[[#This Row],[ containsOther]]=1, IF(Table4[[#This Row],[predictsOther]], "T", "FN"), IF(Table4[[#This Row],[predictsOther]], "FP", "T"))</f>
        <v>T</v>
      </c>
      <c r="AR4" t="b">
        <f>(COUNTIF(Table4[[#This Row],[resultChildLabour]:[resultOther]], "T")=10)</f>
        <v>1</v>
      </c>
      <c r="AS4" t="b">
        <f>(COUNTIF(Table4[[#This Row],[resultChildLabour]:[resultOther]], "T")+ COUNTIF(Table4[[#This Row],[resultChildLabour]:[resultOther]], "FP")=10)</f>
        <v>1</v>
      </c>
      <c r="AT4" t="b">
        <f>COUNTIF(Table4[[#This Row],[resultChildLabour]:[resultOther]], "FP")&gt;=1</f>
        <v>0</v>
      </c>
      <c r="AU4" s="2" t="b">
        <f>COUNTIF(Table4[[#This Row],[resultChildLabour]:[resultOther]], "FN")&gt;=1</f>
        <v>0</v>
      </c>
      <c r="AV4" s="2">
        <f>COUNTIF(Table4[[#This Row],[resultChildLabour]:[resultOther]], "FN")+COUNTIF(Table4[[#This Row],[resultChildLabour]:[resultOther]], "FP")</f>
        <v>0</v>
      </c>
      <c r="AX4" s="3">
        <v>0.7</v>
      </c>
      <c r="AZ4" t="str">
        <f>+Table4[[#This Row],[resultLabourExploitation]]</f>
        <v>T</v>
      </c>
    </row>
    <row r="5" spans="1:52" x14ac:dyDescent="0.25">
      <c r="A5" s="1">
        <v>43546</v>
      </c>
      <c r="B5" s="2" t="s">
        <v>99</v>
      </c>
      <c r="C5">
        <v>0</v>
      </c>
      <c r="D5">
        <v>0</v>
      </c>
      <c r="E5">
        <v>0</v>
      </c>
      <c r="F5">
        <v>0</v>
      </c>
      <c r="G5">
        <v>0</v>
      </c>
      <c r="H5">
        <v>0</v>
      </c>
      <c r="I5">
        <v>1</v>
      </c>
      <c r="J5">
        <v>0</v>
      </c>
      <c r="K5">
        <v>1</v>
      </c>
      <c r="L5">
        <v>0</v>
      </c>
      <c r="M5">
        <v>0</v>
      </c>
      <c r="N5">
        <v>0</v>
      </c>
      <c r="O5">
        <v>0</v>
      </c>
      <c r="P5">
        <v>0</v>
      </c>
      <c r="Q5">
        <v>0</v>
      </c>
      <c r="R5">
        <v>0</v>
      </c>
      <c r="S5">
        <v>0.25</v>
      </c>
      <c r="T5">
        <v>0</v>
      </c>
      <c r="U5">
        <v>0.75</v>
      </c>
      <c r="V5">
        <v>0</v>
      </c>
      <c r="X5" t="b">
        <f>NLCresults[[#This Row],[ childLabourConfidence]]&gt;=$AX$4</f>
        <v>0</v>
      </c>
      <c r="Y5" t="b">
        <f>NLCresults[[#This Row],[ childSexualExploitationConfidence]]&gt;=$AX$4</f>
        <v>0</v>
      </c>
      <c r="Z5" t="b">
        <f>NLCresults[[#This Row],[ childTraffickingConfidence]]&gt;=$AX$4</f>
        <v>0</v>
      </c>
      <c r="AA5" t="b">
        <f>NLCresults[[#This Row],[ domesticServitudeConfidence]]&gt;=$AX$4</f>
        <v>0</v>
      </c>
      <c r="AB5" t="b">
        <f>NLCresults[[#This Row],[ forcedCriminalityConfidence]]&gt;=$AX$4</f>
        <v>0</v>
      </c>
      <c r="AC5" t="b">
        <f>NLCresults[[#This Row],[ forcedLabourConfidence]]&gt;=$AX$4</f>
        <v>0</v>
      </c>
      <c r="AD5" t="b">
        <f>NLCresults[[#This Row],[ forcedMarriageConfidence]]&gt;=$AX$4</f>
        <v>0</v>
      </c>
      <c r="AE5" t="b">
        <f>NLCresults[[#This Row],[ labourExploitationConfidence]]&gt;=$AX$4</f>
        <v>0</v>
      </c>
      <c r="AF5" t="b">
        <f>NLCresults[[#This Row],[ sexualExploitationConfidence]]&gt;=$AX$4</f>
        <v>1</v>
      </c>
      <c r="AG5" t="b">
        <f>NLCresults[[#This Row],[ otherConfidence]]&gt;=$AX$4</f>
        <v>0</v>
      </c>
      <c r="AH5" t="str">
        <f>IF(NLCresults[[#This Row],[ containsChildLabour]]=1, IF(Table4[[#This Row],[predictsChildLabour]], "T", "FN"), IF(Table4[[#This Row],[predictsChildLabour]], "FP", "T"))</f>
        <v>T</v>
      </c>
      <c r="AI5" t="str">
        <f>IF(NLCresults[[#This Row],[ containsChildSexualExploitation]]=1, IF(Table4[[#This Row],[predictsChildSexualExploitation]], "T", "FN"), IF(Table4[[#This Row],[predictsChildSexualExploitation]], "FP", "T"))</f>
        <v>T</v>
      </c>
      <c r="AJ5" t="str">
        <f>IF(NLCresults[[#This Row],[ containsChildTrafficking]]=1, IF(Table4[[#This Row],[predictsChildTrafficking]], "T", "FN"), IF(Table4[[#This Row],[predictsChildTrafficking]], "FP", "T"))</f>
        <v>T</v>
      </c>
      <c r="AK5" t="str">
        <f>IF(NLCresults[[#This Row],[ containsDomesticServitude]]=1, IF(Table4[[#This Row],[predictsDomesticServitude]], "T", "FN"), IF(Table4[[#This Row],[predictsDomesticServitude]], "FP", "T"))</f>
        <v>T</v>
      </c>
      <c r="AL5" t="str">
        <f>IF(NLCresults[[#This Row],[ containsForcedCriminality]]=1, IF(Table4[[#This Row],[predictsForcedCriminality]], "T", "FN"), IF(Table4[[#This Row],[predictsForcedCriminality]], "FP", "T"))</f>
        <v>T</v>
      </c>
      <c r="AM5" t="str">
        <f>IF(NLCresults[[#This Row],[ containsForcedLabour]]=1, IF(Table4[[#This Row],[predictsForcedLabour]], "T", "FN"), IF(Table4[[#This Row],[predictsForcedLabour]], "FP", "T"))</f>
        <v>T</v>
      </c>
      <c r="AN5" t="str">
        <f>IF(NLCresults[[#This Row],[ containsForcedMarriage]]=1, IF(Table4[[#This Row],[predictsForcedMarriage]], "T", "FN"), IF(Table4[[#This Row],[predictsForcedMarriage]], "FP", "T"))</f>
        <v>FN</v>
      </c>
      <c r="AO5" t="str">
        <f>IF(NLCresults[[#This Row],[ containsLabourExploitation]]=1, IF(Table4[[#This Row],[predictsLabourExploitation]], "T", "FN"), IF(Table4[[#This Row],[predictsLabourExploitation]], "FP", "T"))</f>
        <v>T</v>
      </c>
      <c r="AP5" t="str">
        <f>IF(NLCresults[[#This Row],[ containsSexualExploitation]]=1, IF(Table4[[#This Row],[predictsSexualExploitation]], "T", "FN"), IF(Table4[[#This Row],[predictsSexualExploitation]], "FP", "T"))</f>
        <v>T</v>
      </c>
      <c r="AQ5" t="str">
        <f>IF(NLCresults[[#This Row],[ containsOther]]=1, IF(Table4[[#This Row],[predictsOther]], "T", "FN"), IF(Table4[[#This Row],[predictsOther]], "FP", "T"))</f>
        <v>T</v>
      </c>
      <c r="AR5" t="b">
        <f>(COUNTIF(Table4[[#This Row],[resultChildLabour]:[resultOther]], "T")=10)</f>
        <v>0</v>
      </c>
      <c r="AS5" t="b">
        <f>(COUNTIF(Table4[[#This Row],[resultChildLabour]:[resultOther]], "T")+ COUNTIF(Table4[[#This Row],[resultChildLabour]:[resultOther]], "FP")=10)</f>
        <v>0</v>
      </c>
      <c r="AT5" t="b">
        <f>COUNTIF(Table4[[#This Row],[resultChildLabour]:[resultOther]], "FP")&gt;=1</f>
        <v>0</v>
      </c>
      <c r="AU5" s="2" t="b">
        <f>COUNTIF(Table4[[#This Row],[resultChildLabour]:[resultOther]], "FN")&gt;=1</f>
        <v>1</v>
      </c>
      <c r="AV5" s="2">
        <f>COUNTIF(Table4[[#This Row],[resultChildLabour]:[resultOther]], "FN")+COUNTIF(Table4[[#This Row],[resultChildLabour]:[resultOther]], "FP")</f>
        <v>1</v>
      </c>
      <c r="AX5" t="s">
        <v>75</v>
      </c>
    </row>
    <row r="6" spans="1:52" x14ac:dyDescent="0.25">
      <c r="A6" s="1">
        <v>43546</v>
      </c>
      <c r="B6" s="2" t="s">
        <v>79</v>
      </c>
      <c r="C6">
        <v>0</v>
      </c>
      <c r="D6">
        <v>0</v>
      </c>
      <c r="E6">
        <v>0</v>
      </c>
      <c r="F6">
        <v>0</v>
      </c>
      <c r="G6">
        <v>0</v>
      </c>
      <c r="H6">
        <v>1</v>
      </c>
      <c r="I6">
        <v>0</v>
      </c>
      <c r="J6">
        <v>0</v>
      </c>
      <c r="K6">
        <v>0</v>
      </c>
      <c r="L6">
        <v>0</v>
      </c>
      <c r="M6">
        <v>0</v>
      </c>
      <c r="N6">
        <v>0</v>
      </c>
      <c r="O6">
        <v>0</v>
      </c>
      <c r="P6">
        <v>0</v>
      </c>
      <c r="Q6">
        <v>0</v>
      </c>
      <c r="R6">
        <v>1</v>
      </c>
      <c r="S6">
        <v>0</v>
      </c>
      <c r="T6">
        <v>0</v>
      </c>
      <c r="U6">
        <v>0</v>
      </c>
      <c r="V6">
        <v>0</v>
      </c>
      <c r="X6" t="b">
        <f>NLCresults[[#This Row],[ childLabourConfidence]]&gt;=$AX$4</f>
        <v>0</v>
      </c>
      <c r="Y6" t="b">
        <f>NLCresults[[#This Row],[ childSexualExploitationConfidence]]&gt;=$AX$4</f>
        <v>0</v>
      </c>
      <c r="Z6" t="b">
        <f>NLCresults[[#This Row],[ childTraffickingConfidence]]&gt;=$AX$4</f>
        <v>0</v>
      </c>
      <c r="AA6" t="b">
        <f>NLCresults[[#This Row],[ domesticServitudeConfidence]]&gt;=$AX$4</f>
        <v>0</v>
      </c>
      <c r="AB6" t="b">
        <f>NLCresults[[#This Row],[ forcedCriminalityConfidence]]&gt;=$AX$4</f>
        <v>0</v>
      </c>
      <c r="AC6" t="b">
        <f>NLCresults[[#This Row],[ forcedLabourConfidence]]&gt;=$AX$4</f>
        <v>1</v>
      </c>
      <c r="AD6" t="b">
        <f>NLCresults[[#This Row],[ forcedMarriageConfidence]]&gt;=$AX$4</f>
        <v>0</v>
      </c>
      <c r="AE6" t="b">
        <f>NLCresults[[#This Row],[ labourExploitationConfidence]]&gt;=$AX$4</f>
        <v>0</v>
      </c>
      <c r="AF6" t="b">
        <f>NLCresults[[#This Row],[ sexualExploitationConfidence]]&gt;=$AX$4</f>
        <v>0</v>
      </c>
      <c r="AG6" t="b">
        <f>NLCresults[[#This Row],[ otherConfidence]]&gt;=$AX$4</f>
        <v>0</v>
      </c>
      <c r="AH6" t="str">
        <f>IF(NLCresults[[#This Row],[ containsChildLabour]]=1, IF(Table4[[#This Row],[predictsChildLabour]], "T", "FN"), IF(Table4[[#This Row],[predictsChildLabour]], "FP", "T"))</f>
        <v>T</v>
      </c>
      <c r="AI6" t="str">
        <f>IF(NLCresults[[#This Row],[ containsChildSexualExploitation]]=1, IF(Table4[[#This Row],[predictsChildSexualExploitation]], "T", "FN"), IF(Table4[[#This Row],[predictsChildSexualExploitation]], "FP", "T"))</f>
        <v>T</v>
      </c>
      <c r="AJ6" t="str">
        <f>IF(NLCresults[[#This Row],[ containsChildTrafficking]]=1, IF(Table4[[#This Row],[predictsChildTrafficking]], "T", "FN"), IF(Table4[[#This Row],[predictsChildTrafficking]], "FP", "T"))</f>
        <v>T</v>
      </c>
      <c r="AK6" t="str">
        <f>IF(NLCresults[[#This Row],[ containsDomesticServitude]]=1, IF(Table4[[#This Row],[predictsDomesticServitude]], "T", "FN"), IF(Table4[[#This Row],[predictsDomesticServitude]], "FP", "T"))</f>
        <v>T</v>
      </c>
      <c r="AL6" t="str">
        <f>IF(NLCresults[[#This Row],[ containsForcedCriminality]]=1, IF(Table4[[#This Row],[predictsForcedCriminality]], "T", "FN"), IF(Table4[[#This Row],[predictsForcedCriminality]], "FP", "T"))</f>
        <v>T</v>
      </c>
      <c r="AM6" t="str">
        <f>IF(NLCresults[[#This Row],[ containsForcedLabour]]=1, IF(Table4[[#This Row],[predictsForcedLabour]], "T", "FN"), IF(Table4[[#This Row],[predictsForcedLabour]], "FP", "T"))</f>
        <v>T</v>
      </c>
      <c r="AN6" t="str">
        <f>IF(NLCresults[[#This Row],[ containsForcedMarriage]]=1, IF(Table4[[#This Row],[predictsForcedMarriage]], "T", "FN"), IF(Table4[[#This Row],[predictsForcedMarriage]], "FP", "T"))</f>
        <v>T</v>
      </c>
      <c r="AO6" t="str">
        <f>IF(NLCresults[[#This Row],[ containsLabourExploitation]]=1, IF(Table4[[#This Row],[predictsLabourExploitation]], "T", "FN"), IF(Table4[[#This Row],[predictsLabourExploitation]], "FP", "T"))</f>
        <v>T</v>
      </c>
      <c r="AP6" t="str">
        <f>IF(NLCresults[[#This Row],[ containsSexualExploitation]]=1, IF(Table4[[#This Row],[predictsSexualExploitation]], "T", "FN"), IF(Table4[[#This Row],[predictsSexualExploitation]], "FP", "T"))</f>
        <v>T</v>
      </c>
      <c r="AQ6" t="str">
        <f>IF(NLCresults[[#This Row],[ containsOther]]=1, IF(Table4[[#This Row],[predictsOther]], "T", "FN"), IF(Table4[[#This Row],[predictsOther]], "FP", "T"))</f>
        <v>T</v>
      </c>
      <c r="AR6" t="b">
        <f>(COUNTIF(Table4[[#This Row],[resultChildLabour]:[resultOther]], "T")=10)</f>
        <v>1</v>
      </c>
      <c r="AS6" t="b">
        <f>(COUNTIF(Table4[[#This Row],[resultChildLabour]:[resultOther]], "T")+ COUNTIF(Table4[[#This Row],[resultChildLabour]:[resultOther]], "FP")=10)</f>
        <v>1</v>
      </c>
      <c r="AT6" t="b">
        <f>COUNTIF(Table4[[#This Row],[resultChildLabour]:[resultOther]], "FP")&gt;=1</f>
        <v>0</v>
      </c>
      <c r="AU6" s="2" t="b">
        <f>COUNTIF(Table4[[#This Row],[resultChildLabour]:[resultOther]], "FN")&gt;=1</f>
        <v>0</v>
      </c>
      <c r="AV6" s="2">
        <f>COUNTIF(Table4[[#This Row],[resultChildLabour]:[resultOther]], "FN")+COUNTIF(Table4[[#This Row],[resultChildLabour]:[resultOther]], "FP")</f>
        <v>0</v>
      </c>
      <c r="AX6">
        <f>COUNTA(NLCresults[])/22</f>
        <v>60</v>
      </c>
    </row>
    <row r="7" spans="1:52" x14ac:dyDescent="0.25">
      <c r="A7" s="1">
        <v>43546</v>
      </c>
      <c r="B7" s="2" t="s">
        <v>102</v>
      </c>
      <c r="C7">
        <v>0</v>
      </c>
      <c r="D7">
        <v>0</v>
      </c>
      <c r="E7">
        <v>1</v>
      </c>
      <c r="F7">
        <v>0</v>
      </c>
      <c r="G7">
        <v>0</v>
      </c>
      <c r="H7">
        <v>0</v>
      </c>
      <c r="I7">
        <v>0</v>
      </c>
      <c r="J7">
        <v>0</v>
      </c>
      <c r="K7">
        <v>0</v>
      </c>
      <c r="L7">
        <v>0</v>
      </c>
      <c r="M7">
        <v>0</v>
      </c>
      <c r="N7">
        <v>0.09</v>
      </c>
      <c r="O7">
        <v>0.02</v>
      </c>
      <c r="P7">
        <v>0.02</v>
      </c>
      <c r="Q7">
        <v>0.31</v>
      </c>
      <c r="R7">
        <v>0.01</v>
      </c>
      <c r="S7">
        <v>0.01</v>
      </c>
      <c r="T7">
        <v>0.01</v>
      </c>
      <c r="U7">
        <v>0.51</v>
      </c>
      <c r="V7">
        <v>0.01</v>
      </c>
      <c r="X7" t="b">
        <f>NLCresults[[#This Row],[ childLabourConfidence]]&gt;=$AX$4</f>
        <v>0</v>
      </c>
      <c r="Y7" t="b">
        <f>NLCresults[[#This Row],[ childSexualExploitationConfidence]]&gt;=$AX$4</f>
        <v>0</v>
      </c>
      <c r="Z7" t="b">
        <f>NLCresults[[#This Row],[ childTraffickingConfidence]]&gt;=$AX$4</f>
        <v>0</v>
      </c>
      <c r="AA7" t="b">
        <f>NLCresults[[#This Row],[ domesticServitudeConfidence]]&gt;=$AX$4</f>
        <v>0</v>
      </c>
      <c r="AB7" t="b">
        <f>NLCresults[[#This Row],[ forcedCriminalityConfidence]]&gt;=$AX$4</f>
        <v>0</v>
      </c>
      <c r="AC7" t="b">
        <f>NLCresults[[#This Row],[ forcedLabourConfidence]]&gt;=$AX$4</f>
        <v>0</v>
      </c>
      <c r="AD7" t="b">
        <f>NLCresults[[#This Row],[ forcedMarriageConfidence]]&gt;=$AX$4</f>
        <v>0</v>
      </c>
      <c r="AE7" t="b">
        <f>NLCresults[[#This Row],[ labourExploitationConfidence]]&gt;=$AX$4</f>
        <v>0</v>
      </c>
      <c r="AF7" t="b">
        <f>NLCresults[[#This Row],[ sexualExploitationConfidence]]&gt;=$AX$4</f>
        <v>0</v>
      </c>
      <c r="AG7" t="b">
        <f>NLCresults[[#This Row],[ otherConfidence]]&gt;=$AX$4</f>
        <v>0</v>
      </c>
      <c r="AH7" t="str">
        <f>IF(NLCresults[[#This Row],[ containsChildLabour]]=1, IF(Table4[[#This Row],[predictsChildLabour]], "T", "FN"), IF(Table4[[#This Row],[predictsChildLabour]], "FP", "T"))</f>
        <v>T</v>
      </c>
      <c r="AI7" t="str">
        <f>IF(NLCresults[[#This Row],[ containsChildSexualExploitation]]=1, IF(Table4[[#This Row],[predictsChildSexualExploitation]], "T", "FN"), IF(Table4[[#This Row],[predictsChildSexualExploitation]], "FP", "T"))</f>
        <v>T</v>
      </c>
      <c r="AJ7" t="str">
        <f>IF(NLCresults[[#This Row],[ containsChildTrafficking]]=1, IF(Table4[[#This Row],[predictsChildTrafficking]], "T", "FN"), IF(Table4[[#This Row],[predictsChildTrafficking]], "FP", "T"))</f>
        <v>FN</v>
      </c>
      <c r="AK7" t="str">
        <f>IF(NLCresults[[#This Row],[ containsDomesticServitude]]=1, IF(Table4[[#This Row],[predictsDomesticServitude]], "T", "FN"), IF(Table4[[#This Row],[predictsDomesticServitude]], "FP", "T"))</f>
        <v>T</v>
      </c>
      <c r="AL7" t="str">
        <f>IF(NLCresults[[#This Row],[ containsForcedCriminality]]=1, IF(Table4[[#This Row],[predictsForcedCriminality]], "T", "FN"), IF(Table4[[#This Row],[predictsForcedCriminality]], "FP", "T"))</f>
        <v>T</v>
      </c>
      <c r="AM7" t="str">
        <f>IF(NLCresults[[#This Row],[ containsForcedLabour]]=1, IF(Table4[[#This Row],[predictsForcedLabour]], "T", "FN"), IF(Table4[[#This Row],[predictsForcedLabour]], "FP", "T"))</f>
        <v>T</v>
      </c>
      <c r="AN7" t="str">
        <f>IF(NLCresults[[#This Row],[ containsForcedMarriage]]=1, IF(Table4[[#This Row],[predictsForcedMarriage]], "T", "FN"), IF(Table4[[#This Row],[predictsForcedMarriage]], "FP", "T"))</f>
        <v>T</v>
      </c>
      <c r="AO7" t="str">
        <f>IF(NLCresults[[#This Row],[ containsLabourExploitation]]=1, IF(Table4[[#This Row],[predictsLabourExploitation]], "T", "FN"), IF(Table4[[#This Row],[predictsLabourExploitation]], "FP", "T"))</f>
        <v>T</v>
      </c>
      <c r="AP7" t="str">
        <f>IF(NLCresults[[#This Row],[ containsSexualExploitation]]=1, IF(Table4[[#This Row],[predictsSexualExploitation]], "T", "FN"), IF(Table4[[#This Row],[predictsSexualExploitation]], "FP", "T"))</f>
        <v>T</v>
      </c>
      <c r="AQ7" t="str">
        <f>IF(NLCresults[[#This Row],[ containsOther]]=1, IF(Table4[[#This Row],[predictsOther]], "T", "FN"), IF(Table4[[#This Row],[predictsOther]], "FP", "T"))</f>
        <v>T</v>
      </c>
      <c r="AR7" t="b">
        <f>(COUNTIF(Table4[[#This Row],[resultChildLabour]:[resultOther]], "T")=10)</f>
        <v>0</v>
      </c>
      <c r="AS7" t="b">
        <f>(COUNTIF(Table4[[#This Row],[resultChildLabour]:[resultOther]], "T")+ COUNTIF(Table4[[#This Row],[resultChildLabour]:[resultOther]], "FP")=10)</f>
        <v>0</v>
      </c>
      <c r="AT7" t="b">
        <f>COUNTIF(Table4[[#This Row],[resultChildLabour]:[resultOther]], "FP")&gt;=1</f>
        <v>0</v>
      </c>
      <c r="AU7" s="2" t="b">
        <f>COUNTIF(Table4[[#This Row],[resultChildLabour]:[resultOther]], "FN")&gt;=1</f>
        <v>1</v>
      </c>
      <c r="AV7" s="2">
        <f>COUNTIF(Table4[[#This Row],[resultChildLabour]:[resultOther]], "FN")+COUNTIF(Table4[[#This Row],[resultChildLabour]:[resultOther]], "FP")</f>
        <v>1</v>
      </c>
      <c r="AX7" t="s">
        <v>78</v>
      </c>
    </row>
    <row r="8" spans="1:52" x14ac:dyDescent="0.25">
      <c r="A8" s="1">
        <v>43546</v>
      </c>
      <c r="B8" s="2" t="s">
        <v>29</v>
      </c>
      <c r="C8">
        <v>0</v>
      </c>
      <c r="D8">
        <v>0</v>
      </c>
      <c r="E8">
        <v>0</v>
      </c>
      <c r="F8">
        <v>0</v>
      </c>
      <c r="G8">
        <v>0</v>
      </c>
      <c r="H8">
        <v>0</v>
      </c>
      <c r="I8">
        <v>1</v>
      </c>
      <c r="J8">
        <v>0</v>
      </c>
      <c r="K8">
        <v>0</v>
      </c>
      <c r="L8">
        <v>0</v>
      </c>
      <c r="M8">
        <v>0</v>
      </c>
      <c r="N8">
        <v>0</v>
      </c>
      <c r="O8">
        <v>0</v>
      </c>
      <c r="P8">
        <v>0</v>
      </c>
      <c r="Q8">
        <v>0</v>
      </c>
      <c r="R8">
        <v>0</v>
      </c>
      <c r="S8">
        <v>1</v>
      </c>
      <c r="T8">
        <v>0</v>
      </c>
      <c r="U8">
        <v>0</v>
      </c>
      <c r="V8">
        <v>0</v>
      </c>
      <c r="X8" t="b">
        <f>NLCresults[[#This Row],[ childLabourConfidence]]&gt;=$AX$4</f>
        <v>0</v>
      </c>
      <c r="Y8" t="b">
        <f>NLCresults[[#This Row],[ childSexualExploitationConfidence]]&gt;=$AX$4</f>
        <v>0</v>
      </c>
      <c r="Z8" t="b">
        <f>NLCresults[[#This Row],[ childTraffickingConfidence]]&gt;=$AX$4</f>
        <v>0</v>
      </c>
      <c r="AA8" t="b">
        <f>NLCresults[[#This Row],[ domesticServitudeConfidence]]&gt;=$AX$4</f>
        <v>0</v>
      </c>
      <c r="AB8" t="b">
        <f>NLCresults[[#This Row],[ forcedCriminalityConfidence]]&gt;=$AX$4</f>
        <v>0</v>
      </c>
      <c r="AC8" t="b">
        <f>NLCresults[[#This Row],[ forcedLabourConfidence]]&gt;=$AX$4</f>
        <v>0</v>
      </c>
      <c r="AD8" t="b">
        <f>NLCresults[[#This Row],[ forcedMarriageConfidence]]&gt;=$AX$4</f>
        <v>1</v>
      </c>
      <c r="AE8" t="b">
        <f>NLCresults[[#This Row],[ labourExploitationConfidence]]&gt;=$AX$4</f>
        <v>0</v>
      </c>
      <c r="AF8" t="b">
        <f>NLCresults[[#This Row],[ sexualExploitationConfidence]]&gt;=$AX$4</f>
        <v>0</v>
      </c>
      <c r="AG8" t="b">
        <f>NLCresults[[#This Row],[ otherConfidence]]&gt;=$AX$4</f>
        <v>0</v>
      </c>
      <c r="AH8" t="str">
        <f>IF(NLCresults[[#This Row],[ containsChildLabour]]=1, IF(Table4[[#This Row],[predictsChildLabour]], "T", "FN"), IF(Table4[[#This Row],[predictsChildLabour]], "FP", "T"))</f>
        <v>T</v>
      </c>
      <c r="AI8" t="str">
        <f>IF(NLCresults[[#This Row],[ containsChildSexualExploitation]]=1, IF(Table4[[#This Row],[predictsChildSexualExploitation]], "T", "FN"), IF(Table4[[#This Row],[predictsChildSexualExploitation]], "FP", "T"))</f>
        <v>T</v>
      </c>
      <c r="AJ8" t="str">
        <f>IF(NLCresults[[#This Row],[ containsChildTrafficking]]=1, IF(Table4[[#This Row],[predictsChildTrafficking]], "T", "FN"), IF(Table4[[#This Row],[predictsChildTrafficking]], "FP", "T"))</f>
        <v>T</v>
      </c>
      <c r="AK8" t="str">
        <f>IF(NLCresults[[#This Row],[ containsDomesticServitude]]=1, IF(Table4[[#This Row],[predictsDomesticServitude]], "T", "FN"), IF(Table4[[#This Row],[predictsDomesticServitude]], "FP", "T"))</f>
        <v>T</v>
      </c>
      <c r="AL8" t="str">
        <f>IF(NLCresults[[#This Row],[ containsForcedCriminality]]=1, IF(Table4[[#This Row],[predictsForcedCriminality]], "T", "FN"), IF(Table4[[#This Row],[predictsForcedCriminality]], "FP", "T"))</f>
        <v>T</v>
      </c>
      <c r="AM8" t="str">
        <f>IF(NLCresults[[#This Row],[ containsForcedLabour]]=1, IF(Table4[[#This Row],[predictsForcedLabour]], "T", "FN"), IF(Table4[[#This Row],[predictsForcedLabour]], "FP", "T"))</f>
        <v>T</v>
      </c>
      <c r="AN8" t="str">
        <f>IF(NLCresults[[#This Row],[ containsForcedMarriage]]=1, IF(Table4[[#This Row],[predictsForcedMarriage]], "T", "FN"), IF(Table4[[#This Row],[predictsForcedMarriage]], "FP", "T"))</f>
        <v>T</v>
      </c>
      <c r="AO8" t="str">
        <f>IF(NLCresults[[#This Row],[ containsLabourExploitation]]=1, IF(Table4[[#This Row],[predictsLabourExploitation]], "T", "FN"), IF(Table4[[#This Row],[predictsLabourExploitation]], "FP", "T"))</f>
        <v>T</v>
      </c>
      <c r="AP8" t="str">
        <f>IF(NLCresults[[#This Row],[ containsSexualExploitation]]=1, IF(Table4[[#This Row],[predictsSexualExploitation]], "T", "FN"), IF(Table4[[#This Row],[predictsSexualExploitation]], "FP", "T"))</f>
        <v>T</v>
      </c>
      <c r="AQ8" t="str">
        <f>IF(NLCresults[[#This Row],[ containsOther]]=1, IF(Table4[[#This Row],[predictsOther]], "T", "FN"), IF(Table4[[#This Row],[predictsOther]], "FP", "T"))</f>
        <v>T</v>
      </c>
      <c r="AR8" t="b">
        <f>(COUNTIF(Table4[[#This Row],[resultChildLabour]:[resultOther]], "T")=10)</f>
        <v>1</v>
      </c>
      <c r="AS8" t="b">
        <f>(COUNTIF(Table4[[#This Row],[resultChildLabour]:[resultOther]], "T")+ COUNTIF(Table4[[#This Row],[resultChildLabour]:[resultOther]], "FP")=10)</f>
        <v>1</v>
      </c>
      <c r="AT8" t="b">
        <f>COUNTIF(Table4[[#This Row],[resultChildLabour]:[resultOther]], "FP")&gt;=1</f>
        <v>0</v>
      </c>
      <c r="AU8" s="2" t="b">
        <f>COUNTIF(Table4[[#This Row],[resultChildLabour]:[resultOther]], "FN")&gt;=1</f>
        <v>0</v>
      </c>
      <c r="AV8" s="2">
        <f>COUNTIF(Table4[[#This Row],[resultChildLabour]:[resultOther]], "FN")+COUNTIF(Table4[[#This Row],[resultChildLabour]:[resultOther]], "FP")</f>
        <v>0</v>
      </c>
      <c r="AX8">
        <f>COUNTIF(Table4[fullyCorrect],TRUE)</f>
        <v>29</v>
      </c>
      <c r="AY8">
        <f>(AX8/AX6)*100</f>
        <v>48.333333333333336</v>
      </c>
    </row>
    <row r="9" spans="1:52" x14ac:dyDescent="0.25">
      <c r="A9" s="1">
        <v>43546</v>
      </c>
      <c r="B9" s="2" t="s">
        <v>92</v>
      </c>
      <c r="C9">
        <v>0</v>
      </c>
      <c r="D9">
        <v>0</v>
      </c>
      <c r="E9">
        <v>0</v>
      </c>
      <c r="F9">
        <v>0</v>
      </c>
      <c r="G9">
        <v>0</v>
      </c>
      <c r="H9">
        <v>0</v>
      </c>
      <c r="I9">
        <v>1</v>
      </c>
      <c r="J9">
        <v>0</v>
      </c>
      <c r="K9">
        <v>1</v>
      </c>
      <c r="L9">
        <v>0</v>
      </c>
      <c r="M9">
        <v>0</v>
      </c>
      <c r="N9">
        <v>0</v>
      </c>
      <c r="O9">
        <v>0</v>
      </c>
      <c r="P9">
        <v>0</v>
      </c>
      <c r="Q9">
        <v>0</v>
      </c>
      <c r="R9">
        <v>0</v>
      </c>
      <c r="S9">
        <v>0.25</v>
      </c>
      <c r="T9">
        <v>0</v>
      </c>
      <c r="U9">
        <v>0.75</v>
      </c>
      <c r="V9">
        <v>0</v>
      </c>
      <c r="X9" t="b">
        <f>NLCresults[[#This Row],[ childLabourConfidence]]&gt;=$AX$4</f>
        <v>0</v>
      </c>
      <c r="Y9" t="b">
        <f>NLCresults[[#This Row],[ childSexualExploitationConfidence]]&gt;=$AX$4</f>
        <v>0</v>
      </c>
      <c r="Z9" t="b">
        <f>NLCresults[[#This Row],[ childTraffickingConfidence]]&gt;=$AX$4</f>
        <v>0</v>
      </c>
      <c r="AA9" t="b">
        <f>NLCresults[[#This Row],[ domesticServitudeConfidence]]&gt;=$AX$4</f>
        <v>0</v>
      </c>
      <c r="AB9" t="b">
        <f>NLCresults[[#This Row],[ forcedCriminalityConfidence]]&gt;=$AX$4</f>
        <v>0</v>
      </c>
      <c r="AC9" t="b">
        <f>NLCresults[[#This Row],[ forcedLabourConfidence]]&gt;=$AX$4</f>
        <v>0</v>
      </c>
      <c r="AD9" t="b">
        <f>NLCresults[[#This Row],[ forcedMarriageConfidence]]&gt;=$AX$4</f>
        <v>0</v>
      </c>
      <c r="AE9" t="b">
        <f>NLCresults[[#This Row],[ labourExploitationConfidence]]&gt;=$AX$4</f>
        <v>0</v>
      </c>
      <c r="AF9" t="b">
        <f>NLCresults[[#This Row],[ sexualExploitationConfidence]]&gt;=$AX$4</f>
        <v>1</v>
      </c>
      <c r="AG9" t="b">
        <f>NLCresults[[#This Row],[ otherConfidence]]&gt;=$AX$4</f>
        <v>0</v>
      </c>
      <c r="AH9" t="str">
        <f>IF(NLCresults[[#This Row],[ containsChildLabour]]=1, IF(Table4[[#This Row],[predictsChildLabour]], "T", "FN"), IF(Table4[[#This Row],[predictsChildLabour]], "FP", "T"))</f>
        <v>T</v>
      </c>
      <c r="AI9" t="str">
        <f>IF(NLCresults[[#This Row],[ containsChildSexualExploitation]]=1, IF(Table4[[#This Row],[predictsChildSexualExploitation]], "T", "FN"), IF(Table4[[#This Row],[predictsChildSexualExploitation]], "FP", "T"))</f>
        <v>T</v>
      </c>
      <c r="AJ9" t="str">
        <f>IF(NLCresults[[#This Row],[ containsChildTrafficking]]=1, IF(Table4[[#This Row],[predictsChildTrafficking]], "T", "FN"), IF(Table4[[#This Row],[predictsChildTrafficking]], "FP", "T"))</f>
        <v>T</v>
      </c>
      <c r="AK9" t="str">
        <f>IF(NLCresults[[#This Row],[ containsDomesticServitude]]=1, IF(Table4[[#This Row],[predictsDomesticServitude]], "T", "FN"), IF(Table4[[#This Row],[predictsDomesticServitude]], "FP", "T"))</f>
        <v>T</v>
      </c>
      <c r="AL9" t="str">
        <f>IF(NLCresults[[#This Row],[ containsForcedCriminality]]=1, IF(Table4[[#This Row],[predictsForcedCriminality]], "T", "FN"), IF(Table4[[#This Row],[predictsForcedCriminality]], "FP", "T"))</f>
        <v>T</v>
      </c>
      <c r="AM9" t="str">
        <f>IF(NLCresults[[#This Row],[ containsForcedLabour]]=1, IF(Table4[[#This Row],[predictsForcedLabour]], "T", "FN"), IF(Table4[[#This Row],[predictsForcedLabour]], "FP", "T"))</f>
        <v>T</v>
      </c>
      <c r="AN9" t="str">
        <f>IF(NLCresults[[#This Row],[ containsForcedMarriage]]=1, IF(Table4[[#This Row],[predictsForcedMarriage]], "T", "FN"), IF(Table4[[#This Row],[predictsForcedMarriage]], "FP", "T"))</f>
        <v>FN</v>
      </c>
      <c r="AO9" t="str">
        <f>IF(NLCresults[[#This Row],[ containsLabourExploitation]]=1, IF(Table4[[#This Row],[predictsLabourExploitation]], "T", "FN"), IF(Table4[[#This Row],[predictsLabourExploitation]], "FP", "T"))</f>
        <v>T</v>
      </c>
      <c r="AP9" t="str">
        <f>IF(NLCresults[[#This Row],[ containsSexualExploitation]]=1, IF(Table4[[#This Row],[predictsSexualExploitation]], "T", "FN"), IF(Table4[[#This Row],[predictsSexualExploitation]], "FP", "T"))</f>
        <v>T</v>
      </c>
      <c r="AQ9" t="str">
        <f>IF(NLCresults[[#This Row],[ containsOther]]=1, IF(Table4[[#This Row],[predictsOther]], "T", "FN"), IF(Table4[[#This Row],[predictsOther]], "FP", "T"))</f>
        <v>T</v>
      </c>
      <c r="AR9" t="b">
        <f>(COUNTIF(Table4[[#This Row],[resultChildLabour]:[resultOther]], "T")=10)</f>
        <v>0</v>
      </c>
      <c r="AS9" t="b">
        <f>(COUNTIF(Table4[[#This Row],[resultChildLabour]:[resultOther]], "T")+ COUNTIF(Table4[[#This Row],[resultChildLabour]:[resultOther]], "FP")=10)</f>
        <v>0</v>
      </c>
      <c r="AT9" t="b">
        <f>COUNTIF(Table4[[#This Row],[resultChildLabour]:[resultOther]], "FP")&gt;=1</f>
        <v>0</v>
      </c>
      <c r="AU9" s="2" t="b">
        <f>COUNTIF(Table4[[#This Row],[resultChildLabour]:[resultOther]], "FN")&gt;=1</f>
        <v>1</v>
      </c>
      <c r="AV9" s="2">
        <f>COUNTIF(Table4[[#This Row],[resultChildLabour]:[resultOther]], "FN")+COUNTIF(Table4[[#This Row],[resultChildLabour]:[resultOther]], "FP")</f>
        <v>1</v>
      </c>
      <c r="AX9" t="s">
        <v>130</v>
      </c>
    </row>
    <row r="10" spans="1:52" x14ac:dyDescent="0.25">
      <c r="A10" s="1">
        <v>43546</v>
      </c>
      <c r="B10" s="2" t="s">
        <v>38</v>
      </c>
      <c r="C10">
        <v>0</v>
      </c>
      <c r="D10">
        <v>0</v>
      </c>
      <c r="E10">
        <v>0</v>
      </c>
      <c r="F10">
        <v>0</v>
      </c>
      <c r="G10">
        <v>0</v>
      </c>
      <c r="H10">
        <v>0</v>
      </c>
      <c r="I10">
        <v>0</v>
      </c>
      <c r="J10">
        <v>0</v>
      </c>
      <c r="K10">
        <v>0</v>
      </c>
      <c r="L10">
        <v>0</v>
      </c>
      <c r="M10">
        <v>0</v>
      </c>
      <c r="N10">
        <v>0.01</v>
      </c>
      <c r="O10">
        <v>0</v>
      </c>
      <c r="P10">
        <v>0</v>
      </c>
      <c r="Q10">
        <v>0</v>
      </c>
      <c r="R10">
        <v>0</v>
      </c>
      <c r="S10">
        <v>0.01</v>
      </c>
      <c r="T10">
        <v>0</v>
      </c>
      <c r="U10">
        <v>0.96</v>
      </c>
      <c r="V10">
        <v>0</v>
      </c>
      <c r="X10" t="b">
        <f>NLCresults[[#This Row],[ childLabourConfidence]]&gt;=$AX$4</f>
        <v>0</v>
      </c>
      <c r="Y10" t="b">
        <f>NLCresults[[#This Row],[ childSexualExploitationConfidence]]&gt;=$AX$4</f>
        <v>0</v>
      </c>
      <c r="Z10" t="b">
        <f>NLCresults[[#This Row],[ childTraffickingConfidence]]&gt;=$AX$4</f>
        <v>0</v>
      </c>
      <c r="AA10" t="b">
        <f>NLCresults[[#This Row],[ domesticServitudeConfidence]]&gt;=$AX$4</f>
        <v>0</v>
      </c>
      <c r="AB10" t="b">
        <f>NLCresults[[#This Row],[ forcedCriminalityConfidence]]&gt;=$AX$4</f>
        <v>0</v>
      </c>
      <c r="AC10" t="b">
        <f>NLCresults[[#This Row],[ forcedLabourConfidence]]&gt;=$AX$4</f>
        <v>0</v>
      </c>
      <c r="AD10" t="b">
        <f>NLCresults[[#This Row],[ forcedMarriageConfidence]]&gt;=$AX$4</f>
        <v>0</v>
      </c>
      <c r="AE10" t="b">
        <f>NLCresults[[#This Row],[ labourExploitationConfidence]]&gt;=$AX$4</f>
        <v>0</v>
      </c>
      <c r="AF10" t="b">
        <f>NLCresults[[#This Row],[ sexualExploitationConfidence]]&gt;=$AX$4</f>
        <v>1</v>
      </c>
      <c r="AG10" t="b">
        <f>NLCresults[[#This Row],[ otherConfidence]]&gt;=$AX$4</f>
        <v>0</v>
      </c>
      <c r="AH10" t="str">
        <f>IF(NLCresults[[#This Row],[ containsChildLabour]]=1, IF(Table4[[#This Row],[predictsChildLabour]], "T", "FN"), IF(Table4[[#This Row],[predictsChildLabour]], "FP", "T"))</f>
        <v>T</v>
      </c>
      <c r="AI10" t="str">
        <f>IF(NLCresults[[#This Row],[ containsChildSexualExploitation]]=1, IF(Table4[[#This Row],[predictsChildSexualExploitation]], "T", "FN"), IF(Table4[[#This Row],[predictsChildSexualExploitation]], "FP", "T"))</f>
        <v>T</v>
      </c>
      <c r="AJ10" t="str">
        <f>IF(NLCresults[[#This Row],[ containsChildTrafficking]]=1, IF(Table4[[#This Row],[predictsChildTrafficking]], "T", "FN"), IF(Table4[[#This Row],[predictsChildTrafficking]], "FP", "T"))</f>
        <v>T</v>
      </c>
      <c r="AK10" t="str">
        <f>IF(NLCresults[[#This Row],[ containsDomesticServitude]]=1, IF(Table4[[#This Row],[predictsDomesticServitude]], "T", "FN"), IF(Table4[[#This Row],[predictsDomesticServitude]], "FP", "T"))</f>
        <v>T</v>
      </c>
      <c r="AL10" t="str">
        <f>IF(NLCresults[[#This Row],[ containsForcedCriminality]]=1, IF(Table4[[#This Row],[predictsForcedCriminality]], "T", "FN"), IF(Table4[[#This Row],[predictsForcedCriminality]], "FP", "T"))</f>
        <v>T</v>
      </c>
      <c r="AM10" t="str">
        <f>IF(NLCresults[[#This Row],[ containsForcedLabour]]=1, IF(Table4[[#This Row],[predictsForcedLabour]], "T", "FN"), IF(Table4[[#This Row],[predictsForcedLabour]], "FP", "T"))</f>
        <v>T</v>
      </c>
      <c r="AN10" t="str">
        <f>IF(NLCresults[[#This Row],[ containsForcedMarriage]]=1, IF(Table4[[#This Row],[predictsForcedMarriage]], "T", "FN"), IF(Table4[[#This Row],[predictsForcedMarriage]], "FP", "T"))</f>
        <v>T</v>
      </c>
      <c r="AO10" t="str">
        <f>IF(NLCresults[[#This Row],[ containsLabourExploitation]]=1, IF(Table4[[#This Row],[predictsLabourExploitation]], "T", "FN"), IF(Table4[[#This Row],[predictsLabourExploitation]], "FP", "T"))</f>
        <v>T</v>
      </c>
      <c r="AP10" t="str">
        <f>IF(NLCresults[[#This Row],[ containsSexualExploitation]]=1, IF(Table4[[#This Row],[predictsSexualExploitation]], "T", "FN"), IF(Table4[[#This Row],[predictsSexualExploitation]], "FP", "T"))</f>
        <v>FP</v>
      </c>
      <c r="AQ10" t="str">
        <f>IF(NLCresults[[#This Row],[ containsOther]]=1, IF(Table4[[#This Row],[predictsOther]], "T", "FN"), IF(Table4[[#This Row],[predictsOther]], "FP", "T"))</f>
        <v>T</v>
      </c>
      <c r="AR10" t="b">
        <f>(COUNTIF(Table4[[#This Row],[resultChildLabour]:[resultOther]], "T")=10)</f>
        <v>0</v>
      </c>
      <c r="AS10" t="b">
        <f>(COUNTIF(Table4[[#This Row],[resultChildLabour]:[resultOther]], "T")+ COUNTIF(Table4[[#This Row],[resultChildLabour]:[resultOther]], "FP")=10)</f>
        <v>1</v>
      </c>
      <c r="AT10" t="b">
        <f>COUNTIF(Table4[[#This Row],[resultChildLabour]:[resultOther]], "FP")&gt;=1</f>
        <v>1</v>
      </c>
      <c r="AU10" s="2" t="b">
        <f>COUNTIF(Table4[[#This Row],[resultChildLabour]:[resultOther]], "FN")&gt;=1</f>
        <v>0</v>
      </c>
      <c r="AV10" s="2">
        <f>COUNTIF(Table4[[#This Row],[resultChildLabour]:[resultOther]], "FN")+COUNTIF(Table4[[#This Row],[resultChildLabour]:[resultOther]], "FP")</f>
        <v>1</v>
      </c>
      <c r="AX10">
        <f>COUNTIF(Table4[KindaCorrect],TRUE)</f>
        <v>32</v>
      </c>
    </row>
    <row r="11" spans="1:52" x14ac:dyDescent="0.25">
      <c r="A11" s="1">
        <v>43546</v>
      </c>
      <c r="B11" s="2" t="s">
        <v>30</v>
      </c>
      <c r="C11">
        <v>0</v>
      </c>
      <c r="D11">
        <v>0</v>
      </c>
      <c r="E11">
        <v>0</v>
      </c>
      <c r="F11">
        <v>0</v>
      </c>
      <c r="G11">
        <v>1</v>
      </c>
      <c r="H11">
        <v>0</v>
      </c>
      <c r="I11">
        <v>0</v>
      </c>
      <c r="J11">
        <v>0</v>
      </c>
      <c r="K11">
        <v>0</v>
      </c>
      <c r="L11">
        <v>0</v>
      </c>
      <c r="M11">
        <v>0</v>
      </c>
      <c r="N11">
        <v>0</v>
      </c>
      <c r="O11">
        <v>0</v>
      </c>
      <c r="P11">
        <v>0</v>
      </c>
      <c r="Q11">
        <v>1</v>
      </c>
      <c r="R11">
        <v>0</v>
      </c>
      <c r="S11">
        <v>0</v>
      </c>
      <c r="T11">
        <v>0</v>
      </c>
      <c r="U11">
        <v>0</v>
      </c>
      <c r="V11">
        <v>0</v>
      </c>
      <c r="X11" t="b">
        <f>NLCresults[[#This Row],[ childLabourConfidence]]&gt;=$AX$4</f>
        <v>0</v>
      </c>
      <c r="Y11" t="b">
        <f>NLCresults[[#This Row],[ childSexualExploitationConfidence]]&gt;=$AX$4</f>
        <v>0</v>
      </c>
      <c r="Z11" t="b">
        <f>NLCresults[[#This Row],[ childTraffickingConfidence]]&gt;=$AX$4</f>
        <v>0</v>
      </c>
      <c r="AA11" t="b">
        <f>NLCresults[[#This Row],[ domesticServitudeConfidence]]&gt;=$AX$4</f>
        <v>0</v>
      </c>
      <c r="AB11" t="b">
        <f>NLCresults[[#This Row],[ forcedCriminalityConfidence]]&gt;=$AX$4</f>
        <v>1</v>
      </c>
      <c r="AC11" t="b">
        <f>NLCresults[[#This Row],[ forcedLabourConfidence]]&gt;=$AX$4</f>
        <v>0</v>
      </c>
      <c r="AD11" t="b">
        <f>NLCresults[[#This Row],[ forcedMarriageConfidence]]&gt;=$AX$4</f>
        <v>0</v>
      </c>
      <c r="AE11" t="b">
        <f>NLCresults[[#This Row],[ labourExploitationConfidence]]&gt;=$AX$4</f>
        <v>0</v>
      </c>
      <c r="AF11" t="b">
        <f>NLCresults[[#This Row],[ sexualExploitationConfidence]]&gt;=$AX$4</f>
        <v>0</v>
      </c>
      <c r="AG11" t="b">
        <f>NLCresults[[#This Row],[ otherConfidence]]&gt;=$AX$4</f>
        <v>0</v>
      </c>
      <c r="AH11" t="str">
        <f>IF(NLCresults[[#This Row],[ containsChildLabour]]=1, IF(Table4[[#This Row],[predictsChildLabour]], "T", "FN"), IF(Table4[[#This Row],[predictsChildLabour]], "FP", "T"))</f>
        <v>T</v>
      </c>
      <c r="AI11" t="str">
        <f>IF(NLCresults[[#This Row],[ containsChildSexualExploitation]]=1, IF(Table4[[#This Row],[predictsChildSexualExploitation]], "T", "FN"), IF(Table4[[#This Row],[predictsChildSexualExploitation]], "FP", "T"))</f>
        <v>T</v>
      </c>
      <c r="AJ11" t="str">
        <f>IF(NLCresults[[#This Row],[ containsChildTrafficking]]=1, IF(Table4[[#This Row],[predictsChildTrafficking]], "T", "FN"), IF(Table4[[#This Row],[predictsChildTrafficking]], "FP", "T"))</f>
        <v>T</v>
      </c>
      <c r="AK11" t="str">
        <f>IF(NLCresults[[#This Row],[ containsDomesticServitude]]=1, IF(Table4[[#This Row],[predictsDomesticServitude]], "T", "FN"), IF(Table4[[#This Row],[predictsDomesticServitude]], "FP", "T"))</f>
        <v>T</v>
      </c>
      <c r="AL11" t="str">
        <f>IF(NLCresults[[#This Row],[ containsForcedCriminality]]=1, IF(Table4[[#This Row],[predictsForcedCriminality]], "T", "FN"), IF(Table4[[#This Row],[predictsForcedCriminality]], "FP", "T"))</f>
        <v>T</v>
      </c>
      <c r="AM11" t="str">
        <f>IF(NLCresults[[#This Row],[ containsForcedLabour]]=1, IF(Table4[[#This Row],[predictsForcedLabour]], "T", "FN"), IF(Table4[[#This Row],[predictsForcedLabour]], "FP", "T"))</f>
        <v>T</v>
      </c>
      <c r="AN11" t="str">
        <f>IF(NLCresults[[#This Row],[ containsForcedMarriage]]=1, IF(Table4[[#This Row],[predictsForcedMarriage]], "T", "FN"), IF(Table4[[#This Row],[predictsForcedMarriage]], "FP", "T"))</f>
        <v>T</v>
      </c>
      <c r="AO11" t="str">
        <f>IF(NLCresults[[#This Row],[ containsLabourExploitation]]=1, IF(Table4[[#This Row],[predictsLabourExploitation]], "T", "FN"), IF(Table4[[#This Row],[predictsLabourExploitation]], "FP", "T"))</f>
        <v>T</v>
      </c>
      <c r="AP11" t="str">
        <f>IF(NLCresults[[#This Row],[ containsSexualExploitation]]=1, IF(Table4[[#This Row],[predictsSexualExploitation]], "T", "FN"), IF(Table4[[#This Row],[predictsSexualExploitation]], "FP", "T"))</f>
        <v>T</v>
      </c>
      <c r="AQ11" t="str">
        <f>IF(NLCresults[[#This Row],[ containsOther]]=1, IF(Table4[[#This Row],[predictsOther]], "T", "FN"), IF(Table4[[#This Row],[predictsOther]], "FP", "T"))</f>
        <v>T</v>
      </c>
      <c r="AR11" t="b">
        <f>(COUNTIF(Table4[[#This Row],[resultChildLabour]:[resultOther]], "T")=10)</f>
        <v>1</v>
      </c>
      <c r="AS11" t="b">
        <f>(COUNTIF(Table4[[#This Row],[resultChildLabour]:[resultOther]], "T")+ COUNTIF(Table4[[#This Row],[resultChildLabour]:[resultOther]], "FP")=10)</f>
        <v>1</v>
      </c>
      <c r="AT11" t="b">
        <f>COUNTIF(Table4[[#This Row],[resultChildLabour]:[resultOther]], "FP")&gt;=1</f>
        <v>0</v>
      </c>
      <c r="AU11" s="2" t="b">
        <f>COUNTIF(Table4[[#This Row],[resultChildLabour]:[resultOther]], "FN")&gt;=1</f>
        <v>0</v>
      </c>
      <c r="AV11" s="2">
        <f>COUNTIF(Table4[[#This Row],[resultChildLabour]:[resultOther]], "FN")+COUNTIF(Table4[[#This Row],[resultChildLabour]:[resultOther]], "FP")</f>
        <v>0</v>
      </c>
      <c r="AX11" t="s">
        <v>50</v>
      </c>
    </row>
    <row r="12" spans="1:52" x14ac:dyDescent="0.25">
      <c r="A12" s="1">
        <v>43546</v>
      </c>
      <c r="B12" s="2" t="s">
        <v>33</v>
      </c>
      <c r="C12">
        <v>0</v>
      </c>
      <c r="D12">
        <v>0</v>
      </c>
      <c r="E12">
        <v>0</v>
      </c>
      <c r="F12">
        <v>0</v>
      </c>
      <c r="G12">
        <v>0</v>
      </c>
      <c r="H12">
        <v>0</v>
      </c>
      <c r="I12">
        <v>0</v>
      </c>
      <c r="J12">
        <v>0</v>
      </c>
      <c r="K12">
        <v>0</v>
      </c>
      <c r="L12">
        <v>1</v>
      </c>
      <c r="M12">
        <v>0</v>
      </c>
      <c r="N12">
        <v>0</v>
      </c>
      <c r="O12">
        <v>0.01</v>
      </c>
      <c r="P12">
        <v>0</v>
      </c>
      <c r="Q12">
        <v>0</v>
      </c>
      <c r="R12">
        <v>0.01</v>
      </c>
      <c r="S12">
        <v>0</v>
      </c>
      <c r="T12">
        <v>0.01</v>
      </c>
      <c r="U12">
        <v>0.77</v>
      </c>
      <c r="V12">
        <v>0.19</v>
      </c>
      <c r="X12" t="b">
        <f>NLCresults[[#This Row],[ childLabourConfidence]]&gt;=$AX$4</f>
        <v>0</v>
      </c>
      <c r="Y12" t="b">
        <f>NLCresults[[#This Row],[ childSexualExploitationConfidence]]&gt;=$AX$4</f>
        <v>0</v>
      </c>
      <c r="Z12" t="b">
        <f>NLCresults[[#This Row],[ childTraffickingConfidence]]&gt;=$AX$4</f>
        <v>0</v>
      </c>
      <c r="AA12" t="b">
        <f>NLCresults[[#This Row],[ domesticServitudeConfidence]]&gt;=$AX$4</f>
        <v>0</v>
      </c>
      <c r="AB12" t="b">
        <f>NLCresults[[#This Row],[ forcedCriminalityConfidence]]&gt;=$AX$4</f>
        <v>0</v>
      </c>
      <c r="AC12" t="b">
        <f>NLCresults[[#This Row],[ forcedLabourConfidence]]&gt;=$AX$4</f>
        <v>0</v>
      </c>
      <c r="AD12" t="b">
        <f>NLCresults[[#This Row],[ forcedMarriageConfidence]]&gt;=$AX$4</f>
        <v>0</v>
      </c>
      <c r="AE12" t="b">
        <f>NLCresults[[#This Row],[ labourExploitationConfidence]]&gt;=$AX$4</f>
        <v>0</v>
      </c>
      <c r="AF12" t="b">
        <f>NLCresults[[#This Row],[ sexualExploitationConfidence]]&gt;=$AX$4</f>
        <v>1</v>
      </c>
      <c r="AG12" t="b">
        <f>NLCresults[[#This Row],[ otherConfidence]]&gt;=$AX$4</f>
        <v>0</v>
      </c>
      <c r="AH12" t="str">
        <f>IF(NLCresults[[#This Row],[ containsChildLabour]]=1, IF(Table4[[#This Row],[predictsChildLabour]], "T", "FN"), IF(Table4[[#This Row],[predictsChildLabour]], "FP", "T"))</f>
        <v>T</v>
      </c>
      <c r="AI12" t="str">
        <f>IF(NLCresults[[#This Row],[ containsChildSexualExploitation]]=1, IF(Table4[[#This Row],[predictsChildSexualExploitation]], "T", "FN"), IF(Table4[[#This Row],[predictsChildSexualExploitation]], "FP", "T"))</f>
        <v>T</v>
      </c>
      <c r="AJ12" t="str">
        <f>IF(NLCresults[[#This Row],[ containsChildTrafficking]]=1, IF(Table4[[#This Row],[predictsChildTrafficking]], "T", "FN"), IF(Table4[[#This Row],[predictsChildTrafficking]], "FP", "T"))</f>
        <v>T</v>
      </c>
      <c r="AK12" t="str">
        <f>IF(NLCresults[[#This Row],[ containsDomesticServitude]]=1, IF(Table4[[#This Row],[predictsDomesticServitude]], "T", "FN"), IF(Table4[[#This Row],[predictsDomesticServitude]], "FP", "T"))</f>
        <v>T</v>
      </c>
      <c r="AL12" t="str">
        <f>IF(NLCresults[[#This Row],[ containsForcedCriminality]]=1, IF(Table4[[#This Row],[predictsForcedCriminality]], "T", "FN"), IF(Table4[[#This Row],[predictsForcedCriminality]], "FP", "T"))</f>
        <v>T</v>
      </c>
      <c r="AM12" t="str">
        <f>IF(NLCresults[[#This Row],[ containsForcedLabour]]=1, IF(Table4[[#This Row],[predictsForcedLabour]], "T", "FN"), IF(Table4[[#This Row],[predictsForcedLabour]], "FP", "T"))</f>
        <v>T</v>
      </c>
      <c r="AN12" t="str">
        <f>IF(NLCresults[[#This Row],[ containsForcedMarriage]]=1, IF(Table4[[#This Row],[predictsForcedMarriage]], "T", "FN"), IF(Table4[[#This Row],[predictsForcedMarriage]], "FP", "T"))</f>
        <v>T</v>
      </c>
      <c r="AO12" t="str">
        <f>IF(NLCresults[[#This Row],[ containsLabourExploitation]]=1, IF(Table4[[#This Row],[predictsLabourExploitation]], "T", "FN"), IF(Table4[[#This Row],[predictsLabourExploitation]], "FP", "T"))</f>
        <v>T</v>
      </c>
      <c r="AP12" t="str">
        <f>IF(NLCresults[[#This Row],[ containsSexualExploitation]]=1, IF(Table4[[#This Row],[predictsSexualExploitation]], "T", "FN"), IF(Table4[[#This Row],[predictsSexualExploitation]], "FP", "T"))</f>
        <v>FP</v>
      </c>
      <c r="AQ12" t="str">
        <f>IF(NLCresults[[#This Row],[ containsOther]]=1, IF(Table4[[#This Row],[predictsOther]], "T", "FN"), IF(Table4[[#This Row],[predictsOther]], "FP", "T"))</f>
        <v>FN</v>
      </c>
      <c r="AR12" t="b">
        <f>(COUNTIF(Table4[[#This Row],[resultChildLabour]:[resultOther]], "T")=10)</f>
        <v>0</v>
      </c>
      <c r="AS12" t="b">
        <f>(COUNTIF(Table4[[#This Row],[resultChildLabour]:[resultOther]], "T")+ COUNTIF(Table4[[#This Row],[resultChildLabour]:[resultOther]], "FP")=10)</f>
        <v>0</v>
      </c>
      <c r="AT12" t="b">
        <f>COUNTIF(Table4[[#This Row],[resultChildLabour]:[resultOther]], "FP")&gt;=1</f>
        <v>1</v>
      </c>
      <c r="AU12" s="2" t="b">
        <f>COUNTIF(Table4[[#This Row],[resultChildLabour]:[resultOther]], "FN")&gt;=1</f>
        <v>1</v>
      </c>
      <c r="AV12" s="2">
        <f>COUNTIF(Table4[[#This Row],[resultChildLabour]:[resultOther]], "FN")+COUNTIF(Table4[[#This Row],[resultChildLabour]:[resultOther]], "FP")</f>
        <v>2</v>
      </c>
      <c r="AX12">
        <f>COUNTIF(Table4[containsFalseNegative], TRUE)</f>
        <v>28</v>
      </c>
    </row>
    <row r="13" spans="1:52" x14ac:dyDescent="0.25">
      <c r="A13" s="1">
        <v>43546</v>
      </c>
      <c r="B13" s="2" t="s">
        <v>36</v>
      </c>
      <c r="C13">
        <v>0</v>
      </c>
      <c r="D13">
        <v>1</v>
      </c>
      <c r="E13">
        <v>0</v>
      </c>
      <c r="F13">
        <v>0</v>
      </c>
      <c r="G13">
        <v>0</v>
      </c>
      <c r="H13">
        <v>0</v>
      </c>
      <c r="I13">
        <v>0</v>
      </c>
      <c r="J13">
        <v>0</v>
      </c>
      <c r="K13">
        <v>0</v>
      </c>
      <c r="L13">
        <v>0</v>
      </c>
      <c r="M13">
        <v>0</v>
      </c>
      <c r="N13">
        <v>0.99</v>
      </c>
      <c r="O13">
        <v>0</v>
      </c>
      <c r="P13">
        <v>0</v>
      </c>
      <c r="Q13">
        <v>0</v>
      </c>
      <c r="R13">
        <v>0</v>
      </c>
      <c r="S13">
        <v>0</v>
      </c>
      <c r="T13">
        <v>0</v>
      </c>
      <c r="U13">
        <v>0</v>
      </c>
      <c r="V13">
        <v>0</v>
      </c>
      <c r="X13" t="b">
        <f>NLCresults[[#This Row],[ childLabourConfidence]]&gt;=$AX$4</f>
        <v>0</v>
      </c>
      <c r="Y13" t="b">
        <f>NLCresults[[#This Row],[ childSexualExploitationConfidence]]&gt;=$AX$4</f>
        <v>1</v>
      </c>
      <c r="Z13" t="b">
        <f>NLCresults[[#This Row],[ childTraffickingConfidence]]&gt;=$AX$4</f>
        <v>0</v>
      </c>
      <c r="AA13" t="b">
        <f>NLCresults[[#This Row],[ domesticServitudeConfidence]]&gt;=$AX$4</f>
        <v>0</v>
      </c>
      <c r="AB13" t="b">
        <f>NLCresults[[#This Row],[ forcedCriminalityConfidence]]&gt;=$AX$4</f>
        <v>0</v>
      </c>
      <c r="AC13" t="b">
        <f>NLCresults[[#This Row],[ forcedLabourConfidence]]&gt;=$AX$4</f>
        <v>0</v>
      </c>
      <c r="AD13" t="b">
        <f>NLCresults[[#This Row],[ forcedMarriageConfidence]]&gt;=$AX$4</f>
        <v>0</v>
      </c>
      <c r="AE13" t="b">
        <f>NLCresults[[#This Row],[ labourExploitationConfidence]]&gt;=$AX$4</f>
        <v>0</v>
      </c>
      <c r="AF13" t="b">
        <f>NLCresults[[#This Row],[ sexualExploitationConfidence]]&gt;=$AX$4</f>
        <v>0</v>
      </c>
      <c r="AG13" t="b">
        <f>NLCresults[[#This Row],[ otherConfidence]]&gt;=$AX$4</f>
        <v>0</v>
      </c>
      <c r="AH13" t="str">
        <f>IF(NLCresults[[#This Row],[ containsChildLabour]]=1, IF(Table4[[#This Row],[predictsChildLabour]], "T", "FN"), IF(Table4[[#This Row],[predictsChildLabour]], "FP", "T"))</f>
        <v>T</v>
      </c>
      <c r="AI13" t="str">
        <f>IF(NLCresults[[#This Row],[ containsChildSexualExploitation]]=1, IF(Table4[[#This Row],[predictsChildSexualExploitation]], "T", "FN"), IF(Table4[[#This Row],[predictsChildSexualExploitation]], "FP", "T"))</f>
        <v>T</v>
      </c>
      <c r="AJ13" t="str">
        <f>IF(NLCresults[[#This Row],[ containsChildTrafficking]]=1, IF(Table4[[#This Row],[predictsChildTrafficking]], "T", "FN"), IF(Table4[[#This Row],[predictsChildTrafficking]], "FP", "T"))</f>
        <v>T</v>
      </c>
      <c r="AK13" t="str">
        <f>IF(NLCresults[[#This Row],[ containsDomesticServitude]]=1, IF(Table4[[#This Row],[predictsDomesticServitude]], "T", "FN"), IF(Table4[[#This Row],[predictsDomesticServitude]], "FP", "T"))</f>
        <v>T</v>
      </c>
      <c r="AL13" t="str">
        <f>IF(NLCresults[[#This Row],[ containsForcedCriminality]]=1, IF(Table4[[#This Row],[predictsForcedCriminality]], "T", "FN"), IF(Table4[[#This Row],[predictsForcedCriminality]], "FP", "T"))</f>
        <v>T</v>
      </c>
      <c r="AM13" t="str">
        <f>IF(NLCresults[[#This Row],[ containsForcedLabour]]=1, IF(Table4[[#This Row],[predictsForcedLabour]], "T", "FN"), IF(Table4[[#This Row],[predictsForcedLabour]], "FP", "T"))</f>
        <v>T</v>
      </c>
      <c r="AN13" t="str">
        <f>IF(NLCresults[[#This Row],[ containsForcedMarriage]]=1, IF(Table4[[#This Row],[predictsForcedMarriage]], "T", "FN"), IF(Table4[[#This Row],[predictsForcedMarriage]], "FP", "T"))</f>
        <v>T</v>
      </c>
      <c r="AO13" t="str">
        <f>IF(NLCresults[[#This Row],[ containsLabourExploitation]]=1, IF(Table4[[#This Row],[predictsLabourExploitation]], "T", "FN"), IF(Table4[[#This Row],[predictsLabourExploitation]], "FP", "T"))</f>
        <v>T</v>
      </c>
      <c r="AP13" t="str">
        <f>IF(NLCresults[[#This Row],[ containsSexualExploitation]]=1, IF(Table4[[#This Row],[predictsSexualExploitation]], "T", "FN"), IF(Table4[[#This Row],[predictsSexualExploitation]], "FP", "T"))</f>
        <v>T</v>
      </c>
      <c r="AQ13" t="str">
        <f>IF(NLCresults[[#This Row],[ containsOther]]=1, IF(Table4[[#This Row],[predictsOther]], "T", "FN"), IF(Table4[[#This Row],[predictsOther]], "FP", "T"))</f>
        <v>T</v>
      </c>
      <c r="AR13" t="b">
        <f>(COUNTIF(Table4[[#This Row],[resultChildLabour]:[resultOther]], "T")=10)</f>
        <v>1</v>
      </c>
      <c r="AS13" t="b">
        <f>(COUNTIF(Table4[[#This Row],[resultChildLabour]:[resultOther]], "T")+ COUNTIF(Table4[[#This Row],[resultChildLabour]:[resultOther]], "FP")=10)</f>
        <v>1</v>
      </c>
      <c r="AT13" t="b">
        <f>COUNTIF(Table4[[#This Row],[resultChildLabour]:[resultOther]], "FP")&gt;=1</f>
        <v>0</v>
      </c>
      <c r="AU13" s="2" t="b">
        <f>COUNTIF(Table4[[#This Row],[resultChildLabour]:[resultOther]], "FN")&gt;=1</f>
        <v>0</v>
      </c>
      <c r="AV13" s="2">
        <f>COUNTIF(Table4[[#This Row],[resultChildLabour]:[resultOther]], "FN")+COUNTIF(Table4[[#This Row],[resultChildLabour]:[resultOther]], "FP")</f>
        <v>0</v>
      </c>
      <c r="AX13" t="s">
        <v>51</v>
      </c>
    </row>
    <row r="14" spans="1:52" x14ac:dyDescent="0.25">
      <c r="A14" s="1">
        <v>43546</v>
      </c>
      <c r="B14" s="2" t="s">
        <v>85</v>
      </c>
      <c r="C14">
        <v>0</v>
      </c>
      <c r="D14">
        <v>0</v>
      </c>
      <c r="E14">
        <v>0</v>
      </c>
      <c r="F14">
        <v>0</v>
      </c>
      <c r="G14">
        <v>0</v>
      </c>
      <c r="H14">
        <v>0</v>
      </c>
      <c r="I14">
        <v>0</v>
      </c>
      <c r="J14">
        <v>0</v>
      </c>
      <c r="K14">
        <v>0</v>
      </c>
      <c r="L14">
        <v>0</v>
      </c>
      <c r="M14">
        <v>0</v>
      </c>
      <c r="N14">
        <v>0</v>
      </c>
      <c r="O14">
        <v>0</v>
      </c>
      <c r="P14">
        <v>0</v>
      </c>
      <c r="Q14">
        <v>0</v>
      </c>
      <c r="R14">
        <v>0</v>
      </c>
      <c r="S14">
        <v>0</v>
      </c>
      <c r="T14">
        <v>0</v>
      </c>
      <c r="U14">
        <v>1</v>
      </c>
      <c r="V14">
        <v>0</v>
      </c>
      <c r="X14" t="b">
        <f>NLCresults[[#This Row],[ childLabourConfidence]]&gt;=$AX$4</f>
        <v>0</v>
      </c>
      <c r="Y14" t="b">
        <f>NLCresults[[#This Row],[ childSexualExploitationConfidence]]&gt;=$AX$4</f>
        <v>0</v>
      </c>
      <c r="Z14" t="b">
        <f>NLCresults[[#This Row],[ childTraffickingConfidence]]&gt;=$AX$4</f>
        <v>0</v>
      </c>
      <c r="AA14" t="b">
        <f>NLCresults[[#This Row],[ domesticServitudeConfidence]]&gt;=$AX$4</f>
        <v>0</v>
      </c>
      <c r="AB14" t="b">
        <f>NLCresults[[#This Row],[ forcedCriminalityConfidence]]&gt;=$AX$4</f>
        <v>0</v>
      </c>
      <c r="AC14" t="b">
        <f>NLCresults[[#This Row],[ forcedLabourConfidence]]&gt;=$AX$4</f>
        <v>0</v>
      </c>
      <c r="AD14" t="b">
        <f>NLCresults[[#This Row],[ forcedMarriageConfidence]]&gt;=$AX$4</f>
        <v>0</v>
      </c>
      <c r="AE14" t="b">
        <f>NLCresults[[#This Row],[ labourExploitationConfidence]]&gt;=$AX$4</f>
        <v>0</v>
      </c>
      <c r="AF14" t="b">
        <f>NLCresults[[#This Row],[ sexualExploitationConfidence]]&gt;=$AX$4</f>
        <v>1</v>
      </c>
      <c r="AG14" t="b">
        <f>NLCresults[[#This Row],[ otherConfidence]]&gt;=$AX$4</f>
        <v>0</v>
      </c>
      <c r="AH14" t="str">
        <f>IF(NLCresults[[#This Row],[ containsChildLabour]]=1, IF(Table4[[#This Row],[predictsChildLabour]], "T", "FN"), IF(Table4[[#This Row],[predictsChildLabour]], "FP", "T"))</f>
        <v>T</v>
      </c>
      <c r="AI14" t="str">
        <f>IF(NLCresults[[#This Row],[ containsChildSexualExploitation]]=1, IF(Table4[[#This Row],[predictsChildSexualExploitation]], "T", "FN"), IF(Table4[[#This Row],[predictsChildSexualExploitation]], "FP", "T"))</f>
        <v>T</v>
      </c>
      <c r="AJ14" t="str">
        <f>IF(NLCresults[[#This Row],[ containsChildTrafficking]]=1, IF(Table4[[#This Row],[predictsChildTrafficking]], "T", "FN"), IF(Table4[[#This Row],[predictsChildTrafficking]], "FP", "T"))</f>
        <v>T</v>
      </c>
      <c r="AK14" t="str">
        <f>IF(NLCresults[[#This Row],[ containsDomesticServitude]]=1, IF(Table4[[#This Row],[predictsDomesticServitude]], "T", "FN"), IF(Table4[[#This Row],[predictsDomesticServitude]], "FP", "T"))</f>
        <v>T</v>
      </c>
      <c r="AL14" t="str">
        <f>IF(NLCresults[[#This Row],[ containsForcedCriminality]]=1, IF(Table4[[#This Row],[predictsForcedCriminality]], "T", "FN"), IF(Table4[[#This Row],[predictsForcedCriminality]], "FP", "T"))</f>
        <v>T</v>
      </c>
      <c r="AM14" t="str">
        <f>IF(NLCresults[[#This Row],[ containsForcedLabour]]=1, IF(Table4[[#This Row],[predictsForcedLabour]], "T", "FN"), IF(Table4[[#This Row],[predictsForcedLabour]], "FP", "T"))</f>
        <v>T</v>
      </c>
      <c r="AN14" t="str">
        <f>IF(NLCresults[[#This Row],[ containsForcedMarriage]]=1, IF(Table4[[#This Row],[predictsForcedMarriage]], "T", "FN"), IF(Table4[[#This Row],[predictsForcedMarriage]], "FP", "T"))</f>
        <v>T</v>
      </c>
      <c r="AO14" t="str">
        <f>IF(NLCresults[[#This Row],[ containsLabourExploitation]]=1, IF(Table4[[#This Row],[predictsLabourExploitation]], "T", "FN"), IF(Table4[[#This Row],[predictsLabourExploitation]], "FP", "T"))</f>
        <v>T</v>
      </c>
      <c r="AP14" t="str">
        <f>IF(NLCresults[[#This Row],[ containsSexualExploitation]]=1, IF(Table4[[#This Row],[predictsSexualExploitation]], "T", "FN"), IF(Table4[[#This Row],[predictsSexualExploitation]], "FP", "T"))</f>
        <v>FP</v>
      </c>
      <c r="AQ14" t="str">
        <f>IF(NLCresults[[#This Row],[ containsOther]]=1, IF(Table4[[#This Row],[predictsOther]], "T", "FN"), IF(Table4[[#This Row],[predictsOther]], "FP", "T"))</f>
        <v>T</v>
      </c>
      <c r="AR14" t="b">
        <f>(COUNTIF(Table4[[#This Row],[resultChildLabour]:[resultOther]], "T")=10)</f>
        <v>0</v>
      </c>
      <c r="AS14" t="b">
        <f>(COUNTIF(Table4[[#This Row],[resultChildLabour]:[resultOther]], "T")+ COUNTIF(Table4[[#This Row],[resultChildLabour]:[resultOther]], "FP")=10)</f>
        <v>1</v>
      </c>
      <c r="AT14" t="b">
        <f>COUNTIF(Table4[[#This Row],[resultChildLabour]:[resultOther]], "FP")&gt;=1</f>
        <v>1</v>
      </c>
      <c r="AU14" s="2" t="b">
        <f>COUNTIF(Table4[[#This Row],[resultChildLabour]:[resultOther]], "FN")&gt;=1</f>
        <v>0</v>
      </c>
      <c r="AV14" s="2">
        <f>COUNTIF(Table4[[#This Row],[resultChildLabour]:[resultOther]], "FN")+COUNTIF(Table4[[#This Row],[resultChildLabour]:[resultOther]], "FP")</f>
        <v>1</v>
      </c>
      <c r="AX14">
        <f>COUNTIF(Table4[conatinsFalsePositive], TRUE)</f>
        <v>11</v>
      </c>
    </row>
    <row r="15" spans="1:52" x14ac:dyDescent="0.25">
      <c r="A15" s="1">
        <v>43546</v>
      </c>
      <c r="B15" s="2" t="s">
        <v>100</v>
      </c>
      <c r="C15">
        <v>0</v>
      </c>
      <c r="D15">
        <v>0</v>
      </c>
      <c r="E15">
        <v>0</v>
      </c>
      <c r="F15">
        <v>0</v>
      </c>
      <c r="G15">
        <v>0</v>
      </c>
      <c r="H15">
        <v>0</v>
      </c>
      <c r="I15">
        <v>1</v>
      </c>
      <c r="J15">
        <v>0</v>
      </c>
      <c r="K15">
        <v>1</v>
      </c>
      <c r="L15">
        <v>0</v>
      </c>
      <c r="M15">
        <v>0</v>
      </c>
      <c r="N15">
        <v>0</v>
      </c>
      <c r="O15">
        <v>0</v>
      </c>
      <c r="P15">
        <v>0</v>
      </c>
      <c r="Q15">
        <v>0</v>
      </c>
      <c r="R15">
        <v>0</v>
      </c>
      <c r="S15">
        <v>0.25</v>
      </c>
      <c r="T15">
        <v>0</v>
      </c>
      <c r="U15">
        <v>0.75</v>
      </c>
      <c r="V15">
        <v>0</v>
      </c>
      <c r="X15" t="b">
        <f>NLCresults[[#This Row],[ childLabourConfidence]]&gt;=$AX$4</f>
        <v>0</v>
      </c>
      <c r="Y15" t="b">
        <f>NLCresults[[#This Row],[ childSexualExploitationConfidence]]&gt;=$AX$4</f>
        <v>0</v>
      </c>
      <c r="Z15" t="b">
        <f>NLCresults[[#This Row],[ childTraffickingConfidence]]&gt;=$AX$4</f>
        <v>0</v>
      </c>
      <c r="AA15" t="b">
        <f>NLCresults[[#This Row],[ domesticServitudeConfidence]]&gt;=$AX$4</f>
        <v>0</v>
      </c>
      <c r="AB15" t="b">
        <f>NLCresults[[#This Row],[ forcedCriminalityConfidence]]&gt;=$AX$4</f>
        <v>0</v>
      </c>
      <c r="AC15" t="b">
        <f>NLCresults[[#This Row],[ forcedLabourConfidence]]&gt;=$AX$4</f>
        <v>0</v>
      </c>
      <c r="AD15" t="b">
        <f>NLCresults[[#This Row],[ forcedMarriageConfidence]]&gt;=$AX$4</f>
        <v>0</v>
      </c>
      <c r="AE15" t="b">
        <f>NLCresults[[#This Row],[ labourExploitationConfidence]]&gt;=$AX$4</f>
        <v>0</v>
      </c>
      <c r="AF15" t="b">
        <f>NLCresults[[#This Row],[ sexualExploitationConfidence]]&gt;=$AX$4</f>
        <v>1</v>
      </c>
      <c r="AG15" t="b">
        <f>NLCresults[[#This Row],[ otherConfidence]]&gt;=$AX$4</f>
        <v>0</v>
      </c>
      <c r="AH15" t="str">
        <f>IF(NLCresults[[#This Row],[ containsChildLabour]]=1, IF(Table4[[#This Row],[predictsChildLabour]], "T", "FN"), IF(Table4[[#This Row],[predictsChildLabour]], "FP", "T"))</f>
        <v>T</v>
      </c>
      <c r="AI15" t="str">
        <f>IF(NLCresults[[#This Row],[ containsChildSexualExploitation]]=1, IF(Table4[[#This Row],[predictsChildSexualExploitation]], "T", "FN"), IF(Table4[[#This Row],[predictsChildSexualExploitation]], "FP", "T"))</f>
        <v>T</v>
      </c>
      <c r="AJ15" t="str">
        <f>IF(NLCresults[[#This Row],[ containsChildTrafficking]]=1, IF(Table4[[#This Row],[predictsChildTrafficking]], "T", "FN"), IF(Table4[[#This Row],[predictsChildTrafficking]], "FP", "T"))</f>
        <v>T</v>
      </c>
      <c r="AK15" t="str">
        <f>IF(NLCresults[[#This Row],[ containsDomesticServitude]]=1, IF(Table4[[#This Row],[predictsDomesticServitude]], "T", "FN"), IF(Table4[[#This Row],[predictsDomesticServitude]], "FP", "T"))</f>
        <v>T</v>
      </c>
      <c r="AL15" t="str">
        <f>IF(NLCresults[[#This Row],[ containsForcedCriminality]]=1, IF(Table4[[#This Row],[predictsForcedCriminality]], "T", "FN"), IF(Table4[[#This Row],[predictsForcedCriminality]], "FP", "T"))</f>
        <v>T</v>
      </c>
      <c r="AM15" t="str">
        <f>IF(NLCresults[[#This Row],[ containsForcedLabour]]=1, IF(Table4[[#This Row],[predictsForcedLabour]], "T", "FN"), IF(Table4[[#This Row],[predictsForcedLabour]], "FP", "T"))</f>
        <v>T</v>
      </c>
      <c r="AN15" t="str">
        <f>IF(NLCresults[[#This Row],[ containsForcedMarriage]]=1, IF(Table4[[#This Row],[predictsForcedMarriage]], "T", "FN"), IF(Table4[[#This Row],[predictsForcedMarriage]], "FP", "T"))</f>
        <v>FN</v>
      </c>
      <c r="AO15" t="str">
        <f>IF(NLCresults[[#This Row],[ containsLabourExploitation]]=1, IF(Table4[[#This Row],[predictsLabourExploitation]], "T", "FN"), IF(Table4[[#This Row],[predictsLabourExploitation]], "FP", "T"))</f>
        <v>T</v>
      </c>
      <c r="AP15" t="str">
        <f>IF(NLCresults[[#This Row],[ containsSexualExploitation]]=1, IF(Table4[[#This Row],[predictsSexualExploitation]], "T", "FN"), IF(Table4[[#This Row],[predictsSexualExploitation]], "FP", "T"))</f>
        <v>T</v>
      </c>
      <c r="AQ15" t="str">
        <f>IF(NLCresults[[#This Row],[ containsOther]]=1, IF(Table4[[#This Row],[predictsOther]], "T", "FN"), IF(Table4[[#This Row],[predictsOther]], "FP", "T"))</f>
        <v>T</v>
      </c>
      <c r="AR15" t="b">
        <f>(COUNTIF(Table4[[#This Row],[resultChildLabour]:[resultOther]], "T")=10)</f>
        <v>0</v>
      </c>
      <c r="AS15" t="b">
        <f>(COUNTIF(Table4[[#This Row],[resultChildLabour]:[resultOther]], "T")+ COUNTIF(Table4[[#This Row],[resultChildLabour]:[resultOther]], "FP")=10)</f>
        <v>0</v>
      </c>
      <c r="AT15" t="b">
        <f>COUNTIF(Table4[[#This Row],[resultChildLabour]:[resultOther]], "FP")&gt;=1</f>
        <v>0</v>
      </c>
      <c r="AU15" s="2" t="b">
        <f>COUNTIF(Table4[[#This Row],[resultChildLabour]:[resultOther]], "FN")&gt;=1</f>
        <v>1</v>
      </c>
      <c r="AV15" s="2">
        <f>COUNTIF(Table4[[#This Row],[resultChildLabour]:[resultOther]], "FN")+COUNTIF(Table4[[#This Row],[resultChildLabour]:[resultOther]], "FP")</f>
        <v>1</v>
      </c>
    </row>
    <row r="16" spans="1:52" x14ac:dyDescent="0.25">
      <c r="A16" s="1">
        <v>43546</v>
      </c>
      <c r="B16" s="2" t="s">
        <v>84</v>
      </c>
      <c r="C16">
        <v>0</v>
      </c>
      <c r="D16">
        <v>0</v>
      </c>
      <c r="E16">
        <v>0</v>
      </c>
      <c r="F16">
        <v>0</v>
      </c>
      <c r="G16">
        <v>1</v>
      </c>
      <c r="H16">
        <v>0</v>
      </c>
      <c r="I16">
        <v>0</v>
      </c>
      <c r="J16">
        <v>0</v>
      </c>
      <c r="K16">
        <v>0</v>
      </c>
      <c r="L16">
        <v>0</v>
      </c>
      <c r="M16">
        <v>0</v>
      </c>
      <c r="N16">
        <v>0</v>
      </c>
      <c r="O16">
        <v>0</v>
      </c>
      <c r="P16">
        <v>0</v>
      </c>
      <c r="Q16">
        <v>1</v>
      </c>
      <c r="R16">
        <v>0</v>
      </c>
      <c r="S16">
        <v>0</v>
      </c>
      <c r="T16">
        <v>0</v>
      </c>
      <c r="U16">
        <v>0</v>
      </c>
      <c r="V16">
        <v>0</v>
      </c>
      <c r="X16" t="b">
        <f>NLCresults[[#This Row],[ childLabourConfidence]]&gt;=$AX$4</f>
        <v>0</v>
      </c>
      <c r="Y16" t="b">
        <f>NLCresults[[#This Row],[ childSexualExploitationConfidence]]&gt;=$AX$4</f>
        <v>0</v>
      </c>
      <c r="Z16" t="b">
        <f>NLCresults[[#This Row],[ childTraffickingConfidence]]&gt;=$AX$4</f>
        <v>0</v>
      </c>
      <c r="AA16" t="b">
        <f>NLCresults[[#This Row],[ domesticServitudeConfidence]]&gt;=$AX$4</f>
        <v>0</v>
      </c>
      <c r="AB16" t="b">
        <f>NLCresults[[#This Row],[ forcedCriminalityConfidence]]&gt;=$AX$4</f>
        <v>1</v>
      </c>
      <c r="AC16" t="b">
        <f>NLCresults[[#This Row],[ forcedLabourConfidence]]&gt;=$AX$4</f>
        <v>0</v>
      </c>
      <c r="AD16" t="b">
        <f>NLCresults[[#This Row],[ forcedMarriageConfidence]]&gt;=$AX$4</f>
        <v>0</v>
      </c>
      <c r="AE16" t="b">
        <f>NLCresults[[#This Row],[ labourExploitationConfidence]]&gt;=$AX$4</f>
        <v>0</v>
      </c>
      <c r="AF16" t="b">
        <f>NLCresults[[#This Row],[ sexualExploitationConfidence]]&gt;=$AX$4</f>
        <v>0</v>
      </c>
      <c r="AG16" t="b">
        <f>NLCresults[[#This Row],[ otherConfidence]]&gt;=$AX$4</f>
        <v>0</v>
      </c>
      <c r="AH16" t="str">
        <f>IF(NLCresults[[#This Row],[ containsChildLabour]]=1, IF(Table4[[#This Row],[predictsChildLabour]], "T", "FN"), IF(Table4[[#This Row],[predictsChildLabour]], "FP", "T"))</f>
        <v>T</v>
      </c>
      <c r="AI16" t="str">
        <f>IF(NLCresults[[#This Row],[ containsChildSexualExploitation]]=1, IF(Table4[[#This Row],[predictsChildSexualExploitation]], "T", "FN"), IF(Table4[[#This Row],[predictsChildSexualExploitation]], "FP", "T"))</f>
        <v>T</v>
      </c>
      <c r="AJ16" t="str">
        <f>IF(NLCresults[[#This Row],[ containsChildTrafficking]]=1, IF(Table4[[#This Row],[predictsChildTrafficking]], "T", "FN"), IF(Table4[[#This Row],[predictsChildTrafficking]], "FP", "T"))</f>
        <v>T</v>
      </c>
      <c r="AK16" t="str">
        <f>IF(NLCresults[[#This Row],[ containsDomesticServitude]]=1, IF(Table4[[#This Row],[predictsDomesticServitude]], "T", "FN"), IF(Table4[[#This Row],[predictsDomesticServitude]], "FP", "T"))</f>
        <v>T</v>
      </c>
      <c r="AL16" t="str">
        <f>IF(NLCresults[[#This Row],[ containsForcedCriminality]]=1, IF(Table4[[#This Row],[predictsForcedCriminality]], "T", "FN"), IF(Table4[[#This Row],[predictsForcedCriminality]], "FP", "T"))</f>
        <v>T</v>
      </c>
      <c r="AM16" t="str">
        <f>IF(NLCresults[[#This Row],[ containsForcedLabour]]=1, IF(Table4[[#This Row],[predictsForcedLabour]], "T", "FN"), IF(Table4[[#This Row],[predictsForcedLabour]], "FP", "T"))</f>
        <v>T</v>
      </c>
      <c r="AN16" t="str">
        <f>IF(NLCresults[[#This Row],[ containsForcedMarriage]]=1, IF(Table4[[#This Row],[predictsForcedMarriage]], "T", "FN"), IF(Table4[[#This Row],[predictsForcedMarriage]], "FP", "T"))</f>
        <v>T</v>
      </c>
      <c r="AO16" t="str">
        <f>IF(NLCresults[[#This Row],[ containsLabourExploitation]]=1, IF(Table4[[#This Row],[predictsLabourExploitation]], "T", "FN"), IF(Table4[[#This Row],[predictsLabourExploitation]], "FP", "T"))</f>
        <v>T</v>
      </c>
      <c r="AP16" t="str">
        <f>IF(NLCresults[[#This Row],[ containsSexualExploitation]]=1, IF(Table4[[#This Row],[predictsSexualExploitation]], "T", "FN"), IF(Table4[[#This Row],[predictsSexualExploitation]], "FP", "T"))</f>
        <v>T</v>
      </c>
      <c r="AQ16" t="str">
        <f>IF(NLCresults[[#This Row],[ containsOther]]=1, IF(Table4[[#This Row],[predictsOther]], "T", "FN"), IF(Table4[[#This Row],[predictsOther]], "FP", "T"))</f>
        <v>T</v>
      </c>
      <c r="AR16" t="b">
        <f>(COUNTIF(Table4[[#This Row],[resultChildLabour]:[resultOther]], "T")=10)</f>
        <v>1</v>
      </c>
      <c r="AS16" t="b">
        <f>(COUNTIF(Table4[[#This Row],[resultChildLabour]:[resultOther]], "T")+ COUNTIF(Table4[[#This Row],[resultChildLabour]:[resultOther]], "FP")=10)</f>
        <v>1</v>
      </c>
      <c r="AT16" t="b">
        <f>COUNTIF(Table4[[#This Row],[resultChildLabour]:[resultOther]], "FP")&gt;=1</f>
        <v>0</v>
      </c>
      <c r="AU16" s="2" t="b">
        <f>COUNTIF(Table4[[#This Row],[resultChildLabour]:[resultOther]], "FN")&gt;=1</f>
        <v>0</v>
      </c>
      <c r="AV16" s="2">
        <f>COUNTIF(Table4[[#This Row],[resultChildLabour]:[resultOther]], "FN")+COUNTIF(Table4[[#This Row],[resultChildLabour]:[resultOther]], "FP")</f>
        <v>0</v>
      </c>
    </row>
    <row r="17" spans="1:50" x14ac:dyDescent="0.25">
      <c r="A17" s="1">
        <v>43546</v>
      </c>
      <c r="B17" s="2" t="s">
        <v>88</v>
      </c>
      <c r="C17">
        <v>1</v>
      </c>
      <c r="D17">
        <v>0</v>
      </c>
      <c r="E17">
        <v>0</v>
      </c>
      <c r="F17">
        <v>0</v>
      </c>
      <c r="G17">
        <v>0</v>
      </c>
      <c r="H17">
        <v>0</v>
      </c>
      <c r="I17">
        <v>0</v>
      </c>
      <c r="J17">
        <v>0</v>
      </c>
      <c r="K17">
        <v>0</v>
      </c>
      <c r="L17">
        <v>0</v>
      </c>
      <c r="M17">
        <v>0.98</v>
      </c>
      <c r="N17">
        <v>0</v>
      </c>
      <c r="O17">
        <v>0</v>
      </c>
      <c r="P17">
        <v>0</v>
      </c>
      <c r="Q17">
        <v>0</v>
      </c>
      <c r="R17">
        <v>0</v>
      </c>
      <c r="S17">
        <v>0</v>
      </c>
      <c r="T17">
        <v>0</v>
      </c>
      <c r="U17">
        <v>0</v>
      </c>
      <c r="V17">
        <v>0</v>
      </c>
      <c r="X17" t="b">
        <f>NLCresults[[#This Row],[ childLabourConfidence]]&gt;=$AX$4</f>
        <v>1</v>
      </c>
      <c r="Y17" t="b">
        <f>NLCresults[[#This Row],[ childSexualExploitationConfidence]]&gt;=$AX$4</f>
        <v>0</v>
      </c>
      <c r="Z17" t="b">
        <f>NLCresults[[#This Row],[ childTraffickingConfidence]]&gt;=$AX$4</f>
        <v>0</v>
      </c>
      <c r="AA17" t="b">
        <f>NLCresults[[#This Row],[ domesticServitudeConfidence]]&gt;=$AX$4</f>
        <v>0</v>
      </c>
      <c r="AB17" t="b">
        <f>NLCresults[[#This Row],[ forcedCriminalityConfidence]]&gt;=$AX$4</f>
        <v>0</v>
      </c>
      <c r="AC17" t="b">
        <f>NLCresults[[#This Row],[ forcedLabourConfidence]]&gt;=$AX$4</f>
        <v>0</v>
      </c>
      <c r="AD17" t="b">
        <f>NLCresults[[#This Row],[ forcedMarriageConfidence]]&gt;=$AX$4</f>
        <v>0</v>
      </c>
      <c r="AE17" t="b">
        <f>NLCresults[[#This Row],[ labourExploitationConfidence]]&gt;=$AX$4</f>
        <v>0</v>
      </c>
      <c r="AF17" t="b">
        <f>NLCresults[[#This Row],[ sexualExploitationConfidence]]&gt;=$AX$4</f>
        <v>0</v>
      </c>
      <c r="AG17" t="b">
        <f>NLCresults[[#This Row],[ otherConfidence]]&gt;=$AX$4</f>
        <v>0</v>
      </c>
      <c r="AH17" t="str">
        <f>IF(NLCresults[[#This Row],[ containsChildLabour]]=1, IF(Table4[[#This Row],[predictsChildLabour]], "T", "FN"), IF(Table4[[#This Row],[predictsChildLabour]], "FP", "T"))</f>
        <v>T</v>
      </c>
      <c r="AI17" t="str">
        <f>IF(NLCresults[[#This Row],[ containsChildSexualExploitation]]=1, IF(Table4[[#This Row],[predictsChildSexualExploitation]], "T", "FN"), IF(Table4[[#This Row],[predictsChildSexualExploitation]], "FP", "T"))</f>
        <v>T</v>
      </c>
      <c r="AJ17" t="str">
        <f>IF(NLCresults[[#This Row],[ containsChildTrafficking]]=1, IF(Table4[[#This Row],[predictsChildTrafficking]], "T", "FN"), IF(Table4[[#This Row],[predictsChildTrafficking]], "FP", "T"))</f>
        <v>T</v>
      </c>
      <c r="AK17" t="str">
        <f>IF(NLCresults[[#This Row],[ containsDomesticServitude]]=1, IF(Table4[[#This Row],[predictsDomesticServitude]], "T", "FN"), IF(Table4[[#This Row],[predictsDomesticServitude]], "FP", "T"))</f>
        <v>T</v>
      </c>
      <c r="AL17" t="str">
        <f>IF(NLCresults[[#This Row],[ containsForcedCriminality]]=1, IF(Table4[[#This Row],[predictsForcedCriminality]], "T", "FN"), IF(Table4[[#This Row],[predictsForcedCriminality]], "FP", "T"))</f>
        <v>T</v>
      </c>
      <c r="AM17" t="str">
        <f>IF(NLCresults[[#This Row],[ containsForcedLabour]]=1, IF(Table4[[#This Row],[predictsForcedLabour]], "T", "FN"), IF(Table4[[#This Row],[predictsForcedLabour]], "FP", "T"))</f>
        <v>T</v>
      </c>
      <c r="AN17" t="str">
        <f>IF(NLCresults[[#This Row],[ containsForcedMarriage]]=1, IF(Table4[[#This Row],[predictsForcedMarriage]], "T", "FN"), IF(Table4[[#This Row],[predictsForcedMarriage]], "FP", "T"))</f>
        <v>T</v>
      </c>
      <c r="AO17" t="str">
        <f>IF(NLCresults[[#This Row],[ containsLabourExploitation]]=1, IF(Table4[[#This Row],[predictsLabourExploitation]], "T", "FN"), IF(Table4[[#This Row],[predictsLabourExploitation]], "FP", "T"))</f>
        <v>T</v>
      </c>
      <c r="AP17" t="str">
        <f>IF(NLCresults[[#This Row],[ containsSexualExploitation]]=1, IF(Table4[[#This Row],[predictsSexualExploitation]], "T", "FN"), IF(Table4[[#This Row],[predictsSexualExploitation]], "FP", "T"))</f>
        <v>T</v>
      </c>
      <c r="AQ17" t="str">
        <f>IF(NLCresults[[#This Row],[ containsOther]]=1, IF(Table4[[#This Row],[predictsOther]], "T", "FN"), IF(Table4[[#This Row],[predictsOther]], "FP", "T"))</f>
        <v>T</v>
      </c>
      <c r="AR17" t="b">
        <f>(COUNTIF(Table4[[#This Row],[resultChildLabour]:[resultOther]], "T")=10)</f>
        <v>1</v>
      </c>
      <c r="AS17" t="b">
        <f>(COUNTIF(Table4[[#This Row],[resultChildLabour]:[resultOther]], "T")+ COUNTIF(Table4[[#This Row],[resultChildLabour]:[resultOther]], "FP")=10)</f>
        <v>1</v>
      </c>
      <c r="AT17" t="b">
        <f>COUNTIF(Table4[[#This Row],[resultChildLabour]:[resultOther]], "FP")&gt;=1</f>
        <v>0</v>
      </c>
      <c r="AU17" s="2" t="b">
        <f>COUNTIF(Table4[[#This Row],[resultChildLabour]:[resultOther]], "FN")&gt;=1</f>
        <v>0</v>
      </c>
      <c r="AV17" s="2">
        <f>COUNTIF(Table4[[#This Row],[resultChildLabour]:[resultOther]], "FN")+COUNTIF(Table4[[#This Row],[resultChildLabour]:[resultOther]], "FP")</f>
        <v>0</v>
      </c>
      <c r="AX17" t="s">
        <v>134</v>
      </c>
    </row>
    <row r="18" spans="1:50" x14ac:dyDescent="0.25">
      <c r="A18" s="1">
        <v>43546</v>
      </c>
      <c r="B18" s="2" t="s">
        <v>89</v>
      </c>
      <c r="C18">
        <v>0</v>
      </c>
      <c r="D18">
        <v>0</v>
      </c>
      <c r="E18">
        <v>0</v>
      </c>
      <c r="F18">
        <v>1</v>
      </c>
      <c r="G18">
        <v>0</v>
      </c>
      <c r="H18">
        <v>0</v>
      </c>
      <c r="I18">
        <v>0</v>
      </c>
      <c r="J18">
        <v>0</v>
      </c>
      <c r="K18">
        <v>0</v>
      </c>
      <c r="L18">
        <v>0</v>
      </c>
      <c r="M18">
        <v>0</v>
      </c>
      <c r="N18">
        <v>0</v>
      </c>
      <c r="O18">
        <v>0</v>
      </c>
      <c r="P18">
        <v>0.99</v>
      </c>
      <c r="Q18">
        <v>0</v>
      </c>
      <c r="R18">
        <v>0</v>
      </c>
      <c r="S18">
        <v>0</v>
      </c>
      <c r="T18">
        <v>0.01</v>
      </c>
      <c r="U18">
        <v>0</v>
      </c>
      <c r="V18">
        <v>0</v>
      </c>
      <c r="X18" t="b">
        <f>NLCresults[[#This Row],[ childLabourConfidence]]&gt;=$AX$4</f>
        <v>0</v>
      </c>
      <c r="Y18" t="b">
        <f>NLCresults[[#This Row],[ childSexualExploitationConfidence]]&gt;=$AX$4</f>
        <v>0</v>
      </c>
      <c r="Z18" t="b">
        <f>NLCresults[[#This Row],[ childTraffickingConfidence]]&gt;=$AX$4</f>
        <v>0</v>
      </c>
      <c r="AA18" t="b">
        <f>NLCresults[[#This Row],[ domesticServitudeConfidence]]&gt;=$AX$4</f>
        <v>1</v>
      </c>
      <c r="AB18" t="b">
        <f>NLCresults[[#This Row],[ forcedCriminalityConfidence]]&gt;=$AX$4</f>
        <v>0</v>
      </c>
      <c r="AC18" t="b">
        <f>NLCresults[[#This Row],[ forcedLabourConfidence]]&gt;=$AX$4</f>
        <v>0</v>
      </c>
      <c r="AD18" t="b">
        <f>NLCresults[[#This Row],[ forcedMarriageConfidence]]&gt;=$AX$4</f>
        <v>0</v>
      </c>
      <c r="AE18" t="b">
        <f>NLCresults[[#This Row],[ labourExploitationConfidence]]&gt;=$AX$4</f>
        <v>0</v>
      </c>
      <c r="AF18" t="b">
        <f>NLCresults[[#This Row],[ sexualExploitationConfidence]]&gt;=$AX$4</f>
        <v>0</v>
      </c>
      <c r="AG18" t="b">
        <f>NLCresults[[#This Row],[ otherConfidence]]&gt;=$AX$4</f>
        <v>0</v>
      </c>
      <c r="AH18" t="str">
        <f>IF(NLCresults[[#This Row],[ containsChildLabour]]=1, IF(Table4[[#This Row],[predictsChildLabour]], "T", "FN"), IF(Table4[[#This Row],[predictsChildLabour]], "FP", "T"))</f>
        <v>T</v>
      </c>
      <c r="AI18" t="str">
        <f>IF(NLCresults[[#This Row],[ containsChildSexualExploitation]]=1, IF(Table4[[#This Row],[predictsChildSexualExploitation]], "T", "FN"), IF(Table4[[#This Row],[predictsChildSexualExploitation]], "FP", "T"))</f>
        <v>T</v>
      </c>
      <c r="AJ18" t="str">
        <f>IF(NLCresults[[#This Row],[ containsChildTrafficking]]=1, IF(Table4[[#This Row],[predictsChildTrafficking]], "T", "FN"), IF(Table4[[#This Row],[predictsChildTrafficking]], "FP", "T"))</f>
        <v>T</v>
      </c>
      <c r="AK18" t="str">
        <f>IF(NLCresults[[#This Row],[ containsDomesticServitude]]=1, IF(Table4[[#This Row],[predictsDomesticServitude]], "T", "FN"), IF(Table4[[#This Row],[predictsDomesticServitude]], "FP", "T"))</f>
        <v>T</v>
      </c>
      <c r="AL18" t="str">
        <f>IF(NLCresults[[#This Row],[ containsForcedCriminality]]=1, IF(Table4[[#This Row],[predictsForcedCriminality]], "T", "FN"), IF(Table4[[#This Row],[predictsForcedCriminality]], "FP", "T"))</f>
        <v>T</v>
      </c>
      <c r="AM18" t="str">
        <f>IF(NLCresults[[#This Row],[ containsForcedLabour]]=1, IF(Table4[[#This Row],[predictsForcedLabour]], "T", "FN"), IF(Table4[[#This Row],[predictsForcedLabour]], "FP", "T"))</f>
        <v>T</v>
      </c>
      <c r="AN18" t="str">
        <f>IF(NLCresults[[#This Row],[ containsForcedMarriage]]=1, IF(Table4[[#This Row],[predictsForcedMarriage]], "T", "FN"), IF(Table4[[#This Row],[predictsForcedMarriage]], "FP", "T"))</f>
        <v>T</v>
      </c>
      <c r="AO18" t="str">
        <f>IF(NLCresults[[#This Row],[ containsLabourExploitation]]=1, IF(Table4[[#This Row],[predictsLabourExploitation]], "T", "FN"), IF(Table4[[#This Row],[predictsLabourExploitation]], "FP", "T"))</f>
        <v>T</v>
      </c>
      <c r="AP18" t="str">
        <f>IF(NLCresults[[#This Row],[ containsSexualExploitation]]=1, IF(Table4[[#This Row],[predictsSexualExploitation]], "T", "FN"), IF(Table4[[#This Row],[predictsSexualExploitation]], "FP", "T"))</f>
        <v>T</v>
      </c>
      <c r="AQ18" t="str">
        <f>IF(NLCresults[[#This Row],[ containsOther]]=1, IF(Table4[[#This Row],[predictsOther]], "T", "FN"), IF(Table4[[#This Row],[predictsOther]], "FP", "T"))</f>
        <v>T</v>
      </c>
      <c r="AR18" t="b">
        <f>(COUNTIF(Table4[[#This Row],[resultChildLabour]:[resultOther]], "T")=10)</f>
        <v>1</v>
      </c>
      <c r="AS18" t="b">
        <f>(COUNTIF(Table4[[#This Row],[resultChildLabour]:[resultOther]], "T")+ COUNTIF(Table4[[#This Row],[resultChildLabour]:[resultOther]], "FP")=10)</f>
        <v>1</v>
      </c>
      <c r="AT18" t="b">
        <f>COUNTIF(Table4[[#This Row],[resultChildLabour]:[resultOther]], "FP")&gt;=1</f>
        <v>0</v>
      </c>
      <c r="AU18" s="2" t="b">
        <f>COUNTIF(Table4[[#This Row],[resultChildLabour]:[resultOther]], "FN")&gt;=1</f>
        <v>0</v>
      </c>
      <c r="AV18" s="2">
        <f>COUNTIF(Table4[[#This Row],[resultChildLabour]:[resultOther]], "FN")+COUNTIF(Table4[[#This Row],[resultChildLabour]:[resultOther]], "FP")</f>
        <v>0</v>
      </c>
      <c r="AX18">
        <f>COUNTIF(Table4[mistake count], "0")</f>
        <v>29</v>
      </c>
    </row>
    <row r="19" spans="1:50" x14ac:dyDescent="0.25">
      <c r="A19" s="1">
        <v>43546</v>
      </c>
      <c r="B19" s="2" t="s">
        <v>127</v>
      </c>
      <c r="C19">
        <v>0</v>
      </c>
      <c r="D19">
        <v>0</v>
      </c>
      <c r="E19">
        <v>0</v>
      </c>
      <c r="F19">
        <v>0</v>
      </c>
      <c r="G19">
        <v>0</v>
      </c>
      <c r="H19">
        <v>0</v>
      </c>
      <c r="I19">
        <v>1</v>
      </c>
      <c r="J19">
        <v>1</v>
      </c>
      <c r="K19">
        <v>0</v>
      </c>
      <c r="L19">
        <v>0</v>
      </c>
      <c r="M19">
        <v>0</v>
      </c>
      <c r="N19">
        <v>0</v>
      </c>
      <c r="O19">
        <v>0</v>
      </c>
      <c r="P19">
        <v>0</v>
      </c>
      <c r="Q19">
        <v>0</v>
      </c>
      <c r="R19">
        <v>0</v>
      </c>
      <c r="S19">
        <v>0.27</v>
      </c>
      <c r="T19">
        <v>0.73</v>
      </c>
      <c r="U19">
        <v>0</v>
      </c>
      <c r="V19">
        <v>0</v>
      </c>
      <c r="X19" t="b">
        <f>NLCresults[[#This Row],[ childLabourConfidence]]&gt;=$AX$4</f>
        <v>0</v>
      </c>
      <c r="Y19" t="b">
        <f>NLCresults[[#This Row],[ childSexualExploitationConfidence]]&gt;=$AX$4</f>
        <v>0</v>
      </c>
      <c r="Z19" t="b">
        <f>NLCresults[[#This Row],[ childTraffickingConfidence]]&gt;=$AX$4</f>
        <v>0</v>
      </c>
      <c r="AA19" t="b">
        <f>NLCresults[[#This Row],[ domesticServitudeConfidence]]&gt;=$AX$4</f>
        <v>0</v>
      </c>
      <c r="AB19" t="b">
        <f>NLCresults[[#This Row],[ forcedCriminalityConfidence]]&gt;=$AX$4</f>
        <v>0</v>
      </c>
      <c r="AC19" t="b">
        <f>NLCresults[[#This Row],[ forcedLabourConfidence]]&gt;=$AX$4</f>
        <v>0</v>
      </c>
      <c r="AD19" t="b">
        <f>NLCresults[[#This Row],[ forcedMarriageConfidence]]&gt;=$AX$4</f>
        <v>0</v>
      </c>
      <c r="AE19" t="b">
        <f>NLCresults[[#This Row],[ labourExploitationConfidence]]&gt;=$AX$4</f>
        <v>1</v>
      </c>
      <c r="AF19" t="b">
        <f>NLCresults[[#This Row],[ sexualExploitationConfidence]]&gt;=$AX$4</f>
        <v>0</v>
      </c>
      <c r="AG19" t="b">
        <f>NLCresults[[#This Row],[ otherConfidence]]&gt;=$AX$4</f>
        <v>0</v>
      </c>
      <c r="AH19" t="str">
        <f>IF(NLCresults[[#This Row],[ containsChildLabour]]=1, IF(Table4[[#This Row],[predictsChildLabour]], "T", "FN"), IF(Table4[[#This Row],[predictsChildLabour]], "FP", "T"))</f>
        <v>T</v>
      </c>
      <c r="AI19" t="str">
        <f>IF(NLCresults[[#This Row],[ containsChildSexualExploitation]]=1, IF(Table4[[#This Row],[predictsChildSexualExploitation]], "T", "FN"), IF(Table4[[#This Row],[predictsChildSexualExploitation]], "FP", "T"))</f>
        <v>T</v>
      </c>
      <c r="AJ19" t="str">
        <f>IF(NLCresults[[#This Row],[ containsChildTrafficking]]=1, IF(Table4[[#This Row],[predictsChildTrafficking]], "T", "FN"), IF(Table4[[#This Row],[predictsChildTrafficking]], "FP", "T"))</f>
        <v>T</v>
      </c>
      <c r="AK19" t="str">
        <f>IF(NLCresults[[#This Row],[ containsDomesticServitude]]=1, IF(Table4[[#This Row],[predictsDomesticServitude]], "T", "FN"), IF(Table4[[#This Row],[predictsDomesticServitude]], "FP", "T"))</f>
        <v>T</v>
      </c>
      <c r="AL19" t="str">
        <f>IF(NLCresults[[#This Row],[ containsForcedCriminality]]=1, IF(Table4[[#This Row],[predictsForcedCriminality]], "T", "FN"), IF(Table4[[#This Row],[predictsForcedCriminality]], "FP", "T"))</f>
        <v>T</v>
      </c>
      <c r="AM19" t="str">
        <f>IF(NLCresults[[#This Row],[ containsForcedLabour]]=1, IF(Table4[[#This Row],[predictsForcedLabour]], "T", "FN"), IF(Table4[[#This Row],[predictsForcedLabour]], "FP", "T"))</f>
        <v>T</v>
      </c>
      <c r="AN19" t="str">
        <f>IF(NLCresults[[#This Row],[ containsForcedMarriage]]=1, IF(Table4[[#This Row],[predictsForcedMarriage]], "T", "FN"), IF(Table4[[#This Row],[predictsForcedMarriage]], "FP", "T"))</f>
        <v>FN</v>
      </c>
      <c r="AO19" t="str">
        <f>IF(NLCresults[[#This Row],[ containsLabourExploitation]]=1, IF(Table4[[#This Row],[predictsLabourExploitation]], "T", "FN"), IF(Table4[[#This Row],[predictsLabourExploitation]], "FP", "T"))</f>
        <v>T</v>
      </c>
      <c r="AP19" t="str">
        <f>IF(NLCresults[[#This Row],[ containsSexualExploitation]]=1, IF(Table4[[#This Row],[predictsSexualExploitation]], "T", "FN"), IF(Table4[[#This Row],[predictsSexualExploitation]], "FP", "T"))</f>
        <v>T</v>
      </c>
      <c r="AQ19" t="str">
        <f>IF(NLCresults[[#This Row],[ containsOther]]=1, IF(Table4[[#This Row],[predictsOther]], "T", "FN"), IF(Table4[[#This Row],[predictsOther]], "FP", "T"))</f>
        <v>T</v>
      </c>
      <c r="AR19" t="b">
        <f>(COUNTIF(Table4[[#This Row],[resultChildLabour]:[resultOther]], "T")=10)</f>
        <v>0</v>
      </c>
      <c r="AS19" t="b">
        <f>(COUNTIF(Table4[[#This Row],[resultChildLabour]:[resultOther]], "T")+ COUNTIF(Table4[[#This Row],[resultChildLabour]:[resultOther]], "FP")=10)</f>
        <v>0</v>
      </c>
      <c r="AT19" t="b">
        <f>COUNTIF(Table4[[#This Row],[resultChildLabour]:[resultOther]], "FP")&gt;=1</f>
        <v>0</v>
      </c>
      <c r="AU19" s="2" t="b">
        <f>COUNTIF(Table4[[#This Row],[resultChildLabour]:[resultOther]], "FN")&gt;=1</f>
        <v>1</v>
      </c>
      <c r="AV19" s="2">
        <f>COUNTIF(Table4[[#This Row],[resultChildLabour]:[resultOther]], "FN")+COUNTIF(Table4[[#This Row],[resultChildLabour]:[resultOther]], "FP")</f>
        <v>1</v>
      </c>
      <c r="AX19" t="s">
        <v>135</v>
      </c>
    </row>
    <row r="20" spans="1:50" x14ac:dyDescent="0.25">
      <c r="A20" s="1">
        <v>43546</v>
      </c>
      <c r="B20" s="2" t="s">
        <v>32</v>
      </c>
      <c r="C20">
        <v>0</v>
      </c>
      <c r="D20">
        <v>0</v>
      </c>
      <c r="E20">
        <v>0</v>
      </c>
      <c r="F20">
        <v>0</v>
      </c>
      <c r="G20">
        <v>0</v>
      </c>
      <c r="H20">
        <v>0</v>
      </c>
      <c r="I20">
        <v>0</v>
      </c>
      <c r="J20">
        <v>1</v>
      </c>
      <c r="K20">
        <v>0</v>
      </c>
      <c r="L20">
        <v>0</v>
      </c>
      <c r="M20">
        <v>0</v>
      </c>
      <c r="N20">
        <v>0</v>
      </c>
      <c r="O20">
        <v>0</v>
      </c>
      <c r="P20">
        <v>0</v>
      </c>
      <c r="Q20">
        <v>0</v>
      </c>
      <c r="R20">
        <v>0</v>
      </c>
      <c r="S20">
        <v>0</v>
      </c>
      <c r="T20">
        <v>1</v>
      </c>
      <c r="U20">
        <v>0</v>
      </c>
      <c r="V20">
        <v>0</v>
      </c>
      <c r="X20" t="b">
        <f>NLCresults[[#This Row],[ childLabourConfidence]]&gt;=$AX$4</f>
        <v>0</v>
      </c>
      <c r="Y20" t="b">
        <f>NLCresults[[#This Row],[ childSexualExploitationConfidence]]&gt;=$AX$4</f>
        <v>0</v>
      </c>
      <c r="Z20" t="b">
        <f>NLCresults[[#This Row],[ childTraffickingConfidence]]&gt;=$AX$4</f>
        <v>0</v>
      </c>
      <c r="AA20" t="b">
        <f>NLCresults[[#This Row],[ domesticServitudeConfidence]]&gt;=$AX$4</f>
        <v>0</v>
      </c>
      <c r="AB20" t="b">
        <f>NLCresults[[#This Row],[ forcedCriminalityConfidence]]&gt;=$AX$4</f>
        <v>0</v>
      </c>
      <c r="AC20" t="b">
        <f>NLCresults[[#This Row],[ forcedLabourConfidence]]&gt;=$AX$4</f>
        <v>0</v>
      </c>
      <c r="AD20" t="b">
        <f>NLCresults[[#This Row],[ forcedMarriageConfidence]]&gt;=$AX$4</f>
        <v>0</v>
      </c>
      <c r="AE20" t="b">
        <f>NLCresults[[#This Row],[ labourExploitationConfidence]]&gt;=$AX$4</f>
        <v>1</v>
      </c>
      <c r="AF20" t="b">
        <f>NLCresults[[#This Row],[ sexualExploitationConfidence]]&gt;=$AX$4</f>
        <v>0</v>
      </c>
      <c r="AG20" t="b">
        <f>NLCresults[[#This Row],[ otherConfidence]]&gt;=$AX$4</f>
        <v>0</v>
      </c>
      <c r="AH20" t="str">
        <f>IF(NLCresults[[#This Row],[ containsChildLabour]]=1, IF(Table4[[#This Row],[predictsChildLabour]], "T", "FN"), IF(Table4[[#This Row],[predictsChildLabour]], "FP", "T"))</f>
        <v>T</v>
      </c>
      <c r="AI20" t="str">
        <f>IF(NLCresults[[#This Row],[ containsChildSexualExploitation]]=1, IF(Table4[[#This Row],[predictsChildSexualExploitation]], "T", "FN"), IF(Table4[[#This Row],[predictsChildSexualExploitation]], "FP", "T"))</f>
        <v>T</v>
      </c>
      <c r="AJ20" t="str">
        <f>IF(NLCresults[[#This Row],[ containsChildTrafficking]]=1, IF(Table4[[#This Row],[predictsChildTrafficking]], "T", "FN"), IF(Table4[[#This Row],[predictsChildTrafficking]], "FP", "T"))</f>
        <v>T</v>
      </c>
      <c r="AK20" t="str">
        <f>IF(NLCresults[[#This Row],[ containsDomesticServitude]]=1, IF(Table4[[#This Row],[predictsDomesticServitude]], "T", "FN"), IF(Table4[[#This Row],[predictsDomesticServitude]], "FP", "T"))</f>
        <v>T</v>
      </c>
      <c r="AL20" t="str">
        <f>IF(NLCresults[[#This Row],[ containsForcedCriminality]]=1, IF(Table4[[#This Row],[predictsForcedCriminality]], "T", "FN"), IF(Table4[[#This Row],[predictsForcedCriminality]], "FP", "T"))</f>
        <v>T</v>
      </c>
      <c r="AM20" t="str">
        <f>IF(NLCresults[[#This Row],[ containsForcedLabour]]=1, IF(Table4[[#This Row],[predictsForcedLabour]], "T", "FN"), IF(Table4[[#This Row],[predictsForcedLabour]], "FP", "T"))</f>
        <v>T</v>
      </c>
      <c r="AN20" t="str">
        <f>IF(NLCresults[[#This Row],[ containsForcedMarriage]]=1, IF(Table4[[#This Row],[predictsForcedMarriage]], "T", "FN"), IF(Table4[[#This Row],[predictsForcedMarriage]], "FP", "T"))</f>
        <v>T</v>
      </c>
      <c r="AO20" t="str">
        <f>IF(NLCresults[[#This Row],[ containsLabourExploitation]]=1, IF(Table4[[#This Row],[predictsLabourExploitation]], "T", "FN"), IF(Table4[[#This Row],[predictsLabourExploitation]], "FP", "T"))</f>
        <v>T</v>
      </c>
      <c r="AP20" t="str">
        <f>IF(NLCresults[[#This Row],[ containsSexualExploitation]]=1, IF(Table4[[#This Row],[predictsSexualExploitation]], "T", "FN"), IF(Table4[[#This Row],[predictsSexualExploitation]], "FP", "T"))</f>
        <v>T</v>
      </c>
      <c r="AQ20" t="str">
        <f>IF(NLCresults[[#This Row],[ containsOther]]=1, IF(Table4[[#This Row],[predictsOther]], "T", "FN"), IF(Table4[[#This Row],[predictsOther]], "FP", "T"))</f>
        <v>T</v>
      </c>
      <c r="AR20" t="b">
        <f>(COUNTIF(Table4[[#This Row],[resultChildLabour]:[resultOther]], "T")=10)</f>
        <v>1</v>
      </c>
      <c r="AS20" t="b">
        <f>(COUNTIF(Table4[[#This Row],[resultChildLabour]:[resultOther]], "T")+ COUNTIF(Table4[[#This Row],[resultChildLabour]:[resultOther]], "FP")=10)</f>
        <v>1</v>
      </c>
      <c r="AT20" t="b">
        <f>COUNTIF(Table4[[#This Row],[resultChildLabour]:[resultOther]], "FP")&gt;=1</f>
        <v>0</v>
      </c>
      <c r="AU20" s="2" t="b">
        <f>COUNTIF(Table4[[#This Row],[resultChildLabour]:[resultOther]], "FN")&gt;=1</f>
        <v>0</v>
      </c>
      <c r="AV20" s="2">
        <f>COUNTIF(Table4[[#This Row],[resultChildLabour]:[resultOther]], "FN")+COUNTIF(Table4[[#This Row],[resultChildLabour]:[resultOther]], "FP")</f>
        <v>0</v>
      </c>
      <c r="AX20">
        <f>COUNTIF(Table4[mistake count], "1")</f>
        <v>22</v>
      </c>
    </row>
    <row r="21" spans="1:50" x14ac:dyDescent="0.25">
      <c r="A21" s="1">
        <v>43546</v>
      </c>
      <c r="B21" s="2" t="s">
        <v>87</v>
      </c>
      <c r="C21">
        <v>0</v>
      </c>
      <c r="D21">
        <v>0</v>
      </c>
      <c r="E21">
        <v>0</v>
      </c>
      <c r="F21">
        <v>1</v>
      </c>
      <c r="G21">
        <v>0</v>
      </c>
      <c r="H21">
        <v>0</v>
      </c>
      <c r="I21">
        <v>0</v>
      </c>
      <c r="J21">
        <v>1</v>
      </c>
      <c r="K21">
        <v>0</v>
      </c>
      <c r="L21">
        <v>0</v>
      </c>
      <c r="M21">
        <v>0</v>
      </c>
      <c r="N21">
        <v>0</v>
      </c>
      <c r="O21">
        <v>0</v>
      </c>
      <c r="P21">
        <v>0.3</v>
      </c>
      <c r="Q21">
        <v>0</v>
      </c>
      <c r="R21">
        <v>0.01</v>
      </c>
      <c r="S21">
        <v>0</v>
      </c>
      <c r="T21">
        <v>0.65</v>
      </c>
      <c r="U21">
        <v>0.01</v>
      </c>
      <c r="V21">
        <v>0</v>
      </c>
      <c r="X21" t="b">
        <f>NLCresults[[#This Row],[ childLabourConfidence]]&gt;=$AX$4</f>
        <v>0</v>
      </c>
      <c r="Y21" t="b">
        <f>NLCresults[[#This Row],[ childSexualExploitationConfidence]]&gt;=$AX$4</f>
        <v>0</v>
      </c>
      <c r="Z21" t="b">
        <f>NLCresults[[#This Row],[ childTraffickingConfidence]]&gt;=$AX$4</f>
        <v>0</v>
      </c>
      <c r="AA21" t="b">
        <f>NLCresults[[#This Row],[ domesticServitudeConfidence]]&gt;=$AX$4</f>
        <v>0</v>
      </c>
      <c r="AB21" t="b">
        <f>NLCresults[[#This Row],[ forcedCriminalityConfidence]]&gt;=$AX$4</f>
        <v>0</v>
      </c>
      <c r="AC21" t="b">
        <f>NLCresults[[#This Row],[ forcedLabourConfidence]]&gt;=$AX$4</f>
        <v>0</v>
      </c>
      <c r="AD21" t="b">
        <f>NLCresults[[#This Row],[ forcedMarriageConfidence]]&gt;=$AX$4</f>
        <v>0</v>
      </c>
      <c r="AE21" t="b">
        <f>NLCresults[[#This Row],[ labourExploitationConfidence]]&gt;=$AX$4</f>
        <v>0</v>
      </c>
      <c r="AF21" t="b">
        <f>NLCresults[[#This Row],[ sexualExploitationConfidence]]&gt;=$AX$4</f>
        <v>0</v>
      </c>
      <c r="AG21" t="b">
        <f>NLCresults[[#This Row],[ otherConfidence]]&gt;=$AX$4</f>
        <v>0</v>
      </c>
      <c r="AH21" t="str">
        <f>IF(NLCresults[[#This Row],[ containsChildLabour]]=1, IF(Table4[[#This Row],[predictsChildLabour]], "T", "FN"), IF(Table4[[#This Row],[predictsChildLabour]], "FP", "T"))</f>
        <v>T</v>
      </c>
      <c r="AI21" t="str">
        <f>IF(NLCresults[[#This Row],[ containsChildSexualExploitation]]=1, IF(Table4[[#This Row],[predictsChildSexualExploitation]], "T", "FN"), IF(Table4[[#This Row],[predictsChildSexualExploitation]], "FP", "T"))</f>
        <v>T</v>
      </c>
      <c r="AJ21" t="str">
        <f>IF(NLCresults[[#This Row],[ containsChildTrafficking]]=1, IF(Table4[[#This Row],[predictsChildTrafficking]], "T", "FN"), IF(Table4[[#This Row],[predictsChildTrafficking]], "FP", "T"))</f>
        <v>T</v>
      </c>
      <c r="AK21" t="str">
        <f>IF(NLCresults[[#This Row],[ containsDomesticServitude]]=1, IF(Table4[[#This Row],[predictsDomesticServitude]], "T", "FN"), IF(Table4[[#This Row],[predictsDomesticServitude]], "FP", "T"))</f>
        <v>FN</v>
      </c>
      <c r="AL21" t="str">
        <f>IF(NLCresults[[#This Row],[ containsForcedCriminality]]=1, IF(Table4[[#This Row],[predictsForcedCriminality]], "T", "FN"), IF(Table4[[#This Row],[predictsForcedCriminality]], "FP", "T"))</f>
        <v>T</v>
      </c>
      <c r="AM21" t="str">
        <f>IF(NLCresults[[#This Row],[ containsForcedLabour]]=1, IF(Table4[[#This Row],[predictsForcedLabour]], "T", "FN"), IF(Table4[[#This Row],[predictsForcedLabour]], "FP", "T"))</f>
        <v>T</v>
      </c>
      <c r="AN21" t="str">
        <f>IF(NLCresults[[#This Row],[ containsForcedMarriage]]=1, IF(Table4[[#This Row],[predictsForcedMarriage]], "T", "FN"), IF(Table4[[#This Row],[predictsForcedMarriage]], "FP", "T"))</f>
        <v>T</v>
      </c>
      <c r="AO21" t="str">
        <f>IF(NLCresults[[#This Row],[ containsLabourExploitation]]=1, IF(Table4[[#This Row],[predictsLabourExploitation]], "T", "FN"), IF(Table4[[#This Row],[predictsLabourExploitation]], "FP", "T"))</f>
        <v>FN</v>
      </c>
      <c r="AP21" t="str">
        <f>IF(NLCresults[[#This Row],[ containsSexualExploitation]]=1, IF(Table4[[#This Row],[predictsSexualExploitation]], "T", "FN"), IF(Table4[[#This Row],[predictsSexualExploitation]], "FP", "T"))</f>
        <v>T</v>
      </c>
      <c r="AQ21" t="str">
        <f>IF(NLCresults[[#This Row],[ containsOther]]=1, IF(Table4[[#This Row],[predictsOther]], "T", "FN"), IF(Table4[[#This Row],[predictsOther]], "FP", "T"))</f>
        <v>T</v>
      </c>
      <c r="AR21" t="b">
        <f>(COUNTIF(Table4[[#This Row],[resultChildLabour]:[resultOther]], "T")=10)</f>
        <v>0</v>
      </c>
      <c r="AS21" t="b">
        <f>(COUNTIF(Table4[[#This Row],[resultChildLabour]:[resultOther]], "T")+ COUNTIF(Table4[[#This Row],[resultChildLabour]:[resultOther]], "FP")=10)</f>
        <v>0</v>
      </c>
      <c r="AT21" t="b">
        <f>COUNTIF(Table4[[#This Row],[resultChildLabour]:[resultOther]], "FP")&gt;=1</f>
        <v>0</v>
      </c>
      <c r="AU21" s="2" t="b">
        <f>COUNTIF(Table4[[#This Row],[resultChildLabour]:[resultOther]], "FN")&gt;=1</f>
        <v>1</v>
      </c>
      <c r="AV21" s="2">
        <f>COUNTIF(Table4[[#This Row],[resultChildLabour]:[resultOther]], "FN")+COUNTIF(Table4[[#This Row],[resultChildLabour]:[resultOther]], "FP")</f>
        <v>2</v>
      </c>
      <c r="AX21" t="s">
        <v>136</v>
      </c>
    </row>
    <row r="22" spans="1:50" x14ac:dyDescent="0.25">
      <c r="A22" s="1">
        <v>43546</v>
      </c>
      <c r="B22" s="2" t="s">
        <v>97</v>
      </c>
      <c r="C22">
        <v>0</v>
      </c>
      <c r="D22">
        <v>0</v>
      </c>
      <c r="E22">
        <v>0</v>
      </c>
      <c r="F22">
        <v>0</v>
      </c>
      <c r="G22">
        <v>0</v>
      </c>
      <c r="H22">
        <v>1</v>
      </c>
      <c r="I22">
        <v>0</v>
      </c>
      <c r="J22">
        <v>0</v>
      </c>
      <c r="K22">
        <v>0</v>
      </c>
      <c r="L22">
        <v>0</v>
      </c>
      <c r="M22">
        <v>0.01</v>
      </c>
      <c r="N22">
        <v>0.01</v>
      </c>
      <c r="O22">
        <v>0.01</v>
      </c>
      <c r="P22">
        <v>0.01</v>
      </c>
      <c r="Q22">
        <v>0.64</v>
      </c>
      <c r="R22">
        <v>0.02</v>
      </c>
      <c r="S22">
        <v>0.02</v>
      </c>
      <c r="T22">
        <v>0.23</v>
      </c>
      <c r="U22">
        <v>0.04</v>
      </c>
      <c r="V22">
        <v>0.01</v>
      </c>
      <c r="X22" t="b">
        <f>NLCresults[[#This Row],[ childLabourConfidence]]&gt;=$AX$4</f>
        <v>0</v>
      </c>
      <c r="Y22" t="b">
        <f>NLCresults[[#This Row],[ childSexualExploitationConfidence]]&gt;=$AX$4</f>
        <v>0</v>
      </c>
      <c r="Z22" t="b">
        <f>NLCresults[[#This Row],[ childTraffickingConfidence]]&gt;=$AX$4</f>
        <v>0</v>
      </c>
      <c r="AA22" t="b">
        <f>NLCresults[[#This Row],[ domesticServitudeConfidence]]&gt;=$AX$4</f>
        <v>0</v>
      </c>
      <c r="AB22" t="b">
        <f>NLCresults[[#This Row],[ forcedCriminalityConfidence]]&gt;=$AX$4</f>
        <v>0</v>
      </c>
      <c r="AC22" t="b">
        <f>NLCresults[[#This Row],[ forcedLabourConfidence]]&gt;=$AX$4</f>
        <v>0</v>
      </c>
      <c r="AD22" t="b">
        <f>NLCresults[[#This Row],[ forcedMarriageConfidence]]&gt;=$AX$4</f>
        <v>0</v>
      </c>
      <c r="AE22" t="b">
        <f>NLCresults[[#This Row],[ labourExploitationConfidence]]&gt;=$AX$4</f>
        <v>0</v>
      </c>
      <c r="AF22" t="b">
        <f>NLCresults[[#This Row],[ sexualExploitationConfidence]]&gt;=$AX$4</f>
        <v>0</v>
      </c>
      <c r="AG22" t="b">
        <f>NLCresults[[#This Row],[ otherConfidence]]&gt;=$AX$4</f>
        <v>0</v>
      </c>
      <c r="AH22" s="2" t="str">
        <f>IF(NLCresults[[#This Row],[ containsChildLabour]]=1, IF(Table4[[#This Row],[predictsChildLabour]], "T", "FN"), IF(Table4[[#This Row],[predictsChildLabour]], "FP", "T"))</f>
        <v>T</v>
      </c>
      <c r="AI22" t="str">
        <f>IF(NLCresults[[#This Row],[ containsChildSexualExploitation]]=1, IF(Table4[[#This Row],[predictsChildSexualExploitation]], "T", "FN"), IF(Table4[[#This Row],[predictsChildSexualExploitation]], "FP", "T"))</f>
        <v>T</v>
      </c>
      <c r="AJ22" t="str">
        <f>IF(NLCresults[[#This Row],[ containsChildTrafficking]]=1, IF(Table4[[#This Row],[predictsChildTrafficking]], "T", "FN"), IF(Table4[[#This Row],[predictsChildTrafficking]], "FP", "T"))</f>
        <v>T</v>
      </c>
      <c r="AK22" t="str">
        <f>IF(NLCresults[[#This Row],[ containsDomesticServitude]]=1, IF(Table4[[#This Row],[predictsDomesticServitude]], "T", "FN"), IF(Table4[[#This Row],[predictsDomesticServitude]], "FP", "T"))</f>
        <v>T</v>
      </c>
      <c r="AL22" t="str">
        <f>IF(NLCresults[[#This Row],[ containsForcedCriminality]]=1, IF(Table4[[#This Row],[predictsForcedCriminality]], "T", "FN"), IF(Table4[[#This Row],[predictsForcedCriminality]], "FP", "T"))</f>
        <v>T</v>
      </c>
      <c r="AM22" t="str">
        <f>IF(NLCresults[[#This Row],[ containsForcedLabour]]=1, IF(Table4[[#This Row],[predictsForcedLabour]], "T", "FN"), IF(Table4[[#This Row],[predictsForcedLabour]], "FP", "T"))</f>
        <v>FN</v>
      </c>
      <c r="AN22" t="str">
        <f>IF(NLCresults[[#This Row],[ containsForcedMarriage]]=1, IF(Table4[[#This Row],[predictsForcedMarriage]], "T", "FN"), IF(Table4[[#This Row],[predictsForcedMarriage]], "FP", "T"))</f>
        <v>T</v>
      </c>
      <c r="AO22" t="str">
        <f>IF(NLCresults[[#This Row],[ containsLabourExploitation]]=1, IF(Table4[[#This Row],[predictsLabourExploitation]], "T", "FN"), IF(Table4[[#This Row],[predictsLabourExploitation]], "FP", "T"))</f>
        <v>T</v>
      </c>
      <c r="AP22" t="str">
        <f>IF(NLCresults[[#This Row],[ containsSexualExploitation]]=1, IF(Table4[[#This Row],[predictsSexualExploitation]], "T", "FN"), IF(Table4[[#This Row],[predictsSexualExploitation]], "FP", "T"))</f>
        <v>T</v>
      </c>
      <c r="AQ22" t="str">
        <f>IF(NLCresults[[#This Row],[ containsOther]]=1, IF(Table4[[#This Row],[predictsOther]], "T", "FN"), IF(Table4[[#This Row],[predictsOther]], "FP", "T"))</f>
        <v>T</v>
      </c>
      <c r="AR22" s="2" t="b">
        <f>(COUNTIF(Table4[[#This Row],[resultChildLabour]:[resultOther]], "T")=10)</f>
        <v>0</v>
      </c>
      <c r="AS22" t="b">
        <f>(COUNTIF(Table4[[#This Row],[resultChildLabour]:[resultOther]], "T")+ COUNTIF(Table4[[#This Row],[resultChildLabour]:[resultOther]], "FP")=10)</f>
        <v>0</v>
      </c>
      <c r="AT22" t="b">
        <f>COUNTIF(Table4[[#This Row],[resultChildLabour]:[resultOther]], "FP")&gt;=1</f>
        <v>0</v>
      </c>
      <c r="AU22" s="2" t="b">
        <f>COUNTIF(Table4[[#This Row],[resultChildLabour]:[resultOther]], "FN")&gt;=1</f>
        <v>1</v>
      </c>
      <c r="AV22" s="2">
        <f>COUNTIF(Table4[[#This Row],[resultChildLabour]:[resultOther]], "FN")+COUNTIF(Table4[[#This Row],[resultChildLabour]:[resultOther]], "FP")</f>
        <v>1</v>
      </c>
      <c r="AX22">
        <f>COUNTIF(Table4[mistake count], "2")</f>
        <v>9</v>
      </c>
    </row>
    <row r="23" spans="1:50" x14ac:dyDescent="0.25">
      <c r="A23" s="1">
        <v>43546</v>
      </c>
      <c r="B23" s="2" t="s">
        <v>34</v>
      </c>
      <c r="C23">
        <v>0</v>
      </c>
      <c r="D23">
        <v>0</v>
      </c>
      <c r="E23">
        <v>0</v>
      </c>
      <c r="F23">
        <v>0</v>
      </c>
      <c r="G23">
        <v>0</v>
      </c>
      <c r="H23">
        <v>0</v>
      </c>
      <c r="I23">
        <v>0</v>
      </c>
      <c r="J23">
        <v>0</v>
      </c>
      <c r="K23">
        <v>0</v>
      </c>
      <c r="L23">
        <v>1</v>
      </c>
      <c r="M23">
        <v>0</v>
      </c>
      <c r="N23">
        <v>0</v>
      </c>
      <c r="O23">
        <v>0</v>
      </c>
      <c r="P23">
        <v>0</v>
      </c>
      <c r="Q23">
        <v>0</v>
      </c>
      <c r="R23">
        <v>0</v>
      </c>
      <c r="S23">
        <v>0</v>
      </c>
      <c r="T23">
        <v>0</v>
      </c>
      <c r="U23">
        <v>0.94</v>
      </c>
      <c r="V23">
        <v>0.06</v>
      </c>
      <c r="X23" t="b">
        <f>NLCresults[[#This Row],[ childLabourConfidence]]&gt;=$AX$4</f>
        <v>0</v>
      </c>
      <c r="Y23" t="b">
        <f>NLCresults[[#This Row],[ childSexualExploitationConfidence]]&gt;=$AX$4</f>
        <v>0</v>
      </c>
      <c r="Z23" t="b">
        <f>NLCresults[[#This Row],[ childTraffickingConfidence]]&gt;=$AX$4</f>
        <v>0</v>
      </c>
      <c r="AA23" t="b">
        <f>NLCresults[[#This Row],[ domesticServitudeConfidence]]&gt;=$AX$4</f>
        <v>0</v>
      </c>
      <c r="AB23" t="b">
        <f>NLCresults[[#This Row],[ forcedCriminalityConfidence]]&gt;=$AX$4</f>
        <v>0</v>
      </c>
      <c r="AC23" t="b">
        <f>NLCresults[[#This Row],[ forcedLabourConfidence]]&gt;=$AX$4</f>
        <v>0</v>
      </c>
      <c r="AD23" t="b">
        <f>NLCresults[[#This Row],[ forcedMarriageConfidence]]&gt;=$AX$4</f>
        <v>0</v>
      </c>
      <c r="AE23" t="b">
        <f>NLCresults[[#This Row],[ labourExploitationConfidence]]&gt;=$AX$4</f>
        <v>0</v>
      </c>
      <c r="AF23" t="b">
        <f>NLCresults[[#This Row],[ sexualExploitationConfidence]]&gt;=$AX$4</f>
        <v>1</v>
      </c>
      <c r="AG23" t="b">
        <f>NLCresults[[#This Row],[ otherConfidence]]&gt;=$AX$4</f>
        <v>0</v>
      </c>
      <c r="AH23" s="2" t="str">
        <f>IF(NLCresults[[#This Row],[ containsChildLabour]]=1, IF(Table4[[#This Row],[predictsChildLabour]], "T", "FN"), IF(Table4[[#This Row],[predictsChildLabour]], "FP", "T"))</f>
        <v>T</v>
      </c>
      <c r="AI23" t="str">
        <f>IF(NLCresults[[#This Row],[ containsChildSexualExploitation]]=1, IF(Table4[[#This Row],[predictsChildSexualExploitation]], "T", "FN"), IF(Table4[[#This Row],[predictsChildSexualExploitation]], "FP", "T"))</f>
        <v>T</v>
      </c>
      <c r="AJ23" t="str">
        <f>IF(NLCresults[[#This Row],[ containsChildTrafficking]]=1, IF(Table4[[#This Row],[predictsChildTrafficking]], "T", "FN"), IF(Table4[[#This Row],[predictsChildTrafficking]], "FP", "T"))</f>
        <v>T</v>
      </c>
      <c r="AK23" t="str">
        <f>IF(NLCresults[[#This Row],[ containsDomesticServitude]]=1, IF(Table4[[#This Row],[predictsDomesticServitude]], "T", "FN"), IF(Table4[[#This Row],[predictsDomesticServitude]], "FP", "T"))</f>
        <v>T</v>
      </c>
      <c r="AL23" t="str">
        <f>IF(NLCresults[[#This Row],[ containsForcedCriminality]]=1, IF(Table4[[#This Row],[predictsForcedCriminality]], "T", "FN"), IF(Table4[[#This Row],[predictsForcedCriminality]], "FP", "T"))</f>
        <v>T</v>
      </c>
      <c r="AM23" t="str">
        <f>IF(NLCresults[[#This Row],[ containsForcedLabour]]=1, IF(Table4[[#This Row],[predictsForcedLabour]], "T", "FN"), IF(Table4[[#This Row],[predictsForcedLabour]], "FP", "T"))</f>
        <v>T</v>
      </c>
      <c r="AN23" t="str">
        <f>IF(NLCresults[[#This Row],[ containsForcedMarriage]]=1, IF(Table4[[#This Row],[predictsForcedMarriage]], "T", "FN"), IF(Table4[[#This Row],[predictsForcedMarriage]], "FP", "T"))</f>
        <v>T</v>
      </c>
      <c r="AO23" t="str">
        <f>IF(NLCresults[[#This Row],[ containsLabourExploitation]]=1, IF(Table4[[#This Row],[predictsLabourExploitation]], "T", "FN"), IF(Table4[[#This Row],[predictsLabourExploitation]], "FP", "T"))</f>
        <v>T</v>
      </c>
      <c r="AP23" t="str">
        <f>IF(NLCresults[[#This Row],[ containsSexualExploitation]]=1, IF(Table4[[#This Row],[predictsSexualExploitation]], "T", "FN"), IF(Table4[[#This Row],[predictsSexualExploitation]], "FP", "T"))</f>
        <v>FP</v>
      </c>
      <c r="AQ23" t="str">
        <f>IF(NLCresults[[#This Row],[ containsOther]]=1, IF(Table4[[#This Row],[predictsOther]], "T", "FN"), IF(Table4[[#This Row],[predictsOther]], "FP", "T"))</f>
        <v>FN</v>
      </c>
      <c r="AR23" s="2" t="b">
        <f>(COUNTIF(Table4[[#This Row],[resultChildLabour]:[resultOther]], "T")=10)</f>
        <v>0</v>
      </c>
      <c r="AS23" t="b">
        <f>(COUNTIF(Table4[[#This Row],[resultChildLabour]:[resultOther]], "T")+ COUNTIF(Table4[[#This Row],[resultChildLabour]:[resultOther]], "FP")=10)</f>
        <v>0</v>
      </c>
      <c r="AT23" t="b">
        <f>COUNTIF(Table4[[#This Row],[resultChildLabour]:[resultOther]], "FP")&gt;=1</f>
        <v>1</v>
      </c>
      <c r="AU23" s="2" t="b">
        <f>COUNTIF(Table4[[#This Row],[resultChildLabour]:[resultOther]], "FN")&gt;=1</f>
        <v>1</v>
      </c>
      <c r="AV23" s="2">
        <f>COUNTIF(Table4[[#This Row],[resultChildLabour]:[resultOther]], "FN")+COUNTIF(Table4[[#This Row],[resultChildLabour]:[resultOther]], "FP")</f>
        <v>2</v>
      </c>
      <c r="AX23" t="s">
        <v>138</v>
      </c>
    </row>
    <row r="24" spans="1:50" x14ac:dyDescent="0.25">
      <c r="A24" s="1">
        <v>43546</v>
      </c>
      <c r="B24" s="2" t="s">
        <v>30</v>
      </c>
      <c r="C24">
        <v>0</v>
      </c>
      <c r="D24">
        <v>0</v>
      </c>
      <c r="E24">
        <v>0</v>
      </c>
      <c r="F24">
        <v>0</v>
      </c>
      <c r="G24">
        <v>1</v>
      </c>
      <c r="H24">
        <v>0</v>
      </c>
      <c r="I24">
        <v>0</v>
      </c>
      <c r="J24">
        <v>0</v>
      </c>
      <c r="K24">
        <v>0</v>
      </c>
      <c r="L24">
        <v>0</v>
      </c>
      <c r="M24">
        <v>0</v>
      </c>
      <c r="N24">
        <v>0</v>
      </c>
      <c r="O24">
        <v>0</v>
      </c>
      <c r="P24">
        <v>0</v>
      </c>
      <c r="Q24">
        <v>1</v>
      </c>
      <c r="R24">
        <v>0</v>
      </c>
      <c r="S24">
        <v>0</v>
      </c>
      <c r="T24">
        <v>0</v>
      </c>
      <c r="U24">
        <v>0</v>
      </c>
      <c r="V24">
        <v>0</v>
      </c>
      <c r="X24" t="b">
        <f>NLCresults[[#This Row],[ childLabourConfidence]]&gt;=$AX$4</f>
        <v>0</v>
      </c>
      <c r="Y24" t="b">
        <f>NLCresults[[#This Row],[ childSexualExploitationConfidence]]&gt;=$AX$4</f>
        <v>0</v>
      </c>
      <c r="Z24" t="b">
        <f>NLCresults[[#This Row],[ childTraffickingConfidence]]&gt;=$AX$4</f>
        <v>0</v>
      </c>
      <c r="AA24" t="b">
        <f>NLCresults[[#This Row],[ domesticServitudeConfidence]]&gt;=$AX$4</f>
        <v>0</v>
      </c>
      <c r="AB24" t="b">
        <f>NLCresults[[#This Row],[ forcedCriminalityConfidence]]&gt;=$AX$4</f>
        <v>1</v>
      </c>
      <c r="AC24" t="b">
        <f>NLCresults[[#This Row],[ forcedLabourConfidence]]&gt;=$AX$4</f>
        <v>0</v>
      </c>
      <c r="AD24" t="b">
        <f>NLCresults[[#This Row],[ forcedMarriageConfidence]]&gt;=$AX$4</f>
        <v>0</v>
      </c>
      <c r="AE24" t="b">
        <f>NLCresults[[#This Row],[ labourExploitationConfidence]]&gt;=$AX$4</f>
        <v>0</v>
      </c>
      <c r="AF24" t="b">
        <f>NLCresults[[#This Row],[ sexualExploitationConfidence]]&gt;=$AX$4</f>
        <v>0</v>
      </c>
      <c r="AG24" t="b">
        <f>NLCresults[[#This Row],[ otherConfidence]]&gt;=$AX$4</f>
        <v>0</v>
      </c>
      <c r="AH24" s="2" t="str">
        <f>IF(NLCresults[[#This Row],[ containsChildLabour]]=1, IF(Table4[[#This Row],[predictsChildLabour]], "T", "FN"), IF(Table4[[#This Row],[predictsChildLabour]], "FP", "T"))</f>
        <v>T</v>
      </c>
      <c r="AI24" t="str">
        <f>IF(NLCresults[[#This Row],[ containsChildSexualExploitation]]=1, IF(Table4[[#This Row],[predictsChildSexualExploitation]], "T", "FN"), IF(Table4[[#This Row],[predictsChildSexualExploitation]], "FP", "T"))</f>
        <v>T</v>
      </c>
      <c r="AJ24" t="str">
        <f>IF(NLCresults[[#This Row],[ containsChildTrafficking]]=1, IF(Table4[[#This Row],[predictsChildTrafficking]], "T", "FN"), IF(Table4[[#This Row],[predictsChildTrafficking]], "FP", "T"))</f>
        <v>T</v>
      </c>
      <c r="AK24" t="str">
        <f>IF(NLCresults[[#This Row],[ containsDomesticServitude]]=1, IF(Table4[[#This Row],[predictsDomesticServitude]], "T", "FN"), IF(Table4[[#This Row],[predictsDomesticServitude]], "FP", "T"))</f>
        <v>T</v>
      </c>
      <c r="AL24" t="str">
        <f>IF(NLCresults[[#This Row],[ containsForcedCriminality]]=1, IF(Table4[[#This Row],[predictsForcedCriminality]], "T", "FN"), IF(Table4[[#This Row],[predictsForcedCriminality]], "FP", "T"))</f>
        <v>T</v>
      </c>
      <c r="AM24" t="str">
        <f>IF(NLCresults[[#This Row],[ containsForcedLabour]]=1, IF(Table4[[#This Row],[predictsForcedLabour]], "T", "FN"), IF(Table4[[#This Row],[predictsForcedLabour]], "FP", "T"))</f>
        <v>T</v>
      </c>
      <c r="AN24" t="str">
        <f>IF(NLCresults[[#This Row],[ containsForcedMarriage]]=1, IF(Table4[[#This Row],[predictsForcedMarriage]], "T", "FN"), IF(Table4[[#This Row],[predictsForcedMarriage]], "FP", "T"))</f>
        <v>T</v>
      </c>
      <c r="AO24" t="str">
        <f>IF(NLCresults[[#This Row],[ containsLabourExploitation]]=1, IF(Table4[[#This Row],[predictsLabourExploitation]], "T", "FN"), IF(Table4[[#This Row],[predictsLabourExploitation]], "FP", "T"))</f>
        <v>T</v>
      </c>
      <c r="AP24" t="str">
        <f>IF(NLCresults[[#This Row],[ containsSexualExploitation]]=1, IF(Table4[[#This Row],[predictsSexualExploitation]], "T", "FN"), IF(Table4[[#This Row],[predictsSexualExploitation]], "FP", "T"))</f>
        <v>T</v>
      </c>
      <c r="AQ24" t="str">
        <f>IF(NLCresults[[#This Row],[ containsOther]]=1, IF(Table4[[#This Row],[predictsOther]], "T", "FN"), IF(Table4[[#This Row],[predictsOther]], "FP", "T"))</f>
        <v>T</v>
      </c>
      <c r="AR24" s="2" t="b">
        <f>(COUNTIF(Table4[[#This Row],[resultChildLabour]:[resultOther]], "T")=10)</f>
        <v>1</v>
      </c>
      <c r="AS24" t="b">
        <f>(COUNTIF(Table4[[#This Row],[resultChildLabour]:[resultOther]], "T")+ COUNTIF(Table4[[#This Row],[resultChildLabour]:[resultOther]], "FP")=10)</f>
        <v>1</v>
      </c>
      <c r="AT24" t="b">
        <f>COUNTIF(Table4[[#This Row],[resultChildLabour]:[resultOther]], "FP")&gt;=1</f>
        <v>0</v>
      </c>
      <c r="AU24" s="2" t="b">
        <f>COUNTIF(Table4[[#This Row],[resultChildLabour]:[resultOther]], "FN")&gt;=1</f>
        <v>0</v>
      </c>
      <c r="AV24" s="2">
        <f>COUNTIF(Table4[[#This Row],[resultChildLabour]:[resultOther]], "FN")+COUNTIF(Table4[[#This Row],[resultChildLabour]:[resultOther]], "FP")</f>
        <v>0</v>
      </c>
      <c r="AX24">
        <f>AX6-(AX18+AX20+AX22)</f>
        <v>0</v>
      </c>
    </row>
    <row r="25" spans="1:50" x14ac:dyDescent="0.25">
      <c r="A25" s="1">
        <v>43546</v>
      </c>
      <c r="B25" s="2" t="s">
        <v>93</v>
      </c>
      <c r="C25">
        <v>0</v>
      </c>
      <c r="D25">
        <v>0</v>
      </c>
      <c r="E25">
        <v>0</v>
      </c>
      <c r="F25">
        <v>0</v>
      </c>
      <c r="G25">
        <v>0</v>
      </c>
      <c r="H25">
        <v>1</v>
      </c>
      <c r="I25">
        <v>0</v>
      </c>
      <c r="J25">
        <v>0</v>
      </c>
      <c r="K25">
        <v>0</v>
      </c>
      <c r="L25">
        <v>0</v>
      </c>
      <c r="M25">
        <v>0</v>
      </c>
      <c r="N25">
        <v>0</v>
      </c>
      <c r="O25">
        <v>0</v>
      </c>
      <c r="P25">
        <v>0</v>
      </c>
      <c r="Q25">
        <v>0</v>
      </c>
      <c r="R25">
        <v>1</v>
      </c>
      <c r="S25">
        <v>0</v>
      </c>
      <c r="T25">
        <v>0</v>
      </c>
      <c r="U25">
        <v>0</v>
      </c>
      <c r="V25">
        <v>0</v>
      </c>
      <c r="X25" t="b">
        <f>NLCresults[[#This Row],[ childLabourConfidence]]&gt;=$AX$4</f>
        <v>0</v>
      </c>
      <c r="Y25" t="b">
        <f>NLCresults[[#This Row],[ childSexualExploitationConfidence]]&gt;=$AX$4</f>
        <v>0</v>
      </c>
      <c r="Z25" t="b">
        <f>NLCresults[[#This Row],[ childTraffickingConfidence]]&gt;=$AX$4</f>
        <v>0</v>
      </c>
      <c r="AA25" t="b">
        <f>NLCresults[[#This Row],[ domesticServitudeConfidence]]&gt;=$AX$4</f>
        <v>0</v>
      </c>
      <c r="AB25" t="b">
        <f>NLCresults[[#This Row],[ forcedCriminalityConfidence]]&gt;=$AX$4</f>
        <v>0</v>
      </c>
      <c r="AC25" t="b">
        <f>NLCresults[[#This Row],[ forcedLabourConfidence]]&gt;=$AX$4</f>
        <v>1</v>
      </c>
      <c r="AD25" t="b">
        <f>NLCresults[[#This Row],[ forcedMarriageConfidence]]&gt;=$AX$4</f>
        <v>0</v>
      </c>
      <c r="AE25" t="b">
        <f>NLCresults[[#This Row],[ labourExploitationConfidence]]&gt;=$AX$4</f>
        <v>0</v>
      </c>
      <c r="AF25" t="b">
        <f>NLCresults[[#This Row],[ sexualExploitationConfidence]]&gt;=$AX$4</f>
        <v>0</v>
      </c>
      <c r="AG25" t="b">
        <f>NLCresults[[#This Row],[ otherConfidence]]&gt;=$AX$4</f>
        <v>0</v>
      </c>
      <c r="AH25" s="2" t="str">
        <f>IF(NLCresults[[#This Row],[ containsChildLabour]]=1, IF(Table4[[#This Row],[predictsChildLabour]], "T", "FN"), IF(Table4[[#This Row],[predictsChildLabour]], "FP", "T"))</f>
        <v>T</v>
      </c>
      <c r="AI25" t="str">
        <f>IF(NLCresults[[#This Row],[ containsChildSexualExploitation]]=1, IF(Table4[[#This Row],[predictsChildSexualExploitation]], "T", "FN"), IF(Table4[[#This Row],[predictsChildSexualExploitation]], "FP", "T"))</f>
        <v>T</v>
      </c>
      <c r="AJ25" t="str">
        <f>IF(NLCresults[[#This Row],[ containsChildTrafficking]]=1, IF(Table4[[#This Row],[predictsChildTrafficking]], "T", "FN"), IF(Table4[[#This Row],[predictsChildTrafficking]], "FP", "T"))</f>
        <v>T</v>
      </c>
      <c r="AK25" t="str">
        <f>IF(NLCresults[[#This Row],[ containsDomesticServitude]]=1, IF(Table4[[#This Row],[predictsDomesticServitude]], "T", "FN"), IF(Table4[[#This Row],[predictsDomesticServitude]], "FP", "T"))</f>
        <v>T</v>
      </c>
      <c r="AL25" t="str">
        <f>IF(NLCresults[[#This Row],[ containsForcedCriminality]]=1, IF(Table4[[#This Row],[predictsForcedCriminality]], "T", "FN"), IF(Table4[[#This Row],[predictsForcedCriminality]], "FP", "T"))</f>
        <v>T</v>
      </c>
      <c r="AM25" t="str">
        <f>IF(NLCresults[[#This Row],[ containsForcedLabour]]=1, IF(Table4[[#This Row],[predictsForcedLabour]], "T", "FN"), IF(Table4[[#This Row],[predictsForcedLabour]], "FP", "T"))</f>
        <v>T</v>
      </c>
      <c r="AN25" t="str">
        <f>IF(NLCresults[[#This Row],[ containsForcedMarriage]]=1, IF(Table4[[#This Row],[predictsForcedMarriage]], "T", "FN"), IF(Table4[[#This Row],[predictsForcedMarriage]], "FP", "T"))</f>
        <v>T</v>
      </c>
      <c r="AO25" t="str">
        <f>IF(NLCresults[[#This Row],[ containsLabourExploitation]]=1, IF(Table4[[#This Row],[predictsLabourExploitation]], "T", "FN"), IF(Table4[[#This Row],[predictsLabourExploitation]], "FP", "T"))</f>
        <v>T</v>
      </c>
      <c r="AP25" t="str">
        <f>IF(NLCresults[[#This Row],[ containsSexualExploitation]]=1, IF(Table4[[#This Row],[predictsSexualExploitation]], "T", "FN"), IF(Table4[[#This Row],[predictsSexualExploitation]], "FP", "T"))</f>
        <v>T</v>
      </c>
      <c r="AQ25" t="str">
        <f>IF(NLCresults[[#This Row],[ containsOther]]=1, IF(Table4[[#This Row],[predictsOther]], "T", "FN"), IF(Table4[[#This Row],[predictsOther]], "FP", "T"))</f>
        <v>T</v>
      </c>
      <c r="AR25" s="2" t="b">
        <f>(COUNTIF(Table4[[#This Row],[resultChildLabour]:[resultOther]], "T")=10)</f>
        <v>1</v>
      </c>
      <c r="AS25" t="b">
        <f>(COUNTIF(Table4[[#This Row],[resultChildLabour]:[resultOther]], "T")+ COUNTIF(Table4[[#This Row],[resultChildLabour]:[resultOther]], "FP")=10)</f>
        <v>1</v>
      </c>
      <c r="AT25" t="b">
        <f>COUNTIF(Table4[[#This Row],[resultChildLabour]:[resultOther]], "FP")&gt;=1</f>
        <v>0</v>
      </c>
      <c r="AU25" s="2" t="b">
        <f>COUNTIF(Table4[[#This Row],[resultChildLabour]:[resultOther]], "FN")&gt;=1</f>
        <v>0</v>
      </c>
      <c r="AV25" s="2">
        <f>COUNTIF(Table4[[#This Row],[resultChildLabour]:[resultOther]], "FN")+COUNTIF(Table4[[#This Row],[resultChildLabour]:[resultOther]], "FP")</f>
        <v>0</v>
      </c>
    </row>
    <row r="26" spans="1:50" x14ac:dyDescent="0.25">
      <c r="A26" s="1">
        <v>43546</v>
      </c>
      <c r="B26" s="2" t="s">
        <v>27</v>
      </c>
      <c r="C26">
        <v>0</v>
      </c>
      <c r="D26">
        <v>1</v>
      </c>
      <c r="E26">
        <v>0</v>
      </c>
      <c r="F26">
        <v>0</v>
      </c>
      <c r="G26">
        <v>0</v>
      </c>
      <c r="H26">
        <v>0</v>
      </c>
      <c r="I26">
        <v>0</v>
      </c>
      <c r="J26">
        <v>0</v>
      </c>
      <c r="K26">
        <v>0</v>
      </c>
      <c r="L26">
        <v>0</v>
      </c>
      <c r="M26">
        <v>0</v>
      </c>
      <c r="N26">
        <v>0.92</v>
      </c>
      <c r="O26">
        <v>0.01</v>
      </c>
      <c r="P26">
        <v>0.01</v>
      </c>
      <c r="Q26">
        <v>0</v>
      </c>
      <c r="R26">
        <v>0</v>
      </c>
      <c r="S26">
        <v>0.01</v>
      </c>
      <c r="T26">
        <v>0</v>
      </c>
      <c r="U26">
        <v>0.05</v>
      </c>
      <c r="V26">
        <v>0</v>
      </c>
      <c r="X26" t="b">
        <f>NLCresults[[#This Row],[ childLabourConfidence]]&gt;=$AX$4</f>
        <v>0</v>
      </c>
      <c r="Y26" t="b">
        <f>NLCresults[[#This Row],[ childSexualExploitationConfidence]]&gt;=$AX$4</f>
        <v>1</v>
      </c>
      <c r="Z26" t="b">
        <f>NLCresults[[#This Row],[ childTraffickingConfidence]]&gt;=$AX$4</f>
        <v>0</v>
      </c>
      <c r="AA26" t="b">
        <f>NLCresults[[#This Row],[ domesticServitudeConfidence]]&gt;=$AX$4</f>
        <v>0</v>
      </c>
      <c r="AB26" t="b">
        <f>NLCresults[[#This Row],[ forcedCriminalityConfidence]]&gt;=$AX$4</f>
        <v>0</v>
      </c>
      <c r="AC26" t="b">
        <f>NLCresults[[#This Row],[ forcedLabourConfidence]]&gt;=$AX$4</f>
        <v>0</v>
      </c>
      <c r="AD26" t="b">
        <f>NLCresults[[#This Row],[ forcedMarriageConfidence]]&gt;=$AX$4</f>
        <v>0</v>
      </c>
      <c r="AE26" t="b">
        <f>NLCresults[[#This Row],[ labourExploitationConfidence]]&gt;=$AX$4</f>
        <v>0</v>
      </c>
      <c r="AF26" t="b">
        <f>NLCresults[[#This Row],[ sexualExploitationConfidence]]&gt;=$AX$4</f>
        <v>0</v>
      </c>
      <c r="AG26" t="b">
        <f>NLCresults[[#This Row],[ otherConfidence]]&gt;=$AX$4</f>
        <v>0</v>
      </c>
      <c r="AH26" s="2" t="str">
        <f>IF(NLCresults[[#This Row],[ containsChildLabour]]=1, IF(Table4[[#This Row],[predictsChildLabour]], "T", "FN"), IF(Table4[[#This Row],[predictsChildLabour]], "FP", "T"))</f>
        <v>T</v>
      </c>
      <c r="AI26" t="str">
        <f>IF(NLCresults[[#This Row],[ containsChildSexualExploitation]]=1, IF(Table4[[#This Row],[predictsChildSexualExploitation]], "T", "FN"), IF(Table4[[#This Row],[predictsChildSexualExploitation]], "FP", "T"))</f>
        <v>T</v>
      </c>
      <c r="AJ26" t="str">
        <f>IF(NLCresults[[#This Row],[ containsChildTrafficking]]=1, IF(Table4[[#This Row],[predictsChildTrafficking]], "T", "FN"), IF(Table4[[#This Row],[predictsChildTrafficking]], "FP", "T"))</f>
        <v>T</v>
      </c>
      <c r="AK26" t="str">
        <f>IF(NLCresults[[#This Row],[ containsDomesticServitude]]=1, IF(Table4[[#This Row],[predictsDomesticServitude]], "T", "FN"), IF(Table4[[#This Row],[predictsDomesticServitude]], "FP", "T"))</f>
        <v>T</v>
      </c>
      <c r="AL26" t="str">
        <f>IF(NLCresults[[#This Row],[ containsForcedCriminality]]=1, IF(Table4[[#This Row],[predictsForcedCriminality]], "T", "FN"), IF(Table4[[#This Row],[predictsForcedCriminality]], "FP", "T"))</f>
        <v>T</v>
      </c>
      <c r="AM26" t="str">
        <f>IF(NLCresults[[#This Row],[ containsForcedLabour]]=1, IF(Table4[[#This Row],[predictsForcedLabour]], "T", "FN"), IF(Table4[[#This Row],[predictsForcedLabour]], "FP", "T"))</f>
        <v>T</v>
      </c>
      <c r="AN26" t="str">
        <f>IF(NLCresults[[#This Row],[ containsForcedMarriage]]=1, IF(Table4[[#This Row],[predictsForcedMarriage]], "T", "FN"), IF(Table4[[#This Row],[predictsForcedMarriage]], "FP", "T"))</f>
        <v>T</v>
      </c>
      <c r="AO26" t="str">
        <f>IF(NLCresults[[#This Row],[ containsLabourExploitation]]=1, IF(Table4[[#This Row],[predictsLabourExploitation]], "T", "FN"), IF(Table4[[#This Row],[predictsLabourExploitation]], "FP", "T"))</f>
        <v>T</v>
      </c>
      <c r="AP26" t="str">
        <f>IF(NLCresults[[#This Row],[ containsSexualExploitation]]=1, IF(Table4[[#This Row],[predictsSexualExploitation]], "T", "FN"), IF(Table4[[#This Row],[predictsSexualExploitation]], "FP", "T"))</f>
        <v>T</v>
      </c>
      <c r="AQ26" t="str">
        <f>IF(NLCresults[[#This Row],[ containsOther]]=1, IF(Table4[[#This Row],[predictsOther]], "T", "FN"), IF(Table4[[#This Row],[predictsOther]], "FP", "T"))</f>
        <v>T</v>
      </c>
      <c r="AR26" s="2" t="b">
        <f>(COUNTIF(Table4[[#This Row],[resultChildLabour]:[resultOther]], "T")=10)</f>
        <v>1</v>
      </c>
      <c r="AS26" t="b">
        <f>(COUNTIF(Table4[[#This Row],[resultChildLabour]:[resultOther]], "T")+ COUNTIF(Table4[[#This Row],[resultChildLabour]:[resultOther]], "FP")=10)</f>
        <v>1</v>
      </c>
      <c r="AT26" t="b">
        <f>COUNTIF(Table4[[#This Row],[resultChildLabour]:[resultOther]], "FP")&gt;=1</f>
        <v>0</v>
      </c>
      <c r="AU26" s="2" t="b">
        <f>COUNTIF(Table4[[#This Row],[resultChildLabour]:[resultOther]], "FN")&gt;=1</f>
        <v>0</v>
      </c>
      <c r="AV26" s="2">
        <f>COUNTIF(Table4[[#This Row],[resultChildLabour]:[resultOther]], "FN")+COUNTIF(Table4[[#This Row],[resultChildLabour]:[resultOther]], "FP")</f>
        <v>0</v>
      </c>
    </row>
    <row r="27" spans="1:50" x14ac:dyDescent="0.25">
      <c r="A27" s="1">
        <v>43546</v>
      </c>
      <c r="B27" s="2" t="s">
        <v>98</v>
      </c>
      <c r="C27">
        <v>0</v>
      </c>
      <c r="D27">
        <v>0</v>
      </c>
      <c r="E27">
        <v>0</v>
      </c>
      <c r="F27">
        <v>1</v>
      </c>
      <c r="G27">
        <v>0</v>
      </c>
      <c r="H27">
        <v>0</v>
      </c>
      <c r="I27">
        <v>0</v>
      </c>
      <c r="J27">
        <v>1</v>
      </c>
      <c r="K27">
        <v>0</v>
      </c>
      <c r="L27">
        <v>0</v>
      </c>
      <c r="M27">
        <v>0</v>
      </c>
      <c r="N27">
        <v>0</v>
      </c>
      <c r="O27">
        <v>0</v>
      </c>
      <c r="P27">
        <v>0.28999999999999998</v>
      </c>
      <c r="Q27">
        <v>0</v>
      </c>
      <c r="R27">
        <v>0</v>
      </c>
      <c r="S27">
        <v>0</v>
      </c>
      <c r="T27">
        <v>0.71</v>
      </c>
      <c r="U27">
        <v>0</v>
      </c>
      <c r="V27">
        <v>0</v>
      </c>
      <c r="X27" t="b">
        <f>NLCresults[[#This Row],[ childLabourConfidence]]&gt;=$AX$4</f>
        <v>0</v>
      </c>
      <c r="Y27" t="b">
        <f>NLCresults[[#This Row],[ childSexualExploitationConfidence]]&gt;=$AX$4</f>
        <v>0</v>
      </c>
      <c r="Z27" t="b">
        <f>NLCresults[[#This Row],[ childTraffickingConfidence]]&gt;=$AX$4</f>
        <v>0</v>
      </c>
      <c r="AA27" t="b">
        <f>NLCresults[[#This Row],[ domesticServitudeConfidence]]&gt;=$AX$4</f>
        <v>0</v>
      </c>
      <c r="AB27" t="b">
        <f>NLCresults[[#This Row],[ forcedCriminalityConfidence]]&gt;=$AX$4</f>
        <v>0</v>
      </c>
      <c r="AC27" t="b">
        <f>NLCresults[[#This Row],[ forcedLabourConfidence]]&gt;=$AX$4</f>
        <v>0</v>
      </c>
      <c r="AD27" t="b">
        <f>NLCresults[[#This Row],[ forcedMarriageConfidence]]&gt;=$AX$4</f>
        <v>0</v>
      </c>
      <c r="AE27" t="b">
        <f>NLCresults[[#This Row],[ labourExploitationConfidence]]&gt;=$AX$4</f>
        <v>1</v>
      </c>
      <c r="AF27" t="b">
        <f>NLCresults[[#This Row],[ sexualExploitationConfidence]]&gt;=$AX$4</f>
        <v>0</v>
      </c>
      <c r="AG27" t="b">
        <f>NLCresults[[#This Row],[ otherConfidence]]&gt;=$AX$4</f>
        <v>0</v>
      </c>
      <c r="AH27" s="2" t="str">
        <f>IF(NLCresults[[#This Row],[ containsChildLabour]]=1, IF(Table4[[#This Row],[predictsChildLabour]], "T", "FN"), IF(Table4[[#This Row],[predictsChildLabour]], "FP", "T"))</f>
        <v>T</v>
      </c>
      <c r="AI27" t="str">
        <f>IF(NLCresults[[#This Row],[ containsChildSexualExploitation]]=1, IF(Table4[[#This Row],[predictsChildSexualExploitation]], "T", "FN"), IF(Table4[[#This Row],[predictsChildSexualExploitation]], "FP", "T"))</f>
        <v>T</v>
      </c>
      <c r="AJ27" t="str">
        <f>IF(NLCresults[[#This Row],[ containsChildTrafficking]]=1, IF(Table4[[#This Row],[predictsChildTrafficking]], "T", "FN"), IF(Table4[[#This Row],[predictsChildTrafficking]], "FP", "T"))</f>
        <v>T</v>
      </c>
      <c r="AK27" t="str">
        <f>IF(NLCresults[[#This Row],[ containsDomesticServitude]]=1, IF(Table4[[#This Row],[predictsDomesticServitude]], "T", "FN"), IF(Table4[[#This Row],[predictsDomesticServitude]], "FP", "T"))</f>
        <v>FN</v>
      </c>
      <c r="AL27" t="str">
        <f>IF(NLCresults[[#This Row],[ containsForcedCriminality]]=1, IF(Table4[[#This Row],[predictsForcedCriminality]], "T", "FN"), IF(Table4[[#This Row],[predictsForcedCriminality]], "FP", "T"))</f>
        <v>T</v>
      </c>
      <c r="AM27" t="str">
        <f>IF(NLCresults[[#This Row],[ containsForcedLabour]]=1, IF(Table4[[#This Row],[predictsForcedLabour]], "T", "FN"), IF(Table4[[#This Row],[predictsForcedLabour]], "FP", "T"))</f>
        <v>T</v>
      </c>
      <c r="AN27" t="str">
        <f>IF(NLCresults[[#This Row],[ containsForcedMarriage]]=1, IF(Table4[[#This Row],[predictsForcedMarriage]], "T", "FN"), IF(Table4[[#This Row],[predictsForcedMarriage]], "FP", "T"))</f>
        <v>T</v>
      </c>
      <c r="AO27" t="str">
        <f>IF(NLCresults[[#This Row],[ containsLabourExploitation]]=1, IF(Table4[[#This Row],[predictsLabourExploitation]], "T", "FN"), IF(Table4[[#This Row],[predictsLabourExploitation]], "FP", "T"))</f>
        <v>T</v>
      </c>
      <c r="AP27" t="str">
        <f>IF(NLCresults[[#This Row],[ containsSexualExploitation]]=1, IF(Table4[[#This Row],[predictsSexualExploitation]], "T", "FN"), IF(Table4[[#This Row],[predictsSexualExploitation]], "FP", "T"))</f>
        <v>T</v>
      </c>
      <c r="AQ27" t="str">
        <f>IF(NLCresults[[#This Row],[ containsOther]]=1, IF(Table4[[#This Row],[predictsOther]], "T", "FN"), IF(Table4[[#This Row],[predictsOther]], "FP", "T"))</f>
        <v>T</v>
      </c>
      <c r="AR27" s="2" t="b">
        <f>(COUNTIF(Table4[[#This Row],[resultChildLabour]:[resultOther]], "T")=10)</f>
        <v>0</v>
      </c>
      <c r="AS27" t="b">
        <f>(COUNTIF(Table4[[#This Row],[resultChildLabour]:[resultOther]], "T")+ COUNTIF(Table4[[#This Row],[resultChildLabour]:[resultOther]], "FP")=10)</f>
        <v>0</v>
      </c>
      <c r="AT27" t="b">
        <f>COUNTIF(Table4[[#This Row],[resultChildLabour]:[resultOther]], "FP")&gt;=1</f>
        <v>0</v>
      </c>
      <c r="AU27" s="2" t="b">
        <f>COUNTIF(Table4[[#This Row],[resultChildLabour]:[resultOther]], "FN")&gt;=1</f>
        <v>1</v>
      </c>
      <c r="AV27" s="2">
        <f>COUNTIF(Table4[[#This Row],[resultChildLabour]:[resultOther]], "FN")+COUNTIF(Table4[[#This Row],[resultChildLabour]:[resultOther]], "FP")</f>
        <v>1</v>
      </c>
    </row>
    <row r="28" spans="1:50" x14ac:dyDescent="0.25">
      <c r="A28" s="1">
        <v>43546</v>
      </c>
      <c r="B28" s="2" t="s">
        <v>95</v>
      </c>
      <c r="C28">
        <v>0</v>
      </c>
      <c r="D28">
        <v>0</v>
      </c>
      <c r="E28">
        <v>0</v>
      </c>
      <c r="F28">
        <v>0</v>
      </c>
      <c r="G28">
        <v>0</v>
      </c>
      <c r="H28">
        <v>0</v>
      </c>
      <c r="I28">
        <v>1</v>
      </c>
      <c r="J28">
        <v>0</v>
      </c>
      <c r="K28">
        <v>1</v>
      </c>
      <c r="L28">
        <v>0</v>
      </c>
      <c r="M28">
        <v>0</v>
      </c>
      <c r="N28">
        <v>0</v>
      </c>
      <c r="O28">
        <v>0</v>
      </c>
      <c r="P28">
        <v>0</v>
      </c>
      <c r="Q28">
        <v>0</v>
      </c>
      <c r="R28">
        <v>0</v>
      </c>
      <c r="S28">
        <v>0.25</v>
      </c>
      <c r="T28">
        <v>0</v>
      </c>
      <c r="U28">
        <v>0.75</v>
      </c>
      <c r="V28">
        <v>0</v>
      </c>
      <c r="X28" t="b">
        <f>NLCresults[[#This Row],[ childLabourConfidence]]&gt;=$AX$4</f>
        <v>0</v>
      </c>
      <c r="Y28" t="b">
        <f>NLCresults[[#This Row],[ childSexualExploitationConfidence]]&gt;=$AX$4</f>
        <v>0</v>
      </c>
      <c r="Z28" t="b">
        <f>NLCresults[[#This Row],[ childTraffickingConfidence]]&gt;=$AX$4</f>
        <v>0</v>
      </c>
      <c r="AA28" t="b">
        <f>NLCresults[[#This Row],[ domesticServitudeConfidence]]&gt;=$AX$4</f>
        <v>0</v>
      </c>
      <c r="AB28" t="b">
        <f>NLCresults[[#This Row],[ forcedCriminalityConfidence]]&gt;=$AX$4</f>
        <v>0</v>
      </c>
      <c r="AC28" t="b">
        <f>NLCresults[[#This Row],[ forcedLabourConfidence]]&gt;=$AX$4</f>
        <v>0</v>
      </c>
      <c r="AD28" t="b">
        <f>NLCresults[[#This Row],[ forcedMarriageConfidence]]&gt;=$AX$4</f>
        <v>0</v>
      </c>
      <c r="AE28" t="b">
        <f>NLCresults[[#This Row],[ labourExploitationConfidence]]&gt;=$AX$4</f>
        <v>0</v>
      </c>
      <c r="AF28" t="b">
        <f>NLCresults[[#This Row],[ sexualExploitationConfidence]]&gt;=$AX$4</f>
        <v>1</v>
      </c>
      <c r="AG28" t="b">
        <f>NLCresults[[#This Row],[ otherConfidence]]&gt;=$AX$4</f>
        <v>0</v>
      </c>
      <c r="AH28" s="2" t="str">
        <f>IF(NLCresults[[#This Row],[ containsChildLabour]]=1, IF(Table4[[#This Row],[predictsChildLabour]], "T", "FN"), IF(Table4[[#This Row],[predictsChildLabour]], "FP", "T"))</f>
        <v>T</v>
      </c>
      <c r="AI28" t="str">
        <f>IF(NLCresults[[#This Row],[ containsChildSexualExploitation]]=1, IF(Table4[[#This Row],[predictsChildSexualExploitation]], "T", "FN"), IF(Table4[[#This Row],[predictsChildSexualExploitation]], "FP", "T"))</f>
        <v>T</v>
      </c>
      <c r="AJ28" t="str">
        <f>IF(NLCresults[[#This Row],[ containsChildTrafficking]]=1, IF(Table4[[#This Row],[predictsChildTrafficking]], "T", "FN"), IF(Table4[[#This Row],[predictsChildTrafficking]], "FP", "T"))</f>
        <v>T</v>
      </c>
      <c r="AK28" t="str">
        <f>IF(NLCresults[[#This Row],[ containsDomesticServitude]]=1, IF(Table4[[#This Row],[predictsDomesticServitude]], "T", "FN"), IF(Table4[[#This Row],[predictsDomesticServitude]], "FP", "T"))</f>
        <v>T</v>
      </c>
      <c r="AL28" t="str">
        <f>IF(NLCresults[[#This Row],[ containsForcedCriminality]]=1, IF(Table4[[#This Row],[predictsForcedCriminality]], "T", "FN"), IF(Table4[[#This Row],[predictsForcedCriminality]], "FP", "T"))</f>
        <v>T</v>
      </c>
      <c r="AM28" t="str">
        <f>IF(NLCresults[[#This Row],[ containsForcedLabour]]=1, IF(Table4[[#This Row],[predictsForcedLabour]], "T", "FN"), IF(Table4[[#This Row],[predictsForcedLabour]], "FP", "T"))</f>
        <v>T</v>
      </c>
      <c r="AN28" t="str">
        <f>IF(NLCresults[[#This Row],[ containsForcedMarriage]]=1, IF(Table4[[#This Row],[predictsForcedMarriage]], "T", "FN"), IF(Table4[[#This Row],[predictsForcedMarriage]], "FP", "T"))</f>
        <v>FN</v>
      </c>
      <c r="AO28" t="str">
        <f>IF(NLCresults[[#This Row],[ containsLabourExploitation]]=1, IF(Table4[[#This Row],[predictsLabourExploitation]], "T", "FN"), IF(Table4[[#This Row],[predictsLabourExploitation]], "FP", "T"))</f>
        <v>T</v>
      </c>
      <c r="AP28" t="str">
        <f>IF(NLCresults[[#This Row],[ containsSexualExploitation]]=1, IF(Table4[[#This Row],[predictsSexualExploitation]], "T", "FN"), IF(Table4[[#This Row],[predictsSexualExploitation]], "FP", "T"))</f>
        <v>T</v>
      </c>
      <c r="AQ28" t="str">
        <f>IF(NLCresults[[#This Row],[ containsOther]]=1, IF(Table4[[#This Row],[predictsOther]], "T", "FN"), IF(Table4[[#This Row],[predictsOther]], "FP", "T"))</f>
        <v>T</v>
      </c>
      <c r="AR28" s="2" t="b">
        <f>(COUNTIF(Table4[[#This Row],[resultChildLabour]:[resultOther]], "T")=10)</f>
        <v>0</v>
      </c>
      <c r="AS28" t="b">
        <f>(COUNTIF(Table4[[#This Row],[resultChildLabour]:[resultOther]], "T")+ COUNTIF(Table4[[#This Row],[resultChildLabour]:[resultOther]], "FP")=10)</f>
        <v>0</v>
      </c>
      <c r="AT28" t="b">
        <f>COUNTIF(Table4[[#This Row],[resultChildLabour]:[resultOther]], "FP")&gt;=1</f>
        <v>0</v>
      </c>
      <c r="AU28" s="2" t="b">
        <f>COUNTIF(Table4[[#This Row],[resultChildLabour]:[resultOther]], "FN")&gt;=1</f>
        <v>1</v>
      </c>
      <c r="AV28" s="2">
        <f>COUNTIF(Table4[[#This Row],[resultChildLabour]:[resultOther]], "FN")+COUNTIF(Table4[[#This Row],[resultChildLabour]:[resultOther]], "FP")</f>
        <v>1</v>
      </c>
    </row>
    <row r="29" spans="1:50" x14ac:dyDescent="0.25">
      <c r="A29" s="1">
        <v>43546</v>
      </c>
      <c r="B29" s="2" t="s">
        <v>35</v>
      </c>
      <c r="C29">
        <v>0</v>
      </c>
      <c r="D29">
        <v>0</v>
      </c>
      <c r="E29">
        <v>0</v>
      </c>
      <c r="F29">
        <v>1</v>
      </c>
      <c r="G29">
        <v>0</v>
      </c>
      <c r="H29">
        <v>0</v>
      </c>
      <c r="I29">
        <v>0</v>
      </c>
      <c r="J29">
        <v>0</v>
      </c>
      <c r="K29">
        <v>0</v>
      </c>
      <c r="L29">
        <v>0</v>
      </c>
      <c r="M29">
        <v>0.02</v>
      </c>
      <c r="N29">
        <v>0.02</v>
      </c>
      <c r="O29">
        <v>0.01</v>
      </c>
      <c r="P29">
        <v>0.02</v>
      </c>
      <c r="Q29">
        <v>0.02</v>
      </c>
      <c r="R29">
        <v>0.02</v>
      </c>
      <c r="S29">
        <v>0.06</v>
      </c>
      <c r="T29">
        <v>0.2</v>
      </c>
      <c r="U29">
        <v>0.62</v>
      </c>
      <c r="V29">
        <v>0.01</v>
      </c>
      <c r="X29" t="b">
        <f>NLCresults[[#This Row],[ childLabourConfidence]]&gt;=$AX$4</f>
        <v>0</v>
      </c>
      <c r="Y29" t="b">
        <f>NLCresults[[#This Row],[ childSexualExploitationConfidence]]&gt;=$AX$4</f>
        <v>0</v>
      </c>
      <c r="Z29" t="b">
        <f>NLCresults[[#This Row],[ childTraffickingConfidence]]&gt;=$AX$4</f>
        <v>0</v>
      </c>
      <c r="AA29" t="b">
        <f>NLCresults[[#This Row],[ domesticServitudeConfidence]]&gt;=$AX$4</f>
        <v>0</v>
      </c>
      <c r="AB29" t="b">
        <f>NLCresults[[#This Row],[ forcedCriminalityConfidence]]&gt;=$AX$4</f>
        <v>0</v>
      </c>
      <c r="AC29" t="b">
        <f>NLCresults[[#This Row],[ forcedLabourConfidence]]&gt;=$AX$4</f>
        <v>0</v>
      </c>
      <c r="AD29" t="b">
        <f>NLCresults[[#This Row],[ forcedMarriageConfidence]]&gt;=$AX$4</f>
        <v>0</v>
      </c>
      <c r="AE29" t="b">
        <f>NLCresults[[#This Row],[ labourExploitationConfidence]]&gt;=$AX$4</f>
        <v>0</v>
      </c>
      <c r="AF29" t="b">
        <f>NLCresults[[#This Row],[ sexualExploitationConfidence]]&gt;=$AX$4</f>
        <v>0</v>
      </c>
      <c r="AG29" t="b">
        <f>NLCresults[[#This Row],[ otherConfidence]]&gt;=$AX$4</f>
        <v>0</v>
      </c>
      <c r="AH29" s="2" t="str">
        <f>IF(NLCresults[[#This Row],[ containsChildLabour]]=1, IF(Table4[[#This Row],[predictsChildLabour]], "T", "FN"), IF(Table4[[#This Row],[predictsChildLabour]], "FP", "T"))</f>
        <v>T</v>
      </c>
      <c r="AI29" t="str">
        <f>IF(NLCresults[[#This Row],[ containsChildSexualExploitation]]=1, IF(Table4[[#This Row],[predictsChildSexualExploitation]], "T", "FN"), IF(Table4[[#This Row],[predictsChildSexualExploitation]], "FP", "T"))</f>
        <v>T</v>
      </c>
      <c r="AJ29" t="str">
        <f>IF(NLCresults[[#This Row],[ containsChildTrafficking]]=1, IF(Table4[[#This Row],[predictsChildTrafficking]], "T", "FN"), IF(Table4[[#This Row],[predictsChildTrafficking]], "FP", "T"))</f>
        <v>T</v>
      </c>
      <c r="AK29" t="str">
        <f>IF(NLCresults[[#This Row],[ containsDomesticServitude]]=1, IF(Table4[[#This Row],[predictsDomesticServitude]], "T", "FN"), IF(Table4[[#This Row],[predictsDomesticServitude]], "FP", "T"))</f>
        <v>FN</v>
      </c>
      <c r="AL29" t="str">
        <f>IF(NLCresults[[#This Row],[ containsForcedCriminality]]=1, IF(Table4[[#This Row],[predictsForcedCriminality]], "T", "FN"), IF(Table4[[#This Row],[predictsForcedCriminality]], "FP", "T"))</f>
        <v>T</v>
      </c>
      <c r="AM29" t="str">
        <f>IF(NLCresults[[#This Row],[ containsForcedLabour]]=1, IF(Table4[[#This Row],[predictsForcedLabour]], "T", "FN"), IF(Table4[[#This Row],[predictsForcedLabour]], "FP", "T"))</f>
        <v>T</v>
      </c>
      <c r="AN29" t="str">
        <f>IF(NLCresults[[#This Row],[ containsForcedMarriage]]=1, IF(Table4[[#This Row],[predictsForcedMarriage]], "T", "FN"), IF(Table4[[#This Row],[predictsForcedMarriage]], "FP", "T"))</f>
        <v>T</v>
      </c>
      <c r="AO29" t="str">
        <f>IF(NLCresults[[#This Row],[ containsLabourExploitation]]=1, IF(Table4[[#This Row],[predictsLabourExploitation]], "T", "FN"), IF(Table4[[#This Row],[predictsLabourExploitation]], "FP", "T"))</f>
        <v>T</v>
      </c>
      <c r="AP29" t="str">
        <f>IF(NLCresults[[#This Row],[ containsSexualExploitation]]=1, IF(Table4[[#This Row],[predictsSexualExploitation]], "T", "FN"), IF(Table4[[#This Row],[predictsSexualExploitation]], "FP", "T"))</f>
        <v>T</v>
      </c>
      <c r="AQ29" t="str">
        <f>IF(NLCresults[[#This Row],[ containsOther]]=1, IF(Table4[[#This Row],[predictsOther]], "T", "FN"), IF(Table4[[#This Row],[predictsOther]], "FP", "T"))</f>
        <v>T</v>
      </c>
      <c r="AR29" s="2" t="b">
        <f>(COUNTIF(Table4[[#This Row],[resultChildLabour]:[resultOther]], "T")=10)</f>
        <v>0</v>
      </c>
      <c r="AS29" t="b">
        <f>(COUNTIF(Table4[[#This Row],[resultChildLabour]:[resultOther]], "T")+ COUNTIF(Table4[[#This Row],[resultChildLabour]:[resultOther]], "FP")=10)</f>
        <v>0</v>
      </c>
      <c r="AT29" t="b">
        <f>COUNTIF(Table4[[#This Row],[resultChildLabour]:[resultOther]], "FP")&gt;=1</f>
        <v>0</v>
      </c>
      <c r="AU29" s="2" t="b">
        <f>COUNTIF(Table4[[#This Row],[resultChildLabour]:[resultOther]], "FN")&gt;=1</f>
        <v>1</v>
      </c>
      <c r="AV29" s="2">
        <f>COUNTIF(Table4[[#This Row],[resultChildLabour]:[resultOther]], "FN")+COUNTIF(Table4[[#This Row],[resultChildLabour]:[resultOther]], "FP")</f>
        <v>1</v>
      </c>
    </row>
    <row r="30" spans="1:50" x14ac:dyDescent="0.25">
      <c r="A30" s="1">
        <v>43546</v>
      </c>
      <c r="B30" s="2" t="s">
        <v>128</v>
      </c>
      <c r="C30">
        <v>1</v>
      </c>
      <c r="D30">
        <v>0</v>
      </c>
      <c r="E30">
        <v>0</v>
      </c>
      <c r="F30">
        <v>0</v>
      </c>
      <c r="G30">
        <v>0</v>
      </c>
      <c r="H30">
        <v>0</v>
      </c>
      <c r="I30">
        <v>0</v>
      </c>
      <c r="J30">
        <v>0</v>
      </c>
      <c r="K30">
        <v>0</v>
      </c>
      <c r="L30">
        <v>0</v>
      </c>
      <c r="M30">
        <v>0.98</v>
      </c>
      <c r="N30">
        <v>0</v>
      </c>
      <c r="O30">
        <v>0</v>
      </c>
      <c r="P30">
        <v>0</v>
      </c>
      <c r="Q30">
        <v>0</v>
      </c>
      <c r="R30">
        <v>0</v>
      </c>
      <c r="S30">
        <v>0</v>
      </c>
      <c r="T30">
        <v>0</v>
      </c>
      <c r="U30">
        <v>0</v>
      </c>
      <c r="V30">
        <v>0</v>
      </c>
      <c r="X30" t="b">
        <f>NLCresults[[#This Row],[ childLabourConfidence]]&gt;=$AX$4</f>
        <v>1</v>
      </c>
      <c r="Y30" t="b">
        <f>NLCresults[[#This Row],[ childSexualExploitationConfidence]]&gt;=$AX$4</f>
        <v>0</v>
      </c>
      <c r="Z30" t="b">
        <f>NLCresults[[#This Row],[ childTraffickingConfidence]]&gt;=$AX$4</f>
        <v>0</v>
      </c>
      <c r="AA30" t="b">
        <f>NLCresults[[#This Row],[ domesticServitudeConfidence]]&gt;=$AX$4</f>
        <v>0</v>
      </c>
      <c r="AB30" t="b">
        <f>NLCresults[[#This Row],[ forcedCriminalityConfidence]]&gt;=$AX$4</f>
        <v>0</v>
      </c>
      <c r="AC30" t="b">
        <f>NLCresults[[#This Row],[ forcedLabourConfidence]]&gt;=$AX$4</f>
        <v>0</v>
      </c>
      <c r="AD30" t="b">
        <f>NLCresults[[#This Row],[ forcedMarriageConfidence]]&gt;=$AX$4</f>
        <v>0</v>
      </c>
      <c r="AE30" t="b">
        <f>NLCresults[[#This Row],[ labourExploitationConfidence]]&gt;=$AX$4</f>
        <v>0</v>
      </c>
      <c r="AF30" t="b">
        <f>NLCresults[[#This Row],[ sexualExploitationConfidence]]&gt;=$AX$4</f>
        <v>0</v>
      </c>
      <c r="AG30" t="b">
        <f>NLCresults[[#This Row],[ otherConfidence]]&gt;=$AX$4</f>
        <v>0</v>
      </c>
      <c r="AH30" s="2" t="str">
        <f>IF(NLCresults[[#This Row],[ containsChildLabour]]=1, IF(Table4[[#This Row],[predictsChildLabour]], "T", "FN"), IF(Table4[[#This Row],[predictsChildLabour]], "FP", "T"))</f>
        <v>T</v>
      </c>
      <c r="AI30" t="str">
        <f>IF(NLCresults[[#This Row],[ containsChildSexualExploitation]]=1, IF(Table4[[#This Row],[predictsChildSexualExploitation]], "T", "FN"), IF(Table4[[#This Row],[predictsChildSexualExploitation]], "FP", "T"))</f>
        <v>T</v>
      </c>
      <c r="AJ30" t="str">
        <f>IF(NLCresults[[#This Row],[ containsChildTrafficking]]=1, IF(Table4[[#This Row],[predictsChildTrafficking]], "T", "FN"), IF(Table4[[#This Row],[predictsChildTrafficking]], "FP", "T"))</f>
        <v>T</v>
      </c>
      <c r="AK30" t="str">
        <f>IF(NLCresults[[#This Row],[ containsDomesticServitude]]=1, IF(Table4[[#This Row],[predictsDomesticServitude]], "T", "FN"), IF(Table4[[#This Row],[predictsDomesticServitude]], "FP", "T"))</f>
        <v>T</v>
      </c>
      <c r="AL30" t="str">
        <f>IF(NLCresults[[#This Row],[ containsForcedCriminality]]=1, IF(Table4[[#This Row],[predictsForcedCriminality]], "T", "FN"), IF(Table4[[#This Row],[predictsForcedCriminality]], "FP", "T"))</f>
        <v>T</v>
      </c>
      <c r="AM30" t="str">
        <f>IF(NLCresults[[#This Row],[ containsForcedLabour]]=1, IF(Table4[[#This Row],[predictsForcedLabour]], "T", "FN"), IF(Table4[[#This Row],[predictsForcedLabour]], "FP", "T"))</f>
        <v>T</v>
      </c>
      <c r="AN30" t="str">
        <f>IF(NLCresults[[#This Row],[ containsForcedMarriage]]=1, IF(Table4[[#This Row],[predictsForcedMarriage]], "T", "FN"), IF(Table4[[#This Row],[predictsForcedMarriage]], "FP", "T"))</f>
        <v>T</v>
      </c>
      <c r="AO30" t="str">
        <f>IF(NLCresults[[#This Row],[ containsLabourExploitation]]=1, IF(Table4[[#This Row],[predictsLabourExploitation]], "T", "FN"), IF(Table4[[#This Row],[predictsLabourExploitation]], "FP", "T"))</f>
        <v>T</v>
      </c>
      <c r="AP30" t="str">
        <f>IF(NLCresults[[#This Row],[ containsSexualExploitation]]=1, IF(Table4[[#This Row],[predictsSexualExploitation]], "T", "FN"), IF(Table4[[#This Row],[predictsSexualExploitation]], "FP", "T"))</f>
        <v>T</v>
      </c>
      <c r="AQ30" t="str">
        <f>IF(NLCresults[[#This Row],[ containsOther]]=1, IF(Table4[[#This Row],[predictsOther]], "T", "FN"), IF(Table4[[#This Row],[predictsOther]], "FP", "T"))</f>
        <v>T</v>
      </c>
      <c r="AR30" s="2" t="b">
        <f>(COUNTIF(Table4[[#This Row],[resultChildLabour]:[resultOther]], "T")=10)</f>
        <v>1</v>
      </c>
      <c r="AS30" t="b">
        <f>(COUNTIF(Table4[[#This Row],[resultChildLabour]:[resultOther]], "T")+ COUNTIF(Table4[[#This Row],[resultChildLabour]:[resultOther]], "FP")=10)</f>
        <v>1</v>
      </c>
      <c r="AT30" t="b">
        <f>COUNTIF(Table4[[#This Row],[resultChildLabour]:[resultOther]], "FP")&gt;=1</f>
        <v>0</v>
      </c>
      <c r="AU30" s="2" t="b">
        <f>COUNTIF(Table4[[#This Row],[resultChildLabour]:[resultOther]], "FN")&gt;=1</f>
        <v>0</v>
      </c>
      <c r="AV30" s="2">
        <f>COUNTIF(Table4[[#This Row],[resultChildLabour]:[resultOther]], "FN")+COUNTIF(Table4[[#This Row],[resultChildLabour]:[resultOther]], "FP")</f>
        <v>0</v>
      </c>
    </row>
    <row r="31" spans="1:50" x14ac:dyDescent="0.25">
      <c r="A31" s="1">
        <v>43546</v>
      </c>
      <c r="B31" s="2" t="s">
        <v>129</v>
      </c>
      <c r="C31">
        <v>0</v>
      </c>
      <c r="D31">
        <v>0</v>
      </c>
      <c r="E31">
        <v>0</v>
      </c>
      <c r="F31">
        <v>0</v>
      </c>
      <c r="G31">
        <v>0</v>
      </c>
      <c r="H31">
        <v>0</v>
      </c>
      <c r="I31">
        <v>1</v>
      </c>
      <c r="J31">
        <v>0</v>
      </c>
      <c r="K31">
        <v>0</v>
      </c>
      <c r="L31">
        <v>0</v>
      </c>
      <c r="M31">
        <v>0.01</v>
      </c>
      <c r="N31">
        <v>0</v>
      </c>
      <c r="O31">
        <v>0</v>
      </c>
      <c r="P31">
        <v>0</v>
      </c>
      <c r="Q31">
        <v>0</v>
      </c>
      <c r="R31">
        <v>0</v>
      </c>
      <c r="S31">
        <v>7.0000000000000007E-2</v>
      </c>
      <c r="T31">
        <v>0</v>
      </c>
      <c r="U31">
        <v>0.9</v>
      </c>
      <c r="V31">
        <v>0.01</v>
      </c>
      <c r="X31" t="b">
        <f>NLCresults[[#This Row],[ childLabourConfidence]]&gt;=$AX$4</f>
        <v>0</v>
      </c>
      <c r="Y31" t="b">
        <f>NLCresults[[#This Row],[ childSexualExploitationConfidence]]&gt;=$AX$4</f>
        <v>0</v>
      </c>
      <c r="Z31" t="b">
        <f>NLCresults[[#This Row],[ childTraffickingConfidence]]&gt;=$AX$4</f>
        <v>0</v>
      </c>
      <c r="AA31" t="b">
        <f>NLCresults[[#This Row],[ domesticServitudeConfidence]]&gt;=$AX$4</f>
        <v>0</v>
      </c>
      <c r="AB31" t="b">
        <f>NLCresults[[#This Row],[ forcedCriminalityConfidence]]&gt;=$AX$4</f>
        <v>0</v>
      </c>
      <c r="AC31" t="b">
        <f>NLCresults[[#This Row],[ forcedLabourConfidence]]&gt;=$AX$4</f>
        <v>0</v>
      </c>
      <c r="AD31" t="b">
        <f>NLCresults[[#This Row],[ forcedMarriageConfidence]]&gt;=$AX$4</f>
        <v>0</v>
      </c>
      <c r="AE31" t="b">
        <f>NLCresults[[#This Row],[ labourExploitationConfidence]]&gt;=$AX$4</f>
        <v>0</v>
      </c>
      <c r="AF31" t="b">
        <f>NLCresults[[#This Row],[ sexualExploitationConfidence]]&gt;=$AX$4</f>
        <v>1</v>
      </c>
      <c r="AG31" t="b">
        <f>NLCresults[[#This Row],[ otherConfidence]]&gt;=$AX$4</f>
        <v>0</v>
      </c>
      <c r="AH31" s="2" t="str">
        <f>IF(NLCresults[[#This Row],[ containsChildLabour]]=1, IF(Table4[[#This Row],[predictsChildLabour]], "T", "FN"), IF(Table4[[#This Row],[predictsChildLabour]], "FP", "T"))</f>
        <v>T</v>
      </c>
      <c r="AI31" t="str">
        <f>IF(NLCresults[[#This Row],[ containsChildSexualExploitation]]=1, IF(Table4[[#This Row],[predictsChildSexualExploitation]], "T", "FN"), IF(Table4[[#This Row],[predictsChildSexualExploitation]], "FP", "T"))</f>
        <v>T</v>
      </c>
      <c r="AJ31" t="str">
        <f>IF(NLCresults[[#This Row],[ containsChildTrafficking]]=1, IF(Table4[[#This Row],[predictsChildTrafficking]], "T", "FN"), IF(Table4[[#This Row],[predictsChildTrafficking]], "FP", "T"))</f>
        <v>T</v>
      </c>
      <c r="AK31" t="str">
        <f>IF(NLCresults[[#This Row],[ containsDomesticServitude]]=1, IF(Table4[[#This Row],[predictsDomesticServitude]], "T", "FN"), IF(Table4[[#This Row],[predictsDomesticServitude]], "FP", "T"))</f>
        <v>T</v>
      </c>
      <c r="AL31" t="str">
        <f>IF(NLCresults[[#This Row],[ containsForcedCriminality]]=1, IF(Table4[[#This Row],[predictsForcedCriminality]], "T", "FN"), IF(Table4[[#This Row],[predictsForcedCriminality]], "FP", "T"))</f>
        <v>T</v>
      </c>
      <c r="AM31" t="str">
        <f>IF(NLCresults[[#This Row],[ containsForcedLabour]]=1, IF(Table4[[#This Row],[predictsForcedLabour]], "T", "FN"), IF(Table4[[#This Row],[predictsForcedLabour]], "FP", "T"))</f>
        <v>T</v>
      </c>
      <c r="AN31" t="str">
        <f>IF(NLCresults[[#This Row],[ containsForcedMarriage]]=1, IF(Table4[[#This Row],[predictsForcedMarriage]], "T", "FN"), IF(Table4[[#This Row],[predictsForcedMarriage]], "FP", "T"))</f>
        <v>FN</v>
      </c>
      <c r="AO31" t="str">
        <f>IF(NLCresults[[#This Row],[ containsLabourExploitation]]=1, IF(Table4[[#This Row],[predictsLabourExploitation]], "T", "FN"), IF(Table4[[#This Row],[predictsLabourExploitation]], "FP", "T"))</f>
        <v>T</v>
      </c>
      <c r="AP31" t="str">
        <f>IF(NLCresults[[#This Row],[ containsSexualExploitation]]=1, IF(Table4[[#This Row],[predictsSexualExploitation]], "T", "FN"), IF(Table4[[#This Row],[predictsSexualExploitation]], "FP", "T"))</f>
        <v>FP</v>
      </c>
      <c r="AQ31" t="str">
        <f>IF(NLCresults[[#This Row],[ containsOther]]=1, IF(Table4[[#This Row],[predictsOther]], "T", "FN"), IF(Table4[[#This Row],[predictsOther]], "FP", "T"))</f>
        <v>T</v>
      </c>
      <c r="AR31" s="2" t="b">
        <f>(COUNTIF(Table4[[#This Row],[resultChildLabour]:[resultOther]], "T")=10)</f>
        <v>0</v>
      </c>
      <c r="AS31" t="b">
        <f>(COUNTIF(Table4[[#This Row],[resultChildLabour]:[resultOther]], "T")+ COUNTIF(Table4[[#This Row],[resultChildLabour]:[resultOther]], "FP")=10)</f>
        <v>0</v>
      </c>
      <c r="AT31" t="b">
        <f>COUNTIF(Table4[[#This Row],[resultChildLabour]:[resultOther]], "FP")&gt;=1</f>
        <v>1</v>
      </c>
      <c r="AU31" s="2" t="b">
        <f>COUNTIF(Table4[[#This Row],[resultChildLabour]:[resultOther]], "FN")&gt;=1</f>
        <v>1</v>
      </c>
      <c r="AV31" s="2">
        <f>COUNTIF(Table4[[#This Row],[resultChildLabour]:[resultOther]], "FN")+COUNTIF(Table4[[#This Row],[resultChildLabour]:[resultOther]], "FP")</f>
        <v>2</v>
      </c>
    </row>
    <row r="32" spans="1:50" x14ac:dyDescent="0.25">
      <c r="A32" s="1">
        <v>43546</v>
      </c>
      <c r="B32" s="2" t="s">
        <v>38</v>
      </c>
      <c r="C32">
        <v>0</v>
      </c>
      <c r="D32">
        <v>0</v>
      </c>
      <c r="E32">
        <v>0</v>
      </c>
      <c r="F32">
        <v>0</v>
      </c>
      <c r="G32">
        <v>0</v>
      </c>
      <c r="H32">
        <v>0</v>
      </c>
      <c r="I32">
        <v>0</v>
      </c>
      <c r="J32">
        <v>0</v>
      </c>
      <c r="K32">
        <v>0</v>
      </c>
      <c r="L32">
        <v>0</v>
      </c>
      <c r="M32">
        <v>0</v>
      </c>
      <c r="N32">
        <v>0.01</v>
      </c>
      <c r="O32">
        <v>0</v>
      </c>
      <c r="P32">
        <v>0</v>
      </c>
      <c r="Q32">
        <v>0</v>
      </c>
      <c r="R32">
        <v>0</v>
      </c>
      <c r="S32">
        <v>0.01</v>
      </c>
      <c r="T32">
        <v>0</v>
      </c>
      <c r="U32">
        <v>0.96</v>
      </c>
      <c r="V32">
        <v>0</v>
      </c>
      <c r="X32" t="b">
        <f>NLCresults[[#This Row],[ childLabourConfidence]]&gt;=$AX$4</f>
        <v>0</v>
      </c>
      <c r="Y32" t="b">
        <f>NLCresults[[#This Row],[ childSexualExploitationConfidence]]&gt;=$AX$4</f>
        <v>0</v>
      </c>
      <c r="Z32" t="b">
        <f>NLCresults[[#This Row],[ childTraffickingConfidence]]&gt;=$AX$4</f>
        <v>0</v>
      </c>
      <c r="AA32" t="b">
        <f>NLCresults[[#This Row],[ domesticServitudeConfidence]]&gt;=$AX$4</f>
        <v>0</v>
      </c>
      <c r="AB32" t="b">
        <f>NLCresults[[#This Row],[ forcedCriminalityConfidence]]&gt;=$AX$4</f>
        <v>0</v>
      </c>
      <c r="AC32" t="b">
        <f>NLCresults[[#This Row],[ forcedLabourConfidence]]&gt;=$AX$4</f>
        <v>0</v>
      </c>
      <c r="AD32" t="b">
        <f>NLCresults[[#This Row],[ forcedMarriageConfidence]]&gt;=$AX$4</f>
        <v>0</v>
      </c>
      <c r="AE32" t="b">
        <f>NLCresults[[#This Row],[ labourExploitationConfidence]]&gt;=$AX$4</f>
        <v>0</v>
      </c>
      <c r="AF32" t="b">
        <f>NLCresults[[#This Row],[ sexualExploitationConfidence]]&gt;=$AX$4</f>
        <v>1</v>
      </c>
      <c r="AG32" t="b">
        <f>NLCresults[[#This Row],[ otherConfidence]]&gt;=$AX$4</f>
        <v>0</v>
      </c>
      <c r="AH32" s="2" t="str">
        <f>IF(NLCresults[[#This Row],[ containsChildLabour]]=1, IF(Table4[[#This Row],[predictsChildLabour]], "T", "FN"), IF(Table4[[#This Row],[predictsChildLabour]], "FP", "T"))</f>
        <v>T</v>
      </c>
      <c r="AI32" t="str">
        <f>IF(NLCresults[[#This Row],[ containsChildSexualExploitation]]=1, IF(Table4[[#This Row],[predictsChildSexualExploitation]], "T", "FN"), IF(Table4[[#This Row],[predictsChildSexualExploitation]], "FP", "T"))</f>
        <v>T</v>
      </c>
      <c r="AJ32" t="str">
        <f>IF(NLCresults[[#This Row],[ containsChildTrafficking]]=1, IF(Table4[[#This Row],[predictsChildTrafficking]], "T", "FN"), IF(Table4[[#This Row],[predictsChildTrafficking]], "FP", "T"))</f>
        <v>T</v>
      </c>
      <c r="AK32" t="str">
        <f>IF(NLCresults[[#This Row],[ containsDomesticServitude]]=1, IF(Table4[[#This Row],[predictsDomesticServitude]], "T", "FN"), IF(Table4[[#This Row],[predictsDomesticServitude]], "FP", "T"))</f>
        <v>T</v>
      </c>
      <c r="AL32" t="str">
        <f>IF(NLCresults[[#This Row],[ containsForcedCriminality]]=1, IF(Table4[[#This Row],[predictsForcedCriminality]], "T", "FN"), IF(Table4[[#This Row],[predictsForcedCriminality]], "FP", "T"))</f>
        <v>T</v>
      </c>
      <c r="AM32" t="str">
        <f>IF(NLCresults[[#This Row],[ containsForcedLabour]]=1, IF(Table4[[#This Row],[predictsForcedLabour]], "T", "FN"), IF(Table4[[#This Row],[predictsForcedLabour]], "FP", "T"))</f>
        <v>T</v>
      </c>
      <c r="AN32" t="str">
        <f>IF(NLCresults[[#This Row],[ containsForcedMarriage]]=1, IF(Table4[[#This Row],[predictsForcedMarriage]], "T", "FN"), IF(Table4[[#This Row],[predictsForcedMarriage]], "FP", "T"))</f>
        <v>T</v>
      </c>
      <c r="AO32" t="str">
        <f>IF(NLCresults[[#This Row],[ containsLabourExploitation]]=1, IF(Table4[[#This Row],[predictsLabourExploitation]], "T", "FN"), IF(Table4[[#This Row],[predictsLabourExploitation]], "FP", "T"))</f>
        <v>T</v>
      </c>
      <c r="AP32" t="str">
        <f>IF(NLCresults[[#This Row],[ containsSexualExploitation]]=1, IF(Table4[[#This Row],[predictsSexualExploitation]], "T", "FN"), IF(Table4[[#This Row],[predictsSexualExploitation]], "FP", "T"))</f>
        <v>FP</v>
      </c>
      <c r="AQ32" t="str">
        <f>IF(NLCresults[[#This Row],[ containsOther]]=1, IF(Table4[[#This Row],[predictsOther]], "T", "FN"), IF(Table4[[#This Row],[predictsOther]], "FP", "T"))</f>
        <v>T</v>
      </c>
      <c r="AR32" s="2" t="b">
        <f>(COUNTIF(Table4[[#This Row],[resultChildLabour]:[resultOther]], "T")=10)</f>
        <v>0</v>
      </c>
      <c r="AS32" t="b">
        <f>(COUNTIF(Table4[[#This Row],[resultChildLabour]:[resultOther]], "T")+ COUNTIF(Table4[[#This Row],[resultChildLabour]:[resultOther]], "FP")=10)</f>
        <v>1</v>
      </c>
      <c r="AT32" t="b">
        <f>COUNTIF(Table4[[#This Row],[resultChildLabour]:[resultOther]], "FP")&gt;=1</f>
        <v>1</v>
      </c>
      <c r="AU32" s="2" t="b">
        <f>COUNTIF(Table4[[#This Row],[resultChildLabour]:[resultOther]], "FN")&gt;=1</f>
        <v>0</v>
      </c>
      <c r="AV32" s="2">
        <f>COUNTIF(Table4[[#This Row],[resultChildLabour]:[resultOther]], "FN")+COUNTIF(Table4[[#This Row],[resultChildLabour]:[resultOther]], "FP")</f>
        <v>1</v>
      </c>
    </row>
    <row r="33" spans="1:48" x14ac:dyDescent="0.25">
      <c r="A33" s="1">
        <v>43546</v>
      </c>
      <c r="B33" s="2" t="s">
        <v>33</v>
      </c>
      <c r="C33">
        <v>0</v>
      </c>
      <c r="D33">
        <v>0</v>
      </c>
      <c r="E33">
        <v>0</v>
      </c>
      <c r="F33">
        <v>0</v>
      </c>
      <c r="G33">
        <v>0</v>
      </c>
      <c r="H33">
        <v>0</v>
      </c>
      <c r="I33">
        <v>0</v>
      </c>
      <c r="J33">
        <v>0</v>
      </c>
      <c r="K33">
        <v>0</v>
      </c>
      <c r="L33">
        <v>1</v>
      </c>
      <c r="M33">
        <v>0</v>
      </c>
      <c r="N33">
        <v>0</v>
      </c>
      <c r="O33">
        <v>0.01</v>
      </c>
      <c r="P33">
        <v>0</v>
      </c>
      <c r="Q33">
        <v>0</v>
      </c>
      <c r="R33">
        <v>0.01</v>
      </c>
      <c r="S33">
        <v>0</v>
      </c>
      <c r="T33">
        <v>0.01</v>
      </c>
      <c r="U33">
        <v>0.77</v>
      </c>
      <c r="V33">
        <v>0.19</v>
      </c>
      <c r="X33" t="b">
        <f>NLCresults[[#This Row],[ childLabourConfidence]]&gt;=$AX$4</f>
        <v>0</v>
      </c>
      <c r="Y33" t="b">
        <f>NLCresults[[#This Row],[ childSexualExploitationConfidence]]&gt;=$AX$4</f>
        <v>0</v>
      </c>
      <c r="Z33" t="b">
        <f>NLCresults[[#This Row],[ childTraffickingConfidence]]&gt;=$AX$4</f>
        <v>0</v>
      </c>
      <c r="AA33" t="b">
        <f>NLCresults[[#This Row],[ domesticServitudeConfidence]]&gt;=$AX$4</f>
        <v>0</v>
      </c>
      <c r="AB33" t="b">
        <f>NLCresults[[#This Row],[ forcedCriminalityConfidence]]&gt;=$AX$4</f>
        <v>0</v>
      </c>
      <c r="AC33" t="b">
        <f>NLCresults[[#This Row],[ forcedLabourConfidence]]&gt;=$AX$4</f>
        <v>0</v>
      </c>
      <c r="AD33" t="b">
        <f>NLCresults[[#This Row],[ forcedMarriageConfidence]]&gt;=$AX$4</f>
        <v>0</v>
      </c>
      <c r="AE33" t="b">
        <f>NLCresults[[#This Row],[ labourExploitationConfidence]]&gt;=$AX$4</f>
        <v>0</v>
      </c>
      <c r="AF33" t="b">
        <f>NLCresults[[#This Row],[ sexualExploitationConfidence]]&gt;=$AX$4</f>
        <v>1</v>
      </c>
      <c r="AG33" t="b">
        <f>NLCresults[[#This Row],[ otherConfidence]]&gt;=$AX$4</f>
        <v>0</v>
      </c>
      <c r="AH33" s="2" t="str">
        <f>IF(NLCresults[[#This Row],[ containsChildLabour]]=1, IF(Table4[[#This Row],[predictsChildLabour]], "T", "FN"), IF(Table4[[#This Row],[predictsChildLabour]], "FP", "T"))</f>
        <v>T</v>
      </c>
      <c r="AI33" t="str">
        <f>IF(NLCresults[[#This Row],[ containsChildSexualExploitation]]=1, IF(Table4[[#This Row],[predictsChildSexualExploitation]], "T", "FN"), IF(Table4[[#This Row],[predictsChildSexualExploitation]], "FP", "T"))</f>
        <v>T</v>
      </c>
      <c r="AJ33" t="str">
        <f>IF(NLCresults[[#This Row],[ containsChildTrafficking]]=1, IF(Table4[[#This Row],[predictsChildTrafficking]], "T", "FN"), IF(Table4[[#This Row],[predictsChildTrafficking]], "FP", "T"))</f>
        <v>T</v>
      </c>
      <c r="AK33" t="str">
        <f>IF(NLCresults[[#This Row],[ containsDomesticServitude]]=1, IF(Table4[[#This Row],[predictsDomesticServitude]], "T", "FN"), IF(Table4[[#This Row],[predictsDomesticServitude]], "FP", "T"))</f>
        <v>T</v>
      </c>
      <c r="AL33" t="str">
        <f>IF(NLCresults[[#This Row],[ containsForcedCriminality]]=1, IF(Table4[[#This Row],[predictsForcedCriminality]], "T", "FN"), IF(Table4[[#This Row],[predictsForcedCriminality]], "FP", "T"))</f>
        <v>T</v>
      </c>
      <c r="AM33" t="str">
        <f>IF(NLCresults[[#This Row],[ containsForcedLabour]]=1, IF(Table4[[#This Row],[predictsForcedLabour]], "T", "FN"), IF(Table4[[#This Row],[predictsForcedLabour]], "FP", "T"))</f>
        <v>T</v>
      </c>
      <c r="AN33" t="str">
        <f>IF(NLCresults[[#This Row],[ containsForcedMarriage]]=1, IF(Table4[[#This Row],[predictsForcedMarriage]], "T", "FN"), IF(Table4[[#This Row],[predictsForcedMarriage]], "FP", "T"))</f>
        <v>T</v>
      </c>
      <c r="AO33" t="str">
        <f>IF(NLCresults[[#This Row],[ containsLabourExploitation]]=1, IF(Table4[[#This Row],[predictsLabourExploitation]], "T", "FN"), IF(Table4[[#This Row],[predictsLabourExploitation]], "FP", "T"))</f>
        <v>T</v>
      </c>
      <c r="AP33" t="str">
        <f>IF(NLCresults[[#This Row],[ containsSexualExploitation]]=1, IF(Table4[[#This Row],[predictsSexualExploitation]], "T", "FN"), IF(Table4[[#This Row],[predictsSexualExploitation]], "FP", "T"))</f>
        <v>FP</v>
      </c>
      <c r="AQ33" t="str">
        <f>IF(NLCresults[[#This Row],[ containsOther]]=1, IF(Table4[[#This Row],[predictsOther]], "T", "FN"), IF(Table4[[#This Row],[predictsOther]], "FP", "T"))</f>
        <v>FN</v>
      </c>
      <c r="AR33" s="2" t="b">
        <f>(COUNTIF(Table4[[#This Row],[resultChildLabour]:[resultOther]], "T")=10)</f>
        <v>0</v>
      </c>
      <c r="AS33" t="b">
        <f>(COUNTIF(Table4[[#This Row],[resultChildLabour]:[resultOther]], "T")+ COUNTIF(Table4[[#This Row],[resultChildLabour]:[resultOther]], "FP")=10)</f>
        <v>0</v>
      </c>
      <c r="AT33" t="b">
        <f>COUNTIF(Table4[[#This Row],[resultChildLabour]:[resultOther]], "FP")&gt;=1</f>
        <v>1</v>
      </c>
      <c r="AU33" s="2" t="b">
        <f>COUNTIF(Table4[[#This Row],[resultChildLabour]:[resultOther]], "FN")&gt;=1</f>
        <v>1</v>
      </c>
      <c r="AV33" s="2">
        <f>COUNTIF(Table4[[#This Row],[resultChildLabour]:[resultOther]], "FN")+COUNTIF(Table4[[#This Row],[resultChildLabour]:[resultOther]], "FP")</f>
        <v>2</v>
      </c>
    </row>
    <row r="34" spans="1:48" x14ac:dyDescent="0.25">
      <c r="A34" s="1">
        <v>43546</v>
      </c>
      <c r="B34" s="2" t="s">
        <v>83</v>
      </c>
      <c r="C34">
        <v>0</v>
      </c>
      <c r="D34">
        <v>0</v>
      </c>
      <c r="E34">
        <v>0</v>
      </c>
      <c r="F34">
        <v>0</v>
      </c>
      <c r="G34">
        <v>0</v>
      </c>
      <c r="H34">
        <v>0</v>
      </c>
      <c r="I34">
        <v>0</v>
      </c>
      <c r="J34">
        <v>1</v>
      </c>
      <c r="K34">
        <v>0</v>
      </c>
      <c r="L34">
        <v>0</v>
      </c>
      <c r="M34">
        <v>0</v>
      </c>
      <c r="N34">
        <v>0</v>
      </c>
      <c r="O34">
        <v>0</v>
      </c>
      <c r="P34">
        <v>0</v>
      </c>
      <c r="Q34">
        <v>0</v>
      </c>
      <c r="R34">
        <v>0</v>
      </c>
      <c r="S34">
        <v>0</v>
      </c>
      <c r="T34">
        <v>1</v>
      </c>
      <c r="U34">
        <v>0</v>
      </c>
      <c r="V34">
        <v>0</v>
      </c>
      <c r="X34" t="b">
        <f>NLCresults[[#This Row],[ childLabourConfidence]]&gt;=$AX$4</f>
        <v>0</v>
      </c>
      <c r="Y34" t="b">
        <f>NLCresults[[#This Row],[ childSexualExploitationConfidence]]&gt;=$AX$4</f>
        <v>0</v>
      </c>
      <c r="Z34" t="b">
        <f>NLCresults[[#This Row],[ childTraffickingConfidence]]&gt;=$AX$4</f>
        <v>0</v>
      </c>
      <c r="AA34" t="b">
        <f>NLCresults[[#This Row],[ domesticServitudeConfidence]]&gt;=$AX$4</f>
        <v>0</v>
      </c>
      <c r="AB34" t="b">
        <f>NLCresults[[#This Row],[ forcedCriminalityConfidence]]&gt;=$AX$4</f>
        <v>0</v>
      </c>
      <c r="AC34" t="b">
        <f>NLCresults[[#This Row],[ forcedLabourConfidence]]&gt;=$AX$4</f>
        <v>0</v>
      </c>
      <c r="AD34" t="b">
        <f>NLCresults[[#This Row],[ forcedMarriageConfidence]]&gt;=$AX$4</f>
        <v>0</v>
      </c>
      <c r="AE34" t="b">
        <f>NLCresults[[#This Row],[ labourExploitationConfidence]]&gt;=$AX$4</f>
        <v>1</v>
      </c>
      <c r="AF34" t="b">
        <f>NLCresults[[#This Row],[ sexualExploitationConfidence]]&gt;=$AX$4</f>
        <v>0</v>
      </c>
      <c r="AG34" t="b">
        <f>NLCresults[[#This Row],[ otherConfidence]]&gt;=$AX$4</f>
        <v>0</v>
      </c>
      <c r="AH34" s="2" t="str">
        <f>IF(NLCresults[[#This Row],[ containsChildLabour]]=1, IF(Table4[[#This Row],[predictsChildLabour]], "T", "FN"), IF(Table4[[#This Row],[predictsChildLabour]], "FP", "T"))</f>
        <v>T</v>
      </c>
      <c r="AI34" t="str">
        <f>IF(NLCresults[[#This Row],[ containsChildSexualExploitation]]=1, IF(Table4[[#This Row],[predictsChildSexualExploitation]], "T", "FN"), IF(Table4[[#This Row],[predictsChildSexualExploitation]], "FP", "T"))</f>
        <v>T</v>
      </c>
      <c r="AJ34" t="str">
        <f>IF(NLCresults[[#This Row],[ containsChildTrafficking]]=1, IF(Table4[[#This Row],[predictsChildTrafficking]], "T", "FN"), IF(Table4[[#This Row],[predictsChildTrafficking]], "FP", "T"))</f>
        <v>T</v>
      </c>
      <c r="AK34" t="str">
        <f>IF(NLCresults[[#This Row],[ containsDomesticServitude]]=1, IF(Table4[[#This Row],[predictsDomesticServitude]], "T", "FN"), IF(Table4[[#This Row],[predictsDomesticServitude]], "FP", "T"))</f>
        <v>T</v>
      </c>
      <c r="AL34" t="str">
        <f>IF(NLCresults[[#This Row],[ containsForcedCriminality]]=1, IF(Table4[[#This Row],[predictsForcedCriminality]], "T", "FN"), IF(Table4[[#This Row],[predictsForcedCriminality]], "FP", "T"))</f>
        <v>T</v>
      </c>
      <c r="AM34" t="str">
        <f>IF(NLCresults[[#This Row],[ containsForcedLabour]]=1, IF(Table4[[#This Row],[predictsForcedLabour]], "T", "FN"), IF(Table4[[#This Row],[predictsForcedLabour]], "FP", "T"))</f>
        <v>T</v>
      </c>
      <c r="AN34" t="str">
        <f>IF(NLCresults[[#This Row],[ containsForcedMarriage]]=1, IF(Table4[[#This Row],[predictsForcedMarriage]], "T", "FN"), IF(Table4[[#This Row],[predictsForcedMarriage]], "FP", "T"))</f>
        <v>T</v>
      </c>
      <c r="AO34" t="str">
        <f>IF(NLCresults[[#This Row],[ containsLabourExploitation]]=1, IF(Table4[[#This Row],[predictsLabourExploitation]], "T", "FN"), IF(Table4[[#This Row],[predictsLabourExploitation]], "FP", "T"))</f>
        <v>T</v>
      </c>
      <c r="AP34" t="str">
        <f>IF(NLCresults[[#This Row],[ containsSexualExploitation]]=1, IF(Table4[[#This Row],[predictsSexualExploitation]], "T", "FN"), IF(Table4[[#This Row],[predictsSexualExploitation]], "FP", "T"))</f>
        <v>T</v>
      </c>
      <c r="AQ34" t="str">
        <f>IF(NLCresults[[#This Row],[ containsOther]]=1, IF(Table4[[#This Row],[predictsOther]], "T", "FN"), IF(Table4[[#This Row],[predictsOther]], "FP", "T"))</f>
        <v>T</v>
      </c>
      <c r="AR34" s="2" t="b">
        <f>(COUNTIF(Table4[[#This Row],[resultChildLabour]:[resultOther]], "T")=10)</f>
        <v>1</v>
      </c>
      <c r="AS34" t="b">
        <f>(COUNTIF(Table4[[#This Row],[resultChildLabour]:[resultOther]], "T")+ COUNTIF(Table4[[#This Row],[resultChildLabour]:[resultOther]], "FP")=10)</f>
        <v>1</v>
      </c>
      <c r="AT34" t="b">
        <f>COUNTIF(Table4[[#This Row],[resultChildLabour]:[resultOther]], "FP")&gt;=1</f>
        <v>0</v>
      </c>
      <c r="AU34" s="2" t="b">
        <f>COUNTIF(Table4[[#This Row],[resultChildLabour]:[resultOther]], "FN")&gt;=1</f>
        <v>0</v>
      </c>
      <c r="AV34" s="2">
        <f>COUNTIF(Table4[[#This Row],[resultChildLabour]:[resultOther]], "FN")+COUNTIF(Table4[[#This Row],[resultChildLabour]:[resultOther]], "FP")</f>
        <v>0</v>
      </c>
    </row>
    <row r="35" spans="1:48" x14ac:dyDescent="0.25">
      <c r="A35" s="1">
        <v>43546</v>
      </c>
      <c r="B35" s="2" t="s">
        <v>99</v>
      </c>
      <c r="C35">
        <v>0</v>
      </c>
      <c r="D35">
        <v>0</v>
      </c>
      <c r="E35">
        <v>0</v>
      </c>
      <c r="F35">
        <v>0</v>
      </c>
      <c r="G35">
        <v>0</v>
      </c>
      <c r="H35">
        <v>0</v>
      </c>
      <c r="I35">
        <v>1</v>
      </c>
      <c r="J35">
        <v>0</v>
      </c>
      <c r="K35">
        <v>1</v>
      </c>
      <c r="L35">
        <v>0</v>
      </c>
      <c r="M35">
        <v>0</v>
      </c>
      <c r="N35">
        <v>0</v>
      </c>
      <c r="O35">
        <v>0</v>
      </c>
      <c r="P35">
        <v>0</v>
      </c>
      <c r="Q35">
        <v>0</v>
      </c>
      <c r="R35">
        <v>0</v>
      </c>
      <c r="S35">
        <v>0.25</v>
      </c>
      <c r="T35">
        <v>0</v>
      </c>
      <c r="U35">
        <v>0.75</v>
      </c>
      <c r="V35">
        <v>0</v>
      </c>
      <c r="X35" t="b">
        <f>NLCresults[[#This Row],[ childLabourConfidence]]&gt;=$AX$4</f>
        <v>0</v>
      </c>
      <c r="Y35" t="b">
        <f>NLCresults[[#This Row],[ childSexualExploitationConfidence]]&gt;=$AX$4</f>
        <v>0</v>
      </c>
      <c r="Z35" t="b">
        <f>NLCresults[[#This Row],[ childTraffickingConfidence]]&gt;=$AX$4</f>
        <v>0</v>
      </c>
      <c r="AA35" t="b">
        <f>NLCresults[[#This Row],[ domesticServitudeConfidence]]&gt;=$AX$4</f>
        <v>0</v>
      </c>
      <c r="AB35" t="b">
        <f>NLCresults[[#This Row],[ forcedCriminalityConfidence]]&gt;=$AX$4</f>
        <v>0</v>
      </c>
      <c r="AC35" t="b">
        <f>NLCresults[[#This Row],[ forcedLabourConfidence]]&gt;=$AX$4</f>
        <v>0</v>
      </c>
      <c r="AD35" t="b">
        <f>NLCresults[[#This Row],[ forcedMarriageConfidence]]&gt;=$AX$4</f>
        <v>0</v>
      </c>
      <c r="AE35" t="b">
        <f>NLCresults[[#This Row],[ labourExploitationConfidence]]&gt;=$AX$4</f>
        <v>0</v>
      </c>
      <c r="AF35" t="b">
        <f>NLCresults[[#This Row],[ sexualExploitationConfidence]]&gt;=$AX$4</f>
        <v>1</v>
      </c>
      <c r="AG35" t="b">
        <f>NLCresults[[#This Row],[ otherConfidence]]&gt;=$AX$4</f>
        <v>0</v>
      </c>
      <c r="AH35" s="2" t="str">
        <f>IF(NLCresults[[#This Row],[ containsChildLabour]]=1, IF(Table4[[#This Row],[predictsChildLabour]], "T", "FN"), IF(Table4[[#This Row],[predictsChildLabour]], "FP", "T"))</f>
        <v>T</v>
      </c>
      <c r="AI35" t="str">
        <f>IF(NLCresults[[#This Row],[ containsChildSexualExploitation]]=1, IF(Table4[[#This Row],[predictsChildSexualExploitation]], "T", "FN"), IF(Table4[[#This Row],[predictsChildSexualExploitation]], "FP", "T"))</f>
        <v>T</v>
      </c>
      <c r="AJ35" t="str">
        <f>IF(NLCresults[[#This Row],[ containsChildTrafficking]]=1, IF(Table4[[#This Row],[predictsChildTrafficking]], "T", "FN"), IF(Table4[[#This Row],[predictsChildTrafficking]], "FP", "T"))</f>
        <v>T</v>
      </c>
      <c r="AK35" t="str">
        <f>IF(NLCresults[[#This Row],[ containsDomesticServitude]]=1, IF(Table4[[#This Row],[predictsDomesticServitude]], "T", "FN"), IF(Table4[[#This Row],[predictsDomesticServitude]], "FP", "T"))</f>
        <v>T</v>
      </c>
      <c r="AL35" t="str">
        <f>IF(NLCresults[[#This Row],[ containsForcedCriminality]]=1, IF(Table4[[#This Row],[predictsForcedCriminality]], "T", "FN"), IF(Table4[[#This Row],[predictsForcedCriminality]], "FP", "T"))</f>
        <v>T</v>
      </c>
      <c r="AM35" t="str">
        <f>IF(NLCresults[[#This Row],[ containsForcedLabour]]=1, IF(Table4[[#This Row],[predictsForcedLabour]], "T", "FN"), IF(Table4[[#This Row],[predictsForcedLabour]], "FP", "T"))</f>
        <v>T</v>
      </c>
      <c r="AN35" t="str">
        <f>IF(NLCresults[[#This Row],[ containsForcedMarriage]]=1, IF(Table4[[#This Row],[predictsForcedMarriage]], "T", "FN"), IF(Table4[[#This Row],[predictsForcedMarriage]], "FP", "T"))</f>
        <v>FN</v>
      </c>
      <c r="AO35" t="str">
        <f>IF(NLCresults[[#This Row],[ containsLabourExploitation]]=1, IF(Table4[[#This Row],[predictsLabourExploitation]], "T", "FN"), IF(Table4[[#This Row],[predictsLabourExploitation]], "FP", "T"))</f>
        <v>T</v>
      </c>
      <c r="AP35" t="str">
        <f>IF(NLCresults[[#This Row],[ containsSexualExploitation]]=1, IF(Table4[[#This Row],[predictsSexualExploitation]], "T", "FN"), IF(Table4[[#This Row],[predictsSexualExploitation]], "FP", "T"))</f>
        <v>T</v>
      </c>
      <c r="AQ35" t="str">
        <f>IF(NLCresults[[#This Row],[ containsOther]]=1, IF(Table4[[#This Row],[predictsOther]], "T", "FN"), IF(Table4[[#This Row],[predictsOther]], "FP", "T"))</f>
        <v>T</v>
      </c>
      <c r="AR35" s="2" t="b">
        <f>(COUNTIF(Table4[[#This Row],[resultChildLabour]:[resultOther]], "T")=10)</f>
        <v>0</v>
      </c>
      <c r="AS35" t="b">
        <f>(COUNTIF(Table4[[#This Row],[resultChildLabour]:[resultOther]], "T")+ COUNTIF(Table4[[#This Row],[resultChildLabour]:[resultOther]], "FP")=10)</f>
        <v>0</v>
      </c>
      <c r="AT35" t="b">
        <f>COUNTIF(Table4[[#This Row],[resultChildLabour]:[resultOther]], "FP")&gt;=1</f>
        <v>0</v>
      </c>
      <c r="AU35" s="2" t="b">
        <f>COUNTIF(Table4[[#This Row],[resultChildLabour]:[resultOther]], "FN")&gt;=1</f>
        <v>1</v>
      </c>
      <c r="AV35" s="2">
        <f>COUNTIF(Table4[[#This Row],[resultChildLabour]:[resultOther]], "FN")+COUNTIF(Table4[[#This Row],[resultChildLabour]:[resultOther]], "FP")</f>
        <v>1</v>
      </c>
    </row>
    <row r="36" spans="1:48" x14ac:dyDescent="0.25">
      <c r="A36" s="1">
        <v>43546</v>
      </c>
      <c r="B36" s="2" t="s">
        <v>29</v>
      </c>
      <c r="C36">
        <v>0</v>
      </c>
      <c r="D36">
        <v>0</v>
      </c>
      <c r="E36">
        <v>0</v>
      </c>
      <c r="F36">
        <v>0</v>
      </c>
      <c r="G36">
        <v>0</v>
      </c>
      <c r="H36">
        <v>0</v>
      </c>
      <c r="I36">
        <v>1</v>
      </c>
      <c r="J36">
        <v>0</v>
      </c>
      <c r="K36">
        <v>0</v>
      </c>
      <c r="L36">
        <v>0</v>
      </c>
      <c r="M36">
        <v>0</v>
      </c>
      <c r="N36">
        <v>0</v>
      </c>
      <c r="O36">
        <v>0</v>
      </c>
      <c r="P36">
        <v>0</v>
      </c>
      <c r="Q36">
        <v>0</v>
      </c>
      <c r="R36">
        <v>0</v>
      </c>
      <c r="S36">
        <v>1</v>
      </c>
      <c r="T36">
        <v>0</v>
      </c>
      <c r="U36">
        <v>0</v>
      </c>
      <c r="V36">
        <v>0</v>
      </c>
      <c r="X36" t="b">
        <f>NLCresults[[#This Row],[ childLabourConfidence]]&gt;=$AX$4</f>
        <v>0</v>
      </c>
      <c r="Y36" t="b">
        <f>NLCresults[[#This Row],[ childSexualExploitationConfidence]]&gt;=$AX$4</f>
        <v>0</v>
      </c>
      <c r="Z36" t="b">
        <f>NLCresults[[#This Row],[ childTraffickingConfidence]]&gt;=$AX$4</f>
        <v>0</v>
      </c>
      <c r="AA36" t="b">
        <f>NLCresults[[#This Row],[ domesticServitudeConfidence]]&gt;=$AX$4</f>
        <v>0</v>
      </c>
      <c r="AB36" t="b">
        <f>NLCresults[[#This Row],[ forcedCriminalityConfidence]]&gt;=$AX$4</f>
        <v>0</v>
      </c>
      <c r="AC36" t="b">
        <f>NLCresults[[#This Row],[ forcedLabourConfidence]]&gt;=$AX$4</f>
        <v>0</v>
      </c>
      <c r="AD36" t="b">
        <f>NLCresults[[#This Row],[ forcedMarriageConfidence]]&gt;=$AX$4</f>
        <v>1</v>
      </c>
      <c r="AE36" t="b">
        <f>NLCresults[[#This Row],[ labourExploitationConfidence]]&gt;=$AX$4</f>
        <v>0</v>
      </c>
      <c r="AF36" t="b">
        <f>NLCresults[[#This Row],[ sexualExploitationConfidence]]&gt;=$AX$4</f>
        <v>0</v>
      </c>
      <c r="AG36" t="b">
        <f>NLCresults[[#This Row],[ otherConfidence]]&gt;=$AX$4</f>
        <v>0</v>
      </c>
      <c r="AH36" s="2" t="str">
        <f>IF(NLCresults[[#This Row],[ containsChildLabour]]=1, IF(Table4[[#This Row],[predictsChildLabour]], "T", "FN"), IF(Table4[[#This Row],[predictsChildLabour]], "FP", "T"))</f>
        <v>T</v>
      </c>
      <c r="AI36" t="str">
        <f>IF(NLCresults[[#This Row],[ containsChildSexualExploitation]]=1, IF(Table4[[#This Row],[predictsChildSexualExploitation]], "T", "FN"), IF(Table4[[#This Row],[predictsChildSexualExploitation]], "FP", "T"))</f>
        <v>T</v>
      </c>
      <c r="AJ36" t="str">
        <f>IF(NLCresults[[#This Row],[ containsChildTrafficking]]=1, IF(Table4[[#This Row],[predictsChildTrafficking]], "T", "FN"), IF(Table4[[#This Row],[predictsChildTrafficking]], "FP", "T"))</f>
        <v>T</v>
      </c>
      <c r="AK36" t="str">
        <f>IF(NLCresults[[#This Row],[ containsDomesticServitude]]=1, IF(Table4[[#This Row],[predictsDomesticServitude]], "T", "FN"), IF(Table4[[#This Row],[predictsDomesticServitude]], "FP", "T"))</f>
        <v>T</v>
      </c>
      <c r="AL36" t="str">
        <f>IF(NLCresults[[#This Row],[ containsForcedCriminality]]=1, IF(Table4[[#This Row],[predictsForcedCriminality]], "T", "FN"), IF(Table4[[#This Row],[predictsForcedCriminality]], "FP", "T"))</f>
        <v>T</v>
      </c>
      <c r="AM36" t="str">
        <f>IF(NLCresults[[#This Row],[ containsForcedLabour]]=1, IF(Table4[[#This Row],[predictsForcedLabour]], "T", "FN"), IF(Table4[[#This Row],[predictsForcedLabour]], "FP", "T"))</f>
        <v>T</v>
      </c>
      <c r="AN36" t="str">
        <f>IF(NLCresults[[#This Row],[ containsForcedMarriage]]=1, IF(Table4[[#This Row],[predictsForcedMarriage]], "T", "FN"), IF(Table4[[#This Row],[predictsForcedMarriage]], "FP", "T"))</f>
        <v>T</v>
      </c>
      <c r="AO36" t="str">
        <f>IF(NLCresults[[#This Row],[ containsLabourExploitation]]=1, IF(Table4[[#This Row],[predictsLabourExploitation]], "T", "FN"), IF(Table4[[#This Row],[predictsLabourExploitation]], "FP", "T"))</f>
        <v>T</v>
      </c>
      <c r="AP36" t="str">
        <f>IF(NLCresults[[#This Row],[ containsSexualExploitation]]=1, IF(Table4[[#This Row],[predictsSexualExploitation]], "T", "FN"), IF(Table4[[#This Row],[predictsSexualExploitation]], "FP", "T"))</f>
        <v>T</v>
      </c>
      <c r="AQ36" t="str">
        <f>IF(NLCresults[[#This Row],[ containsOther]]=1, IF(Table4[[#This Row],[predictsOther]], "T", "FN"), IF(Table4[[#This Row],[predictsOther]], "FP", "T"))</f>
        <v>T</v>
      </c>
      <c r="AR36" s="2" t="b">
        <f>(COUNTIF(Table4[[#This Row],[resultChildLabour]:[resultOther]], "T")=10)</f>
        <v>1</v>
      </c>
      <c r="AS36" t="b">
        <f>(COUNTIF(Table4[[#This Row],[resultChildLabour]:[resultOther]], "T")+ COUNTIF(Table4[[#This Row],[resultChildLabour]:[resultOther]], "FP")=10)</f>
        <v>1</v>
      </c>
      <c r="AT36" t="b">
        <f>COUNTIF(Table4[[#This Row],[resultChildLabour]:[resultOther]], "FP")&gt;=1</f>
        <v>0</v>
      </c>
      <c r="AU36" s="2" t="b">
        <f>COUNTIF(Table4[[#This Row],[resultChildLabour]:[resultOther]], "FN")&gt;=1</f>
        <v>0</v>
      </c>
      <c r="AV36" s="2">
        <f>COUNTIF(Table4[[#This Row],[resultChildLabour]:[resultOther]], "FN")+COUNTIF(Table4[[#This Row],[resultChildLabour]:[resultOther]], "FP")</f>
        <v>0</v>
      </c>
    </row>
    <row r="37" spans="1:48" x14ac:dyDescent="0.25">
      <c r="A37" s="1">
        <v>43546</v>
      </c>
      <c r="B37" s="2" t="s">
        <v>82</v>
      </c>
      <c r="C37">
        <v>0</v>
      </c>
      <c r="D37">
        <v>0</v>
      </c>
      <c r="E37">
        <v>0</v>
      </c>
      <c r="F37">
        <v>0</v>
      </c>
      <c r="G37">
        <v>1</v>
      </c>
      <c r="H37">
        <v>0</v>
      </c>
      <c r="I37">
        <v>0</v>
      </c>
      <c r="J37">
        <v>0</v>
      </c>
      <c r="K37">
        <v>0</v>
      </c>
      <c r="L37">
        <v>0</v>
      </c>
      <c r="M37">
        <v>0</v>
      </c>
      <c r="N37">
        <v>0</v>
      </c>
      <c r="O37">
        <v>0</v>
      </c>
      <c r="P37">
        <v>0</v>
      </c>
      <c r="Q37">
        <v>1</v>
      </c>
      <c r="R37">
        <v>0</v>
      </c>
      <c r="S37">
        <v>0</v>
      </c>
      <c r="T37">
        <v>0</v>
      </c>
      <c r="U37">
        <v>0</v>
      </c>
      <c r="V37">
        <v>0</v>
      </c>
      <c r="X37" t="b">
        <f>NLCresults[[#This Row],[ childLabourConfidence]]&gt;=$AX$4</f>
        <v>0</v>
      </c>
      <c r="Y37" t="b">
        <f>NLCresults[[#This Row],[ childSexualExploitationConfidence]]&gt;=$AX$4</f>
        <v>0</v>
      </c>
      <c r="Z37" t="b">
        <f>NLCresults[[#This Row],[ childTraffickingConfidence]]&gt;=$AX$4</f>
        <v>0</v>
      </c>
      <c r="AA37" t="b">
        <f>NLCresults[[#This Row],[ domesticServitudeConfidence]]&gt;=$AX$4</f>
        <v>0</v>
      </c>
      <c r="AB37" t="b">
        <f>NLCresults[[#This Row],[ forcedCriminalityConfidence]]&gt;=$AX$4</f>
        <v>1</v>
      </c>
      <c r="AC37" t="b">
        <f>NLCresults[[#This Row],[ forcedLabourConfidence]]&gt;=$AX$4</f>
        <v>0</v>
      </c>
      <c r="AD37" t="b">
        <f>NLCresults[[#This Row],[ forcedMarriageConfidence]]&gt;=$AX$4</f>
        <v>0</v>
      </c>
      <c r="AE37" t="b">
        <f>NLCresults[[#This Row],[ labourExploitationConfidence]]&gt;=$AX$4</f>
        <v>0</v>
      </c>
      <c r="AF37" t="b">
        <f>NLCresults[[#This Row],[ sexualExploitationConfidence]]&gt;=$AX$4</f>
        <v>0</v>
      </c>
      <c r="AG37" t="b">
        <f>NLCresults[[#This Row],[ otherConfidence]]&gt;=$AX$4</f>
        <v>0</v>
      </c>
      <c r="AH37" s="2" t="str">
        <f>IF(NLCresults[[#This Row],[ containsChildLabour]]=1, IF(Table4[[#This Row],[predictsChildLabour]], "T", "FN"), IF(Table4[[#This Row],[predictsChildLabour]], "FP", "T"))</f>
        <v>T</v>
      </c>
      <c r="AI37" t="str">
        <f>IF(NLCresults[[#This Row],[ containsChildSexualExploitation]]=1, IF(Table4[[#This Row],[predictsChildSexualExploitation]], "T", "FN"), IF(Table4[[#This Row],[predictsChildSexualExploitation]], "FP", "T"))</f>
        <v>T</v>
      </c>
      <c r="AJ37" t="str">
        <f>IF(NLCresults[[#This Row],[ containsChildTrafficking]]=1, IF(Table4[[#This Row],[predictsChildTrafficking]], "T", "FN"), IF(Table4[[#This Row],[predictsChildTrafficking]], "FP", "T"))</f>
        <v>T</v>
      </c>
      <c r="AK37" t="str">
        <f>IF(NLCresults[[#This Row],[ containsDomesticServitude]]=1, IF(Table4[[#This Row],[predictsDomesticServitude]], "T", "FN"), IF(Table4[[#This Row],[predictsDomesticServitude]], "FP", "T"))</f>
        <v>T</v>
      </c>
      <c r="AL37" t="str">
        <f>IF(NLCresults[[#This Row],[ containsForcedCriminality]]=1, IF(Table4[[#This Row],[predictsForcedCriminality]], "T", "FN"), IF(Table4[[#This Row],[predictsForcedCriminality]], "FP", "T"))</f>
        <v>T</v>
      </c>
      <c r="AM37" t="str">
        <f>IF(NLCresults[[#This Row],[ containsForcedLabour]]=1, IF(Table4[[#This Row],[predictsForcedLabour]], "T", "FN"), IF(Table4[[#This Row],[predictsForcedLabour]], "FP", "T"))</f>
        <v>T</v>
      </c>
      <c r="AN37" t="str">
        <f>IF(NLCresults[[#This Row],[ containsForcedMarriage]]=1, IF(Table4[[#This Row],[predictsForcedMarriage]], "T", "FN"), IF(Table4[[#This Row],[predictsForcedMarriage]], "FP", "T"))</f>
        <v>T</v>
      </c>
      <c r="AO37" t="str">
        <f>IF(NLCresults[[#This Row],[ containsLabourExploitation]]=1, IF(Table4[[#This Row],[predictsLabourExploitation]], "T", "FN"), IF(Table4[[#This Row],[predictsLabourExploitation]], "FP", "T"))</f>
        <v>T</v>
      </c>
      <c r="AP37" t="str">
        <f>IF(NLCresults[[#This Row],[ containsSexualExploitation]]=1, IF(Table4[[#This Row],[predictsSexualExploitation]], "T", "FN"), IF(Table4[[#This Row],[predictsSexualExploitation]], "FP", "T"))</f>
        <v>T</v>
      </c>
      <c r="AQ37" t="str">
        <f>IF(NLCresults[[#This Row],[ containsOther]]=1, IF(Table4[[#This Row],[predictsOther]], "T", "FN"), IF(Table4[[#This Row],[predictsOther]], "FP", "T"))</f>
        <v>T</v>
      </c>
      <c r="AR37" s="2" t="b">
        <f>(COUNTIF(Table4[[#This Row],[resultChildLabour]:[resultOther]], "T")=10)</f>
        <v>1</v>
      </c>
      <c r="AS37" t="b">
        <f>(COUNTIF(Table4[[#This Row],[resultChildLabour]:[resultOther]], "T")+ COUNTIF(Table4[[#This Row],[resultChildLabour]:[resultOther]], "FP")=10)</f>
        <v>1</v>
      </c>
      <c r="AT37" t="b">
        <f>COUNTIF(Table4[[#This Row],[resultChildLabour]:[resultOther]], "FP")&gt;=1</f>
        <v>0</v>
      </c>
      <c r="AU37" s="2" t="b">
        <f>COUNTIF(Table4[[#This Row],[resultChildLabour]:[resultOther]], "FN")&gt;=1</f>
        <v>0</v>
      </c>
      <c r="AV37" s="2">
        <f>COUNTIF(Table4[[#This Row],[resultChildLabour]:[resultOther]], "FN")+COUNTIF(Table4[[#This Row],[resultChildLabour]:[resultOther]], "FP")</f>
        <v>0</v>
      </c>
    </row>
    <row r="38" spans="1:48" x14ac:dyDescent="0.25">
      <c r="A38" s="1">
        <v>43546</v>
      </c>
      <c r="B38" s="2" t="s">
        <v>31</v>
      </c>
      <c r="C38">
        <v>0</v>
      </c>
      <c r="D38">
        <v>0</v>
      </c>
      <c r="E38">
        <v>0</v>
      </c>
      <c r="F38">
        <v>0</v>
      </c>
      <c r="G38">
        <v>0</v>
      </c>
      <c r="H38">
        <v>0</v>
      </c>
      <c r="I38">
        <v>0</v>
      </c>
      <c r="J38">
        <v>0</v>
      </c>
      <c r="K38">
        <v>0</v>
      </c>
      <c r="L38">
        <v>1</v>
      </c>
      <c r="M38">
        <v>0</v>
      </c>
      <c r="N38">
        <v>0</v>
      </c>
      <c r="O38">
        <v>0</v>
      </c>
      <c r="P38">
        <v>0</v>
      </c>
      <c r="Q38">
        <v>0</v>
      </c>
      <c r="R38">
        <v>0</v>
      </c>
      <c r="S38">
        <v>0</v>
      </c>
      <c r="T38">
        <v>0</v>
      </c>
      <c r="U38">
        <v>0.94</v>
      </c>
      <c r="V38">
        <v>0.06</v>
      </c>
      <c r="X38" t="b">
        <f>NLCresults[[#This Row],[ childLabourConfidence]]&gt;=$AX$4</f>
        <v>0</v>
      </c>
      <c r="Y38" t="b">
        <f>NLCresults[[#This Row],[ childSexualExploitationConfidence]]&gt;=$AX$4</f>
        <v>0</v>
      </c>
      <c r="Z38" t="b">
        <f>NLCresults[[#This Row],[ childTraffickingConfidence]]&gt;=$AX$4</f>
        <v>0</v>
      </c>
      <c r="AA38" t="b">
        <f>NLCresults[[#This Row],[ domesticServitudeConfidence]]&gt;=$AX$4</f>
        <v>0</v>
      </c>
      <c r="AB38" t="b">
        <f>NLCresults[[#This Row],[ forcedCriminalityConfidence]]&gt;=$AX$4</f>
        <v>0</v>
      </c>
      <c r="AC38" t="b">
        <f>NLCresults[[#This Row],[ forcedLabourConfidence]]&gt;=$AX$4</f>
        <v>0</v>
      </c>
      <c r="AD38" t="b">
        <f>NLCresults[[#This Row],[ forcedMarriageConfidence]]&gt;=$AX$4</f>
        <v>0</v>
      </c>
      <c r="AE38" t="b">
        <f>NLCresults[[#This Row],[ labourExploitationConfidence]]&gt;=$AX$4</f>
        <v>0</v>
      </c>
      <c r="AF38" t="b">
        <f>NLCresults[[#This Row],[ sexualExploitationConfidence]]&gt;=$AX$4</f>
        <v>1</v>
      </c>
      <c r="AG38" t="b">
        <f>NLCresults[[#This Row],[ otherConfidence]]&gt;=$AX$4</f>
        <v>0</v>
      </c>
      <c r="AH38" s="2" t="str">
        <f>IF(NLCresults[[#This Row],[ containsChildLabour]]=1, IF(Table4[[#This Row],[predictsChildLabour]], "T", "FN"), IF(Table4[[#This Row],[predictsChildLabour]], "FP", "T"))</f>
        <v>T</v>
      </c>
      <c r="AI38" t="str">
        <f>IF(NLCresults[[#This Row],[ containsChildSexualExploitation]]=1, IF(Table4[[#This Row],[predictsChildSexualExploitation]], "T", "FN"), IF(Table4[[#This Row],[predictsChildSexualExploitation]], "FP", "T"))</f>
        <v>T</v>
      </c>
      <c r="AJ38" t="str">
        <f>IF(NLCresults[[#This Row],[ containsChildTrafficking]]=1, IF(Table4[[#This Row],[predictsChildTrafficking]], "T", "FN"), IF(Table4[[#This Row],[predictsChildTrafficking]], "FP", "T"))</f>
        <v>T</v>
      </c>
      <c r="AK38" t="str">
        <f>IF(NLCresults[[#This Row],[ containsDomesticServitude]]=1, IF(Table4[[#This Row],[predictsDomesticServitude]], "T", "FN"), IF(Table4[[#This Row],[predictsDomesticServitude]], "FP", "T"))</f>
        <v>T</v>
      </c>
      <c r="AL38" t="str">
        <f>IF(NLCresults[[#This Row],[ containsForcedCriminality]]=1, IF(Table4[[#This Row],[predictsForcedCriminality]], "T", "FN"), IF(Table4[[#This Row],[predictsForcedCriminality]], "FP", "T"))</f>
        <v>T</v>
      </c>
      <c r="AM38" t="str">
        <f>IF(NLCresults[[#This Row],[ containsForcedLabour]]=1, IF(Table4[[#This Row],[predictsForcedLabour]], "T", "FN"), IF(Table4[[#This Row],[predictsForcedLabour]], "FP", "T"))</f>
        <v>T</v>
      </c>
      <c r="AN38" t="str">
        <f>IF(NLCresults[[#This Row],[ containsForcedMarriage]]=1, IF(Table4[[#This Row],[predictsForcedMarriage]], "T", "FN"), IF(Table4[[#This Row],[predictsForcedMarriage]], "FP", "T"))</f>
        <v>T</v>
      </c>
      <c r="AO38" t="str">
        <f>IF(NLCresults[[#This Row],[ containsLabourExploitation]]=1, IF(Table4[[#This Row],[predictsLabourExploitation]], "T", "FN"), IF(Table4[[#This Row],[predictsLabourExploitation]], "FP", "T"))</f>
        <v>T</v>
      </c>
      <c r="AP38" t="str">
        <f>IF(NLCresults[[#This Row],[ containsSexualExploitation]]=1, IF(Table4[[#This Row],[predictsSexualExploitation]], "T", "FN"), IF(Table4[[#This Row],[predictsSexualExploitation]], "FP", "T"))</f>
        <v>FP</v>
      </c>
      <c r="AQ38" t="str">
        <f>IF(NLCresults[[#This Row],[ containsOther]]=1, IF(Table4[[#This Row],[predictsOther]], "T", "FN"), IF(Table4[[#This Row],[predictsOther]], "FP", "T"))</f>
        <v>FN</v>
      </c>
      <c r="AR38" s="2" t="b">
        <f>(COUNTIF(Table4[[#This Row],[resultChildLabour]:[resultOther]], "T")=10)</f>
        <v>0</v>
      </c>
      <c r="AS38" t="b">
        <f>(COUNTIF(Table4[[#This Row],[resultChildLabour]:[resultOther]], "T")+ COUNTIF(Table4[[#This Row],[resultChildLabour]:[resultOther]], "FP")=10)</f>
        <v>0</v>
      </c>
      <c r="AT38" t="b">
        <f>COUNTIF(Table4[[#This Row],[resultChildLabour]:[resultOther]], "FP")&gt;=1</f>
        <v>1</v>
      </c>
      <c r="AU38" s="2" t="b">
        <f>COUNTIF(Table4[[#This Row],[resultChildLabour]:[resultOther]], "FN")&gt;=1</f>
        <v>1</v>
      </c>
      <c r="AV38" s="2">
        <f>COUNTIF(Table4[[#This Row],[resultChildLabour]:[resultOther]], "FN")+COUNTIF(Table4[[#This Row],[resultChildLabour]:[resultOther]], "FP")</f>
        <v>2</v>
      </c>
    </row>
    <row r="39" spans="1:48" x14ac:dyDescent="0.25">
      <c r="A39" s="1">
        <v>43546</v>
      </c>
      <c r="B39" s="2" t="s">
        <v>96</v>
      </c>
      <c r="C39">
        <v>0</v>
      </c>
      <c r="D39">
        <v>0</v>
      </c>
      <c r="E39">
        <v>0</v>
      </c>
      <c r="F39">
        <v>1</v>
      </c>
      <c r="G39">
        <v>0</v>
      </c>
      <c r="H39">
        <v>0</v>
      </c>
      <c r="I39">
        <v>0</v>
      </c>
      <c r="J39">
        <v>1</v>
      </c>
      <c r="K39">
        <v>0</v>
      </c>
      <c r="L39">
        <v>0</v>
      </c>
      <c r="M39">
        <v>0</v>
      </c>
      <c r="N39">
        <v>0</v>
      </c>
      <c r="O39">
        <v>0</v>
      </c>
      <c r="P39">
        <v>0.28999999999999998</v>
      </c>
      <c r="Q39">
        <v>0</v>
      </c>
      <c r="R39">
        <v>0</v>
      </c>
      <c r="S39">
        <v>0</v>
      </c>
      <c r="T39">
        <v>0.71</v>
      </c>
      <c r="U39">
        <v>0</v>
      </c>
      <c r="V39">
        <v>0</v>
      </c>
      <c r="X39" t="b">
        <f>NLCresults[[#This Row],[ childLabourConfidence]]&gt;=$AX$4</f>
        <v>0</v>
      </c>
      <c r="Y39" t="b">
        <f>NLCresults[[#This Row],[ childSexualExploitationConfidence]]&gt;=$AX$4</f>
        <v>0</v>
      </c>
      <c r="Z39" t="b">
        <f>NLCresults[[#This Row],[ childTraffickingConfidence]]&gt;=$AX$4</f>
        <v>0</v>
      </c>
      <c r="AA39" t="b">
        <f>NLCresults[[#This Row],[ domesticServitudeConfidence]]&gt;=$AX$4</f>
        <v>0</v>
      </c>
      <c r="AB39" t="b">
        <f>NLCresults[[#This Row],[ forcedCriminalityConfidence]]&gt;=$AX$4</f>
        <v>0</v>
      </c>
      <c r="AC39" t="b">
        <f>NLCresults[[#This Row],[ forcedLabourConfidence]]&gt;=$AX$4</f>
        <v>0</v>
      </c>
      <c r="AD39" t="b">
        <f>NLCresults[[#This Row],[ forcedMarriageConfidence]]&gt;=$AX$4</f>
        <v>0</v>
      </c>
      <c r="AE39" t="b">
        <f>NLCresults[[#This Row],[ labourExploitationConfidence]]&gt;=$AX$4</f>
        <v>1</v>
      </c>
      <c r="AF39" t="b">
        <f>NLCresults[[#This Row],[ sexualExploitationConfidence]]&gt;=$AX$4</f>
        <v>0</v>
      </c>
      <c r="AG39" t="b">
        <f>NLCresults[[#This Row],[ otherConfidence]]&gt;=$AX$4</f>
        <v>0</v>
      </c>
      <c r="AH39" s="2" t="str">
        <f>IF(NLCresults[[#This Row],[ containsChildLabour]]=1, IF(Table4[[#This Row],[predictsChildLabour]], "T", "FN"), IF(Table4[[#This Row],[predictsChildLabour]], "FP", "T"))</f>
        <v>T</v>
      </c>
      <c r="AI39" t="str">
        <f>IF(NLCresults[[#This Row],[ containsChildSexualExploitation]]=1, IF(Table4[[#This Row],[predictsChildSexualExploitation]], "T", "FN"), IF(Table4[[#This Row],[predictsChildSexualExploitation]], "FP", "T"))</f>
        <v>T</v>
      </c>
      <c r="AJ39" t="str">
        <f>IF(NLCresults[[#This Row],[ containsChildTrafficking]]=1, IF(Table4[[#This Row],[predictsChildTrafficking]], "T", "FN"), IF(Table4[[#This Row],[predictsChildTrafficking]], "FP", "T"))</f>
        <v>T</v>
      </c>
      <c r="AK39" t="str">
        <f>IF(NLCresults[[#This Row],[ containsDomesticServitude]]=1, IF(Table4[[#This Row],[predictsDomesticServitude]], "T", "FN"), IF(Table4[[#This Row],[predictsDomesticServitude]], "FP", "T"))</f>
        <v>FN</v>
      </c>
      <c r="AL39" t="str">
        <f>IF(NLCresults[[#This Row],[ containsForcedCriminality]]=1, IF(Table4[[#This Row],[predictsForcedCriminality]], "T", "FN"), IF(Table4[[#This Row],[predictsForcedCriminality]], "FP", "T"))</f>
        <v>T</v>
      </c>
      <c r="AM39" t="str">
        <f>IF(NLCresults[[#This Row],[ containsForcedLabour]]=1, IF(Table4[[#This Row],[predictsForcedLabour]], "T", "FN"), IF(Table4[[#This Row],[predictsForcedLabour]], "FP", "T"))</f>
        <v>T</v>
      </c>
      <c r="AN39" t="str">
        <f>IF(NLCresults[[#This Row],[ containsForcedMarriage]]=1, IF(Table4[[#This Row],[predictsForcedMarriage]], "T", "FN"), IF(Table4[[#This Row],[predictsForcedMarriage]], "FP", "T"))</f>
        <v>T</v>
      </c>
      <c r="AO39" t="str">
        <f>IF(NLCresults[[#This Row],[ containsLabourExploitation]]=1, IF(Table4[[#This Row],[predictsLabourExploitation]], "T", "FN"), IF(Table4[[#This Row],[predictsLabourExploitation]], "FP", "T"))</f>
        <v>T</v>
      </c>
      <c r="AP39" t="str">
        <f>IF(NLCresults[[#This Row],[ containsSexualExploitation]]=1, IF(Table4[[#This Row],[predictsSexualExploitation]], "T", "FN"), IF(Table4[[#This Row],[predictsSexualExploitation]], "FP", "T"))</f>
        <v>T</v>
      </c>
      <c r="AQ39" t="str">
        <f>IF(NLCresults[[#This Row],[ containsOther]]=1, IF(Table4[[#This Row],[predictsOther]], "T", "FN"), IF(Table4[[#This Row],[predictsOther]], "FP", "T"))</f>
        <v>T</v>
      </c>
      <c r="AR39" s="2" t="b">
        <f>(COUNTIF(Table4[[#This Row],[resultChildLabour]:[resultOther]], "T")=10)</f>
        <v>0</v>
      </c>
      <c r="AS39" t="b">
        <f>(COUNTIF(Table4[[#This Row],[resultChildLabour]:[resultOther]], "T")+ COUNTIF(Table4[[#This Row],[resultChildLabour]:[resultOther]], "FP")=10)</f>
        <v>0</v>
      </c>
      <c r="AT39" t="b">
        <f>COUNTIF(Table4[[#This Row],[resultChildLabour]:[resultOther]], "FP")&gt;=1</f>
        <v>0</v>
      </c>
      <c r="AU39" s="2" t="b">
        <f>COUNTIF(Table4[[#This Row],[resultChildLabour]:[resultOther]], "FN")&gt;=1</f>
        <v>1</v>
      </c>
      <c r="AV39" s="2">
        <f>COUNTIF(Table4[[#This Row],[resultChildLabour]:[resultOther]], "FN")+COUNTIF(Table4[[#This Row],[resultChildLabour]:[resultOther]], "FP")</f>
        <v>1</v>
      </c>
    </row>
    <row r="40" spans="1:48" x14ac:dyDescent="0.25">
      <c r="A40" s="1">
        <v>43546</v>
      </c>
      <c r="B40" s="2" t="s">
        <v>84</v>
      </c>
      <c r="C40">
        <v>0</v>
      </c>
      <c r="D40">
        <v>0</v>
      </c>
      <c r="E40">
        <v>0</v>
      </c>
      <c r="F40">
        <v>0</v>
      </c>
      <c r="G40">
        <v>1</v>
      </c>
      <c r="H40">
        <v>0</v>
      </c>
      <c r="I40">
        <v>0</v>
      </c>
      <c r="J40">
        <v>0</v>
      </c>
      <c r="K40">
        <v>0</v>
      </c>
      <c r="L40">
        <v>0</v>
      </c>
      <c r="M40">
        <v>0</v>
      </c>
      <c r="N40">
        <v>0</v>
      </c>
      <c r="O40">
        <v>0</v>
      </c>
      <c r="P40">
        <v>0</v>
      </c>
      <c r="Q40">
        <v>1</v>
      </c>
      <c r="R40">
        <v>0</v>
      </c>
      <c r="S40">
        <v>0</v>
      </c>
      <c r="T40">
        <v>0</v>
      </c>
      <c r="U40">
        <v>0</v>
      </c>
      <c r="V40">
        <v>0</v>
      </c>
      <c r="X40" t="b">
        <f>NLCresults[[#This Row],[ childLabourConfidence]]&gt;=$AX$4</f>
        <v>0</v>
      </c>
      <c r="Y40" t="b">
        <f>NLCresults[[#This Row],[ childSexualExploitationConfidence]]&gt;=$AX$4</f>
        <v>0</v>
      </c>
      <c r="Z40" t="b">
        <f>NLCresults[[#This Row],[ childTraffickingConfidence]]&gt;=$AX$4</f>
        <v>0</v>
      </c>
      <c r="AA40" t="b">
        <f>NLCresults[[#This Row],[ domesticServitudeConfidence]]&gt;=$AX$4</f>
        <v>0</v>
      </c>
      <c r="AB40" t="b">
        <f>NLCresults[[#This Row],[ forcedCriminalityConfidence]]&gt;=$AX$4</f>
        <v>1</v>
      </c>
      <c r="AC40" t="b">
        <f>NLCresults[[#This Row],[ forcedLabourConfidence]]&gt;=$AX$4</f>
        <v>0</v>
      </c>
      <c r="AD40" t="b">
        <f>NLCresults[[#This Row],[ forcedMarriageConfidence]]&gt;=$AX$4</f>
        <v>0</v>
      </c>
      <c r="AE40" t="b">
        <f>NLCresults[[#This Row],[ labourExploitationConfidence]]&gt;=$AX$4</f>
        <v>0</v>
      </c>
      <c r="AF40" t="b">
        <f>NLCresults[[#This Row],[ sexualExploitationConfidence]]&gt;=$AX$4</f>
        <v>0</v>
      </c>
      <c r="AG40" t="b">
        <f>NLCresults[[#This Row],[ otherConfidence]]&gt;=$AX$4</f>
        <v>0</v>
      </c>
      <c r="AH40" s="2" t="str">
        <f>IF(NLCresults[[#This Row],[ containsChildLabour]]=1, IF(Table4[[#This Row],[predictsChildLabour]], "T", "FN"), IF(Table4[[#This Row],[predictsChildLabour]], "FP", "T"))</f>
        <v>T</v>
      </c>
      <c r="AI40" t="str">
        <f>IF(NLCresults[[#This Row],[ containsChildSexualExploitation]]=1, IF(Table4[[#This Row],[predictsChildSexualExploitation]], "T", "FN"), IF(Table4[[#This Row],[predictsChildSexualExploitation]], "FP", "T"))</f>
        <v>T</v>
      </c>
      <c r="AJ40" t="str">
        <f>IF(NLCresults[[#This Row],[ containsChildTrafficking]]=1, IF(Table4[[#This Row],[predictsChildTrafficking]], "T", "FN"), IF(Table4[[#This Row],[predictsChildTrafficking]], "FP", "T"))</f>
        <v>T</v>
      </c>
      <c r="AK40" t="str">
        <f>IF(NLCresults[[#This Row],[ containsDomesticServitude]]=1, IF(Table4[[#This Row],[predictsDomesticServitude]], "T", "FN"), IF(Table4[[#This Row],[predictsDomesticServitude]], "FP", "T"))</f>
        <v>T</v>
      </c>
      <c r="AL40" t="str">
        <f>IF(NLCresults[[#This Row],[ containsForcedCriminality]]=1, IF(Table4[[#This Row],[predictsForcedCriminality]], "T", "FN"), IF(Table4[[#This Row],[predictsForcedCriminality]], "FP", "T"))</f>
        <v>T</v>
      </c>
      <c r="AM40" t="str">
        <f>IF(NLCresults[[#This Row],[ containsForcedLabour]]=1, IF(Table4[[#This Row],[predictsForcedLabour]], "T", "FN"), IF(Table4[[#This Row],[predictsForcedLabour]], "FP", "T"))</f>
        <v>T</v>
      </c>
      <c r="AN40" t="str">
        <f>IF(NLCresults[[#This Row],[ containsForcedMarriage]]=1, IF(Table4[[#This Row],[predictsForcedMarriage]], "T", "FN"), IF(Table4[[#This Row],[predictsForcedMarriage]], "FP", "T"))</f>
        <v>T</v>
      </c>
      <c r="AO40" t="str">
        <f>IF(NLCresults[[#This Row],[ containsLabourExploitation]]=1, IF(Table4[[#This Row],[predictsLabourExploitation]], "T", "FN"), IF(Table4[[#This Row],[predictsLabourExploitation]], "FP", "T"))</f>
        <v>T</v>
      </c>
      <c r="AP40" t="str">
        <f>IF(NLCresults[[#This Row],[ containsSexualExploitation]]=1, IF(Table4[[#This Row],[predictsSexualExploitation]], "T", "FN"), IF(Table4[[#This Row],[predictsSexualExploitation]], "FP", "T"))</f>
        <v>T</v>
      </c>
      <c r="AQ40" t="str">
        <f>IF(NLCresults[[#This Row],[ containsOther]]=1, IF(Table4[[#This Row],[predictsOther]], "T", "FN"), IF(Table4[[#This Row],[predictsOther]], "FP", "T"))</f>
        <v>T</v>
      </c>
      <c r="AR40" s="2" t="b">
        <f>(COUNTIF(Table4[[#This Row],[resultChildLabour]:[resultOther]], "T")=10)</f>
        <v>1</v>
      </c>
      <c r="AS40" t="b">
        <f>(COUNTIF(Table4[[#This Row],[resultChildLabour]:[resultOther]], "T")+ COUNTIF(Table4[[#This Row],[resultChildLabour]:[resultOther]], "FP")=10)</f>
        <v>1</v>
      </c>
      <c r="AT40" t="b">
        <f>COUNTIF(Table4[[#This Row],[resultChildLabour]:[resultOther]], "FP")&gt;=1</f>
        <v>0</v>
      </c>
      <c r="AU40" s="2" t="b">
        <f>COUNTIF(Table4[[#This Row],[resultChildLabour]:[resultOther]], "FN")&gt;=1</f>
        <v>0</v>
      </c>
      <c r="AV40" s="2">
        <f>COUNTIF(Table4[[#This Row],[resultChildLabour]:[resultOther]], "FN")+COUNTIF(Table4[[#This Row],[resultChildLabour]:[resultOther]], "FP")</f>
        <v>0</v>
      </c>
    </row>
    <row r="41" spans="1:48" x14ac:dyDescent="0.25">
      <c r="A41" s="1">
        <v>43546</v>
      </c>
      <c r="B41" s="2" t="s">
        <v>103</v>
      </c>
      <c r="C41">
        <v>0</v>
      </c>
      <c r="D41">
        <v>0</v>
      </c>
      <c r="E41">
        <v>0</v>
      </c>
      <c r="F41">
        <v>0</v>
      </c>
      <c r="G41">
        <v>1</v>
      </c>
      <c r="H41">
        <v>0</v>
      </c>
      <c r="I41">
        <v>0</v>
      </c>
      <c r="J41">
        <v>0</v>
      </c>
      <c r="K41">
        <v>0</v>
      </c>
      <c r="L41">
        <v>0</v>
      </c>
      <c r="M41">
        <v>0</v>
      </c>
      <c r="N41">
        <v>0</v>
      </c>
      <c r="O41">
        <v>0</v>
      </c>
      <c r="P41">
        <v>0</v>
      </c>
      <c r="Q41">
        <v>0.98</v>
      </c>
      <c r="R41">
        <v>0</v>
      </c>
      <c r="S41">
        <v>0</v>
      </c>
      <c r="T41">
        <v>0</v>
      </c>
      <c r="U41">
        <v>0</v>
      </c>
      <c r="V41">
        <v>0</v>
      </c>
      <c r="X41" t="b">
        <f>NLCresults[[#This Row],[ childLabourConfidence]]&gt;=$AX$4</f>
        <v>0</v>
      </c>
      <c r="Y41" t="b">
        <f>NLCresults[[#This Row],[ childSexualExploitationConfidence]]&gt;=$AX$4</f>
        <v>0</v>
      </c>
      <c r="Z41" t="b">
        <f>NLCresults[[#This Row],[ childTraffickingConfidence]]&gt;=$AX$4</f>
        <v>0</v>
      </c>
      <c r="AA41" t="b">
        <f>NLCresults[[#This Row],[ domesticServitudeConfidence]]&gt;=$AX$4</f>
        <v>0</v>
      </c>
      <c r="AB41" t="b">
        <f>NLCresults[[#This Row],[ forcedCriminalityConfidence]]&gt;=$AX$4</f>
        <v>1</v>
      </c>
      <c r="AC41" t="b">
        <f>NLCresults[[#This Row],[ forcedLabourConfidence]]&gt;=$AX$4</f>
        <v>0</v>
      </c>
      <c r="AD41" t="b">
        <f>NLCresults[[#This Row],[ forcedMarriageConfidence]]&gt;=$AX$4</f>
        <v>0</v>
      </c>
      <c r="AE41" t="b">
        <f>NLCresults[[#This Row],[ labourExploitationConfidence]]&gt;=$AX$4</f>
        <v>0</v>
      </c>
      <c r="AF41" t="b">
        <f>NLCresults[[#This Row],[ sexualExploitationConfidence]]&gt;=$AX$4</f>
        <v>0</v>
      </c>
      <c r="AG41" t="b">
        <f>NLCresults[[#This Row],[ otherConfidence]]&gt;=$AX$4</f>
        <v>0</v>
      </c>
      <c r="AH41" s="2" t="str">
        <f>IF(NLCresults[[#This Row],[ containsChildLabour]]=1, IF(Table4[[#This Row],[predictsChildLabour]], "T", "FN"), IF(Table4[[#This Row],[predictsChildLabour]], "FP", "T"))</f>
        <v>T</v>
      </c>
      <c r="AI41" t="str">
        <f>IF(NLCresults[[#This Row],[ containsChildSexualExploitation]]=1, IF(Table4[[#This Row],[predictsChildSexualExploitation]], "T", "FN"), IF(Table4[[#This Row],[predictsChildSexualExploitation]], "FP", "T"))</f>
        <v>T</v>
      </c>
      <c r="AJ41" t="str">
        <f>IF(NLCresults[[#This Row],[ containsChildTrafficking]]=1, IF(Table4[[#This Row],[predictsChildTrafficking]], "T", "FN"), IF(Table4[[#This Row],[predictsChildTrafficking]], "FP", "T"))</f>
        <v>T</v>
      </c>
      <c r="AK41" t="str">
        <f>IF(NLCresults[[#This Row],[ containsDomesticServitude]]=1, IF(Table4[[#This Row],[predictsDomesticServitude]], "T", "FN"), IF(Table4[[#This Row],[predictsDomesticServitude]], "FP", "T"))</f>
        <v>T</v>
      </c>
      <c r="AL41" t="str">
        <f>IF(NLCresults[[#This Row],[ containsForcedCriminality]]=1, IF(Table4[[#This Row],[predictsForcedCriminality]], "T", "FN"), IF(Table4[[#This Row],[predictsForcedCriminality]], "FP", "T"))</f>
        <v>T</v>
      </c>
      <c r="AM41" t="str">
        <f>IF(NLCresults[[#This Row],[ containsForcedLabour]]=1, IF(Table4[[#This Row],[predictsForcedLabour]], "T", "FN"), IF(Table4[[#This Row],[predictsForcedLabour]], "FP", "T"))</f>
        <v>T</v>
      </c>
      <c r="AN41" t="str">
        <f>IF(NLCresults[[#This Row],[ containsForcedMarriage]]=1, IF(Table4[[#This Row],[predictsForcedMarriage]], "T", "FN"), IF(Table4[[#This Row],[predictsForcedMarriage]], "FP", "T"))</f>
        <v>T</v>
      </c>
      <c r="AO41" t="str">
        <f>IF(NLCresults[[#This Row],[ containsLabourExploitation]]=1, IF(Table4[[#This Row],[predictsLabourExploitation]], "T", "FN"), IF(Table4[[#This Row],[predictsLabourExploitation]], "FP", "T"))</f>
        <v>T</v>
      </c>
      <c r="AP41" t="str">
        <f>IF(NLCresults[[#This Row],[ containsSexualExploitation]]=1, IF(Table4[[#This Row],[predictsSexualExploitation]], "T", "FN"), IF(Table4[[#This Row],[predictsSexualExploitation]], "FP", "T"))</f>
        <v>T</v>
      </c>
      <c r="AQ41" t="str">
        <f>IF(NLCresults[[#This Row],[ containsOther]]=1, IF(Table4[[#This Row],[predictsOther]], "T", "FN"), IF(Table4[[#This Row],[predictsOther]], "FP", "T"))</f>
        <v>T</v>
      </c>
      <c r="AR41" s="2" t="b">
        <f>(COUNTIF(Table4[[#This Row],[resultChildLabour]:[resultOther]], "T")=10)</f>
        <v>1</v>
      </c>
      <c r="AS41" t="b">
        <f>(COUNTIF(Table4[[#This Row],[resultChildLabour]:[resultOther]], "T")+ COUNTIF(Table4[[#This Row],[resultChildLabour]:[resultOther]], "FP")=10)</f>
        <v>1</v>
      </c>
      <c r="AT41" t="b">
        <f>COUNTIF(Table4[[#This Row],[resultChildLabour]:[resultOther]], "FP")&gt;=1</f>
        <v>0</v>
      </c>
      <c r="AU41" s="2" t="b">
        <f>COUNTIF(Table4[[#This Row],[resultChildLabour]:[resultOther]], "FN")&gt;=1</f>
        <v>0</v>
      </c>
      <c r="AV41" s="2">
        <f>COUNTIF(Table4[[#This Row],[resultChildLabour]:[resultOther]], "FN")+COUNTIF(Table4[[#This Row],[resultChildLabour]:[resultOther]], "FP")</f>
        <v>0</v>
      </c>
    </row>
    <row r="42" spans="1:48" x14ac:dyDescent="0.25">
      <c r="A42" s="1">
        <v>43546</v>
      </c>
      <c r="B42" s="2" t="s">
        <v>90</v>
      </c>
      <c r="C42">
        <v>0</v>
      </c>
      <c r="D42">
        <v>0</v>
      </c>
      <c r="E42">
        <v>0</v>
      </c>
      <c r="F42">
        <v>0</v>
      </c>
      <c r="G42">
        <v>1</v>
      </c>
      <c r="H42">
        <v>0</v>
      </c>
      <c r="I42">
        <v>0</v>
      </c>
      <c r="J42">
        <v>0</v>
      </c>
      <c r="K42">
        <v>0</v>
      </c>
      <c r="L42">
        <v>0</v>
      </c>
      <c r="M42">
        <v>0.04</v>
      </c>
      <c r="N42">
        <v>0.01</v>
      </c>
      <c r="O42">
        <v>0.01</v>
      </c>
      <c r="P42">
        <v>0.02</v>
      </c>
      <c r="Q42">
        <v>0.73</v>
      </c>
      <c r="R42">
        <v>7.0000000000000007E-2</v>
      </c>
      <c r="S42">
        <v>0.03</v>
      </c>
      <c r="T42">
        <v>0.03</v>
      </c>
      <c r="U42">
        <v>0.05</v>
      </c>
      <c r="V42">
        <v>0.01</v>
      </c>
      <c r="X42" t="b">
        <f>NLCresults[[#This Row],[ childLabourConfidence]]&gt;=$AX$4</f>
        <v>0</v>
      </c>
      <c r="Y42" t="b">
        <f>NLCresults[[#This Row],[ childSexualExploitationConfidence]]&gt;=$AX$4</f>
        <v>0</v>
      </c>
      <c r="Z42" t="b">
        <f>NLCresults[[#This Row],[ childTraffickingConfidence]]&gt;=$AX$4</f>
        <v>0</v>
      </c>
      <c r="AA42" t="b">
        <f>NLCresults[[#This Row],[ domesticServitudeConfidence]]&gt;=$AX$4</f>
        <v>0</v>
      </c>
      <c r="AB42" t="b">
        <f>NLCresults[[#This Row],[ forcedCriminalityConfidence]]&gt;=$AX$4</f>
        <v>1</v>
      </c>
      <c r="AC42" t="b">
        <f>NLCresults[[#This Row],[ forcedLabourConfidence]]&gt;=$AX$4</f>
        <v>0</v>
      </c>
      <c r="AD42" t="b">
        <f>NLCresults[[#This Row],[ forcedMarriageConfidence]]&gt;=$AX$4</f>
        <v>0</v>
      </c>
      <c r="AE42" t="b">
        <f>NLCresults[[#This Row],[ labourExploitationConfidence]]&gt;=$AX$4</f>
        <v>0</v>
      </c>
      <c r="AF42" t="b">
        <f>NLCresults[[#This Row],[ sexualExploitationConfidence]]&gt;=$AX$4</f>
        <v>0</v>
      </c>
      <c r="AG42" t="b">
        <f>NLCresults[[#This Row],[ otherConfidence]]&gt;=$AX$4</f>
        <v>0</v>
      </c>
      <c r="AH42" s="2" t="str">
        <f>IF(NLCresults[[#This Row],[ containsChildLabour]]=1, IF(Table4[[#This Row],[predictsChildLabour]], "T", "FN"), IF(Table4[[#This Row],[predictsChildLabour]], "FP", "T"))</f>
        <v>T</v>
      </c>
      <c r="AI42" t="str">
        <f>IF(NLCresults[[#This Row],[ containsChildSexualExploitation]]=1, IF(Table4[[#This Row],[predictsChildSexualExploitation]], "T", "FN"), IF(Table4[[#This Row],[predictsChildSexualExploitation]], "FP", "T"))</f>
        <v>T</v>
      </c>
      <c r="AJ42" t="str">
        <f>IF(NLCresults[[#This Row],[ containsChildTrafficking]]=1, IF(Table4[[#This Row],[predictsChildTrafficking]], "T", "FN"), IF(Table4[[#This Row],[predictsChildTrafficking]], "FP", "T"))</f>
        <v>T</v>
      </c>
      <c r="AK42" t="str">
        <f>IF(NLCresults[[#This Row],[ containsDomesticServitude]]=1, IF(Table4[[#This Row],[predictsDomesticServitude]], "T", "FN"), IF(Table4[[#This Row],[predictsDomesticServitude]], "FP", "T"))</f>
        <v>T</v>
      </c>
      <c r="AL42" t="str">
        <f>IF(NLCresults[[#This Row],[ containsForcedCriminality]]=1, IF(Table4[[#This Row],[predictsForcedCriminality]], "T", "FN"), IF(Table4[[#This Row],[predictsForcedCriminality]], "FP", "T"))</f>
        <v>T</v>
      </c>
      <c r="AM42" t="str">
        <f>IF(NLCresults[[#This Row],[ containsForcedLabour]]=1, IF(Table4[[#This Row],[predictsForcedLabour]], "T", "FN"), IF(Table4[[#This Row],[predictsForcedLabour]], "FP", "T"))</f>
        <v>T</v>
      </c>
      <c r="AN42" t="str">
        <f>IF(NLCresults[[#This Row],[ containsForcedMarriage]]=1, IF(Table4[[#This Row],[predictsForcedMarriage]], "T", "FN"), IF(Table4[[#This Row],[predictsForcedMarriage]], "FP", "T"))</f>
        <v>T</v>
      </c>
      <c r="AO42" t="str">
        <f>IF(NLCresults[[#This Row],[ containsLabourExploitation]]=1, IF(Table4[[#This Row],[predictsLabourExploitation]], "T", "FN"), IF(Table4[[#This Row],[predictsLabourExploitation]], "FP", "T"))</f>
        <v>T</v>
      </c>
      <c r="AP42" t="str">
        <f>IF(NLCresults[[#This Row],[ containsSexualExploitation]]=1, IF(Table4[[#This Row],[predictsSexualExploitation]], "T", "FN"), IF(Table4[[#This Row],[predictsSexualExploitation]], "FP", "T"))</f>
        <v>T</v>
      </c>
      <c r="AQ42" t="str">
        <f>IF(NLCresults[[#This Row],[ containsOther]]=1, IF(Table4[[#This Row],[predictsOther]], "T", "FN"), IF(Table4[[#This Row],[predictsOther]], "FP", "T"))</f>
        <v>T</v>
      </c>
      <c r="AR42" s="2" t="b">
        <f>(COUNTIF(Table4[[#This Row],[resultChildLabour]:[resultOther]], "T")=10)</f>
        <v>1</v>
      </c>
      <c r="AS42" t="b">
        <f>(COUNTIF(Table4[[#This Row],[resultChildLabour]:[resultOther]], "T")+ COUNTIF(Table4[[#This Row],[resultChildLabour]:[resultOther]], "FP")=10)</f>
        <v>1</v>
      </c>
      <c r="AT42" t="b">
        <f>COUNTIF(Table4[[#This Row],[resultChildLabour]:[resultOther]], "FP")&gt;=1</f>
        <v>0</v>
      </c>
      <c r="AU42" s="2" t="b">
        <f>COUNTIF(Table4[[#This Row],[resultChildLabour]:[resultOther]], "FN")&gt;=1</f>
        <v>0</v>
      </c>
      <c r="AV42" s="2">
        <f>COUNTIF(Table4[[#This Row],[resultChildLabour]:[resultOther]], "FN")+COUNTIF(Table4[[#This Row],[resultChildLabour]:[resultOther]], "FP")</f>
        <v>0</v>
      </c>
    </row>
    <row r="43" spans="1:48" x14ac:dyDescent="0.25">
      <c r="A43" s="1">
        <v>43546</v>
      </c>
      <c r="B43" s="2" t="s">
        <v>30</v>
      </c>
      <c r="C43">
        <v>0</v>
      </c>
      <c r="D43">
        <v>0</v>
      </c>
      <c r="E43">
        <v>0</v>
      </c>
      <c r="F43">
        <v>0</v>
      </c>
      <c r="G43">
        <v>1</v>
      </c>
      <c r="H43">
        <v>0</v>
      </c>
      <c r="I43">
        <v>0</v>
      </c>
      <c r="J43">
        <v>0</v>
      </c>
      <c r="K43">
        <v>0</v>
      </c>
      <c r="L43">
        <v>0</v>
      </c>
      <c r="M43">
        <v>0</v>
      </c>
      <c r="N43">
        <v>0</v>
      </c>
      <c r="O43">
        <v>0</v>
      </c>
      <c r="P43">
        <v>0</v>
      </c>
      <c r="Q43">
        <v>1</v>
      </c>
      <c r="R43">
        <v>0</v>
      </c>
      <c r="S43">
        <v>0</v>
      </c>
      <c r="T43">
        <v>0</v>
      </c>
      <c r="U43">
        <v>0</v>
      </c>
      <c r="V43">
        <v>0</v>
      </c>
      <c r="X43" t="b">
        <f>NLCresults[[#This Row],[ childLabourConfidence]]&gt;=$AX$4</f>
        <v>0</v>
      </c>
      <c r="Y43" t="b">
        <f>NLCresults[[#This Row],[ childSexualExploitationConfidence]]&gt;=$AX$4</f>
        <v>0</v>
      </c>
      <c r="Z43" t="b">
        <f>NLCresults[[#This Row],[ childTraffickingConfidence]]&gt;=$AX$4</f>
        <v>0</v>
      </c>
      <c r="AA43" t="b">
        <f>NLCresults[[#This Row],[ domesticServitudeConfidence]]&gt;=$AX$4</f>
        <v>0</v>
      </c>
      <c r="AB43" t="b">
        <f>NLCresults[[#This Row],[ forcedCriminalityConfidence]]&gt;=$AX$4</f>
        <v>1</v>
      </c>
      <c r="AC43" t="b">
        <f>NLCresults[[#This Row],[ forcedLabourConfidence]]&gt;=$AX$4</f>
        <v>0</v>
      </c>
      <c r="AD43" t="b">
        <f>NLCresults[[#This Row],[ forcedMarriageConfidence]]&gt;=$AX$4</f>
        <v>0</v>
      </c>
      <c r="AE43" t="b">
        <f>NLCresults[[#This Row],[ labourExploitationConfidence]]&gt;=$AX$4</f>
        <v>0</v>
      </c>
      <c r="AF43" t="b">
        <f>NLCresults[[#This Row],[ sexualExploitationConfidence]]&gt;=$AX$4</f>
        <v>0</v>
      </c>
      <c r="AG43" t="b">
        <f>NLCresults[[#This Row],[ otherConfidence]]&gt;=$AX$4</f>
        <v>0</v>
      </c>
      <c r="AH43" s="2" t="str">
        <f>IF(NLCresults[[#This Row],[ containsChildLabour]]=1, IF(Table4[[#This Row],[predictsChildLabour]], "T", "FN"), IF(Table4[[#This Row],[predictsChildLabour]], "FP", "T"))</f>
        <v>T</v>
      </c>
      <c r="AI43" t="str">
        <f>IF(NLCresults[[#This Row],[ containsChildSexualExploitation]]=1, IF(Table4[[#This Row],[predictsChildSexualExploitation]], "T", "FN"), IF(Table4[[#This Row],[predictsChildSexualExploitation]], "FP", "T"))</f>
        <v>T</v>
      </c>
      <c r="AJ43" t="str">
        <f>IF(NLCresults[[#This Row],[ containsChildTrafficking]]=1, IF(Table4[[#This Row],[predictsChildTrafficking]], "T", "FN"), IF(Table4[[#This Row],[predictsChildTrafficking]], "FP", "T"))</f>
        <v>T</v>
      </c>
      <c r="AK43" t="str">
        <f>IF(NLCresults[[#This Row],[ containsDomesticServitude]]=1, IF(Table4[[#This Row],[predictsDomesticServitude]], "T", "FN"), IF(Table4[[#This Row],[predictsDomesticServitude]], "FP", "T"))</f>
        <v>T</v>
      </c>
      <c r="AL43" t="str">
        <f>IF(NLCresults[[#This Row],[ containsForcedCriminality]]=1, IF(Table4[[#This Row],[predictsForcedCriminality]], "T", "FN"), IF(Table4[[#This Row],[predictsForcedCriminality]], "FP", "T"))</f>
        <v>T</v>
      </c>
      <c r="AM43" t="str">
        <f>IF(NLCresults[[#This Row],[ containsForcedLabour]]=1, IF(Table4[[#This Row],[predictsForcedLabour]], "T", "FN"), IF(Table4[[#This Row],[predictsForcedLabour]], "FP", "T"))</f>
        <v>T</v>
      </c>
      <c r="AN43" t="str">
        <f>IF(NLCresults[[#This Row],[ containsForcedMarriage]]=1, IF(Table4[[#This Row],[predictsForcedMarriage]], "T", "FN"), IF(Table4[[#This Row],[predictsForcedMarriage]], "FP", "T"))</f>
        <v>T</v>
      </c>
      <c r="AO43" t="str">
        <f>IF(NLCresults[[#This Row],[ containsLabourExploitation]]=1, IF(Table4[[#This Row],[predictsLabourExploitation]], "T", "FN"), IF(Table4[[#This Row],[predictsLabourExploitation]], "FP", "T"))</f>
        <v>T</v>
      </c>
      <c r="AP43" t="str">
        <f>IF(NLCresults[[#This Row],[ containsSexualExploitation]]=1, IF(Table4[[#This Row],[predictsSexualExploitation]], "T", "FN"), IF(Table4[[#This Row],[predictsSexualExploitation]], "FP", "T"))</f>
        <v>T</v>
      </c>
      <c r="AQ43" t="str">
        <f>IF(NLCresults[[#This Row],[ containsOther]]=1, IF(Table4[[#This Row],[predictsOther]], "T", "FN"), IF(Table4[[#This Row],[predictsOther]], "FP", "T"))</f>
        <v>T</v>
      </c>
      <c r="AR43" s="2" t="b">
        <f>(COUNTIF(Table4[[#This Row],[resultChildLabour]:[resultOther]], "T")=10)</f>
        <v>1</v>
      </c>
      <c r="AS43" t="b">
        <f>(COUNTIF(Table4[[#This Row],[resultChildLabour]:[resultOther]], "T")+ COUNTIF(Table4[[#This Row],[resultChildLabour]:[resultOther]], "FP")=10)</f>
        <v>1</v>
      </c>
      <c r="AT43" t="b">
        <f>COUNTIF(Table4[[#This Row],[resultChildLabour]:[resultOther]], "FP")&gt;=1</f>
        <v>0</v>
      </c>
      <c r="AU43" s="2" t="b">
        <f>COUNTIF(Table4[[#This Row],[resultChildLabour]:[resultOther]], "FN")&gt;=1</f>
        <v>0</v>
      </c>
      <c r="AV43" s="2">
        <f>COUNTIF(Table4[[#This Row],[resultChildLabour]:[resultOther]], "FN")+COUNTIF(Table4[[#This Row],[resultChildLabour]:[resultOther]], "FP")</f>
        <v>0</v>
      </c>
    </row>
    <row r="44" spans="1:48" x14ac:dyDescent="0.25">
      <c r="A44" s="1">
        <v>43546</v>
      </c>
      <c r="B44" s="2" t="s">
        <v>105</v>
      </c>
      <c r="C44">
        <v>0</v>
      </c>
      <c r="D44">
        <v>0</v>
      </c>
      <c r="E44">
        <v>0</v>
      </c>
      <c r="F44">
        <v>1</v>
      </c>
      <c r="G44">
        <v>0</v>
      </c>
      <c r="H44">
        <v>0</v>
      </c>
      <c r="I44">
        <v>0</v>
      </c>
      <c r="J44">
        <v>0</v>
      </c>
      <c r="K44">
        <v>0</v>
      </c>
      <c r="L44">
        <v>0</v>
      </c>
      <c r="M44">
        <v>0</v>
      </c>
      <c r="N44">
        <v>0</v>
      </c>
      <c r="O44">
        <v>0</v>
      </c>
      <c r="P44">
        <v>0.16</v>
      </c>
      <c r="Q44">
        <v>0</v>
      </c>
      <c r="R44">
        <v>0</v>
      </c>
      <c r="S44">
        <v>0</v>
      </c>
      <c r="T44">
        <v>0.01</v>
      </c>
      <c r="U44">
        <v>0.8</v>
      </c>
      <c r="V44">
        <v>0.01</v>
      </c>
      <c r="X44" t="b">
        <f>NLCresults[[#This Row],[ childLabourConfidence]]&gt;=$AX$4</f>
        <v>0</v>
      </c>
      <c r="Y44" t="b">
        <f>NLCresults[[#This Row],[ childSexualExploitationConfidence]]&gt;=$AX$4</f>
        <v>0</v>
      </c>
      <c r="Z44" t="b">
        <f>NLCresults[[#This Row],[ childTraffickingConfidence]]&gt;=$AX$4</f>
        <v>0</v>
      </c>
      <c r="AA44" t="b">
        <f>NLCresults[[#This Row],[ domesticServitudeConfidence]]&gt;=$AX$4</f>
        <v>0</v>
      </c>
      <c r="AB44" t="b">
        <f>NLCresults[[#This Row],[ forcedCriminalityConfidence]]&gt;=$AX$4</f>
        <v>0</v>
      </c>
      <c r="AC44" t="b">
        <f>NLCresults[[#This Row],[ forcedLabourConfidence]]&gt;=$AX$4</f>
        <v>0</v>
      </c>
      <c r="AD44" t="b">
        <f>NLCresults[[#This Row],[ forcedMarriageConfidence]]&gt;=$AX$4</f>
        <v>0</v>
      </c>
      <c r="AE44" t="b">
        <f>NLCresults[[#This Row],[ labourExploitationConfidence]]&gt;=$AX$4</f>
        <v>0</v>
      </c>
      <c r="AF44" t="b">
        <f>NLCresults[[#This Row],[ sexualExploitationConfidence]]&gt;=$AX$4</f>
        <v>1</v>
      </c>
      <c r="AG44" t="b">
        <f>NLCresults[[#This Row],[ otherConfidence]]&gt;=$AX$4</f>
        <v>0</v>
      </c>
      <c r="AH44" s="2" t="str">
        <f>IF(NLCresults[[#This Row],[ containsChildLabour]]=1, IF(Table4[[#This Row],[predictsChildLabour]], "T", "FN"), IF(Table4[[#This Row],[predictsChildLabour]], "FP", "T"))</f>
        <v>T</v>
      </c>
      <c r="AI44" t="str">
        <f>IF(NLCresults[[#This Row],[ containsChildSexualExploitation]]=1, IF(Table4[[#This Row],[predictsChildSexualExploitation]], "T", "FN"), IF(Table4[[#This Row],[predictsChildSexualExploitation]], "FP", "T"))</f>
        <v>T</v>
      </c>
      <c r="AJ44" t="str">
        <f>IF(NLCresults[[#This Row],[ containsChildTrafficking]]=1, IF(Table4[[#This Row],[predictsChildTrafficking]], "T", "FN"), IF(Table4[[#This Row],[predictsChildTrafficking]], "FP", "T"))</f>
        <v>T</v>
      </c>
      <c r="AK44" t="str">
        <f>IF(NLCresults[[#This Row],[ containsDomesticServitude]]=1, IF(Table4[[#This Row],[predictsDomesticServitude]], "T", "FN"), IF(Table4[[#This Row],[predictsDomesticServitude]], "FP", "T"))</f>
        <v>FN</v>
      </c>
      <c r="AL44" t="str">
        <f>IF(NLCresults[[#This Row],[ containsForcedCriminality]]=1, IF(Table4[[#This Row],[predictsForcedCriminality]], "T", "FN"), IF(Table4[[#This Row],[predictsForcedCriminality]], "FP", "T"))</f>
        <v>T</v>
      </c>
      <c r="AM44" t="str">
        <f>IF(NLCresults[[#This Row],[ containsForcedLabour]]=1, IF(Table4[[#This Row],[predictsForcedLabour]], "T", "FN"), IF(Table4[[#This Row],[predictsForcedLabour]], "FP", "T"))</f>
        <v>T</v>
      </c>
      <c r="AN44" t="str">
        <f>IF(NLCresults[[#This Row],[ containsForcedMarriage]]=1, IF(Table4[[#This Row],[predictsForcedMarriage]], "T", "FN"), IF(Table4[[#This Row],[predictsForcedMarriage]], "FP", "T"))</f>
        <v>T</v>
      </c>
      <c r="AO44" t="str">
        <f>IF(NLCresults[[#This Row],[ containsLabourExploitation]]=1, IF(Table4[[#This Row],[predictsLabourExploitation]], "T", "FN"), IF(Table4[[#This Row],[predictsLabourExploitation]], "FP", "T"))</f>
        <v>T</v>
      </c>
      <c r="AP44" t="str">
        <f>IF(NLCresults[[#This Row],[ containsSexualExploitation]]=1, IF(Table4[[#This Row],[predictsSexualExploitation]], "T", "FN"), IF(Table4[[#This Row],[predictsSexualExploitation]], "FP", "T"))</f>
        <v>FP</v>
      </c>
      <c r="AQ44" t="str">
        <f>IF(NLCresults[[#This Row],[ containsOther]]=1, IF(Table4[[#This Row],[predictsOther]], "T", "FN"), IF(Table4[[#This Row],[predictsOther]], "FP", "T"))</f>
        <v>T</v>
      </c>
      <c r="AR44" s="2" t="b">
        <f>(COUNTIF(Table4[[#This Row],[resultChildLabour]:[resultOther]], "T")=10)</f>
        <v>0</v>
      </c>
      <c r="AS44" t="b">
        <f>(COUNTIF(Table4[[#This Row],[resultChildLabour]:[resultOther]], "T")+ COUNTIF(Table4[[#This Row],[resultChildLabour]:[resultOther]], "FP")=10)</f>
        <v>0</v>
      </c>
      <c r="AT44" t="b">
        <f>COUNTIF(Table4[[#This Row],[resultChildLabour]:[resultOther]], "FP")&gt;=1</f>
        <v>1</v>
      </c>
      <c r="AU44" s="2" t="b">
        <f>COUNTIF(Table4[[#This Row],[resultChildLabour]:[resultOther]], "FN")&gt;=1</f>
        <v>1</v>
      </c>
      <c r="AV44" s="2">
        <f>COUNTIF(Table4[[#This Row],[resultChildLabour]:[resultOther]], "FN")+COUNTIF(Table4[[#This Row],[resultChildLabour]:[resultOther]], "FP")</f>
        <v>2</v>
      </c>
    </row>
    <row r="45" spans="1:48" x14ac:dyDescent="0.25">
      <c r="A45" s="1">
        <v>43546</v>
      </c>
      <c r="B45" s="2" t="s">
        <v>101</v>
      </c>
      <c r="C45">
        <v>0</v>
      </c>
      <c r="D45">
        <v>1</v>
      </c>
      <c r="E45">
        <v>0</v>
      </c>
      <c r="F45">
        <v>0</v>
      </c>
      <c r="G45">
        <v>0</v>
      </c>
      <c r="H45">
        <v>0</v>
      </c>
      <c r="I45">
        <v>0</v>
      </c>
      <c r="J45">
        <v>0</v>
      </c>
      <c r="K45">
        <v>0</v>
      </c>
      <c r="L45">
        <v>0</v>
      </c>
      <c r="M45">
        <v>0</v>
      </c>
      <c r="N45">
        <v>0.99</v>
      </c>
      <c r="O45">
        <v>0</v>
      </c>
      <c r="P45">
        <v>0</v>
      </c>
      <c r="Q45">
        <v>0</v>
      </c>
      <c r="R45">
        <v>0</v>
      </c>
      <c r="S45">
        <v>0</v>
      </c>
      <c r="T45">
        <v>0</v>
      </c>
      <c r="U45">
        <v>0</v>
      </c>
      <c r="V45">
        <v>0</v>
      </c>
      <c r="X45" t="b">
        <f>NLCresults[[#This Row],[ childLabourConfidence]]&gt;=$AX$4</f>
        <v>0</v>
      </c>
      <c r="Y45" t="b">
        <f>NLCresults[[#This Row],[ childSexualExploitationConfidence]]&gt;=$AX$4</f>
        <v>1</v>
      </c>
      <c r="Z45" t="b">
        <f>NLCresults[[#This Row],[ childTraffickingConfidence]]&gt;=$AX$4</f>
        <v>0</v>
      </c>
      <c r="AA45" t="b">
        <f>NLCresults[[#This Row],[ domesticServitudeConfidence]]&gt;=$AX$4</f>
        <v>0</v>
      </c>
      <c r="AB45" t="b">
        <f>NLCresults[[#This Row],[ forcedCriminalityConfidence]]&gt;=$AX$4</f>
        <v>0</v>
      </c>
      <c r="AC45" t="b">
        <f>NLCresults[[#This Row],[ forcedLabourConfidence]]&gt;=$AX$4</f>
        <v>0</v>
      </c>
      <c r="AD45" t="b">
        <f>NLCresults[[#This Row],[ forcedMarriageConfidence]]&gt;=$AX$4</f>
        <v>0</v>
      </c>
      <c r="AE45" t="b">
        <f>NLCresults[[#This Row],[ labourExploitationConfidence]]&gt;=$AX$4</f>
        <v>0</v>
      </c>
      <c r="AF45" t="b">
        <f>NLCresults[[#This Row],[ sexualExploitationConfidence]]&gt;=$AX$4</f>
        <v>0</v>
      </c>
      <c r="AG45" t="b">
        <f>NLCresults[[#This Row],[ otherConfidence]]&gt;=$AX$4</f>
        <v>0</v>
      </c>
      <c r="AH45" s="2" t="str">
        <f>IF(NLCresults[[#This Row],[ containsChildLabour]]=1, IF(Table4[[#This Row],[predictsChildLabour]], "T", "FN"), IF(Table4[[#This Row],[predictsChildLabour]], "FP", "T"))</f>
        <v>T</v>
      </c>
      <c r="AI45" t="str">
        <f>IF(NLCresults[[#This Row],[ containsChildSexualExploitation]]=1, IF(Table4[[#This Row],[predictsChildSexualExploitation]], "T", "FN"), IF(Table4[[#This Row],[predictsChildSexualExploitation]], "FP", "T"))</f>
        <v>T</v>
      </c>
      <c r="AJ45" t="str">
        <f>IF(NLCresults[[#This Row],[ containsChildTrafficking]]=1, IF(Table4[[#This Row],[predictsChildTrafficking]], "T", "FN"), IF(Table4[[#This Row],[predictsChildTrafficking]], "FP", "T"))</f>
        <v>T</v>
      </c>
      <c r="AK45" t="str">
        <f>IF(NLCresults[[#This Row],[ containsDomesticServitude]]=1, IF(Table4[[#This Row],[predictsDomesticServitude]], "T", "FN"), IF(Table4[[#This Row],[predictsDomesticServitude]], "FP", "T"))</f>
        <v>T</v>
      </c>
      <c r="AL45" t="str">
        <f>IF(NLCresults[[#This Row],[ containsForcedCriminality]]=1, IF(Table4[[#This Row],[predictsForcedCriminality]], "T", "FN"), IF(Table4[[#This Row],[predictsForcedCriminality]], "FP", "T"))</f>
        <v>T</v>
      </c>
      <c r="AM45" t="str">
        <f>IF(NLCresults[[#This Row],[ containsForcedLabour]]=1, IF(Table4[[#This Row],[predictsForcedLabour]], "T", "FN"), IF(Table4[[#This Row],[predictsForcedLabour]], "FP", "T"))</f>
        <v>T</v>
      </c>
      <c r="AN45" t="str">
        <f>IF(NLCresults[[#This Row],[ containsForcedMarriage]]=1, IF(Table4[[#This Row],[predictsForcedMarriage]], "T", "FN"), IF(Table4[[#This Row],[predictsForcedMarriage]], "FP", "T"))</f>
        <v>T</v>
      </c>
      <c r="AO45" t="str">
        <f>IF(NLCresults[[#This Row],[ containsLabourExploitation]]=1, IF(Table4[[#This Row],[predictsLabourExploitation]], "T", "FN"), IF(Table4[[#This Row],[predictsLabourExploitation]], "FP", "T"))</f>
        <v>T</v>
      </c>
      <c r="AP45" t="str">
        <f>IF(NLCresults[[#This Row],[ containsSexualExploitation]]=1, IF(Table4[[#This Row],[predictsSexualExploitation]], "T", "FN"), IF(Table4[[#This Row],[predictsSexualExploitation]], "FP", "T"))</f>
        <v>T</v>
      </c>
      <c r="AQ45" t="str">
        <f>IF(NLCresults[[#This Row],[ containsOther]]=1, IF(Table4[[#This Row],[predictsOther]], "T", "FN"), IF(Table4[[#This Row],[predictsOther]], "FP", "T"))</f>
        <v>T</v>
      </c>
      <c r="AR45" s="2" t="b">
        <f>(COUNTIF(Table4[[#This Row],[resultChildLabour]:[resultOther]], "T")=10)</f>
        <v>1</v>
      </c>
      <c r="AS45" t="b">
        <f>(COUNTIF(Table4[[#This Row],[resultChildLabour]:[resultOther]], "T")+ COUNTIF(Table4[[#This Row],[resultChildLabour]:[resultOther]], "FP")=10)</f>
        <v>1</v>
      </c>
      <c r="AT45" t="b">
        <f>COUNTIF(Table4[[#This Row],[resultChildLabour]:[resultOther]], "FP")&gt;=1</f>
        <v>0</v>
      </c>
      <c r="AU45" s="2" t="b">
        <f>COUNTIF(Table4[[#This Row],[resultChildLabour]:[resultOther]], "FN")&gt;=1</f>
        <v>0</v>
      </c>
      <c r="AV45" s="2">
        <f>COUNTIF(Table4[[#This Row],[resultChildLabour]:[resultOther]], "FN")+COUNTIF(Table4[[#This Row],[resultChildLabour]:[resultOther]], "FP")</f>
        <v>0</v>
      </c>
    </row>
    <row r="46" spans="1:48" x14ac:dyDescent="0.25">
      <c r="A46" s="1">
        <v>43546</v>
      </c>
      <c r="B46" s="2" t="s">
        <v>79</v>
      </c>
      <c r="C46">
        <v>0</v>
      </c>
      <c r="D46">
        <v>0</v>
      </c>
      <c r="E46">
        <v>0</v>
      </c>
      <c r="F46">
        <v>0</v>
      </c>
      <c r="G46">
        <v>0</v>
      </c>
      <c r="H46">
        <v>1</v>
      </c>
      <c r="I46">
        <v>0</v>
      </c>
      <c r="J46">
        <v>0</v>
      </c>
      <c r="K46">
        <v>0</v>
      </c>
      <c r="L46">
        <v>0</v>
      </c>
      <c r="M46">
        <v>0</v>
      </c>
      <c r="N46">
        <v>0</v>
      </c>
      <c r="O46">
        <v>0</v>
      </c>
      <c r="P46">
        <v>0</v>
      </c>
      <c r="Q46">
        <v>0</v>
      </c>
      <c r="R46">
        <v>1</v>
      </c>
      <c r="S46">
        <v>0</v>
      </c>
      <c r="T46">
        <v>0</v>
      </c>
      <c r="U46">
        <v>0</v>
      </c>
      <c r="V46">
        <v>0</v>
      </c>
      <c r="X46" t="b">
        <f>NLCresults[[#This Row],[ childLabourConfidence]]&gt;=$AX$4</f>
        <v>0</v>
      </c>
      <c r="Y46" t="b">
        <f>NLCresults[[#This Row],[ childSexualExploitationConfidence]]&gt;=$AX$4</f>
        <v>0</v>
      </c>
      <c r="Z46" t="b">
        <f>NLCresults[[#This Row],[ childTraffickingConfidence]]&gt;=$AX$4</f>
        <v>0</v>
      </c>
      <c r="AA46" t="b">
        <f>NLCresults[[#This Row],[ domesticServitudeConfidence]]&gt;=$AX$4</f>
        <v>0</v>
      </c>
      <c r="AB46" t="b">
        <f>NLCresults[[#This Row],[ forcedCriminalityConfidence]]&gt;=$AX$4</f>
        <v>0</v>
      </c>
      <c r="AC46" t="b">
        <f>NLCresults[[#This Row],[ forcedLabourConfidence]]&gt;=$AX$4</f>
        <v>1</v>
      </c>
      <c r="AD46" t="b">
        <f>NLCresults[[#This Row],[ forcedMarriageConfidence]]&gt;=$AX$4</f>
        <v>0</v>
      </c>
      <c r="AE46" t="b">
        <f>NLCresults[[#This Row],[ labourExploitationConfidence]]&gt;=$AX$4</f>
        <v>0</v>
      </c>
      <c r="AF46" t="b">
        <f>NLCresults[[#This Row],[ sexualExploitationConfidence]]&gt;=$AX$4</f>
        <v>0</v>
      </c>
      <c r="AG46" t="b">
        <f>NLCresults[[#This Row],[ otherConfidence]]&gt;=$AX$4</f>
        <v>0</v>
      </c>
      <c r="AH46" s="2" t="str">
        <f>IF(NLCresults[[#This Row],[ containsChildLabour]]=1, IF(Table4[[#This Row],[predictsChildLabour]], "T", "FN"), IF(Table4[[#This Row],[predictsChildLabour]], "FP", "T"))</f>
        <v>T</v>
      </c>
      <c r="AI46" t="str">
        <f>IF(NLCresults[[#This Row],[ containsChildSexualExploitation]]=1, IF(Table4[[#This Row],[predictsChildSexualExploitation]], "T", "FN"), IF(Table4[[#This Row],[predictsChildSexualExploitation]], "FP", "T"))</f>
        <v>T</v>
      </c>
      <c r="AJ46" t="str">
        <f>IF(NLCresults[[#This Row],[ containsChildTrafficking]]=1, IF(Table4[[#This Row],[predictsChildTrafficking]], "T", "FN"), IF(Table4[[#This Row],[predictsChildTrafficking]], "FP", "T"))</f>
        <v>T</v>
      </c>
      <c r="AK46" t="str">
        <f>IF(NLCresults[[#This Row],[ containsDomesticServitude]]=1, IF(Table4[[#This Row],[predictsDomesticServitude]], "T", "FN"), IF(Table4[[#This Row],[predictsDomesticServitude]], "FP", "T"))</f>
        <v>T</v>
      </c>
      <c r="AL46" t="str">
        <f>IF(NLCresults[[#This Row],[ containsForcedCriminality]]=1, IF(Table4[[#This Row],[predictsForcedCriminality]], "T", "FN"), IF(Table4[[#This Row],[predictsForcedCriminality]], "FP", "T"))</f>
        <v>T</v>
      </c>
      <c r="AM46" t="str">
        <f>IF(NLCresults[[#This Row],[ containsForcedLabour]]=1, IF(Table4[[#This Row],[predictsForcedLabour]], "T", "FN"), IF(Table4[[#This Row],[predictsForcedLabour]], "FP", "T"))</f>
        <v>T</v>
      </c>
      <c r="AN46" t="str">
        <f>IF(NLCresults[[#This Row],[ containsForcedMarriage]]=1, IF(Table4[[#This Row],[predictsForcedMarriage]], "T", "FN"), IF(Table4[[#This Row],[predictsForcedMarriage]], "FP", "T"))</f>
        <v>T</v>
      </c>
      <c r="AO46" t="str">
        <f>IF(NLCresults[[#This Row],[ containsLabourExploitation]]=1, IF(Table4[[#This Row],[predictsLabourExploitation]], "T", "FN"), IF(Table4[[#This Row],[predictsLabourExploitation]], "FP", "T"))</f>
        <v>T</v>
      </c>
      <c r="AP46" t="str">
        <f>IF(NLCresults[[#This Row],[ containsSexualExploitation]]=1, IF(Table4[[#This Row],[predictsSexualExploitation]], "T", "FN"), IF(Table4[[#This Row],[predictsSexualExploitation]], "FP", "T"))</f>
        <v>T</v>
      </c>
      <c r="AQ46" t="str">
        <f>IF(NLCresults[[#This Row],[ containsOther]]=1, IF(Table4[[#This Row],[predictsOther]], "T", "FN"), IF(Table4[[#This Row],[predictsOther]], "FP", "T"))</f>
        <v>T</v>
      </c>
      <c r="AR46" s="2" t="b">
        <f>(COUNTIF(Table4[[#This Row],[resultChildLabour]:[resultOther]], "T")=10)</f>
        <v>1</v>
      </c>
      <c r="AS46" t="b">
        <f>(COUNTIF(Table4[[#This Row],[resultChildLabour]:[resultOther]], "T")+ COUNTIF(Table4[[#This Row],[resultChildLabour]:[resultOther]], "FP")=10)</f>
        <v>1</v>
      </c>
      <c r="AT46" t="b">
        <f>COUNTIF(Table4[[#This Row],[resultChildLabour]:[resultOther]], "FP")&gt;=1</f>
        <v>0</v>
      </c>
      <c r="AU46" s="2" t="b">
        <f>COUNTIF(Table4[[#This Row],[resultChildLabour]:[resultOther]], "FN")&gt;=1</f>
        <v>0</v>
      </c>
      <c r="AV46" s="2">
        <f>COUNTIF(Table4[[#This Row],[resultChildLabour]:[resultOther]], "FN")+COUNTIF(Table4[[#This Row],[resultChildLabour]:[resultOther]], "FP")</f>
        <v>0</v>
      </c>
    </row>
    <row r="47" spans="1:48" x14ac:dyDescent="0.25">
      <c r="A47" s="1">
        <v>43546</v>
      </c>
      <c r="B47" s="2" t="s">
        <v>28</v>
      </c>
      <c r="C47">
        <v>0</v>
      </c>
      <c r="D47">
        <v>0</v>
      </c>
      <c r="E47">
        <v>0</v>
      </c>
      <c r="F47">
        <v>1</v>
      </c>
      <c r="G47">
        <v>0</v>
      </c>
      <c r="H47">
        <v>0</v>
      </c>
      <c r="I47">
        <v>0</v>
      </c>
      <c r="J47">
        <v>1</v>
      </c>
      <c r="K47">
        <v>0</v>
      </c>
      <c r="L47">
        <v>0</v>
      </c>
      <c r="M47">
        <v>0</v>
      </c>
      <c r="N47">
        <v>0</v>
      </c>
      <c r="O47">
        <v>0</v>
      </c>
      <c r="P47">
        <v>0.28999999999999998</v>
      </c>
      <c r="Q47">
        <v>0</v>
      </c>
      <c r="R47">
        <v>0</v>
      </c>
      <c r="S47">
        <v>0</v>
      </c>
      <c r="T47">
        <v>0.71</v>
      </c>
      <c r="U47">
        <v>0</v>
      </c>
      <c r="V47">
        <v>0</v>
      </c>
      <c r="X47" t="b">
        <f>NLCresults[[#This Row],[ childLabourConfidence]]&gt;=$AX$4</f>
        <v>0</v>
      </c>
      <c r="Y47" t="b">
        <f>NLCresults[[#This Row],[ childSexualExploitationConfidence]]&gt;=$AX$4</f>
        <v>0</v>
      </c>
      <c r="Z47" t="b">
        <f>NLCresults[[#This Row],[ childTraffickingConfidence]]&gt;=$AX$4</f>
        <v>0</v>
      </c>
      <c r="AA47" t="b">
        <f>NLCresults[[#This Row],[ domesticServitudeConfidence]]&gt;=$AX$4</f>
        <v>0</v>
      </c>
      <c r="AB47" t="b">
        <f>NLCresults[[#This Row],[ forcedCriminalityConfidence]]&gt;=$AX$4</f>
        <v>0</v>
      </c>
      <c r="AC47" t="b">
        <f>NLCresults[[#This Row],[ forcedLabourConfidence]]&gt;=$AX$4</f>
        <v>0</v>
      </c>
      <c r="AD47" t="b">
        <f>NLCresults[[#This Row],[ forcedMarriageConfidence]]&gt;=$AX$4</f>
        <v>0</v>
      </c>
      <c r="AE47" t="b">
        <f>NLCresults[[#This Row],[ labourExploitationConfidence]]&gt;=$AX$4</f>
        <v>1</v>
      </c>
      <c r="AF47" t="b">
        <f>NLCresults[[#This Row],[ sexualExploitationConfidence]]&gt;=$AX$4</f>
        <v>0</v>
      </c>
      <c r="AG47" t="b">
        <f>NLCresults[[#This Row],[ otherConfidence]]&gt;=$AX$4</f>
        <v>0</v>
      </c>
      <c r="AH47" s="2" t="str">
        <f>IF(NLCresults[[#This Row],[ containsChildLabour]]=1, IF(Table4[[#This Row],[predictsChildLabour]], "T", "FN"), IF(Table4[[#This Row],[predictsChildLabour]], "FP", "T"))</f>
        <v>T</v>
      </c>
      <c r="AI47" t="str">
        <f>IF(NLCresults[[#This Row],[ containsChildSexualExploitation]]=1, IF(Table4[[#This Row],[predictsChildSexualExploitation]], "T", "FN"), IF(Table4[[#This Row],[predictsChildSexualExploitation]], "FP", "T"))</f>
        <v>T</v>
      </c>
      <c r="AJ47" t="str">
        <f>IF(NLCresults[[#This Row],[ containsChildTrafficking]]=1, IF(Table4[[#This Row],[predictsChildTrafficking]], "T", "FN"), IF(Table4[[#This Row],[predictsChildTrafficking]], "FP", "T"))</f>
        <v>T</v>
      </c>
      <c r="AK47" t="str">
        <f>IF(NLCresults[[#This Row],[ containsDomesticServitude]]=1, IF(Table4[[#This Row],[predictsDomesticServitude]], "T", "FN"), IF(Table4[[#This Row],[predictsDomesticServitude]], "FP", "T"))</f>
        <v>FN</v>
      </c>
      <c r="AL47" t="str">
        <f>IF(NLCresults[[#This Row],[ containsForcedCriminality]]=1, IF(Table4[[#This Row],[predictsForcedCriminality]], "T", "FN"), IF(Table4[[#This Row],[predictsForcedCriminality]], "FP", "T"))</f>
        <v>T</v>
      </c>
      <c r="AM47" t="str">
        <f>IF(NLCresults[[#This Row],[ containsForcedLabour]]=1, IF(Table4[[#This Row],[predictsForcedLabour]], "T", "FN"), IF(Table4[[#This Row],[predictsForcedLabour]], "FP", "T"))</f>
        <v>T</v>
      </c>
      <c r="AN47" t="str">
        <f>IF(NLCresults[[#This Row],[ containsForcedMarriage]]=1, IF(Table4[[#This Row],[predictsForcedMarriage]], "T", "FN"), IF(Table4[[#This Row],[predictsForcedMarriage]], "FP", "T"))</f>
        <v>T</v>
      </c>
      <c r="AO47" t="str">
        <f>IF(NLCresults[[#This Row],[ containsLabourExploitation]]=1, IF(Table4[[#This Row],[predictsLabourExploitation]], "T", "FN"), IF(Table4[[#This Row],[predictsLabourExploitation]], "FP", "T"))</f>
        <v>T</v>
      </c>
      <c r="AP47" t="str">
        <f>IF(NLCresults[[#This Row],[ containsSexualExploitation]]=1, IF(Table4[[#This Row],[predictsSexualExploitation]], "T", "FN"), IF(Table4[[#This Row],[predictsSexualExploitation]], "FP", "T"))</f>
        <v>T</v>
      </c>
      <c r="AQ47" t="str">
        <f>IF(NLCresults[[#This Row],[ containsOther]]=1, IF(Table4[[#This Row],[predictsOther]], "T", "FN"), IF(Table4[[#This Row],[predictsOther]], "FP", "T"))</f>
        <v>T</v>
      </c>
      <c r="AR47" s="2" t="b">
        <f>(COUNTIF(Table4[[#This Row],[resultChildLabour]:[resultOther]], "T")=10)</f>
        <v>0</v>
      </c>
      <c r="AS47" t="b">
        <f>(COUNTIF(Table4[[#This Row],[resultChildLabour]:[resultOther]], "T")+ COUNTIF(Table4[[#This Row],[resultChildLabour]:[resultOther]], "FP")=10)</f>
        <v>0</v>
      </c>
      <c r="AT47" t="b">
        <f>COUNTIF(Table4[[#This Row],[resultChildLabour]:[resultOther]], "FP")&gt;=1</f>
        <v>0</v>
      </c>
      <c r="AU47" s="2" t="b">
        <f>COUNTIF(Table4[[#This Row],[resultChildLabour]:[resultOther]], "FN")&gt;=1</f>
        <v>1</v>
      </c>
      <c r="AV47" s="2">
        <f>COUNTIF(Table4[[#This Row],[resultChildLabour]:[resultOther]], "FN")+COUNTIF(Table4[[#This Row],[resultChildLabour]:[resultOther]], "FP")</f>
        <v>1</v>
      </c>
    </row>
    <row r="48" spans="1:48" x14ac:dyDescent="0.25">
      <c r="A48" s="1">
        <v>43546</v>
      </c>
      <c r="B48" s="2" t="s">
        <v>88</v>
      </c>
      <c r="C48">
        <v>1</v>
      </c>
      <c r="D48">
        <v>0</v>
      </c>
      <c r="E48">
        <v>0</v>
      </c>
      <c r="F48">
        <v>0</v>
      </c>
      <c r="G48">
        <v>0</v>
      </c>
      <c r="H48">
        <v>0</v>
      </c>
      <c r="I48">
        <v>0</v>
      </c>
      <c r="J48">
        <v>0</v>
      </c>
      <c r="K48">
        <v>0</v>
      </c>
      <c r="L48">
        <v>0</v>
      </c>
      <c r="M48">
        <v>0.98</v>
      </c>
      <c r="N48">
        <v>0</v>
      </c>
      <c r="O48">
        <v>0</v>
      </c>
      <c r="P48">
        <v>0</v>
      </c>
      <c r="Q48">
        <v>0</v>
      </c>
      <c r="R48">
        <v>0</v>
      </c>
      <c r="S48">
        <v>0</v>
      </c>
      <c r="T48">
        <v>0</v>
      </c>
      <c r="U48">
        <v>0</v>
      </c>
      <c r="V48">
        <v>0</v>
      </c>
      <c r="X48" t="b">
        <f>NLCresults[[#This Row],[ childLabourConfidence]]&gt;=$AX$4</f>
        <v>1</v>
      </c>
      <c r="Y48" t="b">
        <f>NLCresults[[#This Row],[ childSexualExploitationConfidence]]&gt;=$AX$4</f>
        <v>0</v>
      </c>
      <c r="Z48" t="b">
        <f>NLCresults[[#This Row],[ childTraffickingConfidence]]&gt;=$AX$4</f>
        <v>0</v>
      </c>
      <c r="AA48" t="b">
        <f>NLCresults[[#This Row],[ domesticServitudeConfidence]]&gt;=$AX$4</f>
        <v>0</v>
      </c>
      <c r="AB48" t="b">
        <f>NLCresults[[#This Row],[ forcedCriminalityConfidence]]&gt;=$AX$4</f>
        <v>0</v>
      </c>
      <c r="AC48" t="b">
        <f>NLCresults[[#This Row],[ forcedLabourConfidence]]&gt;=$AX$4</f>
        <v>0</v>
      </c>
      <c r="AD48" t="b">
        <f>NLCresults[[#This Row],[ forcedMarriageConfidence]]&gt;=$AX$4</f>
        <v>0</v>
      </c>
      <c r="AE48" t="b">
        <f>NLCresults[[#This Row],[ labourExploitationConfidence]]&gt;=$AX$4</f>
        <v>0</v>
      </c>
      <c r="AF48" t="b">
        <f>NLCresults[[#This Row],[ sexualExploitationConfidence]]&gt;=$AX$4</f>
        <v>0</v>
      </c>
      <c r="AG48" t="b">
        <f>NLCresults[[#This Row],[ otherConfidence]]&gt;=$AX$4</f>
        <v>0</v>
      </c>
      <c r="AH48" s="2" t="str">
        <f>IF(NLCresults[[#This Row],[ containsChildLabour]]=1, IF(Table4[[#This Row],[predictsChildLabour]], "T", "FN"), IF(Table4[[#This Row],[predictsChildLabour]], "FP", "T"))</f>
        <v>T</v>
      </c>
      <c r="AI48" t="str">
        <f>IF(NLCresults[[#This Row],[ containsChildSexualExploitation]]=1, IF(Table4[[#This Row],[predictsChildSexualExploitation]], "T", "FN"), IF(Table4[[#This Row],[predictsChildSexualExploitation]], "FP", "T"))</f>
        <v>T</v>
      </c>
      <c r="AJ48" t="str">
        <f>IF(NLCresults[[#This Row],[ containsChildTrafficking]]=1, IF(Table4[[#This Row],[predictsChildTrafficking]], "T", "FN"), IF(Table4[[#This Row],[predictsChildTrafficking]], "FP", "T"))</f>
        <v>T</v>
      </c>
      <c r="AK48" t="str">
        <f>IF(NLCresults[[#This Row],[ containsDomesticServitude]]=1, IF(Table4[[#This Row],[predictsDomesticServitude]], "T", "FN"), IF(Table4[[#This Row],[predictsDomesticServitude]], "FP", "T"))</f>
        <v>T</v>
      </c>
      <c r="AL48" t="str">
        <f>IF(NLCresults[[#This Row],[ containsForcedCriminality]]=1, IF(Table4[[#This Row],[predictsForcedCriminality]], "T", "FN"), IF(Table4[[#This Row],[predictsForcedCriminality]], "FP", "T"))</f>
        <v>T</v>
      </c>
      <c r="AM48" t="str">
        <f>IF(NLCresults[[#This Row],[ containsForcedLabour]]=1, IF(Table4[[#This Row],[predictsForcedLabour]], "T", "FN"), IF(Table4[[#This Row],[predictsForcedLabour]], "FP", "T"))</f>
        <v>T</v>
      </c>
      <c r="AN48" t="str">
        <f>IF(NLCresults[[#This Row],[ containsForcedMarriage]]=1, IF(Table4[[#This Row],[predictsForcedMarriage]], "T", "FN"), IF(Table4[[#This Row],[predictsForcedMarriage]], "FP", "T"))</f>
        <v>T</v>
      </c>
      <c r="AO48" t="str">
        <f>IF(NLCresults[[#This Row],[ containsLabourExploitation]]=1, IF(Table4[[#This Row],[predictsLabourExploitation]], "T", "FN"), IF(Table4[[#This Row],[predictsLabourExploitation]], "FP", "T"))</f>
        <v>T</v>
      </c>
      <c r="AP48" t="str">
        <f>IF(NLCresults[[#This Row],[ containsSexualExploitation]]=1, IF(Table4[[#This Row],[predictsSexualExploitation]], "T", "FN"), IF(Table4[[#This Row],[predictsSexualExploitation]], "FP", "T"))</f>
        <v>T</v>
      </c>
      <c r="AQ48" t="str">
        <f>IF(NLCresults[[#This Row],[ containsOther]]=1, IF(Table4[[#This Row],[predictsOther]], "T", "FN"), IF(Table4[[#This Row],[predictsOther]], "FP", "T"))</f>
        <v>T</v>
      </c>
      <c r="AR48" s="2" t="b">
        <f>(COUNTIF(Table4[[#This Row],[resultChildLabour]:[resultOther]], "T")=10)</f>
        <v>1</v>
      </c>
      <c r="AS48" t="b">
        <f>(COUNTIF(Table4[[#This Row],[resultChildLabour]:[resultOther]], "T")+ COUNTIF(Table4[[#This Row],[resultChildLabour]:[resultOther]], "FP")=10)</f>
        <v>1</v>
      </c>
      <c r="AT48" t="b">
        <f>COUNTIF(Table4[[#This Row],[resultChildLabour]:[resultOther]], "FP")&gt;=1</f>
        <v>0</v>
      </c>
      <c r="AU48" s="2" t="b">
        <f>COUNTIF(Table4[[#This Row],[resultChildLabour]:[resultOther]], "FN")&gt;=1</f>
        <v>0</v>
      </c>
      <c r="AV48" s="2">
        <f>COUNTIF(Table4[[#This Row],[resultChildLabour]:[resultOther]], "FN")+COUNTIF(Table4[[#This Row],[resultChildLabour]:[resultOther]], "FP")</f>
        <v>0</v>
      </c>
    </row>
    <row r="49" spans="1:48" x14ac:dyDescent="0.25">
      <c r="A49" s="1">
        <v>43546</v>
      </c>
      <c r="B49" s="2" t="s">
        <v>35</v>
      </c>
      <c r="C49">
        <v>0</v>
      </c>
      <c r="D49">
        <v>0</v>
      </c>
      <c r="E49">
        <v>0</v>
      </c>
      <c r="F49">
        <v>1</v>
      </c>
      <c r="G49">
        <v>0</v>
      </c>
      <c r="H49">
        <v>0</v>
      </c>
      <c r="I49">
        <v>0</v>
      </c>
      <c r="J49">
        <v>0</v>
      </c>
      <c r="K49">
        <v>0</v>
      </c>
      <c r="L49">
        <v>0</v>
      </c>
      <c r="M49">
        <v>0.02</v>
      </c>
      <c r="N49">
        <v>0.02</v>
      </c>
      <c r="O49">
        <v>0.01</v>
      </c>
      <c r="P49">
        <v>0.02</v>
      </c>
      <c r="Q49">
        <v>0.02</v>
      </c>
      <c r="R49">
        <v>0.02</v>
      </c>
      <c r="S49">
        <v>0.06</v>
      </c>
      <c r="T49">
        <v>0.2</v>
      </c>
      <c r="U49">
        <v>0.62</v>
      </c>
      <c r="V49">
        <v>0.01</v>
      </c>
      <c r="X49" t="b">
        <f>NLCresults[[#This Row],[ childLabourConfidence]]&gt;=$AX$4</f>
        <v>0</v>
      </c>
      <c r="Y49" t="b">
        <f>NLCresults[[#This Row],[ childSexualExploitationConfidence]]&gt;=$AX$4</f>
        <v>0</v>
      </c>
      <c r="Z49" t="b">
        <f>NLCresults[[#This Row],[ childTraffickingConfidence]]&gt;=$AX$4</f>
        <v>0</v>
      </c>
      <c r="AA49" t="b">
        <f>NLCresults[[#This Row],[ domesticServitudeConfidence]]&gt;=$AX$4</f>
        <v>0</v>
      </c>
      <c r="AB49" t="b">
        <f>NLCresults[[#This Row],[ forcedCriminalityConfidence]]&gt;=$AX$4</f>
        <v>0</v>
      </c>
      <c r="AC49" t="b">
        <f>NLCresults[[#This Row],[ forcedLabourConfidence]]&gt;=$AX$4</f>
        <v>0</v>
      </c>
      <c r="AD49" t="b">
        <f>NLCresults[[#This Row],[ forcedMarriageConfidence]]&gt;=$AX$4</f>
        <v>0</v>
      </c>
      <c r="AE49" t="b">
        <f>NLCresults[[#This Row],[ labourExploitationConfidence]]&gt;=$AX$4</f>
        <v>0</v>
      </c>
      <c r="AF49" t="b">
        <f>NLCresults[[#This Row],[ sexualExploitationConfidence]]&gt;=$AX$4</f>
        <v>0</v>
      </c>
      <c r="AG49" t="b">
        <f>NLCresults[[#This Row],[ otherConfidence]]&gt;=$AX$4</f>
        <v>0</v>
      </c>
      <c r="AH49" s="2" t="str">
        <f>IF(NLCresults[[#This Row],[ containsChildLabour]]=1, IF(Table4[[#This Row],[predictsChildLabour]], "T", "FN"), IF(Table4[[#This Row],[predictsChildLabour]], "FP", "T"))</f>
        <v>T</v>
      </c>
      <c r="AI49" t="str">
        <f>IF(NLCresults[[#This Row],[ containsChildSexualExploitation]]=1, IF(Table4[[#This Row],[predictsChildSexualExploitation]], "T", "FN"), IF(Table4[[#This Row],[predictsChildSexualExploitation]], "FP", "T"))</f>
        <v>T</v>
      </c>
      <c r="AJ49" t="str">
        <f>IF(NLCresults[[#This Row],[ containsChildTrafficking]]=1, IF(Table4[[#This Row],[predictsChildTrafficking]], "T", "FN"), IF(Table4[[#This Row],[predictsChildTrafficking]], "FP", "T"))</f>
        <v>T</v>
      </c>
      <c r="AK49" t="str">
        <f>IF(NLCresults[[#This Row],[ containsDomesticServitude]]=1, IF(Table4[[#This Row],[predictsDomesticServitude]], "T", "FN"), IF(Table4[[#This Row],[predictsDomesticServitude]], "FP", "T"))</f>
        <v>FN</v>
      </c>
      <c r="AL49" t="str">
        <f>IF(NLCresults[[#This Row],[ containsForcedCriminality]]=1, IF(Table4[[#This Row],[predictsForcedCriminality]], "T", "FN"), IF(Table4[[#This Row],[predictsForcedCriminality]], "FP", "T"))</f>
        <v>T</v>
      </c>
      <c r="AM49" t="str">
        <f>IF(NLCresults[[#This Row],[ containsForcedLabour]]=1, IF(Table4[[#This Row],[predictsForcedLabour]], "T", "FN"), IF(Table4[[#This Row],[predictsForcedLabour]], "FP", "T"))</f>
        <v>T</v>
      </c>
      <c r="AN49" t="str">
        <f>IF(NLCresults[[#This Row],[ containsForcedMarriage]]=1, IF(Table4[[#This Row],[predictsForcedMarriage]], "T", "FN"), IF(Table4[[#This Row],[predictsForcedMarriage]], "FP", "T"))</f>
        <v>T</v>
      </c>
      <c r="AO49" t="str">
        <f>IF(NLCresults[[#This Row],[ containsLabourExploitation]]=1, IF(Table4[[#This Row],[predictsLabourExploitation]], "T", "FN"), IF(Table4[[#This Row],[predictsLabourExploitation]], "FP", "T"))</f>
        <v>T</v>
      </c>
      <c r="AP49" t="str">
        <f>IF(NLCresults[[#This Row],[ containsSexualExploitation]]=1, IF(Table4[[#This Row],[predictsSexualExploitation]], "T", "FN"), IF(Table4[[#This Row],[predictsSexualExploitation]], "FP", "T"))</f>
        <v>T</v>
      </c>
      <c r="AQ49" t="str">
        <f>IF(NLCresults[[#This Row],[ containsOther]]=1, IF(Table4[[#This Row],[predictsOther]], "T", "FN"), IF(Table4[[#This Row],[predictsOther]], "FP", "T"))</f>
        <v>T</v>
      </c>
      <c r="AR49" s="2" t="b">
        <f>(COUNTIF(Table4[[#This Row],[resultChildLabour]:[resultOther]], "T")=10)</f>
        <v>0</v>
      </c>
      <c r="AS49" t="b">
        <f>(COUNTIF(Table4[[#This Row],[resultChildLabour]:[resultOther]], "T")+ COUNTIF(Table4[[#This Row],[resultChildLabour]:[resultOther]], "FP")=10)</f>
        <v>0</v>
      </c>
      <c r="AT49" t="b">
        <f>COUNTIF(Table4[[#This Row],[resultChildLabour]:[resultOther]], "FP")&gt;=1</f>
        <v>0</v>
      </c>
      <c r="AU49" s="2" t="b">
        <f>COUNTIF(Table4[[#This Row],[resultChildLabour]:[resultOther]], "FN")&gt;=1</f>
        <v>1</v>
      </c>
      <c r="AV49" s="2">
        <f>COUNTIF(Table4[[#This Row],[resultChildLabour]:[resultOther]], "FN")+COUNTIF(Table4[[#This Row],[resultChildLabour]:[resultOther]], "FP")</f>
        <v>1</v>
      </c>
    </row>
    <row r="50" spans="1:48" x14ac:dyDescent="0.25">
      <c r="A50" s="1">
        <v>43546</v>
      </c>
      <c r="B50" s="2" t="s">
        <v>81</v>
      </c>
      <c r="C50">
        <v>0</v>
      </c>
      <c r="D50">
        <v>0</v>
      </c>
      <c r="E50">
        <v>0</v>
      </c>
      <c r="F50">
        <v>0</v>
      </c>
      <c r="G50">
        <v>1</v>
      </c>
      <c r="H50">
        <v>0</v>
      </c>
      <c r="I50">
        <v>0</v>
      </c>
      <c r="J50">
        <v>0</v>
      </c>
      <c r="K50">
        <v>0</v>
      </c>
      <c r="L50">
        <v>0</v>
      </c>
      <c r="M50">
        <v>0</v>
      </c>
      <c r="N50">
        <v>0</v>
      </c>
      <c r="O50">
        <v>0</v>
      </c>
      <c r="P50">
        <v>0</v>
      </c>
      <c r="Q50">
        <v>1</v>
      </c>
      <c r="R50">
        <v>0</v>
      </c>
      <c r="S50">
        <v>0</v>
      </c>
      <c r="T50">
        <v>0</v>
      </c>
      <c r="U50">
        <v>0</v>
      </c>
      <c r="V50">
        <v>0</v>
      </c>
      <c r="X50" t="b">
        <f>NLCresults[[#This Row],[ childLabourConfidence]]&gt;=$AX$4</f>
        <v>0</v>
      </c>
      <c r="Y50" t="b">
        <f>NLCresults[[#This Row],[ childSexualExploitationConfidence]]&gt;=$AX$4</f>
        <v>0</v>
      </c>
      <c r="Z50" t="b">
        <f>NLCresults[[#This Row],[ childTraffickingConfidence]]&gt;=$AX$4</f>
        <v>0</v>
      </c>
      <c r="AA50" t="b">
        <f>NLCresults[[#This Row],[ domesticServitudeConfidence]]&gt;=$AX$4</f>
        <v>0</v>
      </c>
      <c r="AB50" t="b">
        <f>NLCresults[[#This Row],[ forcedCriminalityConfidence]]&gt;=$AX$4</f>
        <v>1</v>
      </c>
      <c r="AC50" t="b">
        <f>NLCresults[[#This Row],[ forcedLabourConfidence]]&gt;=$AX$4</f>
        <v>0</v>
      </c>
      <c r="AD50" t="b">
        <f>NLCresults[[#This Row],[ forcedMarriageConfidence]]&gt;=$AX$4</f>
        <v>0</v>
      </c>
      <c r="AE50" t="b">
        <f>NLCresults[[#This Row],[ labourExploitationConfidence]]&gt;=$AX$4</f>
        <v>0</v>
      </c>
      <c r="AF50" t="b">
        <f>NLCresults[[#This Row],[ sexualExploitationConfidence]]&gt;=$AX$4</f>
        <v>0</v>
      </c>
      <c r="AG50" t="b">
        <f>NLCresults[[#This Row],[ otherConfidence]]&gt;=$AX$4</f>
        <v>0</v>
      </c>
      <c r="AH50" s="2" t="str">
        <f>IF(NLCresults[[#This Row],[ containsChildLabour]]=1, IF(Table4[[#This Row],[predictsChildLabour]], "T", "FN"), IF(Table4[[#This Row],[predictsChildLabour]], "FP", "T"))</f>
        <v>T</v>
      </c>
      <c r="AI50" t="str">
        <f>IF(NLCresults[[#This Row],[ containsChildSexualExploitation]]=1, IF(Table4[[#This Row],[predictsChildSexualExploitation]], "T", "FN"), IF(Table4[[#This Row],[predictsChildSexualExploitation]], "FP", "T"))</f>
        <v>T</v>
      </c>
      <c r="AJ50" t="str">
        <f>IF(NLCresults[[#This Row],[ containsChildTrafficking]]=1, IF(Table4[[#This Row],[predictsChildTrafficking]], "T", "FN"), IF(Table4[[#This Row],[predictsChildTrafficking]], "FP", "T"))</f>
        <v>T</v>
      </c>
      <c r="AK50" t="str">
        <f>IF(NLCresults[[#This Row],[ containsDomesticServitude]]=1, IF(Table4[[#This Row],[predictsDomesticServitude]], "T", "FN"), IF(Table4[[#This Row],[predictsDomesticServitude]], "FP", "T"))</f>
        <v>T</v>
      </c>
      <c r="AL50" t="str">
        <f>IF(NLCresults[[#This Row],[ containsForcedCriminality]]=1, IF(Table4[[#This Row],[predictsForcedCriminality]], "T", "FN"), IF(Table4[[#This Row],[predictsForcedCriminality]], "FP", "T"))</f>
        <v>T</v>
      </c>
      <c r="AM50" t="str">
        <f>IF(NLCresults[[#This Row],[ containsForcedLabour]]=1, IF(Table4[[#This Row],[predictsForcedLabour]], "T", "FN"), IF(Table4[[#This Row],[predictsForcedLabour]], "FP", "T"))</f>
        <v>T</v>
      </c>
      <c r="AN50" t="str">
        <f>IF(NLCresults[[#This Row],[ containsForcedMarriage]]=1, IF(Table4[[#This Row],[predictsForcedMarriage]], "T", "FN"), IF(Table4[[#This Row],[predictsForcedMarriage]], "FP", "T"))</f>
        <v>T</v>
      </c>
      <c r="AO50" t="str">
        <f>IF(NLCresults[[#This Row],[ containsLabourExploitation]]=1, IF(Table4[[#This Row],[predictsLabourExploitation]], "T", "FN"), IF(Table4[[#This Row],[predictsLabourExploitation]], "FP", "T"))</f>
        <v>T</v>
      </c>
      <c r="AP50" t="str">
        <f>IF(NLCresults[[#This Row],[ containsSexualExploitation]]=1, IF(Table4[[#This Row],[predictsSexualExploitation]], "T", "FN"), IF(Table4[[#This Row],[predictsSexualExploitation]], "FP", "T"))</f>
        <v>T</v>
      </c>
      <c r="AQ50" t="str">
        <f>IF(NLCresults[[#This Row],[ containsOther]]=1, IF(Table4[[#This Row],[predictsOther]], "T", "FN"), IF(Table4[[#This Row],[predictsOther]], "FP", "T"))</f>
        <v>T</v>
      </c>
      <c r="AR50" s="2" t="b">
        <f>(COUNTIF(Table4[[#This Row],[resultChildLabour]:[resultOther]], "T")=10)</f>
        <v>1</v>
      </c>
      <c r="AS50" t="b">
        <f>(COUNTIF(Table4[[#This Row],[resultChildLabour]:[resultOther]], "T")+ COUNTIF(Table4[[#This Row],[resultChildLabour]:[resultOther]], "FP")=10)</f>
        <v>1</v>
      </c>
      <c r="AT50" t="b">
        <f>COUNTIF(Table4[[#This Row],[resultChildLabour]:[resultOther]], "FP")&gt;=1</f>
        <v>0</v>
      </c>
      <c r="AU50" s="2" t="b">
        <f>COUNTIF(Table4[[#This Row],[resultChildLabour]:[resultOther]], "FN")&gt;=1</f>
        <v>0</v>
      </c>
      <c r="AV50" s="2">
        <f>COUNTIF(Table4[[#This Row],[resultChildLabour]:[resultOther]], "FN")+COUNTIF(Table4[[#This Row],[resultChildLabour]:[resultOther]], "FP")</f>
        <v>0</v>
      </c>
    </row>
    <row r="51" spans="1:48" x14ac:dyDescent="0.25">
      <c r="A51" s="1">
        <v>43546</v>
      </c>
      <c r="B51" s="2" t="s">
        <v>89</v>
      </c>
      <c r="C51">
        <v>0</v>
      </c>
      <c r="D51">
        <v>0</v>
      </c>
      <c r="E51">
        <v>0</v>
      </c>
      <c r="F51">
        <v>1</v>
      </c>
      <c r="G51">
        <v>0</v>
      </c>
      <c r="H51">
        <v>0</v>
      </c>
      <c r="I51">
        <v>0</v>
      </c>
      <c r="J51">
        <v>0</v>
      </c>
      <c r="K51">
        <v>0</v>
      </c>
      <c r="L51">
        <v>0</v>
      </c>
      <c r="M51">
        <v>0</v>
      </c>
      <c r="N51">
        <v>0</v>
      </c>
      <c r="O51">
        <v>0</v>
      </c>
      <c r="P51">
        <v>0.99</v>
      </c>
      <c r="Q51">
        <v>0</v>
      </c>
      <c r="R51">
        <v>0</v>
      </c>
      <c r="S51">
        <v>0</v>
      </c>
      <c r="T51">
        <v>0.01</v>
      </c>
      <c r="U51">
        <v>0</v>
      </c>
      <c r="V51">
        <v>0</v>
      </c>
      <c r="X51" t="b">
        <f>NLCresults[[#This Row],[ childLabourConfidence]]&gt;=$AX$4</f>
        <v>0</v>
      </c>
      <c r="Y51" t="b">
        <f>NLCresults[[#This Row],[ childSexualExploitationConfidence]]&gt;=$AX$4</f>
        <v>0</v>
      </c>
      <c r="Z51" t="b">
        <f>NLCresults[[#This Row],[ childTraffickingConfidence]]&gt;=$AX$4</f>
        <v>0</v>
      </c>
      <c r="AA51" t="b">
        <f>NLCresults[[#This Row],[ domesticServitudeConfidence]]&gt;=$AX$4</f>
        <v>1</v>
      </c>
      <c r="AB51" t="b">
        <f>NLCresults[[#This Row],[ forcedCriminalityConfidence]]&gt;=$AX$4</f>
        <v>0</v>
      </c>
      <c r="AC51" t="b">
        <f>NLCresults[[#This Row],[ forcedLabourConfidence]]&gt;=$AX$4</f>
        <v>0</v>
      </c>
      <c r="AD51" t="b">
        <f>NLCresults[[#This Row],[ forcedMarriageConfidence]]&gt;=$AX$4</f>
        <v>0</v>
      </c>
      <c r="AE51" t="b">
        <f>NLCresults[[#This Row],[ labourExploitationConfidence]]&gt;=$AX$4</f>
        <v>0</v>
      </c>
      <c r="AF51" t="b">
        <f>NLCresults[[#This Row],[ sexualExploitationConfidence]]&gt;=$AX$4</f>
        <v>0</v>
      </c>
      <c r="AG51" t="b">
        <f>NLCresults[[#This Row],[ otherConfidence]]&gt;=$AX$4</f>
        <v>0</v>
      </c>
      <c r="AH51" s="2" t="str">
        <f>IF(NLCresults[[#This Row],[ containsChildLabour]]=1, IF(Table4[[#This Row],[predictsChildLabour]], "T", "FN"), IF(Table4[[#This Row],[predictsChildLabour]], "FP", "T"))</f>
        <v>T</v>
      </c>
      <c r="AI51" t="str">
        <f>IF(NLCresults[[#This Row],[ containsChildSexualExploitation]]=1, IF(Table4[[#This Row],[predictsChildSexualExploitation]], "T", "FN"), IF(Table4[[#This Row],[predictsChildSexualExploitation]], "FP", "T"))</f>
        <v>T</v>
      </c>
      <c r="AJ51" t="str">
        <f>IF(NLCresults[[#This Row],[ containsChildTrafficking]]=1, IF(Table4[[#This Row],[predictsChildTrafficking]], "T", "FN"), IF(Table4[[#This Row],[predictsChildTrafficking]], "FP", "T"))</f>
        <v>T</v>
      </c>
      <c r="AK51" t="str">
        <f>IF(NLCresults[[#This Row],[ containsDomesticServitude]]=1, IF(Table4[[#This Row],[predictsDomesticServitude]], "T", "FN"), IF(Table4[[#This Row],[predictsDomesticServitude]], "FP", "T"))</f>
        <v>T</v>
      </c>
      <c r="AL51" t="str">
        <f>IF(NLCresults[[#This Row],[ containsForcedCriminality]]=1, IF(Table4[[#This Row],[predictsForcedCriminality]], "T", "FN"), IF(Table4[[#This Row],[predictsForcedCriminality]], "FP", "T"))</f>
        <v>T</v>
      </c>
      <c r="AM51" t="str">
        <f>IF(NLCresults[[#This Row],[ containsForcedLabour]]=1, IF(Table4[[#This Row],[predictsForcedLabour]], "T", "FN"), IF(Table4[[#This Row],[predictsForcedLabour]], "FP", "T"))</f>
        <v>T</v>
      </c>
      <c r="AN51" t="str">
        <f>IF(NLCresults[[#This Row],[ containsForcedMarriage]]=1, IF(Table4[[#This Row],[predictsForcedMarriage]], "T", "FN"), IF(Table4[[#This Row],[predictsForcedMarriage]], "FP", "T"))</f>
        <v>T</v>
      </c>
      <c r="AO51" t="str">
        <f>IF(NLCresults[[#This Row],[ containsLabourExploitation]]=1, IF(Table4[[#This Row],[predictsLabourExploitation]], "T", "FN"), IF(Table4[[#This Row],[predictsLabourExploitation]], "FP", "T"))</f>
        <v>T</v>
      </c>
      <c r="AP51" t="str">
        <f>IF(NLCresults[[#This Row],[ containsSexualExploitation]]=1, IF(Table4[[#This Row],[predictsSexualExploitation]], "T", "FN"), IF(Table4[[#This Row],[predictsSexualExploitation]], "FP", "T"))</f>
        <v>T</v>
      </c>
      <c r="AQ51" t="str">
        <f>IF(NLCresults[[#This Row],[ containsOther]]=1, IF(Table4[[#This Row],[predictsOther]], "T", "FN"), IF(Table4[[#This Row],[predictsOther]], "FP", "T"))</f>
        <v>T</v>
      </c>
      <c r="AR51" s="2" t="b">
        <f>(COUNTIF(Table4[[#This Row],[resultChildLabour]:[resultOther]], "T")=10)</f>
        <v>1</v>
      </c>
      <c r="AS51" t="b">
        <f>(COUNTIF(Table4[[#This Row],[resultChildLabour]:[resultOther]], "T")+ COUNTIF(Table4[[#This Row],[resultChildLabour]:[resultOther]], "FP")=10)</f>
        <v>1</v>
      </c>
      <c r="AT51" t="b">
        <f>COUNTIF(Table4[[#This Row],[resultChildLabour]:[resultOther]], "FP")&gt;=1</f>
        <v>0</v>
      </c>
      <c r="AU51" s="2" t="b">
        <f>COUNTIF(Table4[[#This Row],[resultChildLabour]:[resultOther]], "FN")&gt;=1</f>
        <v>0</v>
      </c>
      <c r="AV51" s="2">
        <f>COUNTIF(Table4[[#This Row],[resultChildLabour]:[resultOther]], "FN")+COUNTIF(Table4[[#This Row],[resultChildLabour]:[resultOther]], "FP")</f>
        <v>0</v>
      </c>
    </row>
    <row r="52" spans="1:48" x14ac:dyDescent="0.25">
      <c r="A52" s="1">
        <v>43546</v>
      </c>
      <c r="B52" s="2" t="s">
        <v>86</v>
      </c>
      <c r="C52">
        <v>1</v>
      </c>
      <c r="D52">
        <v>0</v>
      </c>
      <c r="E52">
        <v>0</v>
      </c>
      <c r="F52">
        <v>0</v>
      </c>
      <c r="G52">
        <v>0</v>
      </c>
      <c r="H52">
        <v>0</v>
      </c>
      <c r="I52">
        <v>0</v>
      </c>
      <c r="J52">
        <v>0</v>
      </c>
      <c r="K52">
        <v>0</v>
      </c>
      <c r="L52">
        <v>0</v>
      </c>
      <c r="M52">
        <v>1</v>
      </c>
      <c r="N52">
        <v>0</v>
      </c>
      <c r="O52">
        <v>0</v>
      </c>
      <c r="P52">
        <v>0</v>
      </c>
      <c r="Q52">
        <v>0</v>
      </c>
      <c r="R52">
        <v>0</v>
      </c>
      <c r="S52">
        <v>0</v>
      </c>
      <c r="T52">
        <v>0</v>
      </c>
      <c r="U52">
        <v>0</v>
      </c>
      <c r="V52">
        <v>0</v>
      </c>
      <c r="X52" t="b">
        <f>NLCresults[[#This Row],[ childLabourConfidence]]&gt;=$AX$4</f>
        <v>1</v>
      </c>
      <c r="Y52" t="b">
        <f>NLCresults[[#This Row],[ childSexualExploitationConfidence]]&gt;=$AX$4</f>
        <v>0</v>
      </c>
      <c r="Z52" t="b">
        <f>NLCresults[[#This Row],[ childTraffickingConfidence]]&gt;=$AX$4</f>
        <v>0</v>
      </c>
      <c r="AA52" t="b">
        <f>NLCresults[[#This Row],[ domesticServitudeConfidence]]&gt;=$AX$4</f>
        <v>0</v>
      </c>
      <c r="AB52" t="b">
        <f>NLCresults[[#This Row],[ forcedCriminalityConfidence]]&gt;=$AX$4</f>
        <v>0</v>
      </c>
      <c r="AC52" t="b">
        <f>NLCresults[[#This Row],[ forcedLabourConfidence]]&gt;=$AX$4</f>
        <v>0</v>
      </c>
      <c r="AD52" t="b">
        <f>NLCresults[[#This Row],[ forcedMarriageConfidence]]&gt;=$AX$4</f>
        <v>0</v>
      </c>
      <c r="AE52" t="b">
        <f>NLCresults[[#This Row],[ labourExploitationConfidence]]&gt;=$AX$4</f>
        <v>0</v>
      </c>
      <c r="AF52" t="b">
        <f>NLCresults[[#This Row],[ sexualExploitationConfidence]]&gt;=$AX$4</f>
        <v>0</v>
      </c>
      <c r="AG52" t="b">
        <f>NLCresults[[#This Row],[ otherConfidence]]&gt;=$AX$4</f>
        <v>0</v>
      </c>
      <c r="AH52" s="2" t="str">
        <f>IF(NLCresults[[#This Row],[ containsChildLabour]]=1, IF(Table4[[#This Row],[predictsChildLabour]], "T", "FN"), IF(Table4[[#This Row],[predictsChildLabour]], "FP", "T"))</f>
        <v>T</v>
      </c>
      <c r="AI52" t="str">
        <f>IF(NLCresults[[#This Row],[ containsChildSexualExploitation]]=1, IF(Table4[[#This Row],[predictsChildSexualExploitation]], "T", "FN"), IF(Table4[[#This Row],[predictsChildSexualExploitation]], "FP", "T"))</f>
        <v>T</v>
      </c>
      <c r="AJ52" t="str">
        <f>IF(NLCresults[[#This Row],[ containsChildTrafficking]]=1, IF(Table4[[#This Row],[predictsChildTrafficking]], "T", "FN"), IF(Table4[[#This Row],[predictsChildTrafficking]], "FP", "T"))</f>
        <v>T</v>
      </c>
      <c r="AK52" t="str">
        <f>IF(NLCresults[[#This Row],[ containsDomesticServitude]]=1, IF(Table4[[#This Row],[predictsDomesticServitude]], "T", "FN"), IF(Table4[[#This Row],[predictsDomesticServitude]], "FP", "T"))</f>
        <v>T</v>
      </c>
      <c r="AL52" t="str">
        <f>IF(NLCresults[[#This Row],[ containsForcedCriminality]]=1, IF(Table4[[#This Row],[predictsForcedCriminality]], "T", "FN"), IF(Table4[[#This Row],[predictsForcedCriminality]], "FP", "T"))</f>
        <v>T</v>
      </c>
      <c r="AM52" t="str">
        <f>IF(NLCresults[[#This Row],[ containsForcedLabour]]=1, IF(Table4[[#This Row],[predictsForcedLabour]], "T", "FN"), IF(Table4[[#This Row],[predictsForcedLabour]], "FP", "T"))</f>
        <v>T</v>
      </c>
      <c r="AN52" t="str">
        <f>IF(NLCresults[[#This Row],[ containsForcedMarriage]]=1, IF(Table4[[#This Row],[predictsForcedMarriage]], "T", "FN"), IF(Table4[[#This Row],[predictsForcedMarriage]], "FP", "T"))</f>
        <v>T</v>
      </c>
      <c r="AO52" t="str">
        <f>IF(NLCresults[[#This Row],[ containsLabourExploitation]]=1, IF(Table4[[#This Row],[predictsLabourExploitation]], "T", "FN"), IF(Table4[[#This Row],[predictsLabourExploitation]], "FP", "T"))</f>
        <v>T</v>
      </c>
      <c r="AP52" t="str">
        <f>IF(NLCresults[[#This Row],[ containsSexualExploitation]]=1, IF(Table4[[#This Row],[predictsSexualExploitation]], "T", "FN"), IF(Table4[[#This Row],[predictsSexualExploitation]], "FP", "T"))</f>
        <v>T</v>
      </c>
      <c r="AQ52" t="str">
        <f>IF(NLCresults[[#This Row],[ containsOther]]=1, IF(Table4[[#This Row],[predictsOther]], "T", "FN"), IF(Table4[[#This Row],[predictsOther]], "FP", "T"))</f>
        <v>T</v>
      </c>
      <c r="AR52" s="2" t="b">
        <f>(COUNTIF(Table4[[#This Row],[resultChildLabour]:[resultOther]], "T")=10)</f>
        <v>1</v>
      </c>
      <c r="AS52" t="b">
        <f>(COUNTIF(Table4[[#This Row],[resultChildLabour]:[resultOther]], "T")+ COUNTIF(Table4[[#This Row],[resultChildLabour]:[resultOther]], "FP")=10)</f>
        <v>1</v>
      </c>
      <c r="AT52" t="b">
        <f>COUNTIF(Table4[[#This Row],[resultChildLabour]:[resultOther]], "FP")&gt;=1</f>
        <v>0</v>
      </c>
      <c r="AU52" s="2" t="b">
        <f>COUNTIF(Table4[[#This Row],[resultChildLabour]:[resultOther]], "FN")&gt;=1</f>
        <v>0</v>
      </c>
      <c r="AV52" s="2">
        <f>COUNTIF(Table4[[#This Row],[resultChildLabour]:[resultOther]], "FN")+COUNTIF(Table4[[#This Row],[resultChildLabour]:[resultOther]], "FP")</f>
        <v>0</v>
      </c>
    </row>
    <row r="53" spans="1:48" x14ac:dyDescent="0.25">
      <c r="A53" s="1">
        <v>43546</v>
      </c>
      <c r="B53" s="2" t="s">
        <v>32</v>
      </c>
      <c r="C53">
        <v>0</v>
      </c>
      <c r="D53">
        <v>0</v>
      </c>
      <c r="E53">
        <v>0</v>
      </c>
      <c r="F53">
        <v>0</v>
      </c>
      <c r="G53">
        <v>0</v>
      </c>
      <c r="H53">
        <v>0</v>
      </c>
      <c r="I53">
        <v>0</v>
      </c>
      <c r="J53">
        <v>1</v>
      </c>
      <c r="K53">
        <v>0</v>
      </c>
      <c r="L53">
        <v>0</v>
      </c>
      <c r="M53">
        <v>0</v>
      </c>
      <c r="N53">
        <v>0</v>
      </c>
      <c r="O53">
        <v>0</v>
      </c>
      <c r="P53">
        <v>0</v>
      </c>
      <c r="Q53">
        <v>0</v>
      </c>
      <c r="R53">
        <v>0</v>
      </c>
      <c r="S53">
        <v>0</v>
      </c>
      <c r="T53">
        <v>1</v>
      </c>
      <c r="U53">
        <v>0</v>
      </c>
      <c r="V53">
        <v>0</v>
      </c>
      <c r="X53" t="b">
        <f>NLCresults[[#This Row],[ childLabourConfidence]]&gt;=$AX$4</f>
        <v>0</v>
      </c>
      <c r="Y53" t="b">
        <f>NLCresults[[#This Row],[ childSexualExploitationConfidence]]&gt;=$AX$4</f>
        <v>0</v>
      </c>
      <c r="Z53" t="b">
        <f>NLCresults[[#This Row],[ childTraffickingConfidence]]&gt;=$AX$4</f>
        <v>0</v>
      </c>
      <c r="AA53" t="b">
        <f>NLCresults[[#This Row],[ domesticServitudeConfidence]]&gt;=$AX$4</f>
        <v>0</v>
      </c>
      <c r="AB53" t="b">
        <f>NLCresults[[#This Row],[ forcedCriminalityConfidence]]&gt;=$AX$4</f>
        <v>0</v>
      </c>
      <c r="AC53" t="b">
        <f>NLCresults[[#This Row],[ forcedLabourConfidence]]&gt;=$AX$4</f>
        <v>0</v>
      </c>
      <c r="AD53" t="b">
        <f>NLCresults[[#This Row],[ forcedMarriageConfidence]]&gt;=$AX$4</f>
        <v>0</v>
      </c>
      <c r="AE53" t="b">
        <f>NLCresults[[#This Row],[ labourExploitationConfidence]]&gt;=$AX$4</f>
        <v>1</v>
      </c>
      <c r="AF53" t="b">
        <f>NLCresults[[#This Row],[ sexualExploitationConfidence]]&gt;=$AX$4</f>
        <v>0</v>
      </c>
      <c r="AG53" t="b">
        <f>NLCresults[[#This Row],[ otherConfidence]]&gt;=$AX$4</f>
        <v>0</v>
      </c>
      <c r="AH53" s="2" t="str">
        <f>IF(NLCresults[[#This Row],[ containsChildLabour]]=1, IF(Table4[[#This Row],[predictsChildLabour]], "T", "FN"), IF(Table4[[#This Row],[predictsChildLabour]], "FP", "T"))</f>
        <v>T</v>
      </c>
      <c r="AI53" t="str">
        <f>IF(NLCresults[[#This Row],[ containsChildSexualExploitation]]=1, IF(Table4[[#This Row],[predictsChildSexualExploitation]], "T", "FN"), IF(Table4[[#This Row],[predictsChildSexualExploitation]], "FP", "T"))</f>
        <v>T</v>
      </c>
      <c r="AJ53" t="str">
        <f>IF(NLCresults[[#This Row],[ containsChildTrafficking]]=1, IF(Table4[[#This Row],[predictsChildTrafficking]], "T", "FN"), IF(Table4[[#This Row],[predictsChildTrafficking]], "FP", "T"))</f>
        <v>T</v>
      </c>
      <c r="AK53" t="str">
        <f>IF(NLCresults[[#This Row],[ containsDomesticServitude]]=1, IF(Table4[[#This Row],[predictsDomesticServitude]], "T", "FN"), IF(Table4[[#This Row],[predictsDomesticServitude]], "FP", "T"))</f>
        <v>T</v>
      </c>
      <c r="AL53" t="str">
        <f>IF(NLCresults[[#This Row],[ containsForcedCriminality]]=1, IF(Table4[[#This Row],[predictsForcedCriminality]], "T", "FN"), IF(Table4[[#This Row],[predictsForcedCriminality]], "FP", "T"))</f>
        <v>T</v>
      </c>
      <c r="AM53" t="str">
        <f>IF(NLCresults[[#This Row],[ containsForcedLabour]]=1, IF(Table4[[#This Row],[predictsForcedLabour]], "T", "FN"), IF(Table4[[#This Row],[predictsForcedLabour]], "FP", "T"))</f>
        <v>T</v>
      </c>
      <c r="AN53" t="str">
        <f>IF(NLCresults[[#This Row],[ containsForcedMarriage]]=1, IF(Table4[[#This Row],[predictsForcedMarriage]], "T", "FN"), IF(Table4[[#This Row],[predictsForcedMarriage]], "FP", "T"))</f>
        <v>T</v>
      </c>
      <c r="AO53" t="str">
        <f>IF(NLCresults[[#This Row],[ containsLabourExploitation]]=1, IF(Table4[[#This Row],[predictsLabourExploitation]], "T", "FN"), IF(Table4[[#This Row],[predictsLabourExploitation]], "FP", "T"))</f>
        <v>T</v>
      </c>
      <c r="AP53" t="str">
        <f>IF(NLCresults[[#This Row],[ containsSexualExploitation]]=1, IF(Table4[[#This Row],[predictsSexualExploitation]], "T", "FN"), IF(Table4[[#This Row],[predictsSexualExploitation]], "FP", "T"))</f>
        <v>T</v>
      </c>
      <c r="AQ53" t="str">
        <f>IF(NLCresults[[#This Row],[ containsOther]]=1, IF(Table4[[#This Row],[predictsOther]], "T", "FN"), IF(Table4[[#This Row],[predictsOther]], "FP", "T"))</f>
        <v>T</v>
      </c>
      <c r="AR53" s="2" t="b">
        <f>(COUNTIF(Table4[[#This Row],[resultChildLabour]:[resultOther]], "T")=10)</f>
        <v>1</v>
      </c>
      <c r="AS53" t="b">
        <f>(COUNTIF(Table4[[#This Row],[resultChildLabour]:[resultOther]], "T")+ COUNTIF(Table4[[#This Row],[resultChildLabour]:[resultOther]], "FP")=10)</f>
        <v>1</v>
      </c>
      <c r="AT53" t="b">
        <f>COUNTIF(Table4[[#This Row],[resultChildLabour]:[resultOther]], "FP")&gt;=1</f>
        <v>0</v>
      </c>
      <c r="AU53" s="2" t="b">
        <f>COUNTIF(Table4[[#This Row],[resultChildLabour]:[resultOther]], "FN")&gt;=1</f>
        <v>0</v>
      </c>
      <c r="AV53" s="2">
        <f>COUNTIF(Table4[[#This Row],[resultChildLabour]:[resultOther]], "FN")+COUNTIF(Table4[[#This Row],[resultChildLabour]:[resultOther]], "FP")</f>
        <v>0</v>
      </c>
    </row>
    <row r="54" spans="1:48" x14ac:dyDescent="0.25">
      <c r="A54" s="1">
        <v>43546</v>
      </c>
      <c r="B54" s="2" t="s">
        <v>104</v>
      </c>
      <c r="C54">
        <v>0</v>
      </c>
      <c r="D54">
        <v>0</v>
      </c>
      <c r="E54">
        <v>0</v>
      </c>
      <c r="F54">
        <v>1</v>
      </c>
      <c r="G54">
        <v>0</v>
      </c>
      <c r="H54">
        <v>0</v>
      </c>
      <c r="I54">
        <v>0</v>
      </c>
      <c r="J54">
        <v>1</v>
      </c>
      <c r="K54">
        <v>0</v>
      </c>
      <c r="L54">
        <v>0</v>
      </c>
      <c r="M54">
        <v>0.01</v>
      </c>
      <c r="N54">
        <v>0</v>
      </c>
      <c r="O54">
        <v>0</v>
      </c>
      <c r="P54">
        <v>0.8</v>
      </c>
      <c r="Q54">
        <v>0</v>
      </c>
      <c r="R54">
        <v>0</v>
      </c>
      <c r="S54">
        <v>0.01</v>
      </c>
      <c r="T54">
        <v>0.16</v>
      </c>
      <c r="U54">
        <v>0.01</v>
      </c>
      <c r="V54">
        <v>0</v>
      </c>
      <c r="X54" t="b">
        <f>NLCresults[[#This Row],[ childLabourConfidence]]&gt;=$AX$4</f>
        <v>0</v>
      </c>
      <c r="Y54" t="b">
        <f>NLCresults[[#This Row],[ childSexualExploitationConfidence]]&gt;=$AX$4</f>
        <v>0</v>
      </c>
      <c r="Z54" t="b">
        <f>NLCresults[[#This Row],[ childTraffickingConfidence]]&gt;=$AX$4</f>
        <v>0</v>
      </c>
      <c r="AA54" t="b">
        <f>NLCresults[[#This Row],[ domesticServitudeConfidence]]&gt;=$AX$4</f>
        <v>1</v>
      </c>
      <c r="AB54" t="b">
        <f>NLCresults[[#This Row],[ forcedCriminalityConfidence]]&gt;=$AX$4</f>
        <v>0</v>
      </c>
      <c r="AC54" t="b">
        <f>NLCresults[[#This Row],[ forcedLabourConfidence]]&gt;=$AX$4</f>
        <v>0</v>
      </c>
      <c r="AD54" t="b">
        <f>NLCresults[[#This Row],[ forcedMarriageConfidence]]&gt;=$AX$4</f>
        <v>0</v>
      </c>
      <c r="AE54" t="b">
        <f>NLCresults[[#This Row],[ labourExploitationConfidence]]&gt;=$AX$4</f>
        <v>0</v>
      </c>
      <c r="AF54" t="b">
        <f>NLCresults[[#This Row],[ sexualExploitationConfidence]]&gt;=$AX$4</f>
        <v>0</v>
      </c>
      <c r="AG54" t="b">
        <f>NLCresults[[#This Row],[ otherConfidence]]&gt;=$AX$4</f>
        <v>0</v>
      </c>
      <c r="AH54" s="2" t="str">
        <f>IF(NLCresults[[#This Row],[ containsChildLabour]]=1, IF(Table4[[#This Row],[predictsChildLabour]], "T", "FN"), IF(Table4[[#This Row],[predictsChildLabour]], "FP", "T"))</f>
        <v>T</v>
      </c>
      <c r="AI54" t="str">
        <f>IF(NLCresults[[#This Row],[ containsChildSexualExploitation]]=1, IF(Table4[[#This Row],[predictsChildSexualExploitation]], "T", "FN"), IF(Table4[[#This Row],[predictsChildSexualExploitation]], "FP", "T"))</f>
        <v>T</v>
      </c>
      <c r="AJ54" t="str">
        <f>IF(NLCresults[[#This Row],[ containsChildTrafficking]]=1, IF(Table4[[#This Row],[predictsChildTrafficking]], "T", "FN"), IF(Table4[[#This Row],[predictsChildTrafficking]], "FP", "T"))</f>
        <v>T</v>
      </c>
      <c r="AK54" t="str">
        <f>IF(NLCresults[[#This Row],[ containsDomesticServitude]]=1, IF(Table4[[#This Row],[predictsDomesticServitude]], "T", "FN"), IF(Table4[[#This Row],[predictsDomesticServitude]], "FP", "T"))</f>
        <v>T</v>
      </c>
      <c r="AL54" t="str">
        <f>IF(NLCresults[[#This Row],[ containsForcedCriminality]]=1, IF(Table4[[#This Row],[predictsForcedCriminality]], "T", "FN"), IF(Table4[[#This Row],[predictsForcedCriminality]], "FP", "T"))</f>
        <v>T</v>
      </c>
      <c r="AM54" t="str">
        <f>IF(NLCresults[[#This Row],[ containsForcedLabour]]=1, IF(Table4[[#This Row],[predictsForcedLabour]], "T", "FN"), IF(Table4[[#This Row],[predictsForcedLabour]], "FP", "T"))</f>
        <v>T</v>
      </c>
      <c r="AN54" t="str">
        <f>IF(NLCresults[[#This Row],[ containsForcedMarriage]]=1, IF(Table4[[#This Row],[predictsForcedMarriage]], "T", "FN"), IF(Table4[[#This Row],[predictsForcedMarriage]], "FP", "T"))</f>
        <v>T</v>
      </c>
      <c r="AO54" t="str">
        <f>IF(NLCresults[[#This Row],[ containsLabourExploitation]]=1, IF(Table4[[#This Row],[predictsLabourExploitation]], "T", "FN"), IF(Table4[[#This Row],[predictsLabourExploitation]], "FP", "T"))</f>
        <v>FN</v>
      </c>
      <c r="AP54" t="str">
        <f>IF(NLCresults[[#This Row],[ containsSexualExploitation]]=1, IF(Table4[[#This Row],[predictsSexualExploitation]], "T", "FN"), IF(Table4[[#This Row],[predictsSexualExploitation]], "FP", "T"))</f>
        <v>T</v>
      </c>
      <c r="AQ54" t="str">
        <f>IF(NLCresults[[#This Row],[ containsOther]]=1, IF(Table4[[#This Row],[predictsOther]], "T", "FN"), IF(Table4[[#This Row],[predictsOther]], "FP", "T"))</f>
        <v>T</v>
      </c>
      <c r="AR54" s="2" t="b">
        <f>(COUNTIF(Table4[[#This Row],[resultChildLabour]:[resultOther]], "T")=10)</f>
        <v>0</v>
      </c>
      <c r="AS54" t="b">
        <f>(COUNTIF(Table4[[#This Row],[resultChildLabour]:[resultOther]], "T")+ COUNTIF(Table4[[#This Row],[resultChildLabour]:[resultOther]], "FP")=10)</f>
        <v>0</v>
      </c>
      <c r="AT54" t="b">
        <f>COUNTIF(Table4[[#This Row],[resultChildLabour]:[resultOther]], "FP")&gt;=1</f>
        <v>0</v>
      </c>
      <c r="AU54" s="2" t="b">
        <f>COUNTIF(Table4[[#This Row],[resultChildLabour]:[resultOther]], "FN")&gt;=1</f>
        <v>1</v>
      </c>
      <c r="AV54" s="2">
        <f>COUNTIF(Table4[[#This Row],[resultChildLabour]:[resultOther]], "FN")+COUNTIF(Table4[[#This Row],[resultChildLabour]:[resultOther]], "FP")</f>
        <v>1</v>
      </c>
    </row>
    <row r="55" spans="1:48" x14ac:dyDescent="0.25">
      <c r="A55" s="1">
        <v>43546</v>
      </c>
      <c r="B55" s="2" t="s">
        <v>37</v>
      </c>
      <c r="C55">
        <v>0</v>
      </c>
      <c r="D55">
        <v>0</v>
      </c>
      <c r="E55">
        <v>0</v>
      </c>
      <c r="F55">
        <v>0</v>
      </c>
      <c r="G55">
        <v>0</v>
      </c>
      <c r="H55">
        <v>0</v>
      </c>
      <c r="I55">
        <v>1</v>
      </c>
      <c r="J55">
        <v>0</v>
      </c>
      <c r="K55">
        <v>1</v>
      </c>
      <c r="L55">
        <v>0</v>
      </c>
      <c r="M55">
        <v>0</v>
      </c>
      <c r="N55">
        <v>0</v>
      </c>
      <c r="O55">
        <v>0</v>
      </c>
      <c r="P55">
        <v>0</v>
      </c>
      <c r="Q55">
        <v>0</v>
      </c>
      <c r="R55">
        <v>0</v>
      </c>
      <c r="S55">
        <v>0.25</v>
      </c>
      <c r="T55">
        <v>0</v>
      </c>
      <c r="U55">
        <v>0.75</v>
      </c>
      <c r="V55">
        <v>0</v>
      </c>
      <c r="X55" t="b">
        <f>NLCresults[[#This Row],[ childLabourConfidence]]&gt;=$AX$4</f>
        <v>0</v>
      </c>
      <c r="Y55" t="b">
        <f>NLCresults[[#This Row],[ childSexualExploitationConfidence]]&gt;=$AX$4</f>
        <v>0</v>
      </c>
      <c r="Z55" t="b">
        <f>NLCresults[[#This Row],[ childTraffickingConfidence]]&gt;=$AX$4</f>
        <v>0</v>
      </c>
      <c r="AA55" t="b">
        <f>NLCresults[[#This Row],[ domesticServitudeConfidence]]&gt;=$AX$4</f>
        <v>0</v>
      </c>
      <c r="AB55" t="b">
        <f>NLCresults[[#This Row],[ forcedCriminalityConfidence]]&gt;=$AX$4</f>
        <v>0</v>
      </c>
      <c r="AC55" t="b">
        <f>NLCresults[[#This Row],[ forcedLabourConfidence]]&gt;=$AX$4</f>
        <v>0</v>
      </c>
      <c r="AD55" t="b">
        <f>NLCresults[[#This Row],[ forcedMarriageConfidence]]&gt;=$AX$4</f>
        <v>0</v>
      </c>
      <c r="AE55" t="b">
        <f>NLCresults[[#This Row],[ labourExploitationConfidence]]&gt;=$AX$4</f>
        <v>0</v>
      </c>
      <c r="AF55" t="b">
        <f>NLCresults[[#This Row],[ sexualExploitationConfidence]]&gt;=$AX$4</f>
        <v>1</v>
      </c>
      <c r="AG55" t="b">
        <f>NLCresults[[#This Row],[ otherConfidence]]&gt;=$AX$4</f>
        <v>0</v>
      </c>
      <c r="AH55" s="2" t="str">
        <f>IF(NLCresults[[#This Row],[ containsChildLabour]]=1, IF(Table4[[#This Row],[predictsChildLabour]], "T", "FN"), IF(Table4[[#This Row],[predictsChildLabour]], "FP", "T"))</f>
        <v>T</v>
      </c>
      <c r="AI55" t="str">
        <f>IF(NLCresults[[#This Row],[ containsChildSexualExploitation]]=1, IF(Table4[[#This Row],[predictsChildSexualExploitation]], "T", "FN"), IF(Table4[[#This Row],[predictsChildSexualExploitation]], "FP", "T"))</f>
        <v>T</v>
      </c>
      <c r="AJ55" t="str">
        <f>IF(NLCresults[[#This Row],[ containsChildTrafficking]]=1, IF(Table4[[#This Row],[predictsChildTrafficking]], "T", "FN"), IF(Table4[[#This Row],[predictsChildTrafficking]], "FP", "T"))</f>
        <v>T</v>
      </c>
      <c r="AK55" t="str">
        <f>IF(NLCresults[[#This Row],[ containsDomesticServitude]]=1, IF(Table4[[#This Row],[predictsDomesticServitude]], "T", "FN"), IF(Table4[[#This Row],[predictsDomesticServitude]], "FP", "T"))</f>
        <v>T</v>
      </c>
      <c r="AL55" t="str">
        <f>IF(NLCresults[[#This Row],[ containsForcedCriminality]]=1, IF(Table4[[#This Row],[predictsForcedCriminality]], "T", "FN"), IF(Table4[[#This Row],[predictsForcedCriminality]], "FP", "T"))</f>
        <v>T</v>
      </c>
      <c r="AM55" t="str">
        <f>IF(NLCresults[[#This Row],[ containsForcedLabour]]=1, IF(Table4[[#This Row],[predictsForcedLabour]], "T", "FN"), IF(Table4[[#This Row],[predictsForcedLabour]], "FP", "T"))</f>
        <v>T</v>
      </c>
      <c r="AN55" t="str">
        <f>IF(NLCresults[[#This Row],[ containsForcedMarriage]]=1, IF(Table4[[#This Row],[predictsForcedMarriage]], "T", "FN"), IF(Table4[[#This Row],[predictsForcedMarriage]], "FP", "T"))</f>
        <v>FN</v>
      </c>
      <c r="AO55" t="str">
        <f>IF(NLCresults[[#This Row],[ containsLabourExploitation]]=1, IF(Table4[[#This Row],[predictsLabourExploitation]], "T", "FN"), IF(Table4[[#This Row],[predictsLabourExploitation]], "FP", "T"))</f>
        <v>T</v>
      </c>
      <c r="AP55" t="str">
        <f>IF(NLCresults[[#This Row],[ containsSexualExploitation]]=1, IF(Table4[[#This Row],[predictsSexualExploitation]], "T", "FN"), IF(Table4[[#This Row],[predictsSexualExploitation]], "FP", "T"))</f>
        <v>T</v>
      </c>
      <c r="AQ55" t="str">
        <f>IF(NLCresults[[#This Row],[ containsOther]]=1, IF(Table4[[#This Row],[predictsOther]], "T", "FN"), IF(Table4[[#This Row],[predictsOther]], "FP", "T"))</f>
        <v>T</v>
      </c>
      <c r="AR55" s="2" t="b">
        <f>(COUNTIF(Table4[[#This Row],[resultChildLabour]:[resultOther]], "T")=10)</f>
        <v>0</v>
      </c>
      <c r="AS55" t="b">
        <f>(COUNTIF(Table4[[#This Row],[resultChildLabour]:[resultOther]], "T")+ COUNTIF(Table4[[#This Row],[resultChildLabour]:[resultOther]], "FP")=10)</f>
        <v>0</v>
      </c>
      <c r="AT55" t="b">
        <f>COUNTIF(Table4[[#This Row],[resultChildLabour]:[resultOther]], "FP")&gt;=1</f>
        <v>0</v>
      </c>
      <c r="AU55" s="2" t="b">
        <f>COUNTIF(Table4[[#This Row],[resultChildLabour]:[resultOther]], "FN")&gt;=1</f>
        <v>1</v>
      </c>
      <c r="AV55" s="2">
        <f>COUNTIF(Table4[[#This Row],[resultChildLabour]:[resultOther]], "FN")+COUNTIF(Table4[[#This Row],[resultChildLabour]:[resultOther]], "FP")</f>
        <v>1</v>
      </c>
    </row>
    <row r="56" spans="1:48" x14ac:dyDescent="0.25">
      <c r="A56" s="1">
        <v>43546</v>
      </c>
      <c r="B56" s="2" t="s">
        <v>80</v>
      </c>
      <c r="C56">
        <v>0</v>
      </c>
      <c r="D56">
        <v>0</v>
      </c>
      <c r="E56">
        <v>0</v>
      </c>
      <c r="F56">
        <v>0</v>
      </c>
      <c r="G56">
        <v>0</v>
      </c>
      <c r="H56">
        <v>1</v>
      </c>
      <c r="I56">
        <v>0</v>
      </c>
      <c r="J56">
        <v>0</v>
      </c>
      <c r="K56">
        <v>0</v>
      </c>
      <c r="L56">
        <v>0</v>
      </c>
      <c r="M56">
        <v>0</v>
      </c>
      <c r="N56">
        <v>0</v>
      </c>
      <c r="O56">
        <v>0</v>
      </c>
      <c r="P56">
        <v>0</v>
      </c>
      <c r="Q56">
        <v>0</v>
      </c>
      <c r="R56">
        <v>1</v>
      </c>
      <c r="S56">
        <v>0</v>
      </c>
      <c r="T56">
        <v>0</v>
      </c>
      <c r="U56">
        <v>0</v>
      </c>
      <c r="V56">
        <v>0</v>
      </c>
      <c r="X56" t="b">
        <f>NLCresults[[#This Row],[ childLabourConfidence]]&gt;=$AX$4</f>
        <v>0</v>
      </c>
      <c r="Y56" t="b">
        <f>NLCresults[[#This Row],[ childSexualExploitationConfidence]]&gt;=$AX$4</f>
        <v>0</v>
      </c>
      <c r="Z56" t="b">
        <f>NLCresults[[#This Row],[ childTraffickingConfidence]]&gt;=$AX$4</f>
        <v>0</v>
      </c>
      <c r="AA56" t="b">
        <f>NLCresults[[#This Row],[ domesticServitudeConfidence]]&gt;=$AX$4</f>
        <v>0</v>
      </c>
      <c r="AB56" t="b">
        <f>NLCresults[[#This Row],[ forcedCriminalityConfidence]]&gt;=$AX$4</f>
        <v>0</v>
      </c>
      <c r="AC56" t="b">
        <f>NLCresults[[#This Row],[ forcedLabourConfidence]]&gt;=$AX$4</f>
        <v>1</v>
      </c>
      <c r="AD56" t="b">
        <f>NLCresults[[#This Row],[ forcedMarriageConfidence]]&gt;=$AX$4</f>
        <v>0</v>
      </c>
      <c r="AE56" t="b">
        <f>NLCresults[[#This Row],[ labourExploitationConfidence]]&gt;=$AX$4</f>
        <v>0</v>
      </c>
      <c r="AF56" t="b">
        <f>NLCresults[[#This Row],[ sexualExploitationConfidence]]&gt;=$AX$4</f>
        <v>0</v>
      </c>
      <c r="AG56" t="b">
        <f>NLCresults[[#This Row],[ otherConfidence]]&gt;=$AX$4</f>
        <v>0</v>
      </c>
      <c r="AH56" s="2" t="str">
        <f>IF(NLCresults[[#This Row],[ containsChildLabour]]=1, IF(Table4[[#This Row],[predictsChildLabour]], "T", "FN"), IF(Table4[[#This Row],[predictsChildLabour]], "FP", "T"))</f>
        <v>T</v>
      </c>
      <c r="AI56" t="str">
        <f>IF(NLCresults[[#This Row],[ containsChildSexualExploitation]]=1, IF(Table4[[#This Row],[predictsChildSexualExploitation]], "T", "FN"), IF(Table4[[#This Row],[predictsChildSexualExploitation]], "FP", "T"))</f>
        <v>T</v>
      </c>
      <c r="AJ56" t="str">
        <f>IF(NLCresults[[#This Row],[ containsChildTrafficking]]=1, IF(Table4[[#This Row],[predictsChildTrafficking]], "T", "FN"), IF(Table4[[#This Row],[predictsChildTrafficking]], "FP", "T"))</f>
        <v>T</v>
      </c>
      <c r="AK56" t="str">
        <f>IF(NLCresults[[#This Row],[ containsDomesticServitude]]=1, IF(Table4[[#This Row],[predictsDomesticServitude]], "T", "FN"), IF(Table4[[#This Row],[predictsDomesticServitude]], "FP", "T"))</f>
        <v>T</v>
      </c>
      <c r="AL56" t="str">
        <f>IF(NLCresults[[#This Row],[ containsForcedCriminality]]=1, IF(Table4[[#This Row],[predictsForcedCriminality]], "T", "FN"), IF(Table4[[#This Row],[predictsForcedCriminality]], "FP", "T"))</f>
        <v>T</v>
      </c>
      <c r="AM56" t="str">
        <f>IF(NLCresults[[#This Row],[ containsForcedLabour]]=1, IF(Table4[[#This Row],[predictsForcedLabour]], "T", "FN"), IF(Table4[[#This Row],[predictsForcedLabour]], "FP", "T"))</f>
        <v>T</v>
      </c>
      <c r="AN56" t="str">
        <f>IF(NLCresults[[#This Row],[ containsForcedMarriage]]=1, IF(Table4[[#This Row],[predictsForcedMarriage]], "T", "FN"), IF(Table4[[#This Row],[predictsForcedMarriage]], "FP", "T"))</f>
        <v>T</v>
      </c>
      <c r="AO56" t="str">
        <f>IF(NLCresults[[#This Row],[ containsLabourExploitation]]=1, IF(Table4[[#This Row],[predictsLabourExploitation]], "T", "FN"), IF(Table4[[#This Row],[predictsLabourExploitation]], "FP", "T"))</f>
        <v>T</v>
      </c>
      <c r="AP56" t="str">
        <f>IF(NLCresults[[#This Row],[ containsSexualExploitation]]=1, IF(Table4[[#This Row],[predictsSexualExploitation]], "T", "FN"), IF(Table4[[#This Row],[predictsSexualExploitation]], "FP", "T"))</f>
        <v>T</v>
      </c>
      <c r="AQ56" t="str">
        <f>IF(NLCresults[[#This Row],[ containsOther]]=1, IF(Table4[[#This Row],[predictsOther]], "T", "FN"), IF(Table4[[#This Row],[predictsOther]], "FP", "T"))</f>
        <v>T</v>
      </c>
      <c r="AR56" s="2" t="b">
        <f>(COUNTIF(Table4[[#This Row],[resultChildLabour]:[resultOther]], "T")=10)</f>
        <v>1</v>
      </c>
      <c r="AS56" t="b">
        <f>(COUNTIF(Table4[[#This Row],[resultChildLabour]:[resultOther]], "T")+ COUNTIF(Table4[[#This Row],[resultChildLabour]:[resultOther]], "FP")=10)</f>
        <v>1</v>
      </c>
      <c r="AT56" t="b">
        <f>COUNTIF(Table4[[#This Row],[resultChildLabour]:[resultOther]], "FP")&gt;=1</f>
        <v>0</v>
      </c>
      <c r="AU56" s="2" t="b">
        <f>COUNTIF(Table4[[#This Row],[resultChildLabour]:[resultOther]], "FN")&gt;=1</f>
        <v>0</v>
      </c>
      <c r="AV56" s="2">
        <f>COUNTIF(Table4[[#This Row],[resultChildLabour]:[resultOther]], "FN")+COUNTIF(Table4[[#This Row],[resultChildLabour]:[resultOther]], "FP")</f>
        <v>0</v>
      </c>
    </row>
    <row r="57" spans="1:48" x14ac:dyDescent="0.25">
      <c r="A57" s="1">
        <v>43546</v>
      </c>
      <c r="B57" s="2" t="s">
        <v>127</v>
      </c>
      <c r="C57">
        <v>0</v>
      </c>
      <c r="D57">
        <v>0</v>
      </c>
      <c r="E57">
        <v>0</v>
      </c>
      <c r="F57">
        <v>0</v>
      </c>
      <c r="G57">
        <v>0</v>
      </c>
      <c r="H57">
        <v>0</v>
      </c>
      <c r="I57">
        <v>1</v>
      </c>
      <c r="J57">
        <v>1</v>
      </c>
      <c r="K57">
        <v>0</v>
      </c>
      <c r="L57">
        <v>0</v>
      </c>
      <c r="M57">
        <v>0</v>
      </c>
      <c r="N57">
        <v>0</v>
      </c>
      <c r="O57">
        <v>0</v>
      </c>
      <c r="P57">
        <v>0</v>
      </c>
      <c r="Q57">
        <v>0</v>
      </c>
      <c r="R57">
        <v>0</v>
      </c>
      <c r="S57">
        <v>0.27</v>
      </c>
      <c r="T57">
        <v>0.73</v>
      </c>
      <c r="U57">
        <v>0</v>
      </c>
      <c r="V57">
        <v>0</v>
      </c>
      <c r="X57" t="b">
        <f>NLCresults[[#This Row],[ childLabourConfidence]]&gt;=$AX$4</f>
        <v>0</v>
      </c>
      <c r="Y57" t="b">
        <f>NLCresults[[#This Row],[ childSexualExploitationConfidence]]&gt;=$AX$4</f>
        <v>0</v>
      </c>
      <c r="Z57" t="b">
        <f>NLCresults[[#This Row],[ childTraffickingConfidence]]&gt;=$AX$4</f>
        <v>0</v>
      </c>
      <c r="AA57" t="b">
        <f>NLCresults[[#This Row],[ domesticServitudeConfidence]]&gt;=$AX$4</f>
        <v>0</v>
      </c>
      <c r="AB57" t="b">
        <f>NLCresults[[#This Row],[ forcedCriminalityConfidence]]&gt;=$AX$4</f>
        <v>0</v>
      </c>
      <c r="AC57" t="b">
        <f>NLCresults[[#This Row],[ forcedLabourConfidence]]&gt;=$AX$4</f>
        <v>0</v>
      </c>
      <c r="AD57" t="b">
        <f>NLCresults[[#This Row],[ forcedMarriageConfidence]]&gt;=$AX$4</f>
        <v>0</v>
      </c>
      <c r="AE57" t="b">
        <f>NLCresults[[#This Row],[ labourExploitationConfidence]]&gt;=$AX$4</f>
        <v>1</v>
      </c>
      <c r="AF57" t="b">
        <f>NLCresults[[#This Row],[ sexualExploitationConfidence]]&gt;=$AX$4</f>
        <v>0</v>
      </c>
      <c r="AG57" t="b">
        <f>NLCresults[[#This Row],[ otherConfidence]]&gt;=$AX$4</f>
        <v>0</v>
      </c>
      <c r="AH57" s="2" t="str">
        <f>IF(NLCresults[[#This Row],[ containsChildLabour]]=1, IF(Table4[[#This Row],[predictsChildLabour]], "T", "FN"), IF(Table4[[#This Row],[predictsChildLabour]], "FP", "T"))</f>
        <v>T</v>
      </c>
      <c r="AI57" t="str">
        <f>IF(NLCresults[[#This Row],[ containsChildSexualExploitation]]=1, IF(Table4[[#This Row],[predictsChildSexualExploitation]], "T", "FN"), IF(Table4[[#This Row],[predictsChildSexualExploitation]], "FP", "T"))</f>
        <v>T</v>
      </c>
      <c r="AJ57" t="str">
        <f>IF(NLCresults[[#This Row],[ containsChildTrafficking]]=1, IF(Table4[[#This Row],[predictsChildTrafficking]], "T", "FN"), IF(Table4[[#This Row],[predictsChildTrafficking]], "FP", "T"))</f>
        <v>T</v>
      </c>
      <c r="AK57" t="str">
        <f>IF(NLCresults[[#This Row],[ containsDomesticServitude]]=1, IF(Table4[[#This Row],[predictsDomesticServitude]], "T", "FN"), IF(Table4[[#This Row],[predictsDomesticServitude]], "FP", "T"))</f>
        <v>T</v>
      </c>
      <c r="AL57" t="str">
        <f>IF(NLCresults[[#This Row],[ containsForcedCriminality]]=1, IF(Table4[[#This Row],[predictsForcedCriminality]], "T", "FN"), IF(Table4[[#This Row],[predictsForcedCriminality]], "FP", "T"))</f>
        <v>T</v>
      </c>
      <c r="AM57" t="str">
        <f>IF(NLCresults[[#This Row],[ containsForcedLabour]]=1, IF(Table4[[#This Row],[predictsForcedLabour]], "T", "FN"), IF(Table4[[#This Row],[predictsForcedLabour]], "FP", "T"))</f>
        <v>T</v>
      </c>
      <c r="AN57" t="str">
        <f>IF(NLCresults[[#This Row],[ containsForcedMarriage]]=1, IF(Table4[[#This Row],[predictsForcedMarriage]], "T", "FN"), IF(Table4[[#This Row],[predictsForcedMarriage]], "FP", "T"))</f>
        <v>FN</v>
      </c>
      <c r="AO57" t="str">
        <f>IF(NLCresults[[#This Row],[ containsLabourExploitation]]=1, IF(Table4[[#This Row],[predictsLabourExploitation]], "T", "FN"), IF(Table4[[#This Row],[predictsLabourExploitation]], "FP", "T"))</f>
        <v>T</v>
      </c>
      <c r="AP57" t="str">
        <f>IF(NLCresults[[#This Row],[ containsSexualExploitation]]=1, IF(Table4[[#This Row],[predictsSexualExploitation]], "T", "FN"), IF(Table4[[#This Row],[predictsSexualExploitation]], "FP", "T"))</f>
        <v>T</v>
      </c>
      <c r="AQ57" t="str">
        <f>IF(NLCresults[[#This Row],[ containsOther]]=1, IF(Table4[[#This Row],[predictsOther]], "T", "FN"), IF(Table4[[#This Row],[predictsOther]], "FP", "T"))</f>
        <v>T</v>
      </c>
      <c r="AR57" s="2" t="b">
        <f>(COUNTIF(Table4[[#This Row],[resultChildLabour]:[resultOther]], "T")=10)</f>
        <v>0</v>
      </c>
      <c r="AS57" t="b">
        <f>(COUNTIF(Table4[[#This Row],[resultChildLabour]:[resultOther]], "T")+ COUNTIF(Table4[[#This Row],[resultChildLabour]:[resultOther]], "FP")=10)</f>
        <v>0</v>
      </c>
      <c r="AT57" t="b">
        <f>COUNTIF(Table4[[#This Row],[resultChildLabour]:[resultOther]], "FP")&gt;=1</f>
        <v>0</v>
      </c>
      <c r="AU57" s="2" t="b">
        <f>COUNTIF(Table4[[#This Row],[resultChildLabour]:[resultOther]], "FN")&gt;=1</f>
        <v>1</v>
      </c>
      <c r="AV57" s="2">
        <f>COUNTIF(Table4[[#This Row],[resultChildLabour]:[resultOther]], "FN")+COUNTIF(Table4[[#This Row],[resultChildLabour]:[resultOther]], "FP")</f>
        <v>1</v>
      </c>
    </row>
    <row r="58" spans="1:48" x14ac:dyDescent="0.25">
      <c r="A58" s="1">
        <v>43546</v>
      </c>
      <c r="B58" s="2" t="s">
        <v>126</v>
      </c>
      <c r="C58">
        <v>0</v>
      </c>
      <c r="D58">
        <v>0</v>
      </c>
      <c r="E58">
        <v>0</v>
      </c>
      <c r="F58">
        <v>1</v>
      </c>
      <c r="G58">
        <v>0</v>
      </c>
      <c r="H58">
        <v>0</v>
      </c>
      <c r="I58">
        <v>0</v>
      </c>
      <c r="J58">
        <v>0</v>
      </c>
      <c r="K58">
        <v>0</v>
      </c>
      <c r="L58">
        <v>0</v>
      </c>
      <c r="M58">
        <v>0</v>
      </c>
      <c r="N58">
        <v>0</v>
      </c>
      <c r="O58">
        <v>0</v>
      </c>
      <c r="P58">
        <v>0.02</v>
      </c>
      <c r="Q58">
        <v>0</v>
      </c>
      <c r="R58">
        <v>0</v>
      </c>
      <c r="S58">
        <v>0</v>
      </c>
      <c r="T58">
        <v>0</v>
      </c>
      <c r="U58">
        <v>0.96</v>
      </c>
      <c r="V58">
        <v>0</v>
      </c>
      <c r="X58" t="b">
        <f>NLCresults[[#This Row],[ childLabourConfidence]]&gt;=$AX$4</f>
        <v>0</v>
      </c>
      <c r="Y58" t="b">
        <f>NLCresults[[#This Row],[ childSexualExploitationConfidence]]&gt;=$AX$4</f>
        <v>0</v>
      </c>
      <c r="Z58" t="b">
        <f>NLCresults[[#This Row],[ childTraffickingConfidence]]&gt;=$AX$4</f>
        <v>0</v>
      </c>
      <c r="AA58" t="b">
        <f>NLCresults[[#This Row],[ domesticServitudeConfidence]]&gt;=$AX$4</f>
        <v>0</v>
      </c>
      <c r="AB58" t="b">
        <f>NLCresults[[#This Row],[ forcedCriminalityConfidence]]&gt;=$AX$4</f>
        <v>0</v>
      </c>
      <c r="AC58" t="b">
        <f>NLCresults[[#This Row],[ forcedLabourConfidence]]&gt;=$AX$4</f>
        <v>0</v>
      </c>
      <c r="AD58" t="b">
        <f>NLCresults[[#This Row],[ forcedMarriageConfidence]]&gt;=$AX$4</f>
        <v>0</v>
      </c>
      <c r="AE58" t="b">
        <f>NLCresults[[#This Row],[ labourExploitationConfidence]]&gt;=$AX$4</f>
        <v>0</v>
      </c>
      <c r="AF58" t="b">
        <f>NLCresults[[#This Row],[ sexualExploitationConfidence]]&gt;=$AX$4</f>
        <v>1</v>
      </c>
      <c r="AG58" t="b">
        <f>NLCresults[[#This Row],[ otherConfidence]]&gt;=$AX$4</f>
        <v>0</v>
      </c>
      <c r="AH58" s="2" t="str">
        <f>IF(NLCresults[[#This Row],[ containsChildLabour]]=1, IF(Table4[[#This Row],[predictsChildLabour]], "T", "FN"), IF(Table4[[#This Row],[predictsChildLabour]], "FP", "T"))</f>
        <v>T</v>
      </c>
      <c r="AI58" t="str">
        <f>IF(NLCresults[[#This Row],[ containsChildSexualExploitation]]=1, IF(Table4[[#This Row],[predictsChildSexualExploitation]], "T", "FN"), IF(Table4[[#This Row],[predictsChildSexualExploitation]], "FP", "T"))</f>
        <v>T</v>
      </c>
      <c r="AJ58" t="str">
        <f>IF(NLCresults[[#This Row],[ containsChildTrafficking]]=1, IF(Table4[[#This Row],[predictsChildTrafficking]], "T", "FN"), IF(Table4[[#This Row],[predictsChildTrafficking]], "FP", "T"))</f>
        <v>T</v>
      </c>
      <c r="AK58" t="str">
        <f>IF(NLCresults[[#This Row],[ containsDomesticServitude]]=1, IF(Table4[[#This Row],[predictsDomesticServitude]], "T", "FN"), IF(Table4[[#This Row],[predictsDomesticServitude]], "FP", "T"))</f>
        <v>FN</v>
      </c>
      <c r="AL58" t="str">
        <f>IF(NLCresults[[#This Row],[ containsForcedCriminality]]=1, IF(Table4[[#This Row],[predictsForcedCriminality]], "T", "FN"), IF(Table4[[#This Row],[predictsForcedCriminality]], "FP", "T"))</f>
        <v>T</v>
      </c>
      <c r="AM58" t="str">
        <f>IF(NLCresults[[#This Row],[ containsForcedLabour]]=1, IF(Table4[[#This Row],[predictsForcedLabour]], "T", "FN"), IF(Table4[[#This Row],[predictsForcedLabour]], "FP", "T"))</f>
        <v>T</v>
      </c>
      <c r="AN58" t="str">
        <f>IF(NLCresults[[#This Row],[ containsForcedMarriage]]=1, IF(Table4[[#This Row],[predictsForcedMarriage]], "T", "FN"), IF(Table4[[#This Row],[predictsForcedMarriage]], "FP", "T"))</f>
        <v>T</v>
      </c>
      <c r="AO58" t="str">
        <f>IF(NLCresults[[#This Row],[ containsLabourExploitation]]=1, IF(Table4[[#This Row],[predictsLabourExploitation]], "T", "FN"), IF(Table4[[#This Row],[predictsLabourExploitation]], "FP", "T"))</f>
        <v>T</v>
      </c>
      <c r="AP58" t="str">
        <f>IF(NLCresults[[#This Row],[ containsSexualExploitation]]=1, IF(Table4[[#This Row],[predictsSexualExploitation]], "T", "FN"), IF(Table4[[#This Row],[predictsSexualExploitation]], "FP", "T"))</f>
        <v>FP</v>
      </c>
      <c r="AQ58" t="str">
        <f>IF(NLCresults[[#This Row],[ containsOther]]=1, IF(Table4[[#This Row],[predictsOther]], "T", "FN"), IF(Table4[[#This Row],[predictsOther]], "FP", "T"))</f>
        <v>T</v>
      </c>
      <c r="AR58" s="2" t="b">
        <f>(COUNTIF(Table4[[#This Row],[resultChildLabour]:[resultOther]], "T")=10)</f>
        <v>0</v>
      </c>
      <c r="AS58" t="b">
        <f>(COUNTIF(Table4[[#This Row],[resultChildLabour]:[resultOther]], "T")+ COUNTIF(Table4[[#This Row],[resultChildLabour]:[resultOther]], "FP")=10)</f>
        <v>0</v>
      </c>
      <c r="AT58" t="b">
        <f>COUNTIF(Table4[[#This Row],[resultChildLabour]:[resultOther]], "FP")&gt;=1</f>
        <v>1</v>
      </c>
      <c r="AU58" s="2" t="b">
        <f>COUNTIF(Table4[[#This Row],[resultChildLabour]:[resultOther]], "FN")&gt;=1</f>
        <v>1</v>
      </c>
      <c r="AV58" s="2">
        <f>COUNTIF(Table4[[#This Row],[resultChildLabour]:[resultOther]], "FN")+COUNTIF(Table4[[#This Row],[resultChildLabour]:[resultOther]], "FP")</f>
        <v>2</v>
      </c>
    </row>
    <row r="59" spans="1:48" x14ac:dyDescent="0.25">
      <c r="A59" s="1">
        <v>43546</v>
      </c>
      <c r="B59" s="2" t="s">
        <v>102</v>
      </c>
      <c r="C59">
        <v>0</v>
      </c>
      <c r="D59">
        <v>0</v>
      </c>
      <c r="E59">
        <v>1</v>
      </c>
      <c r="F59">
        <v>0</v>
      </c>
      <c r="G59">
        <v>0</v>
      </c>
      <c r="H59">
        <v>0</v>
      </c>
      <c r="I59">
        <v>0</v>
      </c>
      <c r="J59">
        <v>0</v>
      </c>
      <c r="K59">
        <v>0</v>
      </c>
      <c r="L59">
        <v>0</v>
      </c>
      <c r="M59">
        <v>0</v>
      </c>
      <c r="N59">
        <v>0.09</v>
      </c>
      <c r="O59">
        <v>0.02</v>
      </c>
      <c r="P59">
        <v>0.02</v>
      </c>
      <c r="Q59">
        <v>0.31</v>
      </c>
      <c r="R59">
        <v>0.01</v>
      </c>
      <c r="S59">
        <v>0.01</v>
      </c>
      <c r="T59">
        <v>0.01</v>
      </c>
      <c r="U59">
        <v>0.51</v>
      </c>
      <c r="V59">
        <v>0.01</v>
      </c>
      <c r="X59" t="b">
        <f>NLCresults[[#This Row],[ childLabourConfidence]]&gt;=$AX$4</f>
        <v>0</v>
      </c>
      <c r="Y59" t="b">
        <f>NLCresults[[#This Row],[ childSexualExploitationConfidence]]&gt;=$AX$4</f>
        <v>0</v>
      </c>
      <c r="Z59" t="b">
        <f>NLCresults[[#This Row],[ childTraffickingConfidence]]&gt;=$AX$4</f>
        <v>0</v>
      </c>
      <c r="AA59" t="b">
        <f>NLCresults[[#This Row],[ domesticServitudeConfidence]]&gt;=$AX$4</f>
        <v>0</v>
      </c>
      <c r="AB59" t="b">
        <f>NLCresults[[#This Row],[ forcedCriminalityConfidence]]&gt;=$AX$4</f>
        <v>0</v>
      </c>
      <c r="AC59" t="b">
        <f>NLCresults[[#This Row],[ forcedLabourConfidence]]&gt;=$AX$4</f>
        <v>0</v>
      </c>
      <c r="AD59" t="b">
        <f>NLCresults[[#This Row],[ forcedMarriageConfidence]]&gt;=$AX$4</f>
        <v>0</v>
      </c>
      <c r="AE59" t="b">
        <f>NLCresults[[#This Row],[ labourExploitationConfidence]]&gt;=$AX$4</f>
        <v>0</v>
      </c>
      <c r="AF59" t="b">
        <f>NLCresults[[#This Row],[ sexualExploitationConfidence]]&gt;=$AX$4</f>
        <v>0</v>
      </c>
      <c r="AG59" t="b">
        <f>NLCresults[[#This Row],[ otherConfidence]]&gt;=$AX$4</f>
        <v>0</v>
      </c>
      <c r="AH59" s="2" t="str">
        <f>IF(NLCresults[[#This Row],[ containsChildLabour]]=1, IF(Table4[[#This Row],[predictsChildLabour]], "T", "FN"), IF(Table4[[#This Row],[predictsChildLabour]], "FP", "T"))</f>
        <v>T</v>
      </c>
      <c r="AI59" t="str">
        <f>IF(NLCresults[[#This Row],[ containsChildSexualExploitation]]=1, IF(Table4[[#This Row],[predictsChildSexualExploitation]], "T", "FN"), IF(Table4[[#This Row],[predictsChildSexualExploitation]], "FP", "T"))</f>
        <v>T</v>
      </c>
      <c r="AJ59" t="str">
        <f>IF(NLCresults[[#This Row],[ containsChildTrafficking]]=1, IF(Table4[[#This Row],[predictsChildTrafficking]], "T", "FN"), IF(Table4[[#This Row],[predictsChildTrafficking]], "FP", "T"))</f>
        <v>FN</v>
      </c>
      <c r="AK59" t="str">
        <f>IF(NLCresults[[#This Row],[ containsDomesticServitude]]=1, IF(Table4[[#This Row],[predictsDomesticServitude]], "T", "FN"), IF(Table4[[#This Row],[predictsDomesticServitude]], "FP", "T"))</f>
        <v>T</v>
      </c>
      <c r="AL59" t="str">
        <f>IF(NLCresults[[#This Row],[ containsForcedCriminality]]=1, IF(Table4[[#This Row],[predictsForcedCriminality]], "T", "FN"), IF(Table4[[#This Row],[predictsForcedCriminality]], "FP", "T"))</f>
        <v>T</v>
      </c>
      <c r="AM59" t="str">
        <f>IF(NLCresults[[#This Row],[ containsForcedLabour]]=1, IF(Table4[[#This Row],[predictsForcedLabour]], "T", "FN"), IF(Table4[[#This Row],[predictsForcedLabour]], "FP", "T"))</f>
        <v>T</v>
      </c>
      <c r="AN59" t="str">
        <f>IF(NLCresults[[#This Row],[ containsForcedMarriage]]=1, IF(Table4[[#This Row],[predictsForcedMarriage]], "T", "FN"), IF(Table4[[#This Row],[predictsForcedMarriage]], "FP", "T"))</f>
        <v>T</v>
      </c>
      <c r="AO59" t="str">
        <f>IF(NLCresults[[#This Row],[ containsLabourExploitation]]=1, IF(Table4[[#This Row],[predictsLabourExploitation]], "T", "FN"), IF(Table4[[#This Row],[predictsLabourExploitation]], "FP", "T"))</f>
        <v>T</v>
      </c>
      <c r="AP59" t="str">
        <f>IF(NLCresults[[#This Row],[ containsSexualExploitation]]=1, IF(Table4[[#This Row],[predictsSexualExploitation]], "T", "FN"), IF(Table4[[#This Row],[predictsSexualExploitation]], "FP", "T"))</f>
        <v>T</v>
      </c>
      <c r="AQ59" t="str">
        <f>IF(NLCresults[[#This Row],[ containsOther]]=1, IF(Table4[[#This Row],[predictsOther]], "T", "FN"), IF(Table4[[#This Row],[predictsOther]], "FP", "T"))</f>
        <v>T</v>
      </c>
      <c r="AR59" s="2" t="b">
        <f>(COUNTIF(Table4[[#This Row],[resultChildLabour]:[resultOther]], "T")=10)</f>
        <v>0</v>
      </c>
      <c r="AS59" t="b">
        <f>(COUNTIF(Table4[[#This Row],[resultChildLabour]:[resultOther]], "T")+ COUNTIF(Table4[[#This Row],[resultChildLabour]:[resultOther]], "FP")=10)</f>
        <v>0</v>
      </c>
      <c r="AT59" t="b">
        <f>COUNTIF(Table4[[#This Row],[resultChildLabour]:[resultOther]], "FP")&gt;=1</f>
        <v>0</v>
      </c>
      <c r="AU59" s="2" t="b">
        <f>COUNTIF(Table4[[#This Row],[resultChildLabour]:[resultOther]], "FN")&gt;=1</f>
        <v>1</v>
      </c>
      <c r="AV59" s="2">
        <f>COUNTIF(Table4[[#This Row],[resultChildLabour]:[resultOther]], "FN")+COUNTIF(Table4[[#This Row],[resultChildLabour]:[resultOther]], "FP")</f>
        <v>1</v>
      </c>
    </row>
    <row r="60" spans="1:48" x14ac:dyDescent="0.25">
      <c r="A60" s="1">
        <v>43546</v>
      </c>
      <c r="B60" s="2" t="s">
        <v>91</v>
      </c>
      <c r="C60">
        <v>0</v>
      </c>
      <c r="D60">
        <v>0</v>
      </c>
      <c r="E60">
        <v>0</v>
      </c>
      <c r="F60">
        <v>0</v>
      </c>
      <c r="G60">
        <v>0</v>
      </c>
      <c r="H60">
        <v>0</v>
      </c>
      <c r="I60">
        <v>0</v>
      </c>
      <c r="J60">
        <v>1</v>
      </c>
      <c r="K60">
        <v>0</v>
      </c>
      <c r="L60">
        <v>0</v>
      </c>
      <c r="M60">
        <v>0</v>
      </c>
      <c r="N60">
        <v>0</v>
      </c>
      <c r="O60">
        <v>0</v>
      </c>
      <c r="P60">
        <v>0</v>
      </c>
      <c r="Q60">
        <v>0</v>
      </c>
      <c r="R60">
        <v>0</v>
      </c>
      <c r="S60">
        <v>0</v>
      </c>
      <c r="T60">
        <v>0.99</v>
      </c>
      <c r="U60">
        <v>0</v>
      </c>
      <c r="V60">
        <v>0</v>
      </c>
      <c r="X60" t="b">
        <f>NLCresults[[#This Row],[ childLabourConfidence]]&gt;=$AX$4</f>
        <v>0</v>
      </c>
      <c r="Y60" t="b">
        <f>NLCresults[[#This Row],[ childSexualExploitationConfidence]]&gt;=$AX$4</f>
        <v>0</v>
      </c>
      <c r="Z60" t="b">
        <f>NLCresults[[#This Row],[ childTraffickingConfidence]]&gt;=$AX$4</f>
        <v>0</v>
      </c>
      <c r="AA60" t="b">
        <f>NLCresults[[#This Row],[ domesticServitudeConfidence]]&gt;=$AX$4</f>
        <v>0</v>
      </c>
      <c r="AB60" t="b">
        <f>NLCresults[[#This Row],[ forcedCriminalityConfidence]]&gt;=$AX$4</f>
        <v>0</v>
      </c>
      <c r="AC60" t="b">
        <f>NLCresults[[#This Row],[ forcedLabourConfidence]]&gt;=$AX$4</f>
        <v>0</v>
      </c>
      <c r="AD60" t="b">
        <f>NLCresults[[#This Row],[ forcedMarriageConfidence]]&gt;=$AX$4</f>
        <v>0</v>
      </c>
      <c r="AE60" t="b">
        <f>NLCresults[[#This Row],[ labourExploitationConfidence]]&gt;=$AX$4</f>
        <v>1</v>
      </c>
      <c r="AF60" t="b">
        <f>NLCresults[[#This Row],[ sexualExploitationConfidence]]&gt;=$AX$4</f>
        <v>0</v>
      </c>
      <c r="AG60" t="b">
        <f>NLCresults[[#This Row],[ otherConfidence]]&gt;=$AX$4</f>
        <v>0</v>
      </c>
      <c r="AH60" s="2" t="str">
        <f>IF(NLCresults[[#This Row],[ containsChildLabour]]=1, IF(Table4[[#This Row],[predictsChildLabour]], "T", "FN"), IF(Table4[[#This Row],[predictsChildLabour]], "FP", "T"))</f>
        <v>T</v>
      </c>
      <c r="AI60" t="str">
        <f>IF(NLCresults[[#This Row],[ containsChildSexualExploitation]]=1, IF(Table4[[#This Row],[predictsChildSexualExploitation]], "T", "FN"), IF(Table4[[#This Row],[predictsChildSexualExploitation]], "FP", "T"))</f>
        <v>T</v>
      </c>
      <c r="AJ60" t="str">
        <f>IF(NLCresults[[#This Row],[ containsChildTrafficking]]=1, IF(Table4[[#This Row],[predictsChildTrafficking]], "T", "FN"), IF(Table4[[#This Row],[predictsChildTrafficking]], "FP", "T"))</f>
        <v>T</v>
      </c>
      <c r="AK60" t="str">
        <f>IF(NLCresults[[#This Row],[ containsDomesticServitude]]=1, IF(Table4[[#This Row],[predictsDomesticServitude]], "T", "FN"), IF(Table4[[#This Row],[predictsDomesticServitude]], "FP", "T"))</f>
        <v>T</v>
      </c>
      <c r="AL60" t="str">
        <f>IF(NLCresults[[#This Row],[ containsForcedCriminality]]=1, IF(Table4[[#This Row],[predictsForcedCriminality]], "T", "FN"), IF(Table4[[#This Row],[predictsForcedCriminality]], "FP", "T"))</f>
        <v>T</v>
      </c>
      <c r="AM60" t="str">
        <f>IF(NLCresults[[#This Row],[ containsForcedLabour]]=1, IF(Table4[[#This Row],[predictsForcedLabour]], "T", "FN"), IF(Table4[[#This Row],[predictsForcedLabour]], "FP", "T"))</f>
        <v>T</v>
      </c>
      <c r="AN60" t="str">
        <f>IF(NLCresults[[#This Row],[ containsForcedMarriage]]=1, IF(Table4[[#This Row],[predictsForcedMarriage]], "T", "FN"), IF(Table4[[#This Row],[predictsForcedMarriage]], "FP", "T"))</f>
        <v>T</v>
      </c>
      <c r="AO60" t="str">
        <f>IF(NLCresults[[#This Row],[ containsLabourExploitation]]=1, IF(Table4[[#This Row],[predictsLabourExploitation]], "T", "FN"), IF(Table4[[#This Row],[predictsLabourExploitation]], "FP", "T"))</f>
        <v>T</v>
      </c>
      <c r="AP60" t="str">
        <f>IF(NLCresults[[#This Row],[ containsSexualExploitation]]=1, IF(Table4[[#This Row],[predictsSexualExploitation]], "T", "FN"), IF(Table4[[#This Row],[predictsSexualExploitation]], "FP", "T"))</f>
        <v>T</v>
      </c>
      <c r="AQ60" t="str">
        <f>IF(NLCresults[[#This Row],[ containsOther]]=1, IF(Table4[[#This Row],[predictsOther]], "T", "FN"), IF(Table4[[#This Row],[predictsOther]], "FP", "T"))</f>
        <v>T</v>
      </c>
      <c r="AR60" s="2" t="b">
        <f>(COUNTIF(Table4[[#This Row],[resultChildLabour]:[resultOther]], "T")=10)</f>
        <v>1</v>
      </c>
      <c r="AS60" t="b">
        <f>(COUNTIF(Table4[[#This Row],[resultChildLabour]:[resultOther]], "T")+ COUNTIF(Table4[[#This Row],[resultChildLabour]:[resultOther]], "FP")=10)</f>
        <v>1</v>
      </c>
      <c r="AT60" t="b">
        <f>COUNTIF(Table4[[#This Row],[resultChildLabour]:[resultOther]], "FP")&gt;=1</f>
        <v>0</v>
      </c>
      <c r="AU60" s="2" t="b">
        <f>COUNTIF(Table4[[#This Row],[resultChildLabour]:[resultOther]], "FN")&gt;=1</f>
        <v>0</v>
      </c>
      <c r="AV60" s="2">
        <f>COUNTIF(Table4[[#This Row],[resultChildLabour]:[resultOther]], "FN")+COUNTIF(Table4[[#This Row],[resultChildLabour]:[resultOther]], "FP")</f>
        <v>0</v>
      </c>
    </row>
    <row r="61" spans="1:48" x14ac:dyDescent="0.25">
      <c r="A61" s="1">
        <v>43546</v>
      </c>
      <c r="B61" s="2" t="s">
        <v>98</v>
      </c>
      <c r="C61">
        <v>0</v>
      </c>
      <c r="D61">
        <v>0</v>
      </c>
      <c r="E61">
        <v>0</v>
      </c>
      <c r="F61">
        <v>1</v>
      </c>
      <c r="G61">
        <v>0</v>
      </c>
      <c r="H61">
        <v>0</v>
      </c>
      <c r="I61">
        <v>0</v>
      </c>
      <c r="J61">
        <v>1</v>
      </c>
      <c r="K61">
        <v>0</v>
      </c>
      <c r="L61">
        <v>0</v>
      </c>
      <c r="M61">
        <v>0</v>
      </c>
      <c r="N61">
        <v>0</v>
      </c>
      <c r="O61">
        <v>0</v>
      </c>
      <c r="P61">
        <v>0.28999999999999998</v>
      </c>
      <c r="Q61">
        <v>0</v>
      </c>
      <c r="R61">
        <v>0</v>
      </c>
      <c r="S61">
        <v>0</v>
      </c>
      <c r="T61">
        <v>0.71</v>
      </c>
      <c r="U61">
        <v>0</v>
      </c>
      <c r="V61">
        <v>0</v>
      </c>
      <c r="X61" t="b">
        <f>NLCresults[[#This Row],[ childLabourConfidence]]&gt;=$AX$4</f>
        <v>0</v>
      </c>
      <c r="Y61" t="b">
        <f>NLCresults[[#This Row],[ childSexualExploitationConfidence]]&gt;=$AX$4</f>
        <v>0</v>
      </c>
      <c r="Z61" t="b">
        <f>NLCresults[[#This Row],[ childTraffickingConfidence]]&gt;=$AX$4</f>
        <v>0</v>
      </c>
      <c r="AA61" t="b">
        <f>NLCresults[[#This Row],[ domesticServitudeConfidence]]&gt;=$AX$4</f>
        <v>0</v>
      </c>
      <c r="AB61" t="b">
        <f>NLCresults[[#This Row],[ forcedCriminalityConfidence]]&gt;=$AX$4</f>
        <v>0</v>
      </c>
      <c r="AC61" t="b">
        <f>NLCresults[[#This Row],[ forcedLabourConfidence]]&gt;=$AX$4</f>
        <v>0</v>
      </c>
      <c r="AD61" t="b">
        <f>NLCresults[[#This Row],[ forcedMarriageConfidence]]&gt;=$AX$4</f>
        <v>0</v>
      </c>
      <c r="AE61" t="b">
        <f>NLCresults[[#This Row],[ labourExploitationConfidence]]&gt;=$AX$4</f>
        <v>1</v>
      </c>
      <c r="AF61" t="b">
        <f>NLCresults[[#This Row],[ sexualExploitationConfidence]]&gt;=$AX$4</f>
        <v>0</v>
      </c>
      <c r="AG61" t="b">
        <f>NLCresults[[#This Row],[ otherConfidence]]&gt;=$AX$4</f>
        <v>0</v>
      </c>
      <c r="AH61" s="2" t="str">
        <f>IF(NLCresults[[#This Row],[ containsChildLabour]]=1, IF(Table4[[#This Row],[predictsChildLabour]], "T", "FN"), IF(Table4[[#This Row],[predictsChildLabour]], "FP", "T"))</f>
        <v>T</v>
      </c>
      <c r="AI61" t="str">
        <f>IF(NLCresults[[#This Row],[ containsChildSexualExploitation]]=1, IF(Table4[[#This Row],[predictsChildSexualExploitation]], "T", "FN"), IF(Table4[[#This Row],[predictsChildSexualExploitation]], "FP", "T"))</f>
        <v>T</v>
      </c>
      <c r="AJ61" t="str">
        <f>IF(NLCresults[[#This Row],[ containsChildTrafficking]]=1, IF(Table4[[#This Row],[predictsChildTrafficking]], "T", "FN"), IF(Table4[[#This Row],[predictsChildTrafficking]], "FP", "T"))</f>
        <v>T</v>
      </c>
      <c r="AK61" t="str">
        <f>IF(NLCresults[[#This Row],[ containsDomesticServitude]]=1, IF(Table4[[#This Row],[predictsDomesticServitude]], "T", "FN"), IF(Table4[[#This Row],[predictsDomesticServitude]], "FP", "T"))</f>
        <v>FN</v>
      </c>
      <c r="AL61" t="str">
        <f>IF(NLCresults[[#This Row],[ containsForcedCriminality]]=1, IF(Table4[[#This Row],[predictsForcedCriminality]], "T", "FN"), IF(Table4[[#This Row],[predictsForcedCriminality]], "FP", "T"))</f>
        <v>T</v>
      </c>
      <c r="AM61" t="str">
        <f>IF(NLCresults[[#This Row],[ containsForcedLabour]]=1, IF(Table4[[#This Row],[predictsForcedLabour]], "T", "FN"), IF(Table4[[#This Row],[predictsForcedLabour]], "FP", "T"))</f>
        <v>T</v>
      </c>
      <c r="AN61" t="str">
        <f>IF(NLCresults[[#This Row],[ containsForcedMarriage]]=1, IF(Table4[[#This Row],[predictsForcedMarriage]], "T", "FN"), IF(Table4[[#This Row],[predictsForcedMarriage]], "FP", "T"))</f>
        <v>T</v>
      </c>
      <c r="AO61" t="str">
        <f>IF(NLCresults[[#This Row],[ containsLabourExploitation]]=1, IF(Table4[[#This Row],[predictsLabourExploitation]], "T", "FN"), IF(Table4[[#This Row],[predictsLabourExploitation]], "FP", "T"))</f>
        <v>T</v>
      </c>
      <c r="AP61" t="str">
        <f>IF(NLCresults[[#This Row],[ containsSexualExploitation]]=1, IF(Table4[[#This Row],[predictsSexualExploitation]], "T", "FN"), IF(Table4[[#This Row],[predictsSexualExploitation]], "FP", "T"))</f>
        <v>T</v>
      </c>
      <c r="AQ61" t="str">
        <f>IF(NLCresults[[#This Row],[ containsOther]]=1, IF(Table4[[#This Row],[predictsOther]], "T", "FN"), IF(Table4[[#This Row],[predictsOther]], "FP", "T"))</f>
        <v>T</v>
      </c>
      <c r="AR61" s="2" t="b">
        <f>(COUNTIF(Table4[[#This Row],[resultChildLabour]:[resultOther]], "T")=10)</f>
        <v>0</v>
      </c>
      <c r="AS61" t="b">
        <f>(COUNTIF(Table4[[#This Row],[resultChildLabour]:[resultOther]], "T")+ COUNTIF(Table4[[#This Row],[resultChildLabour]:[resultOther]], "FP")=10)</f>
        <v>0</v>
      </c>
      <c r="AT61" t="b">
        <f>COUNTIF(Table4[[#This Row],[resultChildLabour]:[resultOther]], "FP")&gt;=1</f>
        <v>0</v>
      </c>
      <c r="AU61" s="2" t="b">
        <f>COUNTIF(Table4[[#This Row],[resultChildLabour]:[resultOther]], "FN")&gt;=1</f>
        <v>1</v>
      </c>
      <c r="AV61" s="2">
        <f>COUNTIF(Table4[[#This Row],[resultChildLabour]:[resultOther]], "FN")+COUNTIF(Table4[[#This Row],[resultChildLabour]:[resultOther]], "FP")</f>
        <v>1</v>
      </c>
    </row>
    <row r="62" spans="1:48" x14ac:dyDescent="0.25">
      <c r="X62" t="e">
        <f>NLCresults[[#This Row],[ childLabourConfidence]]&gt;=$AX$4</f>
        <v>#VALUE!</v>
      </c>
      <c r="Y62" t="e">
        <f>NLCresults[[#This Row],[ childSexualExploitationConfidence]]&gt;=$AX$4</f>
        <v>#VALUE!</v>
      </c>
      <c r="Z62" t="e">
        <f>NLCresults[[#This Row],[ childTraffickingConfidence]]&gt;=$AX$4</f>
        <v>#VALUE!</v>
      </c>
      <c r="AA62" t="e">
        <f>NLCresults[[#This Row],[ domesticServitudeConfidence]]&gt;=$AX$4</f>
        <v>#VALUE!</v>
      </c>
      <c r="AB62" t="e">
        <f>NLCresults[[#This Row],[ forcedCriminalityConfidence]]&gt;=$AX$4</f>
        <v>#VALUE!</v>
      </c>
      <c r="AC62" t="e">
        <f>NLCresults[[#This Row],[ forcedLabourConfidence]]&gt;=$AX$4</f>
        <v>#VALUE!</v>
      </c>
      <c r="AD62" t="e">
        <f>NLCresults[[#This Row],[ forcedMarriageConfidence]]&gt;=$AX$4</f>
        <v>#VALUE!</v>
      </c>
      <c r="AE62" t="e">
        <f>NLCresults[[#This Row],[ labourExploitationConfidence]]&gt;=$AX$4</f>
        <v>#VALUE!</v>
      </c>
      <c r="AF62" t="e">
        <f>NLCresults[[#This Row],[ sexualExploitationConfidence]]&gt;=$AX$4</f>
        <v>#VALUE!</v>
      </c>
      <c r="AG62" t="e">
        <f>NLCresults[[#This Row],[ otherConfidence]]&gt;=$AX$4</f>
        <v>#VALUE!</v>
      </c>
      <c r="AH62" s="2" t="e">
        <f>IF(NLCresults[[#This Row],[ containsChildLabour]]=1, IF(Table4[[#This Row],[predictsChildLabour]], "T", "FN"), IF(Table4[[#This Row],[predictsChildLabour]], "FP", "T"))</f>
        <v>#VALUE!</v>
      </c>
      <c r="AI62" t="e">
        <f>IF(NLCresults[[#This Row],[ containsChildSexualExploitation]]=1, IF(Table4[[#This Row],[predictsChildSexualExploitation]], "T", "FN"), IF(Table4[[#This Row],[predictsChildSexualExploitation]], "FP", "T"))</f>
        <v>#VALUE!</v>
      </c>
      <c r="AJ62" t="e">
        <f>IF(NLCresults[[#This Row],[ containsChildTrafficking]]=1, IF(Table4[[#This Row],[predictsChildTrafficking]], "T", "FN"), IF(Table4[[#This Row],[predictsChildTrafficking]], "FP", "T"))</f>
        <v>#VALUE!</v>
      </c>
      <c r="AK62" t="e">
        <f>IF(NLCresults[[#This Row],[ containsDomesticServitude]]=1, IF(Table4[[#This Row],[predictsDomesticServitude]], "T", "FN"), IF(Table4[[#This Row],[predictsDomesticServitude]], "FP", "T"))</f>
        <v>#VALUE!</v>
      </c>
      <c r="AL62" t="e">
        <f>IF(NLCresults[[#This Row],[ containsForcedCriminality]]=1, IF(Table4[[#This Row],[predictsForcedCriminality]], "T", "FN"), IF(Table4[[#This Row],[predictsForcedCriminality]], "FP", "T"))</f>
        <v>#VALUE!</v>
      </c>
      <c r="AM62" t="e">
        <f>IF(NLCresults[[#This Row],[ containsForcedLabour]]=1, IF(Table4[[#This Row],[predictsForcedLabour]], "T", "FN"), IF(Table4[[#This Row],[predictsForcedLabour]], "FP", "T"))</f>
        <v>#VALUE!</v>
      </c>
      <c r="AN62" t="e">
        <f>IF(NLCresults[[#This Row],[ containsForcedMarriage]]=1, IF(Table4[[#This Row],[predictsForcedMarriage]], "T", "FN"), IF(Table4[[#This Row],[predictsForcedMarriage]], "FP", "T"))</f>
        <v>#VALUE!</v>
      </c>
      <c r="AO62" t="e">
        <f>IF(NLCresults[[#This Row],[ containsLabourExploitation]]=1, IF(Table4[[#This Row],[predictsLabourExploitation]], "T", "FN"), IF(Table4[[#This Row],[predictsLabourExploitation]], "FP", "T"))</f>
        <v>#VALUE!</v>
      </c>
      <c r="AP62" t="e">
        <f>IF(NLCresults[[#This Row],[ containsSexualExploitation]]=1, IF(Table4[[#This Row],[predictsSexualExploitation]], "T", "FN"), IF(Table4[[#This Row],[predictsSexualExploitation]], "FP", "T"))</f>
        <v>#VALUE!</v>
      </c>
      <c r="AQ62" t="e">
        <f>IF(NLCresults[[#This Row],[ containsOther]]=1, IF(Table4[[#This Row],[predictsOther]], "T", "FN"), IF(Table4[[#This Row],[predictsOther]], "FP", "T"))</f>
        <v>#VALUE!</v>
      </c>
      <c r="AR62" s="2" t="e">
        <f>(COUNTIF(Table4[[#This Row],[resultChildLabour]:[resultOther]], "T")=10)</f>
        <v>#VALUE!</v>
      </c>
      <c r="AS62" t="e">
        <f>(COUNTIF(Table4[[#This Row],[resultChildLabour]:[resultOther]], "T")+ COUNTIF(Table4[[#This Row],[resultChildLabour]:[resultOther]], "FP")=10)</f>
        <v>#VALUE!</v>
      </c>
      <c r="AT62" t="e">
        <f>COUNTIF(Table4[[#This Row],[resultChildLabour]:[resultOther]], "FP")&gt;=1</f>
        <v>#VALUE!</v>
      </c>
      <c r="AU62" s="2" t="e">
        <f>COUNTIF(Table4[[#This Row],[resultChildLabour]:[resultOther]], "FN")&gt;=1</f>
        <v>#VALUE!</v>
      </c>
      <c r="AV62" s="2" t="e">
        <f>COUNTIF(Table4[[#This Row],[resultChildLabour]:[resultOther]], "FN")+COUNTIF(Table4[[#This Row],[resultChildLabour]:[resultOther]], "FP")</f>
        <v>#VALUE!</v>
      </c>
    </row>
    <row r="63" spans="1:48" x14ac:dyDescent="0.25">
      <c r="X63" t="e">
        <f>NLCresults[[#This Row],[ childLabourConfidence]]&gt;=$AX$4</f>
        <v>#VALUE!</v>
      </c>
      <c r="Y63" t="e">
        <f>NLCresults[[#This Row],[ childSexualExploitationConfidence]]&gt;=$AX$4</f>
        <v>#VALUE!</v>
      </c>
      <c r="Z63" t="e">
        <f>NLCresults[[#This Row],[ childTraffickingConfidence]]&gt;=$AX$4</f>
        <v>#VALUE!</v>
      </c>
      <c r="AA63" t="e">
        <f>NLCresults[[#This Row],[ domesticServitudeConfidence]]&gt;=$AX$4</f>
        <v>#VALUE!</v>
      </c>
      <c r="AB63" t="e">
        <f>NLCresults[[#This Row],[ forcedCriminalityConfidence]]&gt;=$AX$4</f>
        <v>#VALUE!</v>
      </c>
      <c r="AC63" t="e">
        <f>NLCresults[[#This Row],[ forcedLabourConfidence]]&gt;=$AX$4</f>
        <v>#VALUE!</v>
      </c>
      <c r="AD63" t="e">
        <f>NLCresults[[#This Row],[ forcedMarriageConfidence]]&gt;=$AX$4</f>
        <v>#VALUE!</v>
      </c>
      <c r="AE63" t="e">
        <f>NLCresults[[#This Row],[ labourExploitationConfidence]]&gt;=$AX$4</f>
        <v>#VALUE!</v>
      </c>
      <c r="AF63" t="e">
        <f>NLCresults[[#This Row],[ sexualExploitationConfidence]]&gt;=$AX$4</f>
        <v>#VALUE!</v>
      </c>
      <c r="AG63" t="e">
        <f>NLCresults[[#This Row],[ otherConfidence]]&gt;=$AX$4</f>
        <v>#VALUE!</v>
      </c>
      <c r="AH63" s="2" t="e">
        <f>IF(NLCresults[[#This Row],[ containsChildLabour]]=1, IF(Table4[[#This Row],[predictsChildLabour]], "T", "FN"), IF(Table4[[#This Row],[predictsChildLabour]], "FP", "T"))</f>
        <v>#VALUE!</v>
      </c>
      <c r="AI63" t="e">
        <f>IF(NLCresults[[#This Row],[ containsChildSexualExploitation]]=1, IF(Table4[[#This Row],[predictsChildSexualExploitation]], "T", "FN"), IF(Table4[[#This Row],[predictsChildSexualExploitation]], "FP", "T"))</f>
        <v>#VALUE!</v>
      </c>
      <c r="AJ63" t="e">
        <f>IF(NLCresults[[#This Row],[ containsChildTrafficking]]=1, IF(Table4[[#This Row],[predictsChildTrafficking]], "T", "FN"), IF(Table4[[#This Row],[predictsChildTrafficking]], "FP", "T"))</f>
        <v>#VALUE!</v>
      </c>
      <c r="AK63" t="e">
        <f>IF(NLCresults[[#This Row],[ containsDomesticServitude]]=1, IF(Table4[[#This Row],[predictsDomesticServitude]], "T", "FN"), IF(Table4[[#This Row],[predictsDomesticServitude]], "FP", "T"))</f>
        <v>#VALUE!</v>
      </c>
      <c r="AL63" t="e">
        <f>IF(NLCresults[[#This Row],[ containsForcedCriminality]]=1, IF(Table4[[#This Row],[predictsForcedCriminality]], "T", "FN"), IF(Table4[[#This Row],[predictsForcedCriminality]], "FP", "T"))</f>
        <v>#VALUE!</v>
      </c>
      <c r="AM63" t="e">
        <f>IF(NLCresults[[#This Row],[ containsForcedLabour]]=1, IF(Table4[[#This Row],[predictsForcedLabour]], "T", "FN"), IF(Table4[[#This Row],[predictsForcedLabour]], "FP", "T"))</f>
        <v>#VALUE!</v>
      </c>
      <c r="AN63" t="e">
        <f>IF(NLCresults[[#This Row],[ containsForcedMarriage]]=1, IF(Table4[[#This Row],[predictsForcedMarriage]], "T", "FN"), IF(Table4[[#This Row],[predictsForcedMarriage]], "FP", "T"))</f>
        <v>#VALUE!</v>
      </c>
      <c r="AO63" t="e">
        <f>IF(NLCresults[[#This Row],[ containsLabourExploitation]]=1, IF(Table4[[#This Row],[predictsLabourExploitation]], "T", "FN"), IF(Table4[[#This Row],[predictsLabourExploitation]], "FP", "T"))</f>
        <v>#VALUE!</v>
      </c>
      <c r="AP63" t="e">
        <f>IF(NLCresults[[#This Row],[ containsSexualExploitation]]=1, IF(Table4[[#This Row],[predictsSexualExploitation]], "T", "FN"), IF(Table4[[#This Row],[predictsSexualExploitation]], "FP", "T"))</f>
        <v>#VALUE!</v>
      </c>
      <c r="AQ63" t="e">
        <f>IF(NLCresults[[#This Row],[ containsOther]]=1, IF(Table4[[#This Row],[predictsOther]], "T", "FN"), IF(Table4[[#This Row],[predictsOther]], "FP", "T"))</f>
        <v>#VALUE!</v>
      </c>
      <c r="AR63" s="2" t="e">
        <f>(COUNTIF(Table4[[#This Row],[resultChildLabour]:[resultOther]], "T")=10)</f>
        <v>#VALUE!</v>
      </c>
      <c r="AS63" t="e">
        <f>(COUNTIF(Table4[[#This Row],[resultChildLabour]:[resultOther]], "T")+ COUNTIF(Table4[[#This Row],[resultChildLabour]:[resultOther]], "FP")=10)</f>
        <v>#VALUE!</v>
      </c>
      <c r="AT63" t="e">
        <f>COUNTIF(Table4[[#This Row],[resultChildLabour]:[resultOther]], "FP")&gt;=1</f>
        <v>#VALUE!</v>
      </c>
      <c r="AU63" s="2" t="e">
        <f>COUNTIF(Table4[[#This Row],[resultChildLabour]:[resultOther]], "FN")&gt;=1</f>
        <v>#VALUE!</v>
      </c>
      <c r="AV63" s="2" t="e">
        <f>COUNTIF(Table4[[#This Row],[resultChildLabour]:[resultOther]], "FN")+COUNTIF(Table4[[#This Row],[resultChildLabour]:[resultOther]], "FP")</f>
        <v>#VALUE!</v>
      </c>
    </row>
    <row r="64" spans="1:48" x14ac:dyDescent="0.25">
      <c r="X64" t="e">
        <f>NLCresults[[#This Row],[ childLabourConfidence]]&gt;=$AX$4</f>
        <v>#VALUE!</v>
      </c>
      <c r="Y64" t="e">
        <f>NLCresults[[#This Row],[ childSexualExploitationConfidence]]&gt;=$AX$4</f>
        <v>#VALUE!</v>
      </c>
      <c r="Z64" t="e">
        <f>NLCresults[[#This Row],[ childTraffickingConfidence]]&gt;=$AX$4</f>
        <v>#VALUE!</v>
      </c>
      <c r="AA64" t="e">
        <f>NLCresults[[#This Row],[ domesticServitudeConfidence]]&gt;=$AX$4</f>
        <v>#VALUE!</v>
      </c>
      <c r="AB64" t="e">
        <f>NLCresults[[#This Row],[ forcedCriminalityConfidence]]&gt;=$AX$4</f>
        <v>#VALUE!</v>
      </c>
      <c r="AC64" t="e">
        <f>NLCresults[[#This Row],[ forcedLabourConfidence]]&gt;=$AX$4</f>
        <v>#VALUE!</v>
      </c>
      <c r="AD64" t="e">
        <f>NLCresults[[#This Row],[ forcedMarriageConfidence]]&gt;=$AX$4</f>
        <v>#VALUE!</v>
      </c>
      <c r="AE64" t="e">
        <f>NLCresults[[#This Row],[ labourExploitationConfidence]]&gt;=$AX$4</f>
        <v>#VALUE!</v>
      </c>
      <c r="AF64" t="e">
        <f>NLCresults[[#This Row],[ sexualExploitationConfidence]]&gt;=$AX$4</f>
        <v>#VALUE!</v>
      </c>
      <c r="AG64" t="e">
        <f>NLCresults[[#This Row],[ otherConfidence]]&gt;=$AX$4</f>
        <v>#VALUE!</v>
      </c>
      <c r="AH64" s="2" t="e">
        <f>IF(NLCresults[[#This Row],[ containsChildLabour]]=1, IF(Table4[[#This Row],[predictsChildLabour]], "T", "FN"), IF(Table4[[#This Row],[predictsChildLabour]], "FP", "T"))</f>
        <v>#VALUE!</v>
      </c>
      <c r="AI64" t="e">
        <f>IF(NLCresults[[#This Row],[ containsChildSexualExploitation]]=1, IF(Table4[[#This Row],[predictsChildSexualExploitation]], "T", "FN"), IF(Table4[[#This Row],[predictsChildSexualExploitation]], "FP", "T"))</f>
        <v>#VALUE!</v>
      </c>
      <c r="AJ64" t="e">
        <f>IF(NLCresults[[#This Row],[ containsChildTrafficking]]=1, IF(Table4[[#This Row],[predictsChildTrafficking]], "T", "FN"), IF(Table4[[#This Row],[predictsChildTrafficking]], "FP", "T"))</f>
        <v>#VALUE!</v>
      </c>
      <c r="AK64" t="e">
        <f>IF(NLCresults[[#This Row],[ containsDomesticServitude]]=1, IF(Table4[[#This Row],[predictsDomesticServitude]], "T", "FN"), IF(Table4[[#This Row],[predictsDomesticServitude]], "FP", "T"))</f>
        <v>#VALUE!</v>
      </c>
      <c r="AL64" t="e">
        <f>IF(NLCresults[[#This Row],[ containsForcedCriminality]]=1, IF(Table4[[#This Row],[predictsForcedCriminality]], "T", "FN"), IF(Table4[[#This Row],[predictsForcedCriminality]], "FP", "T"))</f>
        <v>#VALUE!</v>
      </c>
      <c r="AM64" t="e">
        <f>IF(NLCresults[[#This Row],[ containsForcedLabour]]=1, IF(Table4[[#This Row],[predictsForcedLabour]], "T", "FN"), IF(Table4[[#This Row],[predictsForcedLabour]], "FP", "T"))</f>
        <v>#VALUE!</v>
      </c>
      <c r="AN64" t="e">
        <f>IF(NLCresults[[#This Row],[ containsForcedMarriage]]=1, IF(Table4[[#This Row],[predictsForcedMarriage]], "T", "FN"), IF(Table4[[#This Row],[predictsForcedMarriage]], "FP", "T"))</f>
        <v>#VALUE!</v>
      </c>
      <c r="AO64" t="e">
        <f>IF(NLCresults[[#This Row],[ containsLabourExploitation]]=1, IF(Table4[[#This Row],[predictsLabourExploitation]], "T", "FN"), IF(Table4[[#This Row],[predictsLabourExploitation]], "FP", "T"))</f>
        <v>#VALUE!</v>
      </c>
      <c r="AP64" t="e">
        <f>IF(NLCresults[[#This Row],[ containsSexualExploitation]]=1, IF(Table4[[#This Row],[predictsSexualExploitation]], "T", "FN"), IF(Table4[[#This Row],[predictsSexualExploitation]], "FP", "T"))</f>
        <v>#VALUE!</v>
      </c>
      <c r="AQ64" t="e">
        <f>IF(NLCresults[[#This Row],[ containsOther]]=1, IF(Table4[[#This Row],[predictsOther]], "T", "FN"), IF(Table4[[#This Row],[predictsOther]], "FP", "T"))</f>
        <v>#VALUE!</v>
      </c>
      <c r="AR64" s="2" t="e">
        <f>(COUNTIF(Table4[[#This Row],[resultChildLabour]:[resultOther]], "T")=10)</f>
        <v>#VALUE!</v>
      </c>
      <c r="AS64" t="e">
        <f>(COUNTIF(Table4[[#This Row],[resultChildLabour]:[resultOther]], "T")+ COUNTIF(Table4[[#This Row],[resultChildLabour]:[resultOther]], "FP")=10)</f>
        <v>#VALUE!</v>
      </c>
      <c r="AT64" t="e">
        <f>COUNTIF(Table4[[#This Row],[resultChildLabour]:[resultOther]], "FP")&gt;=1</f>
        <v>#VALUE!</v>
      </c>
      <c r="AU64" s="2" t="e">
        <f>COUNTIF(Table4[[#This Row],[resultChildLabour]:[resultOther]], "FN")&gt;=1</f>
        <v>#VALUE!</v>
      </c>
      <c r="AV64" s="2" t="e">
        <f>COUNTIF(Table4[[#This Row],[resultChildLabour]:[resultOther]], "FN")+COUNTIF(Table4[[#This Row],[resultChildLabour]:[resultOther]], "FP")</f>
        <v>#VALUE!</v>
      </c>
    </row>
    <row r="65" spans="24:48" x14ac:dyDescent="0.25">
      <c r="X65" t="e">
        <f>NLCresults[[#This Row],[ childLabourConfidence]]&gt;=$AX$4</f>
        <v>#VALUE!</v>
      </c>
      <c r="Y65" t="e">
        <f>NLCresults[[#This Row],[ childSexualExploitationConfidence]]&gt;=$AX$4</f>
        <v>#VALUE!</v>
      </c>
      <c r="Z65" t="e">
        <f>NLCresults[[#This Row],[ childTraffickingConfidence]]&gt;=$AX$4</f>
        <v>#VALUE!</v>
      </c>
      <c r="AA65" t="e">
        <f>NLCresults[[#This Row],[ domesticServitudeConfidence]]&gt;=$AX$4</f>
        <v>#VALUE!</v>
      </c>
      <c r="AB65" t="e">
        <f>NLCresults[[#This Row],[ forcedCriminalityConfidence]]&gt;=$AX$4</f>
        <v>#VALUE!</v>
      </c>
      <c r="AC65" t="e">
        <f>NLCresults[[#This Row],[ forcedLabourConfidence]]&gt;=$AX$4</f>
        <v>#VALUE!</v>
      </c>
      <c r="AD65" t="e">
        <f>NLCresults[[#This Row],[ forcedMarriageConfidence]]&gt;=$AX$4</f>
        <v>#VALUE!</v>
      </c>
      <c r="AE65" t="e">
        <f>NLCresults[[#This Row],[ labourExploitationConfidence]]&gt;=$AX$4</f>
        <v>#VALUE!</v>
      </c>
      <c r="AF65" t="e">
        <f>NLCresults[[#This Row],[ sexualExploitationConfidence]]&gt;=$AX$4</f>
        <v>#VALUE!</v>
      </c>
      <c r="AG65" t="e">
        <f>NLCresults[[#This Row],[ otherConfidence]]&gt;=$AX$4</f>
        <v>#VALUE!</v>
      </c>
      <c r="AH65" s="2" t="e">
        <f>IF(NLCresults[[#This Row],[ containsChildLabour]]=1, IF(Table4[[#This Row],[predictsChildLabour]], "T", "FN"), IF(Table4[[#This Row],[predictsChildLabour]], "FP", "T"))</f>
        <v>#VALUE!</v>
      </c>
      <c r="AI65" t="e">
        <f>IF(NLCresults[[#This Row],[ containsChildSexualExploitation]]=1, IF(Table4[[#This Row],[predictsChildSexualExploitation]], "T", "FN"), IF(Table4[[#This Row],[predictsChildSexualExploitation]], "FP", "T"))</f>
        <v>#VALUE!</v>
      </c>
      <c r="AJ65" t="e">
        <f>IF(NLCresults[[#This Row],[ containsChildTrafficking]]=1, IF(Table4[[#This Row],[predictsChildTrafficking]], "T", "FN"), IF(Table4[[#This Row],[predictsChildTrafficking]], "FP", "T"))</f>
        <v>#VALUE!</v>
      </c>
      <c r="AK65" t="e">
        <f>IF(NLCresults[[#This Row],[ containsDomesticServitude]]=1, IF(Table4[[#This Row],[predictsDomesticServitude]], "T", "FN"), IF(Table4[[#This Row],[predictsDomesticServitude]], "FP", "T"))</f>
        <v>#VALUE!</v>
      </c>
      <c r="AL65" t="e">
        <f>IF(NLCresults[[#This Row],[ containsForcedCriminality]]=1, IF(Table4[[#This Row],[predictsForcedCriminality]], "T", "FN"), IF(Table4[[#This Row],[predictsForcedCriminality]], "FP", "T"))</f>
        <v>#VALUE!</v>
      </c>
      <c r="AM65" t="e">
        <f>IF(NLCresults[[#This Row],[ containsForcedLabour]]=1, IF(Table4[[#This Row],[predictsForcedLabour]], "T", "FN"), IF(Table4[[#This Row],[predictsForcedLabour]], "FP", "T"))</f>
        <v>#VALUE!</v>
      </c>
      <c r="AN65" t="e">
        <f>IF(NLCresults[[#This Row],[ containsForcedMarriage]]=1, IF(Table4[[#This Row],[predictsForcedMarriage]], "T", "FN"), IF(Table4[[#This Row],[predictsForcedMarriage]], "FP", "T"))</f>
        <v>#VALUE!</v>
      </c>
      <c r="AO65" t="e">
        <f>IF(NLCresults[[#This Row],[ containsLabourExploitation]]=1, IF(Table4[[#This Row],[predictsLabourExploitation]], "T", "FN"), IF(Table4[[#This Row],[predictsLabourExploitation]], "FP", "T"))</f>
        <v>#VALUE!</v>
      </c>
      <c r="AP65" t="e">
        <f>IF(NLCresults[[#This Row],[ containsSexualExploitation]]=1, IF(Table4[[#This Row],[predictsSexualExploitation]], "T", "FN"), IF(Table4[[#This Row],[predictsSexualExploitation]], "FP", "T"))</f>
        <v>#VALUE!</v>
      </c>
      <c r="AQ65" t="e">
        <f>IF(NLCresults[[#This Row],[ containsOther]]=1, IF(Table4[[#This Row],[predictsOther]], "T", "FN"), IF(Table4[[#This Row],[predictsOther]], "FP", "T"))</f>
        <v>#VALUE!</v>
      </c>
      <c r="AR65" s="2" t="e">
        <f>(COUNTIF(Table4[[#This Row],[resultChildLabour]:[resultOther]], "T")=10)</f>
        <v>#VALUE!</v>
      </c>
      <c r="AS65" t="e">
        <f>(COUNTIF(Table4[[#This Row],[resultChildLabour]:[resultOther]], "T")+ COUNTIF(Table4[[#This Row],[resultChildLabour]:[resultOther]], "FP")=10)</f>
        <v>#VALUE!</v>
      </c>
      <c r="AT65" t="e">
        <f>COUNTIF(Table4[[#This Row],[resultChildLabour]:[resultOther]], "FP")&gt;=1</f>
        <v>#VALUE!</v>
      </c>
      <c r="AU65" s="2" t="e">
        <f>COUNTIF(Table4[[#This Row],[resultChildLabour]:[resultOther]], "FN")&gt;=1</f>
        <v>#VALUE!</v>
      </c>
      <c r="AV65" s="2" t="e">
        <f>COUNTIF(Table4[[#This Row],[resultChildLabour]:[resultOther]], "FN")+COUNTIF(Table4[[#This Row],[resultChildLabour]:[resultOther]], "FP")</f>
        <v>#VALUE!</v>
      </c>
    </row>
    <row r="66" spans="24:48" x14ac:dyDescent="0.25">
      <c r="X66" t="e">
        <f>NLCresults[[#This Row],[ childLabourConfidence]]&gt;=$AX$4</f>
        <v>#VALUE!</v>
      </c>
      <c r="Y66" t="e">
        <f>NLCresults[[#This Row],[ childSexualExploitationConfidence]]&gt;=$AX$4</f>
        <v>#VALUE!</v>
      </c>
      <c r="Z66" t="e">
        <f>NLCresults[[#This Row],[ childTraffickingConfidence]]&gt;=$AX$4</f>
        <v>#VALUE!</v>
      </c>
      <c r="AA66" t="e">
        <f>NLCresults[[#This Row],[ domesticServitudeConfidence]]&gt;=$AX$4</f>
        <v>#VALUE!</v>
      </c>
      <c r="AB66" t="e">
        <f>NLCresults[[#This Row],[ forcedCriminalityConfidence]]&gt;=$AX$4</f>
        <v>#VALUE!</v>
      </c>
      <c r="AC66" t="e">
        <f>NLCresults[[#This Row],[ forcedLabourConfidence]]&gt;=$AX$4</f>
        <v>#VALUE!</v>
      </c>
      <c r="AD66" t="e">
        <f>NLCresults[[#This Row],[ forcedMarriageConfidence]]&gt;=$AX$4</f>
        <v>#VALUE!</v>
      </c>
      <c r="AE66" t="e">
        <f>NLCresults[[#This Row],[ labourExploitationConfidence]]&gt;=$AX$4</f>
        <v>#VALUE!</v>
      </c>
      <c r="AF66" t="e">
        <f>NLCresults[[#This Row],[ sexualExploitationConfidence]]&gt;=$AX$4</f>
        <v>#VALUE!</v>
      </c>
      <c r="AG66" t="e">
        <f>NLCresults[[#This Row],[ otherConfidence]]&gt;=$AX$4</f>
        <v>#VALUE!</v>
      </c>
      <c r="AH66" s="2" t="e">
        <f>IF(NLCresults[[#This Row],[ containsChildLabour]]=1, IF(Table4[[#This Row],[predictsChildLabour]], "T", "FN"), IF(Table4[[#This Row],[predictsChildLabour]], "FP", "T"))</f>
        <v>#VALUE!</v>
      </c>
      <c r="AI66" t="e">
        <f>IF(NLCresults[[#This Row],[ containsChildSexualExploitation]]=1, IF(Table4[[#This Row],[predictsChildSexualExploitation]], "T", "FN"), IF(Table4[[#This Row],[predictsChildSexualExploitation]], "FP", "T"))</f>
        <v>#VALUE!</v>
      </c>
      <c r="AJ66" t="e">
        <f>IF(NLCresults[[#This Row],[ containsChildTrafficking]]=1, IF(Table4[[#This Row],[predictsChildTrafficking]], "T", "FN"), IF(Table4[[#This Row],[predictsChildTrafficking]], "FP", "T"))</f>
        <v>#VALUE!</v>
      </c>
      <c r="AK66" t="e">
        <f>IF(NLCresults[[#This Row],[ containsDomesticServitude]]=1, IF(Table4[[#This Row],[predictsDomesticServitude]], "T", "FN"), IF(Table4[[#This Row],[predictsDomesticServitude]], "FP", "T"))</f>
        <v>#VALUE!</v>
      </c>
      <c r="AL66" t="e">
        <f>IF(NLCresults[[#This Row],[ containsForcedCriminality]]=1, IF(Table4[[#This Row],[predictsForcedCriminality]], "T", "FN"), IF(Table4[[#This Row],[predictsForcedCriminality]], "FP", "T"))</f>
        <v>#VALUE!</v>
      </c>
      <c r="AM66" t="e">
        <f>IF(NLCresults[[#This Row],[ containsForcedLabour]]=1, IF(Table4[[#This Row],[predictsForcedLabour]], "T", "FN"), IF(Table4[[#This Row],[predictsForcedLabour]], "FP", "T"))</f>
        <v>#VALUE!</v>
      </c>
      <c r="AN66" t="e">
        <f>IF(NLCresults[[#This Row],[ containsForcedMarriage]]=1, IF(Table4[[#This Row],[predictsForcedMarriage]], "T", "FN"), IF(Table4[[#This Row],[predictsForcedMarriage]], "FP", "T"))</f>
        <v>#VALUE!</v>
      </c>
      <c r="AO66" t="e">
        <f>IF(NLCresults[[#This Row],[ containsLabourExploitation]]=1, IF(Table4[[#This Row],[predictsLabourExploitation]], "T", "FN"), IF(Table4[[#This Row],[predictsLabourExploitation]], "FP", "T"))</f>
        <v>#VALUE!</v>
      </c>
      <c r="AP66" t="e">
        <f>IF(NLCresults[[#This Row],[ containsSexualExploitation]]=1, IF(Table4[[#This Row],[predictsSexualExploitation]], "T", "FN"), IF(Table4[[#This Row],[predictsSexualExploitation]], "FP", "T"))</f>
        <v>#VALUE!</v>
      </c>
      <c r="AQ66" t="e">
        <f>IF(NLCresults[[#This Row],[ containsOther]]=1, IF(Table4[[#This Row],[predictsOther]], "T", "FN"), IF(Table4[[#This Row],[predictsOther]], "FP", "T"))</f>
        <v>#VALUE!</v>
      </c>
      <c r="AR66" s="2" t="e">
        <f>(COUNTIF(Table4[[#This Row],[resultChildLabour]:[resultOther]], "T")=10)</f>
        <v>#VALUE!</v>
      </c>
      <c r="AS66" t="e">
        <f>(COUNTIF(Table4[[#This Row],[resultChildLabour]:[resultOther]], "T")+ COUNTIF(Table4[[#This Row],[resultChildLabour]:[resultOther]], "FP")=10)</f>
        <v>#VALUE!</v>
      </c>
      <c r="AT66" t="e">
        <f>COUNTIF(Table4[[#This Row],[resultChildLabour]:[resultOther]], "FP")&gt;=1</f>
        <v>#VALUE!</v>
      </c>
      <c r="AU66" s="2" t="e">
        <f>COUNTIF(Table4[[#This Row],[resultChildLabour]:[resultOther]], "FN")&gt;=1</f>
        <v>#VALUE!</v>
      </c>
      <c r="AV66" s="2" t="e">
        <f>COUNTIF(Table4[[#This Row],[resultChildLabour]:[resultOther]], "FN")+COUNTIF(Table4[[#This Row],[resultChildLabour]:[resultOther]], "FP")</f>
        <v>#VALUE!</v>
      </c>
    </row>
    <row r="67" spans="24:48" x14ac:dyDescent="0.25">
      <c r="X67" t="e">
        <f>NLCresults[[#This Row],[ childLabourConfidence]]&gt;=$AX$4</f>
        <v>#VALUE!</v>
      </c>
      <c r="Y67" t="e">
        <f>NLCresults[[#This Row],[ childSexualExploitationConfidence]]&gt;=$AX$4</f>
        <v>#VALUE!</v>
      </c>
      <c r="Z67" t="e">
        <f>NLCresults[[#This Row],[ childTraffickingConfidence]]&gt;=$AX$4</f>
        <v>#VALUE!</v>
      </c>
      <c r="AA67" t="e">
        <f>NLCresults[[#This Row],[ domesticServitudeConfidence]]&gt;=$AX$4</f>
        <v>#VALUE!</v>
      </c>
      <c r="AB67" t="e">
        <f>NLCresults[[#This Row],[ forcedCriminalityConfidence]]&gt;=$AX$4</f>
        <v>#VALUE!</v>
      </c>
      <c r="AC67" t="e">
        <f>NLCresults[[#This Row],[ forcedLabourConfidence]]&gt;=$AX$4</f>
        <v>#VALUE!</v>
      </c>
      <c r="AD67" t="e">
        <f>NLCresults[[#This Row],[ forcedMarriageConfidence]]&gt;=$AX$4</f>
        <v>#VALUE!</v>
      </c>
      <c r="AE67" t="e">
        <f>NLCresults[[#This Row],[ labourExploitationConfidence]]&gt;=$AX$4</f>
        <v>#VALUE!</v>
      </c>
      <c r="AF67" t="e">
        <f>NLCresults[[#This Row],[ sexualExploitationConfidence]]&gt;=$AX$4</f>
        <v>#VALUE!</v>
      </c>
      <c r="AG67" t="e">
        <f>NLCresults[[#This Row],[ otherConfidence]]&gt;=$AX$4</f>
        <v>#VALUE!</v>
      </c>
      <c r="AH67" s="2" t="e">
        <f>IF(NLCresults[[#This Row],[ containsChildLabour]]=1, IF(Table4[[#This Row],[predictsChildLabour]], "T", "FN"), IF(Table4[[#This Row],[predictsChildLabour]], "FP", "T"))</f>
        <v>#VALUE!</v>
      </c>
      <c r="AI67" t="e">
        <f>IF(NLCresults[[#This Row],[ containsChildSexualExploitation]]=1, IF(Table4[[#This Row],[predictsChildSexualExploitation]], "T", "FN"), IF(Table4[[#This Row],[predictsChildSexualExploitation]], "FP", "T"))</f>
        <v>#VALUE!</v>
      </c>
      <c r="AJ67" t="e">
        <f>IF(NLCresults[[#This Row],[ containsChildTrafficking]]=1, IF(Table4[[#This Row],[predictsChildTrafficking]], "T", "FN"), IF(Table4[[#This Row],[predictsChildTrafficking]], "FP", "T"))</f>
        <v>#VALUE!</v>
      </c>
      <c r="AK67" t="e">
        <f>IF(NLCresults[[#This Row],[ containsDomesticServitude]]=1, IF(Table4[[#This Row],[predictsDomesticServitude]], "T", "FN"), IF(Table4[[#This Row],[predictsDomesticServitude]], "FP", "T"))</f>
        <v>#VALUE!</v>
      </c>
      <c r="AL67" t="e">
        <f>IF(NLCresults[[#This Row],[ containsForcedCriminality]]=1, IF(Table4[[#This Row],[predictsForcedCriminality]], "T", "FN"), IF(Table4[[#This Row],[predictsForcedCriminality]], "FP", "T"))</f>
        <v>#VALUE!</v>
      </c>
      <c r="AM67" t="e">
        <f>IF(NLCresults[[#This Row],[ containsForcedLabour]]=1, IF(Table4[[#This Row],[predictsForcedLabour]], "T", "FN"), IF(Table4[[#This Row],[predictsForcedLabour]], "FP", "T"))</f>
        <v>#VALUE!</v>
      </c>
      <c r="AN67" t="e">
        <f>IF(NLCresults[[#This Row],[ containsForcedMarriage]]=1, IF(Table4[[#This Row],[predictsForcedMarriage]], "T", "FN"), IF(Table4[[#This Row],[predictsForcedMarriage]], "FP", "T"))</f>
        <v>#VALUE!</v>
      </c>
      <c r="AO67" t="e">
        <f>IF(NLCresults[[#This Row],[ containsLabourExploitation]]=1, IF(Table4[[#This Row],[predictsLabourExploitation]], "T", "FN"), IF(Table4[[#This Row],[predictsLabourExploitation]], "FP", "T"))</f>
        <v>#VALUE!</v>
      </c>
      <c r="AP67" t="e">
        <f>IF(NLCresults[[#This Row],[ containsSexualExploitation]]=1, IF(Table4[[#This Row],[predictsSexualExploitation]], "T", "FN"), IF(Table4[[#This Row],[predictsSexualExploitation]], "FP", "T"))</f>
        <v>#VALUE!</v>
      </c>
      <c r="AQ67" t="e">
        <f>IF(NLCresults[[#This Row],[ containsOther]]=1, IF(Table4[[#This Row],[predictsOther]], "T", "FN"), IF(Table4[[#This Row],[predictsOther]], "FP", "T"))</f>
        <v>#VALUE!</v>
      </c>
      <c r="AR67" s="2" t="e">
        <f>(COUNTIF(Table4[[#This Row],[resultChildLabour]:[resultOther]], "T")=10)</f>
        <v>#VALUE!</v>
      </c>
      <c r="AS67" t="e">
        <f>(COUNTIF(Table4[[#This Row],[resultChildLabour]:[resultOther]], "T")+ COUNTIF(Table4[[#This Row],[resultChildLabour]:[resultOther]], "FP")=10)</f>
        <v>#VALUE!</v>
      </c>
      <c r="AT67" t="e">
        <f>COUNTIF(Table4[[#This Row],[resultChildLabour]:[resultOther]], "FP")&gt;=1</f>
        <v>#VALUE!</v>
      </c>
      <c r="AU67" s="2" t="e">
        <f>COUNTIF(Table4[[#This Row],[resultChildLabour]:[resultOther]], "FN")&gt;=1</f>
        <v>#VALUE!</v>
      </c>
      <c r="AV67" s="2" t="e">
        <f>COUNTIF(Table4[[#This Row],[resultChildLabour]:[resultOther]], "FN")+COUNTIF(Table4[[#This Row],[resultChildLabour]:[resultOther]], "FP")</f>
        <v>#VALUE!</v>
      </c>
    </row>
    <row r="68" spans="24:48" x14ac:dyDescent="0.25">
      <c r="X68" t="e">
        <f>NLCresults[[#This Row],[ childLabourConfidence]]&gt;=$AX$4</f>
        <v>#VALUE!</v>
      </c>
      <c r="Y68" t="e">
        <f>NLCresults[[#This Row],[ childSexualExploitationConfidence]]&gt;=$AX$4</f>
        <v>#VALUE!</v>
      </c>
      <c r="Z68" t="e">
        <f>NLCresults[[#This Row],[ childTraffickingConfidence]]&gt;=$AX$4</f>
        <v>#VALUE!</v>
      </c>
      <c r="AA68" t="e">
        <f>NLCresults[[#This Row],[ domesticServitudeConfidence]]&gt;=$AX$4</f>
        <v>#VALUE!</v>
      </c>
      <c r="AB68" t="e">
        <f>NLCresults[[#This Row],[ forcedCriminalityConfidence]]&gt;=$AX$4</f>
        <v>#VALUE!</v>
      </c>
      <c r="AC68" t="e">
        <f>NLCresults[[#This Row],[ forcedLabourConfidence]]&gt;=$AX$4</f>
        <v>#VALUE!</v>
      </c>
      <c r="AD68" t="e">
        <f>NLCresults[[#This Row],[ forcedMarriageConfidence]]&gt;=$AX$4</f>
        <v>#VALUE!</v>
      </c>
      <c r="AE68" t="e">
        <f>NLCresults[[#This Row],[ labourExploitationConfidence]]&gt;=$AX$4</f>
        <v>#VALUE!</v>
      </c>
      <c r="AF68" t="e">
        <f>NLCresults[[#This Row],[ sexualExploitationConfidence]]&gt;=$AX$4</f>
        <v>#VALUE!</v>
      </c>
      <c r="AG68" t="e">
        <f>NLCresults[[#This Row],[ otherConfidence]]&gt;=$AX$4</f>
        <v>#VALUE!</v>
      </c>
      <c r="AH68" s="2" t="e">
        <f>IF(NLCresults[[#This Row],[ containsChildLabour]]=1, IF(Table4[[#This Row],[predictsChildLabour]], "T", "FN"), IF(Table4[[#This Row],[predictsChildLabour]], "FP", "T"))</f>
        <v>#VALUE!</v>
      </c>
      <c r="AI68" t="e">
        <f>IF(NLCresults[[#This Row],[ containsChildSexualExploitation]]=1, IF(Table4[[#This Row],[predictsChildSexualExploitation]], "T", "FN"), IF(Table4[[#This Row],[predictsChildSexualExploitation]], "FP", "T"))</f>
        <v>#VALUE!</v>
      </c>
      <c r="AJ68" t="e">
        <f>IF(NLCresults[[#This Row],[ containsChildTrafficking]]=1, IF(Table4[[#This Row],[predictsChildTrafficking]], "T", "FN"), IF(Table4[[#This Row],[predictsChildTrafficking]], "FP", "T"))</f>
        <v>#VALUE!</v>
      </c>
      <c r="AK68" t="e">
        <f>IF(NLCresults[[#This Row],[ containsDomesticServitude]]=1, IF(Table4[[#This Row],[predictsDomesticServitude]], "T", "FN"), IF(Table4[[#This Row],[predictsDomesticServitude]], "FP", "T"))</f>
        <v>#VALUE!</v>
      </c>
      <c r="AL68" t="e">
        <f>IF(NLCresults[[#This Row],[ containsForcedCriminality]]=1, IF(Table4[[#This Row],[predictsForcedCriminality]], "T", "FN"), IF(Table4[[#This Row],[predictsForcedCriminality]], "FP", "T"))</f>
        <v>#VALUE!</v>
      </c>
      <c r="AM68" t="e">
        <f>IF(NLCresults[[#This Row],[ containsForcedLabour]]=1, IF(Table4[[#This Row],[predictsForcedLabour]], "T", "FN"), IF(Table4[[#This Row],[predictsForcedLabour]], "FP", "T"))</f>
        <v>#VALUE!</v>
      </c>
      <c r="AN68" t="e">
        <f>IF(NLCresults[[#This Row],[ containsForcedMarriage]]=1, IF(Table4[[#This Row],[predictsForcedMarriage]], "T", "FN"), IF(Table4[[#This Row],[predictsForcedMarriage]], "FP", "T"))</f>
        <v>#VALUE!</v>
      </c>
      <c r="AO68" t="e">
        <f>IF(NLCresults[[#This Row],[ containsLabourExploitation]]=1, IF(Table4[[#This Row],[predictsLabourExploitation]], "T", "FN"), IF(Table4[[#This Row],[predictsLabourExploitation]], "FP", "T"))</f>
        <v>#VALUE!</v>
      </c>
      <c r="AP68" t="e">
        <f>IF(NLCresults[[#This Row],[ containsSexualExploitation]]=1, IF(Table4[[#This Row],[predictsSexualExploitation]], "T", "FN"), IF(Table4[[#This Row],[predictsSexualExploitation]], "FP", "T"))</f>
        <v>#VALUE!</v>
      </c>
      <c r="AQ68" t="e">
        <f>IF(NLCresults[[#This Row],[ containsOther]]=1, IF(Table4[[#This Row],[predictsOther]], "T", "FN"), IF(Table4[[#This Row],[predictsOther]], "FP", "T"))</f>
        <v>#VALUE!</v>
      </c>
      <c r="AR68" s="2" t="e">
        <f>(COUNTIF(Table4[[#This Row],[resultChildLabour]:[resultOther]], "T")=10)</f>
        <v>#VALUE!</v>
      </c>
      <c r="AS68" t="e">
        <f>(COUNTIF(Table4[[#This Row],[resultChildLabour]:[resultOther]], "T")+ COUNTIF(Table4[[#This Row],[resultChildLabour]:[resultOther]], "FP")=10)</f>
        <v>#VALUE!</v>
      </c>
      <c r="AT68" t="e">
        <f>COUNTIF(Table4[[#This Row],[resultChildLabour]:[resultOther]], "FP")&gt;=1</f>
        <v>#VALUE!</v>
      </c>
      <c r="AU68" s="2" t="e">
        <f>COUNTIF(Table4[[#This Row],[resultChildLabour]:[resultOther]], "FN")&gt;=1</f>
        <v>#VALUE!</v>
      </c>
      <c r="AV68" s="2" t="e">
        <f>COUNTIF(Table4[[#This Row],[resultChildLabour]:[resultOther]], "FN")+COUNTIF(Table4[[#This Row],[resultChildLabour]:[resultOther]], "FP")</f>
        <v>#VALUE!</v>
      </c>
    </row>
    <row r="69" spans="24:48" x14ac:dyDescent="0.25">
      <c r="X69" t="e">
        <f>NLCresults[[#This Row],[ childLabourConfidence]]&gt;=$AX$4</f>
        <v>#VALUE!</v>
      </c>
      <c r="Y69" t="e">
        <f>NLCresults[[#This Row],[ childSexualExploitationConfidence]]&gt;=$AX$4</f>
        <v>#VALUE!</v>
      </c>
      <c r="Z69" t="e">
        <f>NLCresults[[#This Row],[ childTraffickingConfidence]]&gt;=$AX$4</f>
        <v>#VALUE!</v>
      </c>
      <c r="AA69" t="e">
        <f>NLCresults[[#This Row],[ domesticServitudeConfidence]]&gt;=$AX$4</f>
        <v>#VALUE!</v>
      </c>
      <c r="AB69" t="e">
        <f>NLCresults[[#This Row],[ forcedCriminalityConfidence]]&gt;=$AX$4</f>
        <v>#VALUE!</v>
      </c>
      <c r="AC69" t="e">
        <f>NLCresults[[#This Row],[ forcedLabourConfidence]]&gt;=$AX$4</f>
        <v>#VALUE!</v>
      </c>
      <c r="AD69" t="e">
        <f>NLCresults[[#This Row],[ forcedMarriageConfidence]]&gt;=$AX$4</f>
        <v>#VALUE!</v>
      </c>
      <c r="AE69" t="e">
        <f>NLCresults[[#This Row],[ labourExploitationConfidence]]&gt;=$AX$4</f>
        <v>#VALUE!</v>
      </c>
      <c r="AF69" t="e">
        <f>NLCresults[[#This Row],[ sexualExploitationConfidence]]&gt;=$AX$4</f>
        <v>#VALUE!</v>
      </c>
      <c r="AG69" t="e">
        <f>NLCresults[[#This Row],[ otherConfidence]]&gt;=$AX$4</f>
        <v>#VALUE!</v>
      </c>
      <c r="AH69" s="2" t="e">
        <f>IF(NLCresults[[#This Row],[ containsChildLabour]]=1, IF(Table4[[#This Row],[predictsChildLabour]], "T", "FN"), IF(Table4[[#This Row],[predictsChildLabour]], "FP", "T"))</f>
        <v>#VALUE!</v>
      </c>
      <c r="AI69" t="e">
        <f>IF(NLCresults[[#This Row],[ containsChildSexualExploitation]]=1, IF(Table4[[#This Row],[predictsChildSexualExploitation]], "T", "FN"), IF(Table4[[#This Row],[predictsChildSexualExploitation]], "FP", "T"))</f>
        <v>#VALUE!</v>
      </c>
      <c r="AJ69" t="e">
        <f>IF(NLCresults[[#This Row],[ containsChildTrafficking]]=1, IF(Table4[[#This Row],[predictsChildTrafficking]], "T", "FN"), IF(Table4[[#This Row],[predictsChildTrafficking]], "FP", "T"))</f>
        <v>#VALUE!</v>
      </c>
      <c r="AK69" t="e">
        <f>IF(NLCresults[[#This Row],[ containsDomesticServitude]]=1, IF(Table4[[#This Row],[predictsDomesticServitude]], "T", "FN"), IF(Table4[[#This Row],[predictsDomesticServitude]], "FP", "T"))</f>
        <v>#VALUE!</v>
      </c>
      <c r="AL69" t="e">
        <f>IF(NLCresults[[#This Row],[ containsForcedCriminality]]=1, IF(Table4[[#This Row],[predictsForcedCriminality]], "T", "FN"), IF(Table4[[#This Row],[predictsForcedCriminality]], "FP", "T"))</f>
        <v>#VALUE!</v>
      </c>
      <c r="AM69" t="e">
        <f>IF(NLCresults[[#This Row],[ containsForcedLabour]]=1, IF(Table4[[#This Row],[predictsForcedLabour]], "T", "FN"), IF(Table4[[#This Row],[predictsForcedLabour]], "FP", "T"))</f>
        <v>#VALUE!</v>
      </c>
      <c r="AN69" t="e">
        <f>IF(NLCresults[[#This Row],[ containsForcedMarriage]]=1, IF(Table4[[#This Row],[predictsForcedMarriage]], "T", "FN"), IF(Table4[[#This Row],[predictsForcedMarriage]], "FP", "T"))</f>
        <v>#VALUE!</v>
      </c>
      <c r="AO69" t="e">
        <f>IF(NLCresults[[#This Row],[ containsLabourExploitation]]=1, IF(Table4[[#This Row],[predictsLabourExploitation]], "T", "FN"), IF(Table4[[#This Row],[predictsLabourExploitation]], "FP", "T"))</f>
        <v>#VALUE!</v>
      </c>
      <c r="AP69" t="e">
        <f>IF(NLCresults[[#This Row],[ containsSexualExploitation]]=1, IF(Table4[[#This Row],[predictsSexualExploitation]], "T", "FN"), IF(Table4[[#This Row],[predictsSexualExploitation]], "FP", "T"))</f>
        <v>#VALUE!</v>
      </c>
      <c r="AQ69" t="e">
        <f>IF(NLCresults[[#This Row],[ containsOther]]=1, IF(Table4[[#This Row],[predictsOther]], "T", "FN"), IF(Table4[[#This Row],[predictsOther]], "FP", "T"))</f>
        <v>#VALUE!</v>
      </c>
      <c r="AR69" s="2" t="e">
        <f>(COUNTIF(Table4[[#This Row],[resultChildLabour]:[resultOther]], "T")=10)</f>
        <v>#VALUE!</v>
      </c>
      <c r="AS69" t="e">
        <f>(COUNTIF(Table4[[#This Row],[resultChildLabour]:[resultOther]], "T")+ COUNTIF(Table4[[#This Row],[resultChildLabour]:[resultOther]], "FP")=10)</f>
        <v>#VALUE!</v>
      </c>
      <c r="AT69" t="e">
        <f>COUNTIF(Table4[[#This Row],[resultChildLabour]:[resultOther]], "FP")&gt;=1</f>
        <v>#VALUE!</v>
      </c>
      <c r="AU69" s="2" t="e">
        <f>COUNTIF(Table4[[#This Row],[resultChildLabour]:[resultOther]], "FN")&gt;=1</f>
        <v>#VALUE!</v>
      </c>
      <c r="AV69" s="2" t="e">
        <f>COUNTIF(Table4[[#This Row],[resultChildLabour]:[resultOther]], "FN")+COUNTIF(Table4[[#This Row],[resultChildLabour]:[resultOther]], "FP")</f>
        <v>#VALUE!</v>
      </c>
    </row>
    <row r="70" spans="24:48" x14ac:dyDescent="0.25">
      <c r="X70" t="e">
        <f>NLCresults[[#This Row],[ childLabourConfidence]]&gt;=$AX$4</f>
        <v>#VALUE!</v>
      </c>
      <c r="Y70" t="e">
        <f>NLCresults[[#This Row],[ childSexualExploitationConfidence]]&gt;=$AX$4</f>
        <v>#VALUE!</v>
      </c>
      <c r="Z70" t="e">
        <f>NLCresults[[#This Row],[ childTraffickingConfidence]]&gt;=$AX$4</f>
        <v>#VALUE!</v>
      </c>
      <c r="AA70" t="e">
        <f>NLCresults[[#This Row],[ domesticServitudeConfidence]]&gt;=$AX$4</f>
        <v>#VALUE!</v>
      </c>
      <c r="AB70" t="e">
        <f>NLCresults[[#This Row],[ forcedCriminalityConfidence]]&gt;=$AX$4</f>
        <v>#VALUE!</v>
      </c>
      <c r="AC70" t="e">
        <f>NLCresults[[#This Row],[ forcedLabourConfidence]]&gt;=$AX$4</f>
        <v>#VALUE!</v>
      </c>
      <c r="AD70" t="e">
        <f>NLCresults[[#This Row],[ forcedMarriageConfidence]]&gt;=$AX$4</f>
        <v>#VALUE!</v>
      </c>
      <c r="AE70" t="e">
        <f>NLCresults[[#This Row],[ labourExploitationConfidence]]&gt;=$AX$4</f>
        <v>#VALUE!</v>
      </c>
      <c r="AF70" t="e">
        <f>NLCresults[[#This Row],[ sexualExploitationConfidence]]&gt;=$AX$4</f>
        <v>#VALUE!</v>
      </c>
      <c r="AG70" t="e">
        <f>NLCresults[[#This Row],[ otherConfidence]]&gt;=$AX$4</f>
        <v>#VALUE!</v>
      </c>
      <c r="AH70" s="2" t="e">
        <f>IF(NLCresults[[#This Row],[ containsChildLabour]]=1, IF(Table4[[#This Row],[predictsChildLabour]], "T", "FN"), IF(Table4[[#This Row],[predictsChildLabour]], "FP", "T"))</f>
        <v>#VALUE!</v>
      </c>
      <c r="AI70" t="e">
        <f>IF(NLCresults[[#This Row],[ containsChildSexualExploitation]]=1, IF(Table4[[#This Row],[predictsChildSexualExploitation]], "T", "FN"), IF(Table4[[#This Row],[predictsChildSexualExploitation]], "FP", "T"))</f>
        <v>#VALUE!</v>
      </c>
      <c r="AJ70" t="e">
        <f>IF(NLCresults[[#This Row],[ containsChildTrafficking]]=1, IF(Table4[[#This Row],[predictsChildTrafficking]], "T", "FN"), IF(Table4[[#This Row],[predictsChildTrafficking]], "FP", "T"))</f>
        <v>#VALUE!</v>
      </c>
      <c r="AK70" t="e">
        <f>IF(NLCresults[[#This Row],[ containsDomesticServitude]]=1, IF(Table4[[#This Row],[predictsDomesticServitude]], "T", "FN"), IF(Table4[[#This Row],[predictsDomesticServitude]], "FP", "T"))</f>
        <v>#VALUE!</v>
      </c>
      <c r="AL70" t="e">
        <f>IF(NLCresults[[#This Row],[ containsForcedCriminality]]=1, IF(Table4[[#This Row],[predictsForcedCriminality]], "T", "FN"), IF(Table4[[#This Row],[predictsForcedCriminality]], "FP", "T"))</f>
        <v>#VALUE!</v>
      </c>
      <c r="AM70" t="e">
        <f>IF(NLCresults[[#This Row],[ containsForcedLabour]]=1, IF(Table4[[#This Row],[predictsForcedLabour]], "T", "FN"), IF(Table4[[#This Row],[predictsForcedLabour]], "FP", "T"))</f>
        <v>#VALUE!</v>
      </c>
      <c r="AN70" t="e">
        <f>IF(NLCresults[[#This Row],[ containsForcedMarriage]]=1, IF(Table4[[#This Row],[predictsForcedMarriage]], "T", "FN"), IF(Table4[[#This Row],[predictsForcedMarriage]], "FP", "T"))</f>
        <v>#VALUE!</v>
      </c>
      <c r="AO70" t="e">
        <f>IF(NLCresults[[#This Row],[ containsLabourExploitation]]=1, IF(Table4[[#This Row],[predictsLabourExploitation]], "T", "FN"), IF(Table4[[#This Row],[predictsLabourExploitation]], "FP", "T"))</f>
        <v>#VALUE!</v>
      </c>
      <c r="AP70" t="e">
        <f>IF(NLCresults[[#This Row],[ containsSexualExploitation]]=1, IF(Table4[[#This Row],[predictsSexualExploitation]], "T", "FN"), IF(Table4[[#This Row],[predictsSexualExploitation]], "FP", "T"))</f>
        <v>#VALUE!</v>
      </c>
      <c r="AQ70" t="e">
        <f>IF(NLCresults[[#This Row],[ containsOther]]=1, IF(Table4[[#This Row],[predictsOther]], "T", "FN"), IF(Table4[[#This Row],[predictsOther]], "FP", "T"))</f>
        <v>#VALUE!</v>
      </c>
      <c r="AR70" s="2" t="e">
        <f>(COUNTIF(Table4[[#This Row],[resultChildLabour]:[resultOther]], "T")=10)</f>
        <v>#VALUE!</v>
      </c>
      <c r="AS70" t="e">
        <f>(COUNTIF(Table4[[#This Row],[resultChildLabour]:[resultOther]], "T")+ COUNTIF(Table4[[#This Row],[resultChildLabour]:[resultOther]], "FP")=10)</f>
        <v>#VALUE!</v>
      </c>
      <c r="AT70" t="e">
        <f>COUNTIF(Table4[[#This Row],[resultChildLabour]:[resultOther]], "FP")&gt;=1</f>
        <v>#VALUE!</v>
      </c>
      <c r="AU70" s="2" t="e">
        <f>COUNTIF(Table4[[#This Row],[resultChildLabour]:[resultOther]], "FN")&gt;=1</f>
        <v>#VALUE!</v>
      </c>
      <c r="AV70" s="2" t="e">
        <f>COUNTIF(Table4[[#This Row],[resultChildLabour]:[resultOther]], "FN")+COUNTIF(Table4[[#This Row],[resultChildLabour]:[resultOther]], "FP")</f>
        <v>#VALUE!</v>
      </c>
    </row>
    <row r="71" spans="24:48" x14ac:dyDescent="0.25">
      <c r="X71" t="e">
        <f>NLCresults[[#This Row],[ childLabourConfidence]]&gt;=$AX$4</f>
        <v>#VALUE!</v>
      </c>
      <c r="Y71" t="e">
        <f>NLCresults[[#This Row],[ childSexualExploitationConfidence]]&gt;=$AX$4</f>
        <v>#VALUE!</v>
      </c>
      <c r="Z71" t="e">
        <f>NLCresults[[#This Row],[ childTraffickingConfidence]]&gt;=$AX$4</f>
        <v>#VALUE!</v>
      </c>
      <c r="AA71" t="e">
        <f>NLCresults[[#This Row],[ domesticServitudeConfidence]]&gt;=$AX$4</f>
        <v>#VALUE!</v>
      </c>
      <c r="AB71" t="e">
        <f>NLCresults[[#This Row],[ forcedCriminalityConfidence]]&gt;=$AX$4</f>
        <v>#VALUE!</v>
      </c>
      <c r="AC71" t="e">
        <f>NLCresults[[#This Row],[ forcedLabourConfidence]]&gt;=$AX$4</f>
        <v>#VALUE!</v>
      </c>
      <c r="AD71" t="e">
        <f>NLCresults[[#This Row],[ forcedMarriageConfidence]]&gt;=$AX$4</f>
        <v>#VALUE!</v>
      </c>
      <c r="AE71" t="e">
        <f>NLCresults[[#This Row],[ labourExploitationConfidence]]&gt;=$AX$4</f>
        <v>#VALUE!</v>
      </c>
      <c r="AF71" t="e">
        <f>NLCresults[[#This Row],[ sexualExploitationConfidence]]&gt;=$AX$4</f>
        <v>#VALUE!</v>
      </c>
      <c r="AG71" t="e">
        <f>NLCresults[[#This Row],[ otherConfidence]]&gt;=$AX$4</f>
        <v>#VALUE!</v>
      </c>
      <c r="AH71" s="2" t="e">
        <f>IF(NLCresults[[#This Row],[ containsChildLabour]]=1, IF(Table4[[#This Row],[predictsChildLabour]], "T", "FN"), IF(Table4[[#This Row],[predictsChildLabour]], "FP", "T"))</f>
        <v>#VALUE!</v>
      </c>
      <c r="AI71" t="e">
        <f>IF(NLCresults[[#This Row],[ containsChildSexualExploitation]]=1, IF(Table4[[#This Row],[predictsChildSexualExploitation]], "T", "FN"), IF(Table4[[#This Row],[predictsChildSexualExploitation]], "FP", "T"))</f>
        <v>#VALUE!</v>
      </c>
      <c r="AJ71" t="e">
        <f>IF(NLCresults[[#This Row],[ containsChildTrafficking]]=1, IF(Table4[[#This Row],[predictsChildTrafficking]], "T", "FN"), IF(Table4[[#This Row],[predictsChildTrafficking]], "FP", "T"))</f>
        <v>#VALUE!</v>
      </c>
      <c r="AK71" t="e">
        <f>IF(NLCresults[[#This Row],[ containsDomesticServitude]]=1, IF(Table4[[#This Row],[predictsDomesticServitude]], "T", "FN"), IF(Table4[[#This Row],[predictsDomesticServitude]], "FP", "T"))</f>
        <v>#VALUE!</v>
      </c>
      <c r="AL71" t="e">
        <f>IF(NLCresults[[#This Row],[ containsForcedCriminality]]=1, IF(Table4[[#This Row],[predictsForcedCriminality]], "T", "FN"), IF(Table4[[#This Row],[predictsForcedCriminality]], "FP", "T"))</f>
        <v>#VALUE!</v>
      </c>
      <c r="AM71" t="e">
        <f>IF(NLCresults[[#This Row],[ containsForcedLabour]]=1, IF(Table4[[#This Row],[predictsForcedLabour]], "T", "FN"), IF(Table4[[#This Row],[predictsForcedLabour]], "FP", "T"))</f>
        <v>#VALUE!</v>
      </c>
      <c r="AN71" t="e">
        <f>IF(NLCresults[[#This Row],[ containsForcedMarriage]]=1, IF(Table4[[#This Row],[predictsForcedMarriage]], "T", "FN"), IF(Table4[[#This Row],[predictsForcedMarriage]], "FP", "T"))</f>
        <v>#VALUE!</v>
      </c>
      <c r="AO71" t="e">
        <f>IF(NLCresults[[#This Row],[ containsLabourExploitation]]=1, IF(Table4[[#This Row],[predictsLabourExploitation]], "T", "FN"), IF(Table4[[#This Row],[predictsLabourExploitation]], "FP", "T"))</f>
        <v>#VALUE!</v>
      </c>
      <c r="AP71" t="e">
        <f>IF(NLCresults[[#This Row],[ containsSexualExploitation]]=1, IF(Table4[[#This Row],[predictsSexualExploitation]], "T", "FN"), IF(Table4[[#This Row],[predictsSexualExploitation]], "FP", "T"))</f>
        <v>#VALUE!</v>
      </c>
      <c r="AQ71" t="e">
        <f>IF(NLCresults[[#This Row],[ containsOther]]=1, IF(Table4[[#This Row],[predictsOther]], "T", "FN"), IF(Table4[[#This Row],[predictsOther]], "FP", "T"))</f>
        <v>#VALUE!</v>
      </c>
      <c r="AR71" s="2" t="e">
        <f>(COUNTIF(Table4[[#This Row],[resultChildLabour]:[resultOther]], "T")=10)</f>
        <v>#VALUE!</v>
      </c>
      <c r="AS71" t="e">
        <f>(COUNTIF(Table4[[#This Row],[resultChildLabour]:[resultOther]], "T")+ COUNTIF(Table4[[#This Row],[resultChildLabour]:[resultOther]], "FP")=10)</f>
        <v>#VALUE!</v>
      </c>
      <c r="AT71" t="e">
        <f>COUNTIF(Table4[[#This Row],[resultChildLabour]:[resultOther]], "FP")&gt;=1</f>
        <v>#VALUE!</v>
      </c>
      <c r="AU71" s="2" t="e">
        <f>COUNTIF(Table4[[#This Row],[resultChildLabour]:[resultOther]], "FN")&gt;=1</f>
        <v>#VALUE!</v>
      </c>
      <c r="AV71" s="2" t="e">
        <f>COUNTIF(Table4[[#This Row],[resultChildLabour]:[resultOther]], "FN")+COUNTIF(Table4[[#This Row],[resultChildLabour]:[resultOther]], "FP")</f>
        <v>#VALUE!</v>
      </c>
    </row>
    <row r="72" spans="24:48" x14ac:dyDescent="0.25">
      <c r="X72" t="e">
        <f>NLCresults[[#This Row],[ childLabourConfidence]]&gt;=$AX$4</f>
        <v>#VALUE!</v>
      </c>
      <c r="Y72" t="e">
        <f>NLCresults[[#This Row],[ childSexualExploitationConfidence]]&gt;=$AX$4</f>
        <v>#VALUE!</v>
      </c>
      <c r="Z72" t="e">
        <f>NLCresults[[#This Row],[ childTraffickingConfidence]]&gt;=$AX$4</f>
        <v>#VALUE!</v>
      </c>
      <c r="AA72" t="e">
        <f>NLCresults[[#This Row],[ domesticServitudeConfidence]]&gt;=$AX$4</f>
        <v>#VALUE!</v>
      </c>
      <c r="AB72" t="e">
        <f>NLCresults[[#This Row],[ forcedCriminalityConfidence]]&gt;=$AX$4</f>
        <v>#VALUE!</v>
      </c>
      <c r="AC72" t="e">
        <f>NLCresults[[#This Row],[ forcedLabourConfidence]]&gt;=$AX$4</f>
        <v>#VALUE!</v>
      </c>
      <c r="AD72" t="e">
        <f>NLCresults[[#This Row],[ forcedMarriageConfidence]]&gt;=$AX$4</f>
        <v>#VALUE!</v>
      </c>
      <c r="AE72" t="e">
        <f>NLCresults[[#This Row],[ labourExploitationConfidence]]&gt;=$AX$4</f>
        <v>#VALUE!</v>
      </c>
      <c r="AF72" t="e">
        <f>NLCresults[[#This Row],[ sexualExploitationConfidence]]&gt;=$AX$4</f>
        <v>#VALUE!</v>
      </c>
      <c r="AG72" t="e">
        <f>NLCresults[[#This Row],[ otherConfidence]]&gt;=$AX$4</f>
        <v>#VALUE!</v>
      </c>
      <c r="AH72" s="2" t="e">
        <f>IF(NLCresults[[#This Row],[ containsChildLabour]]=1, IF(Table4[[#This Row],[predictsChildLabour]], "T", "FN"), IF(Table4[[#This Row],[predictsChildLabour]], "FP", "T"))</f>
        <v>#VALUE!</v>
      </c>
      <c r="AI72" t="e">
        <f>IF(NLCresults[[#This Row],[ containsChildSexualExploitation]]=1, IF(Table4[[#This Row],[predictsChildSexualExploitation]], "T", "FN"), IF(Table4[[#This Row],[predictsChildSexualExploitation]], "FP", "T"))</f>
        <v>#VALUE!</v>
      </c>
      <c r="AJ72" t="e">
        <f>IF(NLCresults[[#This Row],[ containsChildTrafficking]]=1, IF(Table4[[#This Row],[predictsChildTrafficking]], "T", "FN"), IF(Table4[[#This Row],[predictsChildTrafficking]], "FP", "T"))</f>
        <v>#VALUE!</v>
      </c>
      <c r="AK72" t="e">
        <f>IF(NLCresults[[#This Row],[ containsDomesticServitude]]=1, IF(Table4[[#This Row],[predictsDomesticServitude]], "T", "FN"), IF(Table4[[#This Row],[predictsDomesticServitude]], "FP", "T"))</f>
        <v>#VALUE!</v>
      </c>
      <c r="AL72" t="e">
        <f>IF(NLCresults[[#This Row],[ containsForcedCriminality]]=1, IF(Table4[[#This Row],[predictsForcedCriminality]], "T", "FN"), IF(Table4[[#This Row],[predictsForcedCriminality]], "FP", "T"))</f>
        <v>#VALUE!</v>
      </c>
      <c r="AM72" t="e">
        <f>IF(NLCresults[[#This Row],[ containsForcedLabour]]=1, IF(Table4[[#This Row],[predictsForcedLabour]], "T", "FN"), IF(Table4[[#This Row],[predictsForcedLabour]], "FP", "T"))</f>
        <v>#VALUE!</v>
      </c>
      <c r="AN72" t="e">
        <f>IF(NLCresults[[#This Row],[ containsForcedMarriage]]=1, IF(Table4[[#This Row],[predictsForcedMarriage]], "T", "FN"), IF(Table4[[#This Row],[predictsForcedMarriage]], "FP", "T"))</f>
        <v>#VALUE!</v>
      </c>
      <c r="AO72" t="e">
        <f>IF(NLCresults[[#This Row],[ containsLabourExploitation]]=1, IF(Table4[[#This Row],[predictsLabourExploitation]], "T", "FN"), IF(Table4[[#This Row],[predictsLabourExploitation]], "FP", "T"))</f>
        <v>#VALUE!</v>
      </c>
      <c r="AP72" t="e">
        <f>IF(NLCresults[[#This Row],[ containsSexualExploitation]]=1, IF(Table4[[#This Row],[predictsSexualExploitation]], "T", "FN"), IF(Table4[[#This Row],[predictsSexualExploitation]], "FP", "T"))</f>
        <v>#VALUE!</v>
      </c>
      <c r="AQ72" t="e">
        <f>IF(NLCresults[[#This Row],[ containsOther]]=1, IF(Table4[[#This Row],[predictsOther]], "T", "FN"), IF(Table4[[#This Row],[predictsOther]], "FP", "T"))</f>
        <v>#VALUE!</v>
      </c>
      <c r="AR72" s="2" t="e">
        <f>(COUNTIF(Table4[[#This Row],[resultChildLabour]:[resultOther]], "T")=10)</f>
        <v>#VALUE!</v>
      </c>
      <c r="AS72" t="e">
        <f>(COUNTIF(Table4[[#This Row],[resultChildLabour]:[resultOther]], "T")+ COUNTIF(Table4[[#This Row],[resultChildLabour]:[resultOther]], "FP")=10)</f>
        <v>#VALUE!</v>
      </c>
      <c r="AT72" t="e">
        <f>COUNTIF(Table4[[#This Row],[resultChildLabour]:[resultOther]], "FP")&gt;=1</f>
        <v>#VALUE!</v>
      </c>
      <c r="AU72" s="2" t="e">
        <f>COUNTIF(Table4[[#This Row],[resultChildLabour]:[resultOther]], "FN")&gt;=1</f>
        <v>#VALUE!</v>
      </c>
      <c r="AV72" s="2" t="e">
        <f>COUNTIF(Table4[[#This Row],[resultChildLabour]:[resultOther]], "FN")+COUNTIF(Table4[[#This Row],[resultChildLabour]:[resultOther]], "FP")</f>
        <v>#VALUE!</v>
      </c>
    </row>
    <row r="73" spans="24:48" x14ac:dyDescent="0.25">
      <c r="X73" t="e">
        <f>NLCresults[[#This Row],[ childLabourConfidence]]&gt;=$AX$4</f>
        <v>#VALUE!</v>
      </c>
      <c r="Y73" t="e">
        <f>NLCresults[[#This Row],[ childSexualExploitationConfidence]]&gt;=$AX$4</f>
        <v>#VALUE!</v>
      </c>
      <c r="Z73" t="e">
        <f>NLCresults[[#This Row],[ childTraffickingConfidence]]&gt;=$AX$4</f>
        <v>#VALUE!</v>
      </c>
      <c r="AA73" t="e">
        <f>NLCresults[[#This Row],[ domesticServitudeConfidence]]&gt;=$AX$4</f>
        <v>#VALUE!</v>
      </c>
      <c r="AB73" t="e">
        <f>NLCresults[[#This Row],[ forcedCriminalityConfidence]]&gt;=$AX$4</f>
        <v>#VALUE!</v>
      </c>
      <c r="AC73" t="e">
        <f>NLCresults[[#This Row],[ forcedLabourConfidence]]&gt;=$AX$4</f>
        <v>#VALUE!</v>
      </c>
      <c r="AD73" t="e">
        <f>NLCresults[[#This Row],[ forcedMarriageConfidence]]&gt;=$AX$4</f>
        <v>#VALUE!</v>
      </c>
      <c r="AE73" t="e">
        <f>NLCresults[[#This Row],[ labourExploitationConfidence]]&gt;=$AX$4</f>
        <v>#VALUE!</v>
      </c>
      <c r="AF73" t="e">
        <f>NLCresults[[#This Row],[ sexualExploitationConfidence]]&gt;=$AX$4</f>
        <v>#VALUE!</v>
      </c>
      <c r="AG73" t="e">
        <f>NLCresults[[#This Row],[ otherConfidence]]&gt;=$AX$4</f>
        <v>#VALUE!</v>
      </c>
      <c r="AH73" s="2" t="e">
        <f>IF(NLCresults[[#This Row],[ containsChildLabour]]=1, IF(Table4[[#This Row],[predictsChildLabour]], "T", "FN"), IF(Table4[[#This Row],[predictsChildLabour]], "FP", "T"))</f>
        <v>#VALUE!</v>
      </c>
      <c r="AI73" t="e">
        <f>IF(NLCresults[[#This Row],[ containsChildSexualExploitation]]=1, IF(Table4[[#This Row],[predictsChildSexualExploitation]], "T", "FN"), IF(Table4[[#This Row],[predictsChildSexualExploitation]], "FP", "T"))</f>
        <v>#VALUE!</v>
      </c>
      <c r="AJ73" t="e">
        <f>IF(NLCresults[[#This Row],[ containsChildTrafficking]]=1, IF(Table4[[#This Row],[predictsChildTrafficking]], "T", "FN"), IF(Table4[[#This Row],[predictsChildTrafficking]], "FP", "T"))</f>
        <v>#VALUE!</v>
      </c>
      <c r="AK73" t="e">
        <f>IF(NLCresults[[#This Row],[ containsDomesticServitude]]=1, IF(Table4[[#This Row],[predictsDomesticServitude]], "T", "FN"), IF(Table4[[#This Row],[predictsDomesticServitude]], "FP", "T"))</f>
        <v>#VALUE!</v>
      </c>
      <c r="AL73" t="e">
        <f>IF(NLCresults[[#This Row],[ containsForcedCriminality]]=1, IF(Table4[[#This Row],[predictsForcedCriminality]], "T", "FN"), IF(Table4[[#This Row],[predictsForcedCriminality]], "FP", "T"))</f>
        <v>#VALUE!</v>
      </c>
      <c r="AM73" t="e">
        <f>IF(NLCresults[[#This Row],[ containsForcedLabour]]=1, IF(Table4[[#This Row],[predictsForcedLabour]], "T", "FN"), IF(Table4[[#This Row],[predictsForcedLabour]], "FP", "T"))</f>
        <v>#VALUE!</v>
      </c>
      <c r="AN73" t="e">
        <f>IF(NLCresults[[#This Row],[ containsForcedMarriage]]=1, IF(Table4[[#This Row],[predictsForcedMarriage]], "T", "FN"), IF(Table4[[#This Row],[predictsForcedMarriage]], "FP", "T"))</f>
        <v>#VALUE!</v>
      </c>
      <c r="AO73" t="e">
        <f>IF(NLCresults[[#This Row],[ containsLabourExploitation]]=1, IF(Table4[[#This Row],[predictsLabourExploitation]], "T", "FN"), IF(Table4[[#This Row],[predictsLabourExploitation]], "FP", "T"))</f>
        <v>#VALUE!</v>
      </c>
      <c r="AP73" t="e">
        <f>IF(NLCresults[[#This Row],[ containsSexualExploitation]]=1, IF(Table4[[#This Row],[predictsSexualExploitation]], "T", "FN"), IF(Table4[[#This Row],[predictsSexualExploitation]], "FP", "T"))</f>
        <v>#VALUE!</v>
      </c>
      <c r="AQ73" t="e">
        <f>IF(NLCresults[[#This Row],[ containsOther]]=1, IF(Table4[[#This Row],[predictsOther]], "T", "FN"), IF(Table4[[#This Row],[predictsOther]], "FP", "T"))</f>
        <v>#VALUE!</v>
      </c>
      <c r="AR73" s="2" t="e">
        <f>(COUNTIF(Table4[[#This Row],[resultChildLabour]:[resultOther]], "T")=10)</f>
        <v>#VALUE!</v>
      </c>
      <c r="AS73" t="e">
        <f>(COUNTIF(Table4[[#This Row],[resultChildLabour]:[resultOther]], "T")+ COUNTIF(Table4[[#This Row],[resultChildLabour]:[resultOther]], "FP")=10)</f>
        <v>#VALUE!</v>
      </c>
      <c r="AT73" t="e">
        <f>COUNTIF(Table4[[#This Row],[resultChildLabour]:[resultOther]], "FP")&gt;=1</f>
        <v>#VALUE!</v>
      </c>
      <c r="AU73" s="2" t="e">
        <f>COUNTIF(Table4[[#This Row],[resultChildLabour]:[resultOther]], "FN")&gt;=1</f>
        <v>#VALUE!</v>
      </c>
      <c r="AV73" s="2" t="e">
        <f>COUNTIF(Table4[[#This Row],[resultChildLabour]:[resultOther]], "FN")+COUNTIF(Table4[[#This Row],[resultChildLabour]:[resultOther]], "FP")</f>
        <v>#VALUE!</v>
      </c>
    </row>
    <row r="74" spans="24:48" x14ac:dyDescent="0.25">
      <c r="X74" t="e">
        <f>NLCresults[[#This Row],[ childLabourConfidence]]&gt;=$AX$4</f>
        <v>#VALUE!</v>
      </c>
      <c r="Y74" t="e">
        <f>NLCresults[[#This Row],[ childSexualExploitationConfidence]]&gt;=$AX$4</f>
        <v>#VALUE!</v>
      </c>
      <c r="Z74" t="e">
        <f>NLCresults[[#This Row],[ childTraffickingConfidence]]&gt;=$AX$4</f>
        <v>#VALUE!</v>
      </c>
      <c r="AA74" t="e">
        <f>NLCresults[[#This Row],[ domesticServitudeConfidence]]&gt;=$AX$4</f>
        <v>#VALUE!</v>
      </c>
      <c r="AB74" t="e">
        <f>NLCresults[[#This Row],[ forcedCriminalityConfidence]]&gt;=$AX$4</f>
        <v>#VALUE!</v>
      </c>
      <c r="AC74" t="e">
        <f>NLCresults[[#This Row],[ forcedLabourConfidence]]&gt;=$AX$4</f>
        <v>#VALUE!</v>
      </c>
      <c r="AD74" t="e">
        <f>NLCresults[[#This Row],[ forcedMarriageConfidence]]&gt;=$AX$4</f>
        <v>#VALUE!</v>
      </c>
      <c r="AE74" t="e">
        <f>NLCresults[[#This Row],[ labourExploitationConfidence]]&gt;=$AX$4</f>
        <v>#VALUE!</v>
      </c>
      <c r="AF74" t="e">
        <f>NLCresults[[#This Row],[ sexualExploitationConfidence]]&gt;=$AX$4</f>
        <v>#VALUE!</v>
      </c>
      <c r="AG74" t="e">
        <f>NLCresults[[#This Row],[ otherConfidence]]&gt;=$AX$4</f>
        <v>#VALUE!</v>
      </c>
      <c r="AH74" s="2" t="e">
        <f>IF(NLCresults[[#This Row],[ containsChildLabour]]=1, IF(Table4[[#This Row],[predictsChildLabour]], "T", "FN"), IF(Table4[[#This Row],[predictsChildLabour]], "FP", "T"))</f>
        <v>#VALUE!</v>
      </c>
      <c r="AI74" t="e">
        <f>IF(NLCresults[[#This Row],[ containsChildSexualExploitation]]=1, IF(Table4[[#This Row],[predictsChildSexualExploitation]], "T", "FN"), IF(Table4[[#This Row],[predictsChildSexualExploitation]], "FP", "T"))</f>
        <v>#VALUE!</v>
      </c>
      <c r="AJ74" t="e">
        <f>IF(NLCresults[[#This Row],[ containsChildTrafficking]]=1, IF(Table4[[#This Row],[predictsChildTrafficking]], "T", "FN"), IF(Table4[[#This Row],[predictsChildTrafficking]], "FP", "T"))</f>
        <v>#VALUE!</v>
      </c>
      <c r="AK74" t="e">
        <f>IF(NLCresults[[#This Row],[ containsDomesticServitude]]=1, IF(Table4[[#This Row],[predictsDomesticServitude]], "T", "FN"), IF(Table4[[#This Row],[predictsDomesticServitude]], "FP", "T"))</f>
        <v>#VALUE!</v>
      </c>
      <c r="AL74" t="e">
        <f>IF(NLCresults[[#This Row],[ containsForcedCriminality]]=1, IF(Table4[[#This Row],[predictsForcedCriminality]], "T", "FN"), IF(Table4[[#This Row],[predictsForcedCriminality]], "FP", "T"))</f>
        <v>#VALUE!</v>
      </c>
      <c r="AM74" t="e">
        <f>IF(NLCresults[[#This Row],[ containsForcedLabour]]=1, IF(Table4[[#This Row],[predictsForcedLabour]], "T", "FN"), IF(Table4[[#This Row],[predictsForcedLabour]], "FP", "T"))</f>
        <v>#VALUE!</v>
      </c>
      <c r="AN74" t="e">
        <f>IF(NLCresults[[#This Row],[ containsForcedMarriage]]=1, IF(Table4[[#This Row],[predictsForcedMarriage]], "T", "FN"), IF(Table4[[#This Row],[predictsForcedMarriage]], "FP", "T"))</f>
        <v>#VALUE!</v>
      </c>
      <c r="AO74" t="e">
        <f>IF(NLCresults[[#This Row],[ containsLabourExploitation]]=1, IF(Table4[[#This Row],[predictsLabourExploitation]], "T", "FN"), IF(Table4[[#This Row],[predictsLabourExploitation]], "FP", "T"))</f>
        <v>#VALUE!</v>
      </c>
      <c r="AP74" t="e">
        <f>IF(NLCresults[[#This Row],[ containsSexualExploitation]]=1, IF(Table4[[#This Row],[predictsSexualExploitation]], "T", "FN"), IF(Table4[[#This Row],[predictsSexualExploitation]], "FP", "T"))</f>
        <v>#VALUE!</v>
      </c>
      <c r="AQ74" t="e">
        <f>IF(NLCresults[[#This Row],[ containsOther]]=1, IF(Table4[[#This Row],[predictsOther]], "T", "FN"), IF(Table4[[#This Row],[predictsOther]], "FP", "T"))</f>
        <v>#VALUE!</v>
      </c>
      <c r="AR74" s="2" t="e">
        <f>(COUNTIF(Table4[[#This Row],[resultChildLabour]:[resultOther]], "T")=10)</f>
        <v>#VALUE!</v>
      </c>
      <c r="AS74" t="e">
        <f>(COUNTIF(Table4[[#This Row],[resultChildLabour]:[resultOther]], "T")+ COUNTIF(Table4[[#This Row],[resultChildLabour]:[resultOther]], "FP")=10)</f>
        <v>#VALUE!</v>
      </c>
      <c r="AT74" t="e">
        <f>COUNTIF(Table4[[#This Row],[resultChildLabour]:[resultOther]], "FP")&gt;=1</f>
        <v>#VALUE!</v>
      </c>
      <c r="AU74" s="2" t="e">
        <f>COUNTIF(Table4[[#This Row],[resultChildLabour]:[resultOther]], "FN")&gt;=1</f>
        <v>#VALUE!</v>
      </c>
      <c r="AV74" s="2" t="e">
        <f>COUNTIF(Table4[[#This Row],[resultChildLabour]:[resultOther]], "FN")+COUNTIF(Table4[[#This Row],[resultChildLabour]:[resultOther]], "FP")</f>
        <v>#VALUE!</v>
      </c>
    </row>
    <row r="75" spans="24:48" x14ac:dyDescent="0.25">
      <c r="X75" t="e">
        <f>NLCresults[[#This Row],[ childLabourConfidence]]&gt;=$AX$4</f>
        <v>#VALUE!</v>
      </c>
      <c r="Y75" t="e">
        <f>NLCresults[[#This Row],[ childSexualExploitationConfidence]]&gt;=$AX$4</f>
        <v>#VALUE!</v>
      </c>
      <c r="Z75" t="e">
        <f>NLCresults[[#This Row],[ childTraffickingConfidence]]&gt;=$AX$4</f>
        <v>#VALUE!</v>
      </c>
      <c r="AA75" t="e">
        <f>NLCresults[[#This Row],[ domesticServitudeConfidence]]&gt;=$AX$4</f>
        <v>#VALUE!</v>
      </c>
      <c r="AB75" t="e">
        <f>NLCresults[[#This Row],[ forcedCriminalityConfidence]]&gt;=$AX$4</f>
        <v>#VALUE!</v>
      </c>
      <c r="AC75" t="e">
        <f>NLCresults[[#This Row],[ forcedLabourConfidence]]&gt;=$AX$4</f>
        <v>#VALUE!</v>
      </c>
      <c r="AD75" t="e">
        <f>NLCresults[[#This Row],[ forcedMarriageConfidence]]&gt;=$AX$4</f>
        <v>#VALUE!</v>
      </c>
      <c r="AE75" t="e">
        <f>NLCresults[[#This Row],[ labourExploitationConfidence]]&gt;=$AX$4</f>
        <v>#VALUE!</v>
      </c>
      <c r="AF75" t="e">
        <f>NLCresults[[#This Row],[ sexualExploitationConfidence]]&gt;=$AX$4</f>
        <v>#VALUE!</v>
      </c>
      <c r="AG75" t="e">
        <f>NLCresults[[#This Row],[ otherConfidence]]&gt;=$AX$4</f>
        <v>#VALUE!</v>
      </c>
      <c r="AH75" s="2" t="e">
        <f>IF(NLCresults[[#This Row],[ containsChildLabour]]=1, IF(Table4[[#This Row],[predictsChildLabour]], "T", "FN"), IF(Table4[[#This Row],[predictsChildLabour]], "FP", "T"))</f>
        <v>#VALUE!</v>
      </c>
      <c r="AI75" t="e">
        <f>IF(NLCresults[[#This Row],[ containsChildSexualExploitation]]=1, IF(Table4[[#This Row],[predictsChildSexualExploitation]], "T", "FN"), IF(Table4[[#This Row],[predictsChildSexualExploitation]], "FP", "T"))</f>
        <v>#VALUE!</v>
      </c>
      <c r="AJ75" t="e">
        <f>IF(NLCresults[[#This Row],[ containsChildTrafficking]]=1, IF(Table4[[#This Row],[predictsChildTrafficking]], "T", "FN"), IF(Table4[[#This Row],[predictsChildTrafficking]], "FP", "T"))</f>
        <v>#VALUE!</v>
      </c>
      <c r="AK75" t="e">
        <f>IF(NLCresults[[#This Row],[ containsDomesticServitude]]=1, IF(Table4[[#This Row],[predictsDomesticServitude]], "T", "FN"), IF(Table4[[#This Row],[predictsDomesticServitude]], "FP", "T"))</f>
        <v>#VALUE!</v>
      </c>
      <c r="AL75" t="e">
        <f>IF(NLCresults[[#This Row],[ containsForcedCriminality]]=1, IF(Table4[[#This Row],[predictsForcedCriminality]], "T", "FN"), IF(Table4[[#This Row],[predictsForcedCriminality]], "FP", "T"))</f>
        <v>#VALUE!</v>
      </c>
      <c r="AM75" t="e">
        <f>IF(NLCresults[[#This Row],[ containsForcedLabour]]=1, IF(Table4[[#This Row],[predictsForcedLabour]], "T", "FN"), IF(Table4[[#This Row],[predictsForcedLabour]], "FP", "T"))</f>
        <v>#VALUE!</v>
      </c>
      <c r="AN75" t="e">
        <f>IF(NLCresults[[#This Row],[ containsForcedMarriage]]=1, IF(Table4[[#This Row],[predictsForcedMarriage]], "T", "FN"), IF(Table4[[#This Row],[predictsForcedMarriage]], "FP", "T"))</f>
        <v>#VALUE!</v>
      </c>
      <c r="AO75" t="e">
        <f>IF(NLCresults[[#This Row],[ containsLabourExploitation]]=1, IF(Table4[[#This Row],[predictsLabourExploitation]], "T", "FN"), IF(Table4[[#This Row],[predictsLabourExploitation]], "FP", "T"))</f>
        <v>#VALUE!</v>
      </c>
      <c r="AP75" t="e">
        <f>IF(NLCresults[[#This Row],[ containsSexualExploitation]]=1, IF(Table4[[#This Row],[predictsSexualExploitation]], "T", "FN"), IF(Table4[[#This Row],[predictsSexualExploitation]], "FP", "T"))</f>
        <v>#VALUE!</v>
      </c>
      <c r="AQ75" t="e">
        <f>IF(NLCresults[[#This Row],[ containsOther]]=1, IF(Table4[[#This Row],[predictsOther]], "T", "FN"), IF(Table4[[#This Row],[predictsOther]], "FP", "T"))</f>
        <v>#VALUE!</v>
      </c>
      <c r="AR75" s="2" t="e">
        <f>(COUNTIF(Table4[[#This Row],[resultChildLabour]:[resultOther]], "T")=10)</f>
        <v>#VALUE!</v>
      </c>
      <c r="AS75" t="e">
        <f>(COUNTIF(Table4[[#This Row],[resultChildLabour]:[resultOther]], "T")+ COUNTIF(Table4[[#This Row],[resultChildLabour]:[resultOther]], "FP")=10)</f>
        <v>#VALUE!</v>
      </c>
      <c r="AT75" t="e">
        <f>COUNTIF(Table4[[#This Row],[resultChildLabour]:[resultOther]], "FP")&gt;=1</f>
        <v>#VALUE!</v>
      </c>
      <c r="AU75" s="2" t="e">
        <f>COUNTIF(Table4[[#This Row],[resultChildLabour]:[resultOther]], "FN")&gt;=1</f>
        <v>#VALUE!</v>
      </c>
      <c r="AV75" s="2" t="e">
        <f>COUNTIF(Table4[[#This Row],[resultChildLabour]:[resultOther]], "FN")+COUNTIF(Table4[[#This Row],[resultChildLabour]:[resultOther]], "FP")</f>
        <v>#VALUE!</v>
      </c>
    </row>
    <row r="76" spans="24:48" x14ac:dyDescent="0.25">
      <c r="X76" t="e">
        <f>NLCresults[[#This Row],[ childLabourConfidence]]&gt;=$AX$4</f>
        <v>#VALUE!</v>
      </c>
      <c r="Y76" t="e">
        <f>NLCresults[[#This Row],[ childSexualExploitationConfidence]]&gt;=$AX$4</f>
        <v>#VALUE!</v>
      </c>
      <c r="Z76" t="e">
        <f>NLCresults[[#This Row],[ childTraffickingConfidence]]&gt;=$AX$4</f>
        <v>#VALUE!</v>
      </c>
      <c r="AA76" t="e">
        <f>NLCresults[[#This Row],[ domesticServitudeConfidence]]&gt;=$AX$4</f>
        <v>#VALUE!</v>
      </c>
      <c r="AB76" t="e">
        <f>NLCresults[[#This Row],[ forcedCriminalityConfidence]]&gt;=$AX$4</f>
        <v>#VALUE!</v>
      </c>
      <c r="AC76" t="e">
        <f>NLCresults[[#This Row],[ forcedLabourConfidence]]&gt;=$AX$4</f>
        <v>#VALUE!</v>
      </c>
      <c r="AD76" t="e">
        <f>NLCresults[[#This Row],[ forcedMarriageConfidence]]&gt;=$AX$4</f>
        <v>#VALUE!</v>
      </c>
      <c r="AE76" t="e">
        <f>NLCresults[[#This Row],[ labourExploitationConfidence]]&gt;=$AX$4</f>
        <v>#VALUE!</v>
      </c>
      <c r="AF76" t="e">
        <f>NLCresults[[#This Row],[ sexualExploitationConfidence]]&gt;=$AX$4</f>
        <v>#VALUE!</v>
      </c>
      <c r="AG76" t="e">
        <f>NLCresults[[#This Row],[ otherConfidence]]&gt;=$AX$4</f>
        <v>#VALUE!</v>
      </c>
      <c r="AH76" s="2" t="e">
        <f>IF(NLCresults[[#This Row],[ containsChildLabour]]=1, IF(Table4[[#This Row],[predictsChildLabour]], "T", "FN"), IF(Table4[[#This Row],[predictsChildLabour]], "FP", "T"))</f>
        <v>#VALUE!</v>
      </c>
      <c r="AI76" t="e">
        <f>IF(NLCresults[[#This Row],[ containsChildSexualExploitation]]=1, IF(Table4[[#This Row],[predictsChildSexualExploitation]], "T", "FN"), IF(Table4[[#This Row],[predictsChildSexualExploitation]], "FP", "T"))</f>
        <v>#VALUE!</v>
      </c>
      <c r="AJ76" t="e">
        <f>IF(NLCresults[[#This Row],[ containsChildTrafficking]]=1, IF(Table4[[#This Row],[predictsChildTrafficking]], "T", "FN"), IF(Table4[[#This Row],[predictsChildTrafficking]], "FP", "T"))</f>
        <v>#VALUE!</v>
      </c>
      <c r="AK76" t="e">
        <f>IF(NLCresults[[#This Row],[ containsDomesticServitude]]=1, IF(Table4[[#This Row],[predictsDomesticServitude]], "T", "FN"), IF(Table4[[#This Row],[predictsDomesticServitude]], "FP", "T"))</f>
        <v>#VALUE!</v>
      </c>
      <c r="AL76" t="e">
        <f>IF(NLCresults[[#This Row],[ containsForcedCriminality]]=1, IF(Table4[[#This Row],[predictsForcedCriminality]], "T", "FN"), IF(Table4[[#This Row],[predictsForcedCriminality]], "FP", "T"))</f>
        <v>#VALUE!</v>
      </c>
      <c r="AM76" t="e">
        <f>IF(NLCresults[[#This Row],[ containsForcedLabour]]=1, IF(Table4[[#This Row],[predictsForcedLabour]], "T", "FN"), IF(Table4[[#This Row],[predictsForcedLabour]], "FP", "T"))</f>
        <v>#VALUE!</v>
      </c>
      <c r="AN76" t="e">
        <f>IF(NLCresults[[#This Row],[ containsForcedMarriage]]=1, IF(Table4[[#This Row],[predictsForcedMarriage]], "T", "FN"), IF(Table4[[#This Row],[predictsForcedMarriage]], "FP", "T"))</f>
        <v>#VALUE!</v>
      </c>
      <c r="AO76" t="e">
        <f>IF(NLCresults[[#This Row],[ containsLabourExploitation]]=1, IF(Table4[[#This Row],[predictsLabourExploitation]], "T", "FN"), IF(Table4[[#This Row],[predictsLabourExploitation]], "FP", "T"))</f>
        <v>#VALUE!</v>
      </c>
      <c r="AP76" t="e">
        <f>IF(NLCresults[[#This Row],[ containsSexualExploitation]]=1, IF(Table4[[#This Row],[predictsSexualExploitation]], "T", "FN"), IF(Table4[[#This Row],[predictsSexualExploitation]], "FP", "T"))</f>
        <v>#VALUE!</v>
      </c>
      <c r="AQ76" t="e">
        <f>IF(NLCresults[[#This Row],[ containsOther]]=1, IF(Table4[[#This Row],[predictsOther]], "T", "FN"), IF(Table4[[#This Row],[predictsOther]], "FP", "T"))</f>
        <v>#VALUE!</v>
      </c>
      <c r="AR76" s="2" t="e">
        <f>(COUNTIF(Table4[[#This Row],[resultChildLabour]:[resultOther]], "T")=10)</f>
        <v>#VALUE!</v>
      </c>
      <c r="AS76" t="e">
        <f>(COUNTIF(Table4[[#This Row],[resultChildLabour]:[resultOther]], "T")+ COUNTIF(Table4[[#This Row],[resultChildLabour]:[resultOther]], "FP")=10)</f>
        <v>#VALUE!</v>
      </c>
      <c r="AT76" t="e">
        <f>COUNTIF(Table4[[#This Row],[resultChildLabour]:[resultOther]], "FP")&gt;=1</f>
        <v>#VALUE!</v>
      </c>
      <c r="AU76" s="2" t="e">
        <f>COUNTIF(Table4[[#This Row],[resultChildLabour]:[resultOther]], "FN")&gt;=1</f>
        <v>#VALUE!</v>
      </c>
      <c r="AV76" s="2" t="e">
        <f>COUNTIF(Table4[[#This Row],[resultChildLabour]:[resultOther]], "FN")+COUNTIF(Table4[[#This Row],[resultChildLabour]:[resultOther]], "FP")</f>
        <v>#VALUE!</v>
      </c>
    </row>
    <row r="77" spans="24:48" x14ac:dyDescent="0.25">
      <c r="X77" t="e">
        <f>NLCresults[[#This Row],[ childLabourConfidence]]&gt;=$AX$4</f>
        <v>#VALUE!</v>
      </c>
      <c r="Y77" t="e">
        <f>NLCresults[[#This Row],[ childSexualExploitationConfidence]]&gt;=$AX$4</f>
        <v>#VALUE!</v>
      </c>
      <c r="Z77" t="e">
        <f>NLCresults[[#This Row],[ childTraffickingConfidence]]&gt;=$AX$4</f>
        <v>#VALUE!</v>
      </c>
      <c r="AA77" t="e">
        <f>NLCresults[[#This Row],[ domesticServitudeConfidence]]&gt;=$AX$4</f>
        <v>#VALUE!</v>
      </c>
      <c r="AB77" t="e">
        <f>NLCresults[[#This Row],[ forcedCriminalityConfidence]]&gt;=$AX$4</f>
        <v>#VALUE!</v>
      </c>
      <c r="AC77" t="e">
        <f>NLCresults[[#This Row],[ forcedLabourConfidence]]&gt;=$AX$4</f>
        <v>#VALUE!</v>
      </c>
      <c r="AD77" t="e">
        <f>NLCresults[[#This Row],[ forcedMarriageConfidence]]&gt;=$AX$4</f>
        <v>#VALUE!</v>
      </c>
      <c r="AE77" t="e">
        <f>NLCresults[[#This Row],[ labourExploitationConfidence]]&gt;=$AX$4</f>
        <v>#VALUE!</v>
      </c>
      <c r="AF77" t="e">
        <f>NLCresults[[#This Row],[ sexualExploitationConfidence]]&gt;=$AX$4</f>
        <v>#VALUE!</v>
      </c>
      <c r="AG77" t="e">
        <f>NLCresults[[#This Row],[ otherConfidence]]&gt;=$AX$4</f>
        <v>#VALUE!</v>
      </c>
      <c r="AH77" s="2" t="e">
        <f>IF(NLCresults[[#This Row],[ containsChildLabour]]=1, IF(Table4[[#This Row],[predictsChildLabour]], "T", "FN"), IF(Table4[[#This Row],[predictsChildLabour]], "FP", "T"))</f>
        <v>#VALUE!</v>
      </c>
      <c r="AI77" t="e">
        <f>IF(NLCresults[[#This Row],[ containsChildSexualExploitation]]=1, IF(Table4[[#This Row],[predictsChildSexualExploitation]], "T", "FN"), IF(Table4[[#This Row],[predictsChildSexualExploitation]], "FP", "T"))</f>
        <v>#VALUE!</v>
      </c>
      <c r="AJ77" t="e">
        <f>IF(NLCresults[[#This Row],[ containsChildTrafficking]]=1, IF(Table4[[#This Row],[predictsChildTrafficking]], "T", "FN"), IF(Table4[[#This Row],[predictsChildTrafficking]], "FP", "T"))</f>
        <v>#VALUE!</v>
      </c>
      <c r="AK77" t="e">
        <f>IF(NLCresults[[#This Row],[ containsDomesticServitude]]=1, IF(Table4[[#This Row],[predictsDomesticServitude]], "T", "FN"), IF(Table4[[#This Row],[predictsDomesticServitude]], "FP", "T"))</f>
        <v>#VALUE!</v>
      </c>
      <c r="AL77" t="e">
        <f>IF(NLCresults[[#This Row],[ containsForcedCriminality]]=1, IF(Table4[[#This Row],[predictsForcedCriminality]], "T", "FN"), IF(Table4[[#This Row],[predictsForcedCriminality]], "FP", "T"))</f>
        <v>#VALUE!</v>
      </c>
      <c r="AM77" t="e">
        <f>IF(NLCresults[[#This Row],[ containsForcedLabour]]=1, IF(Table4[[#This Row],[predictsForcedLabour]], "T", "FN"), IF(Table4[[#This Row],[predictsForcedLabour]], "FP", "T"))</f>
        <v>#VALUE!</v>
      </c>
      <c r="AN77" t="e">
        <f>IF(NLCresults[[#This Row],[ containsForcedMarriage]]=1, IF(Table4[[#This Row],[predictsForcedMarriage]], "T", "FN"), IF(Table4[[#This Row],[predictsForcedMarriage]], "FP", "T"))</f>
        <v>#VALUE!</v>
      </c>
      <c r="AO77" t="e">
        <f>IF(NLCresults[[#This Row],[ containsLabourExploitation]]=1, IF(Table4[[#This Row],[predictsLabourExploitation]], "T", "FN"), IF(Table4[[#This Row],[predictsLabourExploitation]], "FP", "T"))</f>
        <v>#VALUE!</v>
      </c>
      <c r="AP77" t="e">
        <f>IF(NLCresults[[#This Row],[ containsSexualExploitation]]=1, IF(Table4[[#This Row],[predictsSexualExploitation]], "T", "FN"), IF(Table4[[#This Row],[predictsSexualExploitation]], "FP", "T"))</f>
        <v>#VALUE!</v>
      </c>
      <c r="AQ77" t="e">
        <f>IF(NLCresults[[#This Row],[ containsOther]]=1, IF(Table4[[#This Row],[predictsOther]], "T", "FN"), IF(Table4[[#This Row],[predictsOther]], "FP", "T"))</f>
        <v>#VALUE!</v>
      </c>
      <c r="AR77" s="2" t="e">
        <f>(COUNTIF(Table4[[#This Row],[resultChildLabour]:[resultOther]], "T")=10)</f>
        <v>#VALUE!</v>
      </c>
      <c r="AS77" t="e">
        <f>(COUNTIF(Table4[[#This Row],[resultChildLabour]:[resultOther]], "T")+ COUNTIF(Table4[[#This Row],[resultChildLabour]:[resultOther]], "FP")=10)</f>
        <v>#VALUE!</v>
      </c>
      <c r="AT77" t="e">
        <f>COUNTIF(Table4[[#This Row],[resultChildLabour]:[resultOther]], "FP")&gt;=1</f>
        <v>#VALUE!</v>
      </c>
      <c r="AU77" s="2" t="e">
        <f>COUNTIF(Table4[[#This Row],[resultChildLabour]:[resultOther]], "FN")&gt;=1</f>
        <v>#VALUE!</v>
      </c>
      <c r="AV77" s="2" t="e">
        <f>COUNTIF(Table4[[#This Row],[resultChildLabour]:[resultOther]], "FN")+COUNTIF(Table4[[#This Row],[resultChildLabour]:[resultOther]], "FP")</f>
        <v>#VALUE!</v>
      </c>
    </row>
    <row r="78" spans="24:48" x14ac:dyDescent="0.25">
      <c r="X78" t="e">
        <f>NLCresults[[#This Row],[ childLabourConfidence]]&gt;=$AX$4</f>
        <v>#VALUE!</v>
      </c>
      <c r="Y78" t="e">
        <f>NLCresults[[#This Row],[ childSexualExploitationConfidence]]&gt;=$AX$4</f>
        <v>#VALUE!</v>
      </c>
      <c r="Z78" t="e">
        <f>NLCresults[[#This Row],[ childTraffickingConfidence]]&gt;=$AX$4</f>
        <v>#VALUE!</v>
      </c>
      <c r="AA78" t="e">
        <f>NLCresults[[#This Row],[ domesticServitudeConfidence]]&gt;=$AX$4</f>
        <v>#VALUE!</v>
      </c>
      <c r="AB78" t="e">
        <f>NLCresults[[#This Row],[ forcedCriminalityConfidence]]&gt;=$AX$4</f>
        <v>#VALUE!</v>
      </c>
      <c r="AC78" t="e">
        <f>NLCresults[[#This Row],[ forcedLabourConfidence]]&gt;=$AX$4</f>
        <v>#VALUE!</v>
      </c>
      <c r="AD78" t="e">
        <f>NLCresults[[#This Row],[ forcedMarriageConfidence]]&gt;=$AX$4</f>
        <v>#VALUE!</v>
      </c>
      <c r="AE78" t="e">
        <f>NLCresults[[#This Row],[ labourExploitationConfidence]]&gt;=$AX$4</f>
        <v>#VALUE!</v>
      </c>
      <c r="AF78" t="e">
        <f>NLCresults[[#This Row],[ sexualExploitationConfidence]]&gt;=$AX$4</f>
        <v>#VALUE!</v>
      </c>
      <c r="AG78" t="e">
        <f>NLCresults[[#This Row],[ otherConfidence]]&gt;=$AX$4</f>
        <v>#VALUE!</v>
      </c>
      <c r="AH78" s="2" t="e">
        <f>IF(NLCresults[[#This Row],[ containsChildLabour]]=1, IF(Table4[[#This Row],[predictsChildLabour]], "T", "FN"), IF(Table4[[#This Row],[predictsChildLabour]], "FP", "T"))</f>
        <v>#VALUE!</v>
      </c>
      <c r="AI78" t="e">
        <f>IF(NLCresults[[#This Row],[ containsChildSexualExploitation]]=1, IF(Table4[[#This Row],[predictsChildSexualExploitation]], "T", "FN"), IF(Table4[[#This Row],[predictsChildSexualExploitation]], "FP", "T"))</f>
        <v>#VALUE!</v>
      </c>
      <c r="AJ78" t="e">
        <f>IF(NLCresults[[#This Row],[ containsChildTrafficking]]=1, IF(Table4[[#This Row],[predictsChildTrafficking]], "T", "FN"), IF(Table4[[#This Row],[predictsChildTrafficking]], "FP", "T"))</f>
        <v>#VALUE!</v>
      </c>
      <c r="AK78" t="e">
        <f>IF(NLCresults[[#This Row],[ containsDomesticServitude]]=1, IF(Table4[[#This Row],[predictsDomesticServitude]], "T", "FN"), IF(Table4[[#This Row],[predictsDomesticServitude]], "FP", "T"))</f>
        <v>#VALUE!</v>
      </c>
      <c r="AL78" t="e">
        <f>IF(NLCresults[[#This Row],[ containsForcedCriminality]]=1, IF(Table4[[#This Row],[predictsForcedCriminality]], "T", "FN"), IF(Table4[[#This Row],[predictsForcedCriminality]], "FP", "T"))</f>
        <v>#VALUE!</v>
      </c>
      <c r="AM78" t="e">
        <f>IF(NLCresults[[#This Row],[ containsForcedLabour]]=1, IF(Table4[[#This Row],[predictsForcedLabour]], "T", "FN"), IF(Table4[[#This Row],[predictsForcedLabour]], "FP", "T"))</f>
        <v>#VALUE!</v>
      </c>
      <c r="AN78" t="e">
        <f>IF(NLCresults[[#This Row],[ containsForcedMarriage]]=1, IF(Table4[[#This Row],[predictsForcedMarriage]], "T", "FN"), IF(Table4[[#This Row],[predictsForcedMarriage]], "FP", "T"))</f>
        <v>#VALUE!</v>
      </c>
      <c r="AO78" t="e">
        <f>IF(NLCresults[[#This Row],[ containsLabourExploitation]]=1, IF(Table4[[#This Row],[predictsLabourExploitation]], "T", "FN"), IF(Table4[[#This Row],[predictsLabourExploitation]], "FP", "T"))</f>
        <v>#VALUE!</v>
      </c>
      <c r="AP78" t="e">
        <f>IF(NLCresults[[#This Row],[ containsSexualExploitation]]=1, IF(Table4[[#This Row],[predictsSexualExploitation]], "T", "FN"), IF(Table4[[#This Row],[predictsSexualExploitation]], "FP", "T"))</f>
        <v>#VALUE!</v>
      </c>
      <c r="AQ78" t="e">
        <f>IF(NLCresults[[#This Row],[ containsOther]]=1, IF(Table4[[#This Row],[predictsOther]], "T", "FN"), IF(Table4[[#This Row],[predictsOther]], "FP", "T"))</f>
        <v>#VALUE!</v>
      </c>
      <c r="AR78" s="2" t="e">
        <f>(COUNTIF(Table4[[#This Row],[resultChildLabour]:[resultOther]], "T")=10)</f>
        <v>#VALUE!</v>
      </c>
      <c r="AS78" t="e">
        <f>(COUNTIF(Table4[[#This Row],[resultChildLabour]:[resultOther]], "T")+ COUNTIF(Table4[[#This Row],[resultChildLabour]:[resultOther]], "FP")=10)</f>
        <v>#VALUE!</v>
      </c>
      <c r="AT78" t="e">
        <f>COUNTIF(Table4[[#This Row],[resultChildLabour]:[resultOther]], "FP")&gt;=1</f>
        <v>#VALUE!</v>
      </c>
      <c r="AU78" s="2" t="e">
        <f>COUNTIF(Table4[[#This Row],[resultChildLabour]:[resultOther]], "FN")&gt;=1</f>
        <v>#VALUE!</v>
      </c>
      <c r="AV78" s="2" t="e">
        <f>COUNTIF(Table4[[#This Row],[resultChildLabour]:[resultOther]], "FN")+COUNTIF(Table4[[#This Row],[resultChildLabour]:[resultOther]], "FP")</f>
        <v>#VALUE!</v>
      </c>
    </row>
    <row r="79" spans="24:48" x14ac:dyDescent="0.25">
      <c r="X79" t="e">
        <f>NLCresults[[#This Row],[ childLabourConfidence]]&gt;=$AX$4</f>
        <v>#VALUE!</v>
      </c>
      <c r="Y79" t="e">
        <f>NLCresults[[#This Row],[ childSexualExploitationConfidence]]&gt;=$AX$4</f>
        <v>#VALUE!</v>
      </c>
      <c r="Z79" t="e">
        <f>NLCresults[[#This Row],[ childTraffickingConfidence]]&gt;=$AX$4</f>
        <v>#VALUE!</v>
      </c>
      <c r="AA79" t="e">
        <f>NLCresults[[#This Row],[ domesticServitudeConfidence]]&gt;=$AX$4</f>
        <v>#VALUE!</v>
      </c>
      <c r="AB79" t="e">
        <f>NLCresults[[#This Row],[ forcedCriminalityConfidence]]&gt;=$AX$4</f>
        <v>#VALUE!</v>
      </c>
      <c r="AC79" t="e">
        <f>NLCresults[[#This Row],[ forcedLabourConfidence]]&gt;=$AX$4</f>
        <v>#VALUE!</v>
      </c>
      <c r="AD79" t="e">
        <f>NLCresults[[#This Row],[ forcedMarriageConfidence]]&gt;=$AX$4</f>
        <v>#VALUE!</v>
      </c>
      <c r="AE79" t="e">
        <f>NLCresults[[#This Row],[ labourExploitationConfidence]]&gt;=$AX$4</f>
        <v>#VALUE!</v>
      </c>
      <c r="AF79" t="e">
        <f>NLCresults[[#This Row],[ sexualExploitationConfidence]]&gt;=$AX$4</f>
        <v>#VALUE!</v>
      </c>
      <c r="AG79" t="e">
        <f>NLCresults[[#This Row],[ otherConfidence]]&gt;=$AX$4</f>
        <v>#VALUE!</v>
      </c>
      <c r="AH79" s="2" t="e">
        <f>IF(NLCresults[[#This Row],[ containsChildLabour]]=1, IF(Table4[[#This Row],[predictsChildLabour]], "T", "FN"), IF(Table4[[#This Row],[predictsChildLabour]], "FP", "T"))</f>
        <v>#VALUE!</v>
      </c>
      <c r="AI79" t="e">
        <f>IF(NLCresults[[#This Row],[ containsChildSexualExploitation]]=1, IF(Table4[[#This Row],[predictsChildSexualExploitation]], "T", "FN"), IF(Table4[[#This Row],[predictsChildSexualExploitation]], "FP", "T"))</f>
        <v>#VALUE!</v>
      </c>
      <c r="AJ79" t="e">
        <f>IF(NLCresults[[#This Row],[ containsChildTrafficking]]=1, IF(Table4[[#This Row],[predictsChildTrafficking]], "T", "FN"), IF(Table4[[#This Row],[predictsChildTrafficking]], "FP", "T"))</f>
        <v>#VALUE!</v>
      </c>
      <c r="AK79" t="e">
        <f>IF(NLCresults[[#This Row],[ containsDomesticServitude]]=1, IF(Table4[[#This Row],[predictsDomesticServitude]], "T", "FN"), IF(Table4[[#This Row],[predictsDomesticServitude]], "FP", "T"))</f>
        <v>#VALUE!</v>
      </c>
      <c r="AL79" t="e">
        <f>IF(NLCresults[[#This Row],[ containsForcedCriminality]]=1, IF(Table4[[#This Row],[predictsForcedCriminality]], "T", "FN"), IF(Table4[[#This Row],[predictsForcedCriminality]], "FP", "T"))</f>
        <v>#VALUE!</v>
      </c>
      <c r="AM79" t="e">
        <f>IF(NLCresults[[#This Row],[ containsForcedLabour]]=1, IF(Table4[[#This Row],[predictsForcedLabour]], "T", "FN"), IF(Table4[[#This Row],[predictsForcedLabour]], "FP", "T"))</f>
        <v>#VALUE!</v>
      </c>
      <c r="AN79" t="e">
        <f>IF(NLCresults[[#This Row],[ containsForcedMarriage]]=1, IF(Table4[[#This Row],[predictsForcedMarriage]], "T", "FN"), IF(Table4[[#This Row],[predictsForcedMarriage]], "FP", "T"))</f>
        <v>#VALUE!</v>
      </c>
      <c r="AO79" t="e">
        <f>IF(NLCresults[[#This Row],[ containsLabourExploitation]]=1, IF(Table4[[#This Row],[predictsLabourExploitation]], "T", "FN"), IF(Table4[[#This Row],[predictsLabourExploitation]], "FP", "T"))</f>
        <v>#VALUE!</v>
      </c>
      <c r="AP79" t="e">
        <f>IF(NLCresults[[#This Row],[ containsSexualExploitation]]=1, IF(Table4[[#This Row],[predictsSexualExploitation]], "T", "FN"), IF(Table4[[#This Row],[predictsSexualExploitation]], "FP", "T"))</f>
        <v>#VALUE!</v>
      </c>
      <c r="AQ79" t="e">
        <f>IF(NLCresults[[#This Row],[ containsOther]]=1, IF(Table4[[#This Row],[predictsOther]], "T", "FN"), IF(Table4[[#This Row],[predictsOther]], "FP", "T"))</f>
        <v>#VALUE!</v>
      </c>
      <c r="AR79" s="2" t="e">
        <f>(COUNTIF(Table4[[#This Row],[resultChildLabour]:[resultOther]], "T")=10)</f>
        <v>#VALUE!</v>
      </c>
      <c r="AS79" t="e">
        <f>(COUNTIF(Table4[[#This Row],[resultChildLabour]:[resultOther]], "T")+ COUNTIF(Table4[[#This Row],[resultChildLabour]:[resultOther]], "FP")=10)</f>
        <v>#VALUE!</v>
      </c>
      <c r="AT79" t="e">
        <f>COUNTIF(Table4[[#This Row],[resultChildLabour]:[resultOther]], "FP")&gt;=1</f>
        <v>#VALUE!</v>
      </c>
      <c r="AU79" s="2" t="e">
        <f>COUNTIF(Table4[[#This Row],[resultChildLabour]:[resultOther]], "FN")&gt;=1</f>
        <v>#VALUE!</v>
      </c>
      <c r="AV79" s="2" t="e">
        <f>COUNTIF(Table4[[#This Row],[resultChildLabour]:[resultOther]], "FN")+COUNTIF(Table4[[#This Row],[resultChildLabour]:[resultOther]], "FP")</f>
        <v>#VALUE!</v>
      </c>
    </row>
    <row r="80" spans="24:48" x14ac:dyDescent="0.25">
      <c r="X80" t="e">
        <f>NLCresults[[#This Row],[ childLabourConfidence]]&gt;=$AX$4</f>
        <v>#VALUE!</v>
      </c>
      <c r="Y80" t="e">
        <f>NLCresults[[#This Row],[ childSexualExploitationConfidence]]&gt;=$AX$4</f>
        <v>#VALUE!</v>
      </c>
      <c r="Z80" t="e">
        <f>NLCresults[[#This Row],[ childTraffickingConfidence]]&gt;=$AX$4</f>
        <v>#VALUE!</v>
      </c>
      <c r="AA80" t="e">
        <f>NLCresults[[#This Row],[ domesticServitudeConfidence]]&gt;=$AX$4</f>
        <v>#VALUE!</v>
      </c>
      <c r="AB80" t="e">
        <f>NLCresults[[#This Row],[ forcedCriminalityConfidence]]&gt;=$AX$4</f>
        <v>#VALUE!</v>
      </c>
      <c r="AC80" t="e">
        <f>NLCresults[[#This Row],[ forcedLabourConfidence]]&gt;=$AX$4</f>
        <v>#VALUE!</v>
      </c>
      <c r="AD80" t="e">
        <f>NLCresults[[#This Row],[ forcedMarriageConfidence]]&gt;=$AX$4</f>
        <v>#VALUE!</v>
      </c>
      <c r="AE80" t="e">
        <f>NLCresults[[#This Row],[ labourExploitationConfidence]]&gt;=$AX$4</f>
        <v>#VALUE!</v>
      </c>
      <c r="AF80" t="e">
        <f>NLCresults[[#This Row],[ sexualExploitationConfidence]]&gt;=$AX$4</f>
        <v>#VALUE!</v>
      </c>
      <c r="AG80" t="e">
        <f>NLCresults[[#This Row],[ otherConfidence]]&gt;=$AX$4</f>
        <v>#VALUE!</v>
      </c>
      <c r="AH80" s="2" t="e">
        <f>IF(NLCresults[[#This Row],[ containsChildLabour]]=1, IF(Table4[[#This Row],[predictsChildLabour]], "T", "FN"), IF(Table4[[#This Row],[predictsChildLabour]], "FP", "T"))</f>
        <v>#VALUE!</v>
      </c>
      <c r="AI80" t="e">
        <f>IF(NLCresults[[#This Row],[ containsChildSexualExploitation]]=1, IF(Table4[[#This Row],[predictsChildSexualExploitation]], "T", "FN"), IF(Table4[[#This Row],[predictsChildSexualExploitation]], "FP", "T"))</f>
        <v>#VALUE!</v>
      </c>
      <c r="AJ80" t="e">
        <f>IF(NLCresults[[#This Row],[ containsChildTrafficking]]=1, IF(Table4[[#This Row],[predictsChildTrafficking]], "T", "FN"), IF(Table4[[#This Row],[predictsChildTrafficking]], "FP", "T"))</f>
        <v>#VALUE!</v>
      </c>
      <c r="AK80" t="e">
        <f>IF(NLCresults[[#This Row],[ containsDomesticServitude]]=1, IF(Table4[[#This Row],[predictsDomesticServitude]], "T", "FN"), IF(Table4[[#This Row],[predictsDomesticServitude]], "FP", "T"))</f>
        <v>#VALUE!</v>
      </c>
      <c r="AL80" t="e">
        <f>IF(NLCresults[[#This Row],[ containsForcedCriminality]]=1, IF(Table4[[#This Row],[predictsForcedCriminality]], "T", "FN"), IF(Table4[[#This Row],[predictsForcedCriminality]], "FP", "T"))</f>
        <v>#VALUE!</v>
      </c>
      <c r="AM80" t="e">
        <f>IF(NLCresults[[#This Row],[ containsForcedLabour]]=1, IF(Table4[[#This Row],[predictsForcedLabour]], "T", "FN"), IF(Table4[[#This Row],[predictsForcedLabour]], "FP", "T"))</f>
        <v>#VALUE!</v>
      </c>
      <c r="AN80" t="e">
        <f>IF(NLCresults[[#This Row],[ containsForcedMarriage]]=1, IF(Table4[[#This Row],[predictsForcedMarriage]], "T", "FN"), IF(Table4[[#This Row],[predictsForcedMarriage]], "FP", "T"))</f>
        <v>#VALUE!</v>
      </c>
      <c r="AO80" t="e">
        <f>IF(NLCresults[[#This Row],[ containsLabourExploitation]]=1, IF(Table4[[#This Row],[predictsLabourExploitation]], "T", "FN"), IF(Table4[[#This Row],[predictsLabourExploitation]], "FP", "T"))</f>
        <v>#VALUE!</v>
      </c>
      <c r="AP80" t="e">
        <f>IF(NLCresults[[#This Row],[ containsSexualExploitation]]=1, IF(Table4[[#This Row],[predictsSexualExploitation]], "T", "FN"), IF(Table4[[#This Row],[predictsSexualExploitation]], "FP", "T"))</f>
        <v>#VALUE!</v>
      </c>
      <c r="AQ80" t="e">
        <f>IF(NLCresults[[#This Row],[ containsOther]]=1, IF(Table4[[#This Row],[predictsOther]], "T", "FN"), IF(Table4[[#This Row],[predictsOther]], "FP", "T"))</f>
        <v>#VALUE!</v>
      </c>
      <c r="AR80" s="2" t="e">
        <f>(COUNTIF(Table4[[#This Row],[resultChildLabour]:[resultOther]], "T")=10)</f>
        <v>#VALUE!</v>
      </c>
      <c r="AS80" t="e">
        <f>(COUNTIF(Table4[[#This Row],[resultChildLabour]:[resultOther]], "T")+ COUNTIF(Table4[[#This Row],[resultChildLabour]:[resultOther]], "FP")=10)</f>
        <v>#VALUE!</v>
      </c>
      <c r="AT80" t="e">
        <f>COUNTIF(Table4[[#This Row],[resultChildLabour]:[resultOther]], "FP")&gt;=1</f>
        <v>#VALUE!</v>
      </c>
      <c r="AU80" s="2" t="e">
        <f>COUNTIF(Table4[[#This Row],[resultChildLabour]:[resultOther]], "FN")&gt;=1</f>
        <v>#VALUE!</v>
      </c>
      <c r="AV80" s="2" t="e">
        <f>COUNTIF(Table4[[#This Row],[resultChildLabour]:[resultOther]], "FN")+COUNTIF(Table4[[#This Row],[resultChildLabour]:[resultOther]], "FP")</f>
        <v>#VALUE!</v>
      </c>
    </row>
    <row r="81" spans="24:48" x14ac:dyDescent="0.25">
      <c r="X81" t="e">
        <f>NLCresults[[#This Row],[ childLabourConfidence]]&gt;=$AX$4</f>
        <v>#VALUE!</v>
      </c>
      <c r="Y81" t="e">
        <f>NLCresults[[#This Row],[ childSexualExploitationConfidence]]&gt;=$AX$4</f>
        <v>#VALUE!</v>
      </c>
      <c r="Z81" t="e">
        <f>NLCresults[[#This Row],[ childTraffickingConfidence]]&gt;=$AX$4</f>
        <v>#VALUE!</v>
      </c>
      <c r="AA81" t="e">
        <f>NLCresults[[#This Row],[ domesticServitudeConfidence]]&gt;=$AX$4</f>
        <v>#VALUE!</v>
      </c>
      <c r="AB81" t="e">
        <f>NLCresults[[#This Row],[ forcedCriminalityConfidence]]&gt;=$AX$4</f>
        <v>#VALUE!</v>
      </c>
      <c r="AC81" t="e">
        <f>NLCresults[[#This Row],[ forcedLabourConfidence]]&gt;=$AX$4</f>
        <v>#VALUE!</v>
      </c>
      <c r="AD81" t="e">
        <f>NLCresults[[#This Row],[ forcedMarriageConfidence]]&gt;=$AX$4</f>
        <v>#VALUE!</v>
      </c>
      <c r="AE81" t="e">
        <f>NLCresults[[#This Row],[ labourExploitationConfidence]]&gt;=$AX$4</f>
        <v>#VALUE!</v>
      </c>
      <c r="AF81" t="e">
        <f>NLCresults[[#This Row],[ sexualExploitationConfidence]]&gt;=$AX$4</f>
        <v>#VALUE!</v>
      </c>
      <c r="AG81" t="e">
        <f>NLCresults[[#This Row],[ otherConfidence]]&gt;=$AX$4</f>
        <v>#VALUE!</v>
      </c>
      <c r="AH81" s="2" t="e">
        <f>IF(NLCresults[[#This Row],[ containsChildLabour]]=1, IF(Table4[[#This Row],[predictsChildLabour]], "T", "FN"), IF(Table4[[#This Row],[predictsChildLabour]], "FP", "T"))</f>
        <v>#VALUE!</v>
      </c>
      <c r="AI81" t="e">
        <f>IF(NLCresults[[#This Row],[ containsChildSexualExploitation]]=1, IF(Table4[[#This Row],[predictsChildSexualExploitation]], "T", "FN"), IF(Table4[[#This Row],[predictsChildSexualExploitation]], "FP", "T"))</f>
        <v>#VALUE!</v>
      </c>
      <c r="AJ81" t="e">
        <f>IF(NLCresults[[#This Row],[ containsChildTrafficking]]=1, IF(Table4[[#This Row],[predictsChildTrafficking]], "T", "FN"), IF(Table4[[#This Row],[predictsChildTrafficking]], "FP", "T"))</f>
        <v>#VALUE!</v>
      </c>
      <c r="AK81" t="e">
        <f>IF(NLCresults[[#This Row],[ containsDomesticServitude]]=1, IF(Table4[[#This Row],[predictsDomesticServitude]], "T", "FN"), IF(Table4[[#This Row],[predictsDomesticServitude]], "FP", "T"))</f>
        <v>#VALUE!</v>
      </c>
      <c r="AL81" t="e">
        <f>IF(NLCresults[[#This Row],[ containsForcedCriminality]]=1, IF(Table4[[#This Row],[predictsForcedCriminality]], "T", "FN"), IF(Table4[[#This Row],[predictsForcedCriminality]], "FP", "T"))</f>
        <v>#VALUE!</v>
      </c>
      <c r="AM81" t="e">
        <f>IF(NLCresults[[#This Row],[ containsForcedLabour]]=1, IF(Table4[[#This Row],[predictsForcedLabour]], "T", "FN"), IF(Table4[[#This Row],[predictsForcedLabour]], "FP", "T"))</f>
        <v>#VALUE!</v>
      </c>
      <c r="AN81" t="e">
        <f>IF(NLCresults[[#This Row],[ containsForcedMarriage]]=1, IF(Table4[[#This Row],[predictsForcedMarriage]], "T", "FN"), IF(Table4[[#This Row],[predictsForcedMarriage]], "FP", "T"))</f>
        <v>#VALUE!</v>
      </c>
      <c r="AO81" t="e">
        <f>IF(NLCresults[[#This Row],[ containsLabourExploitation]]=1, IF(Table4[[#This Row],[predictsLabourExploitation]], "T", "FN"), IF(Table4[[#This Row],[predictsLabourExploitation]], "FP", "T"))</f>
        <v>#VALUE!</v>
      </c>
      <c r="AP81" t="e">
        <f>IF(NLCresults[[#This Row],[ containsSexualExploitation]]=1, IF(Table4[[#This Row],[predictsSexualExploitation]], "T", "FN"), IF(Table4[[#This Row],[predictsSexualExploitation]], "FP", "T"))</f>
        <v>#VALUE!</v>
      </c>
      <c r="AQ81" t="e">
        <f>IF(NLCresults[[#This Row],[ containsOther]]=1, IF(Table4[[#This Row],[predictsOther]], "T", "FN"), IF(Table4[[#This Row],[predictsOther]], "FP", "T"))</f>
        <v>#VALUE!</v>
      </c>
      <c r="AR81" s="2" t="e">
        <f>(COUNTIF(Table4[[#This Row],[resultChildLabour]:[resultOther]], "T")=10)</f>
        <v>#VALUE!</v>
      </c>
      <c r="AS81" t="e">
        <f>(COUNTIF(Table4[[#This Row],[resultChildLabour]:[resultOther]], "T")+ COUNTIF(Table4[[#This Row],[resultChildLabour]:[resultOther]], "FP")=10)</f>
        <v>#VALUE!</v>
      </c>
      <c r="AT81" t="e">
        <f>COUNTIF(Table4[[#This Row],[resultChildLabour]:[resultOther]], "FP")&gt;=1</f>
        <v>#VALUE!</v>
      </c>
      <c r="AU81" s="2" t="e">
        <f>COUNTIF(Table4[[#This Row],[resultChildLabour]:[resultOther]], "FN")&gt;=1</f>
        <v>#VALUE!</v>
      </c>
      <c r="AV81" s="2" t="e">
        <f>COUNTIF(Table4[[#This Row],[resultChildLabour]:[resultOther]], "FN")+COUNTIF(Table4[[#This Row],[resultChildLabour]:[resultOther]], "FP")</f>
        <v>#VALUE!</v>
      </c>
    </row>
    <row r="82" spans="24:48" x14ac:dyDescent="0.25">
      <c r="X82" t="e">
        <f>NLCresults[[#This Row],[ childLabourConfidence]]&gt;=$AX$4</f>
        <v>#VALUE!</v>
      </c>
      <c r="Y82" t="e">
        <f>NLCresults[[#This Row],[ childSexualExploitationConfidence]]&gt;=$AX$4</f>
        <v>#VALUE!</v>
      </c>
      <c r="Z82" t="e">
        <f>NLCresults[[#This Row],[ childTraffickingConfidence]]&gt;=$AX$4</f>
        <v>#VALUE!</v>
      </c>
      <c r="AA82" t="e">
        <f>NLCresults[[#This Row],[ domesticServitudeConfidence]]&gt;=$AX$4</f>
        <v>#VALUE!</v>
      </c>
      <c r="AB82" t="e">
        <f>NLCresults[[#This Row],[ forcedCriminalityConfidence]]&gt;=$AX$4</f>
        <v>#VALUE!</v>
      </c>
      <c r="AC82" t="e">
        <f>NLCresults[[#This Row],[ forcedLabourConfidence]]&gt;=$AX$4</f>
        <v>#VALUE!</v>
      </c>
      <c r="AD82" t="e">
        <f>NLCresults[[#This Row],[ forcedMarriageConfidence]]&gt;=$AX$4</f>
        <v>#VALUE!</v>
      </c>
      <c r="AE82" t="e">
        <f>NLCresults[[#This Row],[ labourExploitationConfidence]]&gt;=$AX$4</f>
        <v>#VALUE!</v>
      </c>
      <c r="AF82" t="e">
        <f>NLCresults[[#This Row],[ sexualExploitationConfidence]]&gt;=$AX$4</f>
        <v>#VALUE!</v>
      </c>
      <c r="AG82" t="e">
        <f>NLCresults[[#This Row],[ otherConfidence]]&gt;=$AX$4</f>
        <v>#VALUE!</v>
      </c>
      <c r="AH82" s="2" t="e">
        <f>IF(NLCresults[[#This Row],[ containsChildLabour]]=1, IF(Table4[[#This Row],[predictsChildLabour]], "T", "FN"), IF(Table4[[#This Row],[predictsChildLabour]], "FP", "T"))</f>
        <v>#VALUE!</v>
      </c>
      <c r="AI82" t="e">
        <f>IF(NLCresults[[#This Row],[ containsChildSexualExploitation]]=1, IF(Table4[[#This Row],[predictsChildSexualExploitation]], "T", "FN"), IF(Table4[[#This Row],[predictsChildSexualExploitation]], "FP", "T"))</f>
        <v>#VALUE!</v>
      </c>
      <c r="AJ82" t="e">
        <f>IF(NLCresults[[#This Row],[ containsChildTrafficking]]=1, IF(Table4[[#This Row],[predictsChildTrafficking]], "T", "FN"), IF(Table4[[#This Row],[predictsChildTrafficking]], "FP", "T"))</f>
        <v>#VALUE!</v>
      </c>
      <c r="AK82" t="e">
        <f>IF(NLCresults[[#This Row],[ containsDomesticServitude]]=1, IF(Table4[[#This Row],[predictsDomesticServitude]], "T", "FN"), IF(Table4[[#This Row],[predictsDomesticServitude]], "FP", "T"))</f>
        <v>#VALUE!</v>
      </c>
      <c r="AL82" t="e">
        <f>IF(NLCresults[[#This Row],[ containsForcedCriminality]]=1, IF(Table4[[#This Row],[predictsForcedCriminality]], "T", "FN"), IF(Table4[[#This Row],[predictsForcedCriminality]], "FP", "T"))</f>
        <v>#VALUE!</v>
      </c>
      <c r="AM82" t="e">
        <f>IF(NLCresults[[#This Row],[ containsForcedLabour]]=1, IF(Table4[[#This Row],[predictsForcedLabour]], "T", "FN"), IF(Table4[[#This Row],[predictsForcedLabour]], "FP", "T"))</f>
        <v>#VALUE!</v>
      </c>
      <c r="AN82" t="e">
        <f>IF(NLCresults[[#This Row],[ containsForcedMarriage]]=1, IF(Table4[[#This Row],[predictsForcedMarriage]], "T", "FN"), IF(Table4[[#This Row],[predictsForcedMarriage]], "FP", "T"))</f>
        <v>#VALUE!</v>
      </c>
      <c r="AO82" t="e">
        <f>IF(NLCresults[[#This Row],[ containsLabourExploitation]]=1, IF(Table4[[#This Row],[predictsLabourExploitation]], "T", "FN"), IF(Table4[[#This Row],[predictsLabourExploitation]], "FP", "T"))</f>
        <v>#VALUE!</v>
      </c>
      <c r="AP82" t="e">
        <f>IF(NLCresults[[#This Row],[ containsSexualExploitation]]=1, IF(Table4[[#This Row],[predictsSexualExploitation]], "T", "FN"), IF(Table4[[#This Row],[predictsSexualExploitation]], "FP", "T"))</f>
        <v>#VALUE!</v>
      </c>
      <c r="AQ82" t="e">
        <f>IF(NLCresults[[#This Row],[ containsOther]]=1, IF(Table4[[#This Row],[predictsOther]], "T", "FN"), IF(Table4[[#This Row],[predictsOther]], "FP", "T"))</f>
        <v>#VALUE!</v>
      </c>
      <c r="AR82" s="2" t="e">
        <f>(COUNTIF(Table4[[#This Row],[resultChildLabour]:[resultOther]], "T")=10)</f>
        <v>#VALUE!</v>
      </c>
      <c r="AS82" t="e">
        <f>(COUNTIF(Table4[[#This Row],[resultChildLabour]:[resultOther]], "T")+ COUNTIF(Table4[[#This Row],[resultChildLabour]:[resultOther]], "FP")=10)</f>
        <v>#VALUE!</v>
      </c>
      <c r="AT82" t="e">
        <f>COUNTIF(Table4[[#This Row],[resultChildLabour]:[resultOther]], "FP")&gt;=1</f>
        <v>#VALUE!</v>
      </c>
      <c r="AU82" s="2" t="e">
        <f>COUNTIF(Table4[[#This Row],[resultChildLabour]:[resultOther]], "FN")&gt;=1</f>
        <v>#VALUE!</v>
      </c>
      <c r="AV82" s="2" t="e">
        <f>COUNTIF(Table4[[#This Row],[resultChildLabour]:[resultOther]], "FN")+COUNTIF(Table4[[#This Row],[resultChildLabour]:[resultOther]], "FP")</f>
        <v>#VALUE!</v>
      </c>
    </row>
    <row r="83" spans="24:48" x14ac:dyDescent="0.25">
      <c r="X83" t="e">
        <f>NLCresults[[#This Row],[ childLabourConfidence]]&gt;=$AX$4</f>
        <v>#VALUE!</v>
      </c>
      <c r="Y83" t="e">
        <f>NLCresults[[#This Row],[ childSexualExploitationConfidence]]&gt;=$AX$4</f>
        <v>#VALUE!</v>
      </c>
      <c r="Z83" t="e">
        <f>NLCresults[[#This Row],[ childTraffickingConfidence]]&gt;=$AX$4</f>
        <v>#VALUE!</v>
      </c>
      <c r="AA83" t="e">
        <f>NLCresults[[#This Row],[ domesticServitudeConfidence]]&gt;=$AX$4</f>
        <v>#VALUE!</v>
      </c>
      <c r="AB83" t="e">
        <f>NLCresults[[#This Row],[ forcedCriminalityConfidence]]&gt;=$AX$4</f>
        <v>#VALUE!</v>
      </c>
      <c r="AC83" t="e">
        <f>NLCresults[[#This Row],[ forcedLabourConfidence]]&gt;=$AX$4</f>
        <v>#VALUE!</v>
      </c>
      <c r="AD83" t="e">
        <f>NLCresults[[#This Row],[ forcedMarriageConfidence]]&gt;=$AX$4</f>
        <v>#VALUE!</v>
      </c>
      <c r="AE83" t="e">
        <f>NLCresults[[#This Row],[ labourExploitationConfidence]]&gt;=$AX$4</f>
        <v>#VALUE!</v>
      </c>
      <c r="AF83" t="e">
        <f>NLCresults[[#This Row],[ sexualExploitationConfidence]]&gt;=$AX$4</f>
        <v>#VALUE!</v>
      </c>
      <c r="AG83" t="e">
        <f>NLCresults[[#This Row],[ otherConfidence]]&gt;=$AX$4</f>
        <v>#VALUE!</v>
      </c>
      <c r="AH83" s="2" t="e">
        <f>IF(NLCresults[[#This Row],[ containsChildLabour]]=1, IF(Table4[[#This Row],[predictsChildLabour]], "T", "FN"), IF(Table4[[#This Row],[predictsChildLabour]], "FP", "T"))</f>
        <v>#VALUE!</v>
      </c>
      <c r="AI83" t="e">
        <f>IF(NLCresults[[#This Row],[ containsChildSexualExploitation]]=1, IF(Table4[[#This Row],[predictsChildSexualExploitation]], "T", "FN"), IF(Table4[[#This Row],[predictsChildSexualExploitation]], "FP", "T"))</f>
        <v>#VALUE!</v>
      </c>
      <c r="AJ83" t="e">
        <f>IF(NLCresults[[#This Row],[ containsChildTrafficking]]=1, IF(Table4[[#This Row],[predictsChildTrafficking]], "T", "FN"), IF(Table4[[#This Row],[predictsChildTrafficking]], "FP", "T"))</f>
        <v>#VALUE!</v>
      </c>
      <c r="AK83" t="e">
        <f>IF(NLCresults[[#This Row],[ containsDomesticServitude]]=1, IF(Table4[[#This Row],[predictsDomesticServitude]], "T", "FN"), IF(Table4[[#This Row],[predictsDomesticServitude]], "FP", "T"))</f>
        <v>#VALUE!</v>
      </c>
      <c r="AL83" t="e">
        <f>IF(NLCresults[[#This Row],[ containsForcedCriminality]]=1, IF(Table4[[#This Row],[predictsForcedCriminality]], "T", "FN"), IF(Table4[[#This Row],[predictsForcedCriminality]], "FP", "T"))</f>
        <v>#VALUE!</v>
      </c>
      <c r="AM83" t="e">
        <f>IF(NLCresults[[#This Row],[ containsForcedLabour]]=1, IF(Table4[[#This Row],[predictsForcedLabour]], "T", "FN"), IF(Table4[[#This Row],[predictsForcedLabour]], "FP", "T"))</f>
        <v>#VALUE!</v>
      </c>
      <c r="AN83" t="e">
        <f>IF(NLCresults[[#This Row],[ containsForcedMarriage]]=1, IF(Table4[[#This Row],[predictsForcedMarriage]], "T", "FN"), IF(Table4[[#This Row],[predictsForcedMarriage]], "FP", "T"))</f>
        <v>#VALUE!</v>
      </c>
      <c r="AO83" t="e">
        <f>IF(NLCresults[[#This Row],[ containsLabourExploitation]]=1, IF(Table4[[#This Row],[predictsLabourExploitation]], "T", "FN"), IF(Table4[[#This Row],[predictsLabourExploitation]], "FP", "T"))</f>
        <v>#VALUE!</v>
      </c>
      <c r="AP83" t="e">
        <f>IF(NLCresults[[#This Row],[ containsSexualExploitation]]=1, IF(Table4[[#This Row],[predictsSexualExploitation]], "T", "FN"), IF(Table4[[#This Row],[predictsSexualExploitation]], "FP", "T"))</f>
        <v>#VALUE!</v>
      </c>
      <c r="AQ83" t="e">
        <f>IF(NLCresults[[#This Row],[ containsOther]]=1, IF(Table4[[#This Row],[predictsOther]], "T", "FN"), IF(Table4[[#This Row],[predictsOther]], "FP", "T"))</f>
        <v>#VALUE!</v>
      </c>
      <c r="AR83" s="2" t="e">
        <f>(COUNTIF(Table4[[#This Row],[resultChildLabour]:[resultOther]], "T")=10)</f>
        <v>#VALUE!</v>
      </c>
      <c r="AS83" t="e">
        <f>(COUNTIF(Table4[[#This Row],[resultChildLabour]:[resultOther]], "T")+ COUNTIF(Table4[[#This Row],[resultChildLabour]:[resultOther]], "FP")=10)</f>
        <v>#VALUE!</v>
      </c>
      <c r="AT83" t="e">
        <f>COUNTIF(Table4[[#This Row],[resultChildLabour]:[resultOther]], "FP")&gt;=1</f>
        <v>#VALUE!</v>
      </c>
      <c r="AU83" s="2" t="e">
        <f>COUNTIF(Table4[[#This Row],[resultChildLabour]:[resultOther]], "FN")&gt;=1</f>
        <v>#VALUE!</v>
      </c>
      <c r="AV83" s="2" t="e">
        <f>COUNTIF(Table4[[#This Row],[resultChildLabour]:[resultOther]], "FN")+COUNTIF(Table4[[#This Row],[resultChildLabour]:[resultOther]], "FP")</f>
        <v>#VALUE!</v>
      </c>
    </row>
    <row r="84" spans="24:48" x14ac:dyDescent="0.25">
      <c r="X84" t="e">
        <f>NLCresults[[#This Row],[ childLabourConfidence]]&gt;=$AX$4</f>
        <v>#VALUE!</v>
      </c>
      <c r="Y84" t="e">
        <f>NLCresults[[#This Row],[ childSexualExploitationConfidence]]&gt;=$AX$4</f>
        <v>#VALUE!</v>
      </c>
      <c r="Z84" t="e">
        <f>NLCresults[[#This Row],[ childTraffickingConfidence]]&gt;=$AX$4</f>
        <v>#VALUE!</v>
      </c>
      <c r="AA84" t="e">
        <f>NLCresults[[#This Row],[ domesticServitudeConfidence]]&gt;=$AX$4</f>
        <v>#VALUE!</v>
      </c>
      <c r="AB84" t="e">
        <f>NLCresults[[#This Row],[ forcedCriminalityConfidence]]&gt;=$AX$4</f>
        <v>#VALUE!</v>
      </c>
      <c r="AC84" t="e">
        <f>NLCresults[[#This Row],[ forcedLabourConfidence]]&gt;=$AX$4</f>
        <v>#VALUE!</v>
      </c>
      <c r="AD84" t="e">
        <f>NLCresults[[#This Row],[ forcedMarriageConfidence]]&gt;=$AX$4</f>
        <v>#VALUE!</v>
      </c>
      <c r="AE84" t="e">
        <f>NLCresults[[#This Row],[ labourExploitationConfidence]]&gt;=$AX$4</f>
        <v>#VALUE!</v>
      </c>
      <c r="AF84" t="e">
        <f>NLCresults[[#This Row],[ sexualExploitationConfidence]]&gt;=$AX$4</f>
        <v>#VALUE!</v>
      </c>
      <c r="AG84" t="e">
        <f>NLCresults[[#This Row],[ otherConfidence]]&gt;=$AX$4</f>
        <v>#VALUE!</v>
      </c>
      <c r="AH84" s="2" t="e">
        <f>IF(NLCresults[[#This Row],[ containsChildLabour]]=1, IF(Table4[[#This Row],[predictsChildLabour]], "T", "FN"), IF(Table4[[#This Row],[predictsChildLabour]], "FP", "T"))</f>
        <v>#VALUE!</v>
      </c>
      <c r="AI84" t="e">
        <f>IF(NLCresults[[#This Row],[ containsChildSexualExploitation]]=1, IF(Table4[[#This Row],[predictsChildSexualExploitation]], "T", "FN"), IF(Table4[[#This Row],[predictsChildSexualExploitation]], "FP", "T"))</f>
        <v>#VALUE!</v>
      </c>
      <c r="AJ84" t="e">
        <f>IF(NLCresults[[#This Row],[ containsChildTrafficking]]=1, IF(Table4[[#This Row],[predictsChildTrafficking]], "T", "FN"), IF(Table4[[#This Row],[predictsChildTrafficking]], "FP", "T"))</f>
        <v>#VALUE!</v>
      </c>
      <c r="AK84" t="e">
        <f>IF(NLCresults[[#This Row],[ containsDomesticServitude]]=1, IF(Table4[[#This Row],[predictsDomesticServitude]], "T", "FN"), IF(Table4[[#This Row],[predictsDomesticServitude]], "FP", "T"))</f>
        <v>#VALUE!</v>
      </c>
      <c r="AL84" t="e">
        <f>IF(NLCresults[[#This Row],[ containsForcedCriminality]]=1, IF(Table4[[#This Row],[predictsForcedCriminality]], "T", "FN"), IF(Table4[[#This Row],[predictsForcedCriminality]], "FP", "T"))</f>
        <v>#VALUE!</v>
      </c>
      <c r="AM84" t="e">
        <f>IF(NLCresults[[#This Row],[ containsForcedLabour]]=1, IF(Table4[[#This Row],[predictsForcedLabour]], "T", "FN"), IF(Table4[[#This Row],[predictsForcedLabour]], "FP", "T"))</f>
        <v>#VALUE!</v>
      </c>
      <c r="AN84" t="e">
        <f>IF(NLCresults[[#This Row],[ containsForcedMarriage]]=1, IF(Table4[[#This Row],[predictsForcedMarriage]], "T", "FN"), IF(Table4[[#This Row],[predictsForcedMarriage]], "FP", "T"))</f>
        <v>#VALUE!</v>
      </c>
      <c r="AO84" t="e">
        <f>IF(NLCresults[[#This Row],[ containsLabourExploitation]]=1, IF(Table4[[#This Row],[predictsLabourExploitation]], "T", "FN"), IF(Table4[[#This Row],[predictsLabourExploitation]], "FP", "T"))</f>
        <v>#VALUE!</v>
      </c>
      <c r="AP84" t="e">
        <f>IF(NLCresults[[#This Row],[ containsSexualExploitation]]=1, IF(Table4[[#This Row],[predictsSexualExploitation]], "T", "FN"), IF(Table4[[#This Row],[predictsSexualExploitation]], "FP", "T"))</f>
        <v>#VALUE!</v>
      </c>
      <c r="AQ84" t="e">
        <f>IF(NLCresults[[#This Row],[ containsOther]]=1, IF(Table4[[#This Row],[predictsOther]], "T", "FN"), IF(Table4[[#This Row],[predictsOther]], "FP", "T"))</f>
        <v>#VALUE!</v>
      </c>
      <c r="AR84" s="2" t="e">
        <f>(COUNTIF(Table4[[#This Row],[resultChildLabour]:[resultOther]], "T")=10)</f>
        <v>#VALUE!</v>
      </c>
      <c r="AS84" t="e">
        <f>(COUNTIF(Table4[[#This Row],[resultChildLabour]:[resultOther]], "T")+ COUNTIF(Table4[[#This Row],[resultChildLabour]:[resultOther]], "FP")=10)</f>
        <v>#VALUE!</v>
      </c>
      <c r="AT84" t="e">
        <f>COUNTIF(Table4[[#This Row],[resultChildLabour]:[resultOther]], "FP")&gt;=1</f>
        <v>#VALUE!</v>
      </c>
      <c r="AU84" s="2" t="e">
        <f>COUNTIF(Table4[[#This Row],[resultChildLabour]:[resultOther]], "FN")&gt;=1</f>
        <v>#VALUE!</v>
      </c>
      <c r="AV84" s="2" t="e">
        <f>COUNTIF(Table4[[#This Row],[resultChildLabour]:[resultOther]], "FN")+COUNTIF(Table4[[#This Row],[resultChildLabour]:[resultOther]], "FP")</f>
        <v>#VALUE!</v>
      </c>
    </row>
    <row r="85" spans="24:48" x14ac:dyDescent="0.25">
      <c r="X85" t="e">
        <f>NLCresults[[#This Row],[ childLabourConfidence]]&gt;=$AX$4</f>
        <v>#VALUE!</v>
      </c>
      <c r="Y85" t="e">
        <f>NLCresults[[#This Row],[ childSexualExploitationConfidence]]&gt;=$AX$4</f>
        <v>#VALUE!</v>
      </c>
      <c r="Z85" t="e">
        <f>NLCresults[[#This Row],[ childTraffickingConfidence]]&gt;=$AX$4</f>
        <v>#VALUE!</v>
      </c>
      <c r="AA85" t="e">
        <f>NLCresults[[#This Row],[ domesticServitudeConfidence]]&gt;=$AX$4</f>
        <v>#VALUE!</v>
      </c>
      <c r="AB85" t="e">
        <f>NLCresults[[#This Row],[ forcedCriminalityConfidence]]&gt;=$AX$4</f>
        <v>#VALUE!</v>
      </c>
      <c r="AC85" t="e">
        <f>NLCresults[[#This Row],[ forcedLabourConfidence]]&gt;=$AX$4</f>
        <v>#VALUE!</v>
      </c>
      <c r="AD85" t="e">
        <f>NLCresults[[#This Row],[ forcedMarriageConfidence]]&gt;=$AX$4</f>
        <v>#VALUE!</v>
      </c>
      <c r="AE85" t="e">
        <f>NLCresults[[#This Row],[ labourExploitationConfidence]]&gt;=$AX$4</f>
        <v>#VALUE!</v>
      </c>
      <c r="AF85" t="e">
        <f>NLCresults[[#This Row],[ sexualExploitationConfidence]]&gt;=$AX$4</f>
        <v>#VALUE!</v>
      </c>
      <c r="AG85" t="e">
        <f>NLCresults[[#This Row],[ otherConfidence]]&gt;=$AX$4</f>
        <v>#VALUE!</v>
      </c>
      <c r="AH85" s="2" t="e">
        <f>IF(NLCresults[[#This Row],[ containsChildLabour]]=1, IF(Table4[[#This Row],[predictsChildLabour]], "T", "FN"), IF(Table4[[#This Row],[predictsChildLabour]], "FP", "T"))</f>
        <v>#VALUE!</v>
      </c>
      <c r="AI85" t="e">
        <f>IF(NLCresults[[#This Row],[ containsChildSexualExploitation]]=1, IF(Table4[[#This Row],[predictsChildSexualExploitation]], "T", "FN"), IF(Table4[[#This Row],[predictsChildSexualExploitation]], "FP", "T"))</f>
        <v>#VALUE!</v>
      </c>
      <c r="AJ85" t="e">
        <f>IF(NLCresults[[#This Row],[ containsChildTrafficking]]=1, IF(Table4[[#This Row],[predictsChildTrafficking]], "T", "FN"), IF(Table4[[#This Row],[predictsChildTrafficking]], "FP", "T"))</f>
        <v>#VALUE!</v>
      </c>
      <c r="AK85" t="e">
        <f>IF(NLCresults[[#This Row],[ containsDomesticServitude]]=1, IF(Table4[[#This Row],[predictsDomesticServitude]], "T", "FN"), IF(Table4[[#This Row],[predictsDomesticServitude]], "FP", "T"))</f>
        <v>#VALUE!</v>
      </c>
      <c r="AL85" t="e">
        <f>IF(NLCresults[[#This Row],[ containsForcedCriminality]]=1, IF(Table4[[#This Row],[predictsForcedCriminality]], "T", "FN"), IF(Table4[[#This Row],[predictsForcedCriminality]], "FP", "T"))</f>
        <v>#VALUE!</v>
      </c>
      <c r="AM85" t="e">
        <f>IF(NLCresults[[#This Row],[ containsForcedLabour]]=1, IF(Table4[[#This Row],[predictsForcedLabour]], "T", "FN"), IF(Table4[[#This Row],[predictsForcedLabour]], "FP", "T"))</f>
        <v>#VALUE!</v>
      </c>
      <c r="AN85" t="e">
        <f>IF(NLCresults[[#This Row],[ containsForcedMarriage]]=1, IF(Table4[[#This Row],[predictsForcedMarriage]], "T", "FN"), IF(Table4[[#This Row],[predictsForcedMarriage]], "FP", "T"))</f>
        <v>#VALUE!</v>
      </c>
      <c r="AO85" t="e">
        <f>IF(NLCresults[[#This Row],[ containsLabourExploitation]]=1, IF(Table4[[#This Row],[predictsLabourExploitation]], "T", "FN"), IF(Table4[[#This Row],[predictsLabourExploitation]], "FP", "T"))</f>
        <v>#VALUE!</v>
      </c>
      <c r="AP85" t="e">
        <f>IF(NLCresults[[#This Row],[ containsSexualExploitation]]=1, IF(Table4[[#This Row],[predictsSexualExploitation]], "T", "FN"), IF(Table4[[#This Row],[predictsSexualExploitation]], "FP", "T"))</f>
        <v>#VALUE!</v>
      </c>
      <c r="AQ85" t="e">
        <f>IF(NLCresults[[#This Row],[ containsOther]]=1, IF(Table4[[#This Row],[predictsOther]], "T", "FN"), IF(Table4[[#This Row],[predictsOther]], "FP", "T"))</f>
        <v>#VALUE!</v>
      </c>
      <c r="AR85" s="2" t="e">
        <f>(COUNTIF(Table4[[#This Row],[resultChildLabour]:[resultOther]], "T")=10)</f>
        <v>#VALUE!</v>
      </c>
      <c r="AS85" t="e">
        <f>(COUNTIF(Table4[[#This Row],[resultChildLabour]:[resultOther]], "T")+ COUNTIF(Table4[[#This Row],[resultChildLabour]:[resultOther]], "FP")=10)</f>
        <v>#VALUE!</v>
      </c>
      <c r="AT85" t="e">
        <f>COUNTIF(Table4[[#This Row],[resultChildLabour]:[resultOther]], "FP")&gt;=1</f>
        <v>#VALUE!</v>
      </c>
      <c r="AU85" s="2" t="e">
        <f>COUNTIF(Table4[[#This Row],[resultChildLabour]:[resultOther]], "FN")&gt;=1</f>
        <v>#VALUE!</v>
      </c>
      <c r="AV85" s="2" t="e">
        <f>COUNTIF(Table4[[#This Row],[resultChildLabour]:[resultOther]], "FN")+COUNTIF(Table4[[#This Row],[resultChildLabour]:[resultOther]], "FP")</f>
        <v>#VALUE!</v>
      </c>
    </row>
    <row r="86" spans="24:48" x14ac:dyDescent="0.25">
      <c r="X86" t="e">
        <f>NLCresults[[#This Row],[ childLabourConfidence]]&gt;=$AX$4</f>
        <v>#VALUE!</v>
      </c>
      <c r="Y86" t="e">
        <f>NLCresults[[#This Row],[ childSexualExploitationConfidence]]&gt;=$AX$4</f>
        <v>#VALUE!</v>
      </c>
      <c r="Z86" t="e">
        <f>NLCresults[[#This Row],[ childTraffickingConfidence]]&gt;=$AX$4</f>
        <v>#VALUE!</v>
      </c>
      <c r="AA86" t="e">
        <f>NLCresults[[#This Row],[ domesticServitudeConfidence]]&gt;=$AX$4</f>
        <v>#VALUE!</v>
      </c>
      <c r="AB86" t="e">
        <f>NLCresults[[#This Row],[ forcedCriminalityConfidence]]&gt;=$AX$4</f>
        <v>#VALUE!</v>
      </c>
      <c r="AC86" t="e">
        <f>NLCresults[[#This Row],[ forcedLabourConfidence]]&gt;=$AX$4</f>
        <v>#VALUE!</v>
      </c>
      <c r="AD86" t="e">
        <f>NLCresults[[#This Row],[ forcedMarriageConfidence]]&gt;=$AX$4</f>
        <v>#VALUE!</v>
      </c>
      <c r="AE86" t="e">
        <f>NLCresults[[#This Row],[ labourExploitationConfidence]]&gt;=$AX$4</f>
        <v>#VALUE!</v>
      </c>
      <c r="AF86" t="e">
        <f>NLCresults[[#This Row],[ sexualExploitationConfidence]]&gt;=$AX$4</f>
        <v>#VALUE!</v>
      </c>
      <c r="AG86" t="e">
        <f>NLCresults[[#This Row],[ otherConfidence]]&gt;=$AX$4</f>
        <v>#VALUE!</v>
      </c>
      <c r="AH86" s="2" t="e">
        <f>IF(NLCresults[[#This Row],[ containsChildLabour]]=1, IF(Table4[[#This Row],[predictsChildLabour]], "T", "FN"), IF(Table4[[#This Row],[predictsChildLabour]], "FP", "T"))</f>
        <v>#VALUE!</v>
      </c>
      <c r="AI86" t="e">
        <f>IF(NLCresults[[#This Row],[ containsChildSexualExploitation]]=1, IF(Table4[[#This Row],[predictsChildSexualExploitation]], "T", "FN"), IF(Table4[[#This Row],[predictsChildSexualExploitation]], "FP", "T"))</f>
        <v>#VALUE!</v>
      </c>
      <c r="AJ86" t="e">
        <f>IF(NLCresults[[#This Row],[ containsChildTrafficking]]=1, IF(Table4[[#This Row],[predictsChildTrafficking]], "T", "FN"), IF(Table4[[#This Row],[predictsChildTrafficking]], "FP", "T"))</f>
        <v>#VALUE!</v>
      </c>
      <c r="AK86" t="e">
        <f>IF(NLCresults[[#This Row],[ containsDomesticServitude]]=1, IF(Table4[[#This Row],[predictsDomesticServitude]], "T", "FN"), IF(Table4[[#This Row],[predictsDomesticServitude]], "FP", "T"))</f>
        <v>#VALUE!</v>
      </c>
      <c r="AL86" t="e">
        <f>IF(NLCresults[[#This Row],[ containsForcedCriminality]]=1, IF(Table4[[#This Row],[predictsForcedCriminality]], "T", "FN"), IF(Table4[[#This Row],[predictsForcedCriminality]], "FP", "T"))</f>
        <v>#VALUE!</v>
      </c>
      <c r="AM86" t="e">
        <f>IF(NLCresults[[#This Row],[ containsForcedLabour]]=1, IF(Table4[[#This Row],[predictsForcedLabour]], "T", "FN"), IF(Table4[[#This Row],[predictsForcedLabour]], "FP", "T"))</f>
        <v>#VALUE!</v>
      </c>
      <c r="AN86" t="e">
        <f>IF(NLCresults[[#This Row],[ containsForcedMarriage]]=1, IF(Table4[[#This Row],[predictsForcedMarriage]], "T", "FN"), IF(Table4[[#This Row],[predictsForcedMarriage]], "FP", "T"))</f>
        <v>#VALUE!</v>
      </c>
      <c r="AO86" t="e">
        <f>IF(NLCresults[[#This Row],[ containsLabourExploitation]]=1, IF(Table4[[#This Row],[predictsLabourExploitation]], "T", "FN"), IF(Table4[[#This Row],[predictsLabourExploitation]], "FP", "T"))</f>
        <v>#VALUE!</v>
      </c>
      <c r="AP86" t="e">
        <f>IF(NLCresults[[#This Row],[ containsSexualExploitation]]=1, IF(Table4[[#This Row],[predictsSexualExploitation]], "T", "FN"), IF(Table4[[#This Row],[predictsSexualExploitation]], "FP", "T"))</f>
        <v>#VALUE!</v>
      </c>
      <c r="AQ86" t="e">
        <f>IF(NLCresults[[#This Row],[ containsOther]]=1, IF(Table4[[#This Row],[predictsOther]], "T", "FN"), IF(Table4[[#This Row],[predictsOther]], "FP", "T"))</f>
        <v>#VALUE!</v>
      </c>
      <c r="AR86" s="2" t="e">
        <f>(COUNTIF(Table4[[#This Row],[resultChildLabour]:[resultOther]], "T")=10)</f>
        <v>#VALUE!</v>
      </c>
      <c r="AS86" t="e">
        <f>(COUNTIF(Table4[[#This Row],[resultChildLabour]:[resultOther]], "T")+ COUNTIF(Table4[[#This Row],[resultChildLabour]:[resultOther]], "FP")=10)</f>
        <v>#VALUE!</v>
      </c>
      <c r="AT86" t="e">
        <f>COUNTIF(Table4[[#This Row],[resultChildLabour]:[resultOther]], "FP")&gt;=1</f>
        <v>#VALUE!</v>
      </c>
      <c r="AU86" s="2" t="e">
        <f>COUNTIF(Table4[[#This Row],[resultChildLabour]:[resultOther]], "FN")&gt;=1</f>
        <v>#VALUE!</v>
      </c>
      <c r="AV86" s="2" t="e">
        <f>COUNTIF(Table4[[#This Row],[resultChildLabour]:[resultOther]], "FN")+COUNTIF(Table4[[#This Row],[resultChildLabour]:[resultOther]], "FP")</f>
        <v>#VALUE!</v>
      </c>
    </row>
    <row r="87" spans="24:48" x14ac:dyDescent="0.25">
      <c r="X87" t="e">
        <f>NLCresults[[#This Row],[ childLabourConfidence]]&gt;=$AX$4</f>
        <v>#VALUE!</v>
      </c>
      <c r="Y87" t="e">
        <f>NLCresults[[#This Row],[ childSexualExploitationConfidence]]&gt;=$AX$4</f>
        <v>#VALUE!</v>
      </c>
      <c r="Z87" t="e">
        <f>NLCresults[[#This Row],[ childTraffickingConfidence]]&gt;=$AX$4</f>
        <v>#VALUE!</v>
      </c>
      <c r="AA87" t="e">
        <f>NLCresults[[#This Row],[ domesticServitudeConfidence]]&gt;=$AX$4</f>
        <v>#VALUE!</v>
      </c>
      <c r="AB87" t="e">
        <f>NLCresults[[#This Row],[ forcedCriminalityConfidence]]&gt;=$AX$4</f>
        <v>#VALUE!</v>
      </c>
      <c r="AC87" t="e">
        <f>NLCresults[[#This Row],[ forcedLabourConfidence]]&gt;=$AX$4</f>
        <v>#VALUE!</v>
      </c>
      <c r="AD87" t="e">
        <f>NLCresults[[#This Row],[ forcedMarriageConfidence]]&gt;=$AX$4</f>
        <v>#VALUE!</v>
      </c>
      <c r="AE87" t="e">
        <f>NLCresults[[#This Row],[ labourExploitationConfidence]]&gt;=$AX$4</f>
        <v>#VALUE!</v>
      </c>
      <c r="AF87" t="e">
        <f>NLCresults[[#This Row],[ sexualExploitationConfidence]]&gt;=$AX$4</f>
        <v>#VALUE!</v>
      </c>
      <c r="AG87" t="e">
        <f>NLCresults[[#This Row],[ otherConfidence]]&gt;=$AX$4</f>
        <v>#VALUE!</v>
      </c>
      <c r="AH87" s="2" t="e">
        <f>IF(NLCresults[[#This Row],[ containsChildLabour]]=1, IF(Table4[[#This Row],[predictsChildLabour]], "T", "FN"), IF(Table4[[#This Row],[predictsChildLabour]], "FP", "T"))</f>
        <v>#VALUE!</v>
      </c>
      <c r="AI87" t="e">
        <f>IF(NLCresults[[#This Row],[ containsChildSexualExploitation]]=1, IF(Table4[[#This Row],[predictsChildSexualExploitation]], "T", "FN"), IF(Table4[[#This Row],[predictsChildSexualExploitation]], "FP", "T"))</f>
        <v>#VALUE!</v>
      </c>
      <c r="AJ87" t="e">
        <f>IF(NLCresults[[#This Row],[ containsChildTrafficking]]=1, IF(Table4[[#This Row],[predictsChildTrafficking]], "T", "FN"), IF(Table4[[#This Row],[predictsChildTrafficking]], "FP", "T"))</f>
        <v>#VALUE!</v>
      </c>
      <c r="AK87" t="e">
        <f>IF(NLCresults[[#This Row],[ containsDomesticServitude]]=1, IF(Table4[[#This Row],[predictsDomesticServitude]], "T", "FN"), IF(Table4[[#This Row],[predictsDomesticServitude]], "FP", "T"))</f>
        <v>#VALUE!</v>
      </c>
      <c r="AL87" t="e">
        <f>IF(NLCresults[[#This Row],[ containsForcedCriminality]]=1, IF(Table4[[#This Row],[predictsForcedCriminality]], "T", "FN"), IF(Table4[[#This Row],[predictsForcedCriminality]], "FP", "T"))</f>
        <v>#VALUE!</v>
      </c>
      <c r="AM87" t="e">
        <f>IF(NLCresults[[#This Row],[ containsForcedLabour]]=1, IF(Table4[[#This Row],[predictsForcedLabour]], "T", "FN"), IF(Table4[[#This Row],[predictsForcedLabour]], "FP", "T"))</f>
        <v>#VALUE!</v>
      </c>
      <c r="AN87" t="e">
        <f>IF(NLCresults[[#This Row],[ containsForcedMarriage]]=1, IF(Table4[[#This Row],[predictsForcedMarriage]], "T", "FN"), IF(Table4[[#This Row],[predictsForcedMarriage]], "FP", "T"))</f>
        <v>#VALUE!</v>
      </c>
      <c r="AO87" t="e">
        <f>IF(NLCresults[[#This Row],[ containsLabourExploitation]]=1, IF(Table4[[#This Row],[predictsLabourExploitation]], "T", "FN"), IF(Table4[[#This Row],[predictsLabourExploitation]], "FP", "T"))</f>
        <v>#VALUE!</v>
      </c>
      <c r="AP87" t="e">
        <f>IF(NLCresults[[#This Row],[ containsSexualExploitation]]=1, IF(Table4[[#This Row],[predictsSexualExploitation]], "T", "FN"), IF(Table4[[#This Row],[predictsSexualExploitation]], "FP", "T"))</f>
        <v>#VALUE!</v>
      </c>
      <c r="AQ87" t="e">
        <f>IF(NLCresults[[#This Row],[ containsOther]]=1, IF(Table4[[#This Row],[predictsOther]], "T", "FN"), IF(Table4[[#This Row],[predictsOther]], "FP", "T"))</f>
        <v>#VALUE!</v>
      </c>
      <c r="AR87" s="2" t="e">
        <f>(COUNTIF(Table4[[#This Row],[resultChildLabour]:[resultOther]], "T")=10)</f>
        <v>#VALUE!</v>
      </c>
      <c r="AS87" t="e">
        <f>(COUNTIF(Table4[[#This Row],[resultChildLabour]:[resultOther]], "T")+ COUNTIF(Table4[[#This Row],[resultChildLabour]:[resultOther]], "FP")=10)</f>
        <v>#VALUE!</v>
      </c>
      <c r="AT87" t="e">
        <f>COUNTIF(Table4[[#This Row],[resultChildLabour]:[resultOther]], "FP")&gt;=1</f>
        <v>#VALUE!</v>
      </c>
      <c r="AU87" s="2" t="e">
        <f>COUNTIF(Table4[[#This Row],[resultChildLabour]:[resultOther]], "FN")&gt;=1</f>
        <v>#VALUE!</v>
      </c>
      <c r="AV87" s="2" t="e">
        <f>COUNTIF(Table4[[#This Row],[resultChildLabour]:[resultOther]], "FN")+COUNTIF(Table4[[#This Row],[resultChildLabour]:[resultOther]], "FP")</f>
        <v>#VALUE!</v>
      </c>
    </row>
    <row r="88" spans="24:48" x14ac:dyDescent="0.25">
      <c r="X88" t="e">
        <f>NLCresults[[#This Row],[ childLabourConfidence]]&gt;=$AX$4</f>
        <v>#VALUE!</v>
      </c>
      <c r="Y88" t="e">
        <f>NLCresults[[#This Row],[ childSexualExploitationConfidence]]&gt;=$AX$4</f>
        <v>#VALUE!</v>
      </c>
      <c r="Z88" t="e">
        <f>NLCresults[[#This Row],[ childTraffickingConfidence]]&gt;=$AX$4</f>
        <v>#VALUE!</v>
      </c>
      <c r="AA88" t="e">
        <f>NLCresults[[#This Row],[ domesticServitudeConfidence]]&gt;=$AX$4</f>
        <v>#VALUE!</v>
      </c>
      <c r="AB88" t="e">
        <f>NLCresults[[#This Row],[ forcedCriminalityConfidence]]&gt;=$AX$4</f>
        <v>#VALUE!</v>
      </c>
      <c r="AC88" t="e">
        <f>NLCresults[[#This Row],[ forcedLabourConfidence]]&gt;=$AX$4</f>
        <v>#VALUE!</v>
      </c>
      <c r="AD88" t="e">
        <f>NLCresults[[#This Row],[ forcedMarriageConfidence]]&gt;=$AX$4</f>
        <v>#VALUE!</v>
      </c>
      <c r="AE88" t="e">
        <f>NLCresults[[#This Row],[ labourExploitationConfidence]]&gt;=$AX$4</f>
        <v>#VALUE!</v>
      </c>
      <c r="AF88" t="e">
        <f>NLCresults[[#This Row],[ sexualExploitationConfidence]]&gt;=$AX$4</f>
        <v>#VALUE!</v>
      </c>
      <c r="AG88" t="e">
        <f>NLCresults[[#This Row],[ otherConfidence]]&gt;=$AX$4</f>
        <v>#VALUE!</v>
      </c>
      <c r="AH88" s="2" t="e">
        <f>IF(NLCresults[[#This Row],[ containsChildLabour]]=1, IF(Table4[[#This Row],[predictsChildLabour]], "T", "FN"), IF(Table4[[#This Row],[predictsChildLabour]], "FP", "T"))</f>
        <v>#VALUE!</v>
      </c>
      <c r="AI88" t="e">
        <f>IF(NLCresults[[#This Row],[ containsChildSexualExploitation]]=1, IF(Table4[[#This Row],[predictsChildSexualExploitation]], "T", "FN"), IF(Table4[[#This Row],[predictsChildSexualExploitation]], "FP", "T"))</f>
        <v>#VALUE!</v>
      </c>
      <c r="AJ88" t="e">
        <f>IF(NLCresults[[#This Row],[ containsChildTrafficking]]=1, IF(Table4[[#This Row],[predictsChildTrafficking]], "T", "FN"), IF(Table4[[#This Row],[predictsChildTrafficking]], "FP", "T"))</f>
        <v>#VALUE!</v>
      </c>
      <c r="AK88" t="e">
        <f>IF(NLCresults[[#This Row],[ containsDomesticServitude]]=1, IF(Table4[[#This Row],[predictsDomesticServitude]], "T", "FN"), IF(Table4[[#This Row],[predictsDomesticServitude]], "FP", "T"))</f>
        <v>#VALUE!</v>
      </c>
      <c r="AL88" t="e">
        <f>IF(NLCresults[[#This Row],[ containsForcedCriminality]]=1, IF(Table4[[#This Row],[predictsForcedCriminality]], "T", "FN"), IF(Table4[[#This Row],[predictsForcedCriminality]], "FP", "T"))</f>
        <v>#VALUE!</v>
      </c>
      <c r="AM88" t="e">
        <f>IF(NLCresults[[#This Row],[ containsForcedLabour]]=1, IF(Table4[[#This Row],[predictsForcedLabour]], "T", "FN"), IF(Table4[[#This Row],[predictsForcedLabour]], "FP", "T"))</f>
        <v>#VALUE!</v>
      </c>
      <c r="AN88" t="e">
        <f>IF(NLCresults[[#This Row],[ containsForcedMarriage]]=1, IF(Table4[[#This Row],[predictsForcedMarriage]], "T", "FN"), IF(Table4[[#This Row],[predictsForcedMarriage]], "FP", "T"))</f>
        <v>#VALUE!</v>
      </c>
      <c r="AO88" t="e">
        <f>IF(NLCresults[[#This Row],[ containsLabourExploitation]]=1, IF(Table4[[#This Row],[predictsLabourExploitation]], "T", "FN"), IF(Table4[[#This Row],[predictsLabourExploitation]], "FP", "T"))</f>
        <v>#VALUE!</v>
      </c>
      <c r="AP88" t="e">
        <f>IF(NLCresults[[#This Row],[ containsSexualExploitation]]=1, IF(Table4[[#This Row],[predictsSexualExploitation]], "T", "FN"), IF(Table4[[#This Row],[predictsSexualExploitation]], "FP", "T"))</f>
        <v>#VALUE!</v>
      </c>
      <c r="AQ88" t="e">
        <f>IF(NLCresults[[#This Row],[ containsOther]]=1, IF(Table4[[#This Row],[predictsOther]], "T", "FN"), IF(Table4[[#This Row],[predictsOther]], "FP", "T"))</f>
        <v>#VALUE!</v>
      </c>
      <c r="AR88" s="2" t="e">
        <f>(COUNTIF(Table4[[#This Row],[resultChildLabour]:[resultOther]], "T")=10)</f>
        <v>#VALUE!</v>
      </c>
      <c r="AS88" t="e">
        <f>(COUNTIF(Table4[[#This Row],[resultChildLabour]:[resultOther]], "T")+ COUNTIF(Table4[[#This Row],[resultChildLabour]:[resultOther]], "FP")=10)</f>
        <v>#VALUE!</v>
      </c>
      <c r="AT88" t="e">
        <f>COUNTIF(Table4[[#This Row],[resultChildLabour]:[resultOther]], "FP")&gt;=1</f>
        <v>#VALUE!</v>
      </c>
      <c r="AU88" s="2" t="e">
        <f>COUNTIF(Table4[[#This Row],[resultChildLabour]:[resultOther]], "FN")&gt;=1</f>
        <v>#VALUE!</v>
      </c>
      <c r="AV88" s="2" t="e">
        <f>COUNTIF(Table4[[#This Row],[resultChildLabour]:[resultOther]], "FN")+COUNTIF(Table4[[#This Row],[resultChildLabour]:[resultOther]], "FP")</f>
        <v>#VALUE!</v>
      </c>
    </row>
    <row r="89" spans="24:48" x14ac:dyDescent="0.25">
      <c r="X89" t="e">
        <f>NLCresults[[#This Row],[ childLabourConfidence]]&gt;=$AX$4</f>
        <v>#VALUE!</v>
      </c>
      <c r="Y89" t="e">
        <f>NLCresults[[#This Row],[ childSexualExploitationConfidence]]&gt;=$AX$4</f>
        <v>#VALUE!</v>
      </c>
      <c r="Z89" t="e">
        <f>NLCresults[[#This Row],[ childTraffickingConfidence]]&gt;=$AX$4</f>
        <v>#VALUE!</v>
      </c>
      <c r="AA89" t="e">
        <f>NLCresults[[#This Row],[ domesticServitudeConfidence]]&gt;=$AX$4</f>
        <v>#VALUE!</v>
      </c>
      <c r="AB89" t="e">
        <f>NLCresults[[#This Row],[ forcedCriminalityConfidence]]&gt;=$AX$4</f>
        <v>#VALUE!</v>
      </c>
      <c r="AC89" t="e">
        <f>NLCresults[[#This Row],[ forcedLabourConfidence]]&gt;=$AX$4</f>
        <v>#VALUE!</v>
      </c>
      <c r="AD89" t="e">
        <f>NLCresults[[#This Row],[ forcedMarriageConfidence]]&gt;=$AX$4</f>
        <v>#VALUE!</v>
      </c>
      <c r="AE89" t="e">
        <f>NLCresults[[#This Row],[ labourExploitationConfidence]]&gt;=$AX$4</f>
        <v>#VALUE!</v>
      </c>
      <c r="AF89" t="e">
        <f>NLCresults[[#This Row],[ sexualExploitationConfidence]]&gt;=$AX$4</f>
        <v>#VALUE!</v>
      </c>
      <c r="AG89" t="e">
        <f>NLCresults[[#This Row],[ otherConfidence]]&gt;=$AX$4</f>
        <v>#VALUE!</v>
      </c>
      <c r="AH89" s="2" t="e">
        <f>IF(NLCresults[[#This Row],[ containsChildLabour]]=1, IF(Table4[[#This Row],[predictsChildLabour]], "T", "FN"), IF(Table4[[#This Row],[predictsChildLabour]], "FP", "T"))</f>
        <v>#VALUE!</v>
      </c>
      <c r="AI89" t="e">
        <f>IF(NLCresults[[#This Row],[ containsChildSexualExploitation]]=1, IF(Table4[[#This Row],[predictsChildSexualExploitation]], "T", "FN"), IF(Table4[[#This Row],[predictsChildSexualExploitation]], "FP", "T"))</f>
        <v>#VALUE!</v>
      </c>
      <c r="AJ89" t="e">
        <f>IF(NLCresults[[#This Row],[ containsChildTrafficking]]=1, IF(Table4[[#This Row],[predictsChildTrafficking]], "T", "FN"), IF(Table4[[#This Row],[predictsChildTrafficking]], "FP", "T"))</f>
        <v>#VALUE!</v>
      </c>
      <c r="AK89" t="e">
        <f>IF(NLCresults[[#This Row],[ containsDomesticServitude]]=1, IF(Table4[[#This Row],[predictsDomesticServitude]], "T", "FN"), IF(Table4[[#This Row],[predictsDomesticServitude]], "FP", "T"))</f>
        <v>#VALUE!</v>
      </c>
      <c r="AL89" t="e">
        <f>IF(NLCresults[[#This Row],[ containsForcedCriminality]]=1, IF(Table4[[#This Row],[predictsForcedCriminality]], "T", "FN"), IF(Table4[[#This Row],[predictsForcedCriminality]], "FP", "T"))</f>
        <v>#VALUE!</v>
      </c>
      <c r="AM89" t="e">
        <f>IF(NLCresults[[#This Row],[ containsForcedLabour]]=1, IF(Table4[[#This Row],[predictsForcedLabour]], "T", "FN"), IF(Table4[[#This Row],[predictsForcedLabour]], "FP", "T"))</f>
        <v>#VALUE!</v>
      </c>
      <c r="AN89" t="e">
        <f>IF(NLCresults[[#This Row],[ containsForcedMarriage]]=1, IF(Table4[[#This Row],[predictsForcedMarriage]], "T", "FN"), IF(Table4[[#This Row],[predictsForcedMarriage]], "FP", "T"))</f>
        <v>#VALUE!</v>
      </c>
      <c r="AO89" t="e">
        <f>IF(NLCresults[[#This Row],[ containsLabourExploitation]]=1, IF(Table4[[#This Row],[predictsLabourExploitation]], "T", "FN"), IF(Table4[[#This Row],[predictsLabourExploitation]], "FP", "T"))</f>
        <v>#VALUE!</v>
      </c>
      <c r="AP89" t="e">
        <f>IF(NLCresults[[#This Row],[ containsSexualExploitation]]=1, IF(Table4[[#This Row],[predictsSexualExploitation]], "T", "FN"), IF(Table4[[#This Row],[predictsSexualExploitation]], "FP", "T"))</f>
        <v>#VALUE!</v>
      </c>
      <c r="AQ89" t="e">
        <f>IF(NLCresults[[#This Row],[ containsOther]]=1, IF(Table4[[#This Row],[predictsOther]], "T", "FN"), IF(Table4[[#This Row],[predictsOther]], "FP", "T"))</f>
        <v>#VALUE!</v>
      </c>
      <c r="AR89" s="2" t="e">
        <f>(COUNTIF(Table4[[#This Row],[resultChildLabour]:[resultOther]], "T")=10)</f>
        <v>#VALUE!</v>
      </c>
      <c r="AS89" t="e">
        <f>(COUNTIF(Table4[[#This Row],[resultChildLabour]:[resultOther]], "T")+ COUNTIF(Table4[[#This Row],[resultChildLabour]:[resultOther]], "FP")=10)</f>
        <v>#VALUE!</v>
      </c>
      <c r="AT89" t="e">
        <f>COUNTIF(Table4[[#This Row],[resultChildLabour]:[resultOther]], "FP")&gt;=1</f>
        <v>#VALUE!</v>
      </c>
      <c r="AU89" s="2" t="e">
        <f>COUNTIF(Table4[[#This Row],[resultChildLabour]:[resultOther]], "FN")&gt;=1</f>
        <v>#VALUE!</v>
      </c>
      <c r="AV89" s="2" t="e">
        <f>COUNTIF(Table4[[#This Row],[resultChildLabour]:[resultOther]], "FN")+COUNTIF(Table4[[#This Row],[resultChildLabour]:[resultOther]], "FP")</f>
        <v>#VALUE!</v>
      </c>
    </row>
    <row r="90" spans="24:48" x14ac:dyDescent="0.25">
      <c r="X90" t="e">
        <f>NLCresults[[#This Row],[ childLabourConfidence]]&gt;=$AX$4</f>
        <v>#VALUE!</v>
      </c>
      <c r="Y90" t="e">
        <f>NLCresults[[#This Row],[ childSexualExploitationConfidence]]&gt;=$AX$4</f>
        <v>#VALUE!</v>
      </c>
      <c r="Z90" t="e">
        <f>NLCresults[[#This Row],[ childTraffickingConfidence]]&gt;=$AX$4</f>
        <v>#VALUE!</v>
      </c>
      <c r="AA90" t="e">
        <f>NLCresults[[#This Row],[ domesticServitudeConfidence]]&gt;=$AX$4</f>
        <v>#VALUE!</v>
      </c>
      <c r="AB90" t="e">
        <f>NLCresults[[#This Row],[ forcedCriminalityConfidence]]&gt;=$AX$4</f>
        <v>#VALUE!</v>
      </c>
      <c r="AC90" t="e">
        <f>NLCresults[[#This Row],[ forcedLabourConfidence]]&gt;=$AX$4</f>
        <v>#VALUE!</v>
      </c>
      <c r="AD90" t="e">
        <f>NLCresults[[#This Row],[ forcedMarriageConfidence]]&gt;=$AX$4</f>
        <v>#VALUE!</v>
      </c>
      <c r="AE90" t="e">
        <f>NLCresults[[#This Row],[ labourExploitationConfidence]]&gt;=$AX$4</f>
        <v>#VALUE!</v>
      </c>
      <c r="AF90" t="e">
        <f>NLCresults[[#This Row],[ sexualExploitationConfidence]]&gt;=$AX$4</f>
        <v>#VALUE!</v>
      </c>
      <c r="AG90" t="e">
        <f>NLCresults[[#This Row],[ otherConfidence]]&gt;=$AX$4</f>
        <v>#VALUE!</v>
      </c>
      <c r="AH90" s="2" t="e">
        <f>IF(NLCresults[[#This Row],[ containsChildLabour]]=1, IF(Table4[[#This Row],[predictsChildLabour]], "T", "FN"), IF(Table4[[#This Row],[predictsChildLabour]], "FP", "T"))</f>
        <v>#VALUE!</v>
      </c>
      <c r="AI90" t="e">
        <f>IF(NLCresults[[#This Row],[ containsChildSexualExploitation]]=1, IF(Table4[[#This Row],[predictsChildSexualExploitation]], "T", "FN"), IF(Table4[[#This Row],[predictsChildSexualExploitation]], "FP", "T"))</f>
        <v>#VALUE!</v>
      </c>
      <c r="AJ90" t="e">
        <f>IF(NLCresults[[#This Row],[ containsChildTrafficking]]=1, IF(Table4[[#This Row],[predictsChildTrafficking]], "T", "FN"), IF(Table4[[#This Row],[predictsChildTrafficking]], "FP", "T"))</f>
        <v>#VALUE!</v>
      </c>
      <c r="AK90" t="e">
        <f>IF(NLCresults[[#This Row],[ containsDomesticServitude]]=1, IF(Table4[[#This Row],[predictsDomesticServitude]], "T", "FN"), IF(Table4[[#This Row],[predictsDomesticServitude]], "FP", "T"))</f>
        <v>#VALUE!</v>
      </c>
      <c r="AL90" t="e">
        <f>IF(NLCresults[[#This Row],[ containsForcedCriminality]]=1, IF(Table4[[#This Row],[predictsForcedCriminality]], "T", "FN"), IF(Table4[[#This Row],[predictsForcedCriminality]], "FP", "T"))</f>
        <v>#VALUE!</v>
      </c>
      <c r="AM90" t="e">
        <f>IF(NLCresults[[#This Row],[ containsForcedLabour]]=1, IF(Table4[[#This Row],[predictsForcedLabour]], "T", "FN"), IF(Table4[[#This Row],[predictsForcedLabour]], "FP", "T"))</f>
        <v>#VALUE!</v>
      </c>
      <c r="AN90" t="e">
        <f>IF(NLCresults[[#This Row],[ containsForcedMarriage]]=1, IF(Table4[[#This Row],[predictsForcedMarriage]], "T", "FN"), IF(Table4[[#This Row],[predictsForcedMarriage]], "FP", "T"))</f>
        <v>#VALUE!</v>
      </c>
      <c r="AO90" t="e">
        <f>IF(NLCresults[[#This Row],[ containsLabourExploitation]]=1, IF(Table4[[#This Row],[predictsLabourExploitation]], "T", "FN"), IF(Table4[[#This Row],[predictsLabourExploitation]], "FP", "T"))</f>
        <v>#VALUE!</v>
      </c>
      <c r="AP90" t="e">
        <f>IF(NLCresults[[#This Row],[ containsSexualExploitation]]=1, IF(Table4[[#This Row],[predictsSexualExploitation]], "T", "FN"), IF(Table4[[#This Row],[predictsSexualExploitation]], "FP", "T"))</f>
        <v>#VALUE!</v>
      </c>
      <c r="AQ90" t="e">
        <f>IF(NLCresults[[#This Row],[ containsOther]]=1, IF(Table4[[#This Row],[predictsOther]], "T", "FN"), IF(Table4[[#This Row],[predictsOther]], "FP", "T"))</f>
        <v>#VALUE!</v>
      </c>
      <c r="AR90" s="2" t="e">
        <f>(COUNTIF(Table4[[#This Row],[resultChildLabour]:[resultOther]], "T")=10)</f>
        <v>#VALUE!</v>
      </c>
      <c r="AS90" t="e">
        <f>(COUNTIF(Table4[[#This Row],[resultChildLabour]:[resultOther]], "T")+ COUNTIF(Table4[[#This Row],[resultChildLabour]:[resultOther]], "FP")=10)</f>
        <v>#VALUE!</v>
      </c>
      <c r="AT90" t="e">
        <f>COUNTIF(Table4[[#This Row],[resultChildLabour]:[resultOther]], "FP")&gt;=1</f>
        <v>#VALUE!</v>
      </c>
      <c r="AU90" s="2" t="e">
        <f>COUNTIF(Table4[[#This Row],[resultChildLabour]:[resultOther]], "FN")&gt;=1</f>
        <v>#VALUE!</v>
      </c>
      <c r="AV90" s="2" t="e">
        <f>COUNTIF(Table4[[#This Row],[resultChildLabour]:[resultOther]], "FN")+COUNTIF(Table4[[#This Row],[resultChildLabour]:[resultOther]], "FP")</f>
        <v>#VALUE!</v>
      </c>
    </row>
    <row r="91" spans="24:48" x14ac:dyDescent="0.25">
      <c r="X91" t="e">
        <f>NLCresults[[#This Row],[ childLabourConfidence]]&gt;=$AX$4</f>
        <v>#VALUE!</v>
      </c>
      <c r="Y91" t="e">
        <f>NLCresults[[#This Row],[ childSexualExploitationConfidence]]&gt;=$AX$4</f>
        <v>#VALUE!</v>
      </c>
      <c r="Z91" t="e">
        <f>NLCresults[[#This Row],[ childTraffickingConfidence]]&gt;=$AX$4</f>
        <v>#VALUE!</v>
      </c>
      <c r="AA91" t="e">
        <f>NLCresults[[#This Row],[ domesticServitudeConfidence]]&gt;=$AX$4</f>
        <v>#VALUE!</v>
      </c>
      <c r="AB91" t="e">
        <f>NLCresults[[#This Row],[ forcedCriminalityConfidence]]&gt;=$AX$4</f>
        <v>#VALUE!</v>
      </c>
      <c r="AC91" t="e">
        <f>NLCresults[[#This Row],[ forcedLabourConfidence]]&gt;=$AX$4</f>
        <v>#VALUE!</v>
      </c>
      <c r="AD91" t="e">
        <f>NLCresults[[#This Row],[ forcedMarriageConfidence]]&gt;=$AX$4</f>
        <v>#VALUE!</v>
      </c>
      <c r="AE91" t="e">
        <f>NLCresults[[#This Row],[ labourExploitationConfidence]]&gt;=$AX$4</f>
        <v>#VALUE!</v>
      </c>
      <c r="AF91" t="e">
        <f>NLCresults[[#This Row],[ sexualExploitationConfidence]]&gt;=$AX$4</f>
        <v>#VALUE!</v>
      </c>
      <c r="AG91" t="e">
        <f>NLCresults[[#This Row],[ otherConfidence]]&gt;=$AX$4</f>
        <v>#VALUE!</v>
      </c>
      <c r="AH91" s="2" t="e">
        <f>IF(NLCresults[[#This Row],[ containsChildLabour]]=1, IF(Table4[[#This Row],[predictsChildLabour]], "T", "FN"), IF(Table4[[#This Row],[predictsChildLabour]], "FP", "T"))</f>
        <v>#VALUE!</v>
      </c>
      <c r="AI91" t="e">
        <f>IF(NLCresults[[#This Row],[ containsChildSexualExploitation]]=1, IF(Table4[[#This Row],[predictsChildSexualExploitation]], "T", "FN"), IF(Table4[[#This Row],[predictsChildSexualExploitation]], "FP", "T"))</f>
        <v>#VALUE!</v>
      </c>
      <c r="AJ91" t="e">
        <f>IF(NLCresults[[#This Row],[ containsChildTrafficking]]=1, IF(Table4[[#This Row],[predictsChildTrafficking]], "T", "FN"), IF(Table4[[#This Row],[predictsChildTrafficking]], "FP", "T"))</f>
        <v>#VALUE!</v>
      </c>
      <c r="AK91" t="e">
        <f>IF(NLCresults[[#This Row],[ containsDomesticServitude]]=1, IF(Table4[[#This Row],[predictsDomesticServitude]], "T", "FN"), IF(Table4[[#This Row],[predictsDomesticServitude]], "FP", "T"))</f>
        <v>#VALUE!</v>
      </c>
      <c r="AL91" t="e">
        <f>IF(NLCresults[[#This Row],[ containsForcedCriminality]]=1, IF(Table4[[#This Row],[predictsForcedCriminality]], "T", "FN"), IF(Table4[[#This Row],[predictsForcedCriminality]], "FP", "T"))</f>
        <v>#VALUE!</v>
      </c>
      <c r="AM91" t="e">
        <f>IF(NLCresults[[#This Row],[ containsForcedLabour]]=1, IF(Table4[[#This Row],[predictsForcedLabour]], "T", "FN"), IF(Table4[[#This Row],[predictsForcedLabour]], "FP", "T"))</f>
        <v>#VALUE!</v>
      </c>
      <c r="AN91" t="e">
        <f>IF(NLCresults[[#This Row],[ containsForcedMarriage]]=1, IF(Table4[[#This Row],[predictsForcedMarriage]], "T", "FN"), IF(Table4[[#This Row],[predictsForcedMarriage]], "FP", "T"))</f>
        <v>#VALUE!</v>
      </c>
      <c r="AO91" t="e">
        <f>IF(NLCresults[[#This Row],[ containsLabourExploitation]]=1, IF(Table4[[#This Row],[predictsLabourExploitation]], "T", "FN"), IF(Table4[[#This Row],[predictsLabourExploitation]], "FP", "T"))</f>
        <v>#VALUE!</v>
      </c>
      <c r="AP91" t="e">
        <f>IF(NLCresults[[#This Row],[ containsSexualExploitation]]=1, IF(Table4[[#This Row],[predictsSexualExploitation]], "T", "FN"), IF(Table4[[#This Row],[predictsSexualExploitation]], "FP", "T"))</f>
        <v>#VALUE!</v>
      </c>
      <c r="AQ91" t="e">
        <f>IF(NLCresults[[#This Row],[ containsOther]]=1, IF(Table4[[#This Row],[predictsOther]], "T", "FN"), IF(Table4[[#This Row],[predictsOther]], "FP", "T"))</f>
        <v>#VALUE!</v>
      </c>
      <c r="AR91" s="2" t="e">
        <f>(COUNTIF(Table4[[#This Row],[resultChildLabour]:[resultOther]], "T")=10)</f>
        <v>#VALUE!</v>
      </c>
      <c r="AS91" t="e">
        <f>(COUNTIF(Table4[[#This Row],[resultChildLabour]:[resultOther]], "T")+ COUNTIF(Table4[[#This Row],[resultChildLabour]:[resultOther]], "FP")=10)</f>
        <v>#VALUE!</v>
      </c>
      <c r="AT91" t="e">
        <f>COUNTIF(Table4[[#This Row],[resultChildLabour]:[resultOther]], "FP")&gt;=1</f>
        <v>#VALUE!</v>
      </c>
      <c r="AU91" s="2" t="e">
        <f>COUNTIF(Table4[[#This Row],[resultChildLabour]:[resultOther]], "FN")&gt;=1</f>
        <v>#VALUE!</v>
      </c>
      <c r="AV91" s="2" t="e">
        <f>COUNTIF(Table4[[#This Row],[resultChildLabour]:[resultOther]], "FN")+COUNTIF(Table4[[#This Row],[resultChildLabour]:[resultOther]], "FP")</f>
        <v>#VALUE!</v>
      </c>
    </row>
    <row r="92" spans="24:48" x14ac:dyDescent="0.25">
      <c r="X92" t="e">
        <f>NLCresults[[#This Row],[ childLabourConfidence]]&gt;=$AX$4</f>
        <v>#VALUE!</v>
      </c>
      <c r="Y92" t="e">
        <f>NLCresults[[#This Row],[ childSexualExploitationConfidence]]&gt;=$AX$4</f>
        <v>#VALUE!</v>
      </c>
      <c r="Z92" t="e">
        <f>NLCresults[[#This Row],[ childTraffickingConfidence]]&gt;=$AX$4</f>
        <v>#VALUE!</v>
      </c>
      <c r="AA92" t="e">
        <f>NLCresults[[#This Row],[ domesticServitudeConfidence]]&gt;=$AX$4</f>
        <v>#VALUE!</v>
      </c>
      <c r="AB92" t="e">
        <f>NLCresults[[#This Row],[ forcedCriminalityConfidence]]&gt;=$AX$4</f>
        <v>#VALUE!</v>
      </c>
      <c r="AC92" t="e">
        <f>NLCresults[[#This Row],[ forcedLabourConfidence]]&gt;=$AX$4</f>
        <v>#VALUE!</v>
      </c>
      <c r="AD92" t="e">
        <f>NLCresults[[#This Row],[ forcedMarriageConfidence]]&gt;=$AX$4</f>
        <v>#VALUE!</v>
      </c>
      <c r="AE92" t="e">
        <f>NLCresults[[#This Row],[ labourExploitationConfidence]]&gt;=$AX$4</f>
        <v>#VALUE!</v>
      </c>
      <c r="AF92" t="e">
        <f>NLCresults[[#This Row],[ sexualExploitationConfidence]]&gt;=$AX$4</f>
        <v>#VALUE!</v>
      </c>
      <c r="AG92" t="e">
        <f>NLCresults[[#This Row],[ otherConfidence]]&gt;=$AX$4</f>
        <v>#VALUE!</v>
      </c>
      <c r="AH92" s="2" t="e">
        <f>IF(NLCresults[[#This Row],[ containsChildLabour]]=1, IF(Table4[[#This Row],[predictsChildLabour]], "T", "FN"), IF(Table4[[#This Row],[predictsChildLabour]], "FP", "T"))</f>
        <v>#VALUE!</v>
      </c>
      <c r="AI92" t="e">
        <f>IF(NLCresults[[#This Row],[ containsChildSexualExploitation]]=1, IF(Table4[[#This Row],[predictsChildSexualExploitation]], "T", "FN"), IF(Table4[[#This Row],[predictsChildSexualExploitation]], "FP", "T"))</f>
        <v>#VALUE!</v>
      </c>
      <c r="AJ92" t="e">
        <f>IF(NLCresults[[#This Row],[ containsChildTrafficking]]=1, IF(Table4[[#This Row],[predictsChildTrafficking]], "T", "FN"), IF(Table4[[#This Row],[predictsChildTrafficking]], "FP", "T"))</f>
        <v>#VALUE!</v>
      </c>
      <c r="AK92" t="e">
        <f>IF(NLCresults[[#This Row],[ containsDomesticServitude]]=1, IF(Table4[[#This Row],[predictsDomesticServitude]], "T", "FN"), IF(Table4[[#This Row],[predictsDomesticServitude]], "FP", "T"))</f>
        <v>#VALUE!</v>
      </c>
      <c r="AL92" t="e">
        <f>IF(NLCresults[[#This Row],[ containsForcedCriminality]]=1, IF(Table4[[#This Row],[predictsForcedCriminality]], "T", "FN"), IF(Table4[[#This Row],[predictsForcedCriminality]], "FP", "T"))</f>
        <v>#VALUE!</v>
      </c>
      <c r="AM92" t="e">
        <f>IF(NLCresults[[#This Row],[ containsForcedLabour]]=1, IF(Table4[[#This Row],[predictsForcedLabour]], "T", "FN"), IF(Table4[[#This Row],[predictsForcedLabour]], "FP", "T"))</f>
        <v>#VALUE!</v>
      </c>
      <c r="AN92" t="e">
        <f>IF(NLCresults[[#This Row],[ containsForcedMarriage]]=1, IF(Table4[[#This Row],[predictsForcedMarriage]], "T", "FN"), IF(Table4[[#This Row],[predictsForcedMarriage]], "FP", "T"))</f>
        <v>#VALUE!</v>
      </c>
      <c r="AO92" t="e">
        <f>IF(NLCresults[[#This Row],[ containsLabourExploitation]]=1, IF(Table4[[#This Row],[predictsLabourExploitation]], "T", "FN"), IF(Table4[[#This Row],[predictsLabourExploitation]], "FP", "T"))</f>
        <v>#VALUE!</v>
      </c>
      <c r="AP92" t="e">
        <f>IF(NLCresults[[#This Row],[ containsSexualExploitation]]=1, IF(Table4[[#This Row],[predictsSexualExploitation]], "T", "FN"), IF(Table4[[#This Row],[predictsSexualExploitation]], "FP", "T"))</f>
        <v>#VALUE!</v>
      </c>
      <c r="AQ92" t="e">
        <f>IF(NLCresults[[#This Row],[ containsOther]]=1, IF(Table4[[#This Row],[predictsOther]], "T", "FN"), IF(Table4[[#This Row],[predictsOther]], "FP", "T"))</f>
        <v>#VALUE!</v>
      </c>
      <c r="AR92" s="2" t="e">
        <f>(COUNTIF(Table4[[#This Row],[resultChildLabour]:[resultOther]], "T")=10)</f>
        <v>#VALUE!</v>
      </c>
      <c r="AS92" t="e">
        <f>(COUNTIF(Table4[[#This Row],[resultChildLabour]:[resultOther]], "T")+ COUNTIF(Table4[[#This Row],[resultChildLabour]:[resultOther]], "FP")=10)</f>
        <v>#VALUE!</v>
      </c>
      <c r="AT92" t="e">
        <f>COUNTIF(Table4[[#This Row],[resultChildLabour]:[resultOther]], "FP")&gt;=1</f>
        <v>#VALUE!</v>
      </c>
      <c r="AU92" s="2" t="e">
        <f>COUNTIF(Table4[[#This Row],[resultChildLabour]:[resultOther]], "FN")&gt;=1</f>
        <v>#VALUE!</v>
      </c>
      <c r="AV92" s="2" t="e">
        <f>COUNTIF(Table4[[#This Row],[resultChildLabour]:[resultOther]], "FN")+COUNTIF(Table4[[#This Row],[resultChildLabour]:[resultOther]], "FP")</f>
        <v>#VALUE!</v>
      </c>
    </row>
    <row r="93" spans="24:48" x14ac:dyDescent="0.25">
      <c r="X93" t="e">
        <f>NLCresults[[#This Row],[ childLabourConfidence]]&gt;=$AX$4</f>
        <v>#VALUE!</v>
      </c>
      <c r="Y93" t="e">
        <f>NLCresults[[#This Row],[ childSexualExploitationConfidence]]&gt;=$AX$4</f>
        <v>#VALUE!</v>
      </c>
      <c r="Z93" t="e">
        <f>NLCresults[[#This Row],[ childTraffickingConfidence]]&gt;=$AX$4</f>
        <v>#VALUE!</v>
      </c>
      <c r="AA93" t="e">
        <f>NLCresults[[#This Row],[ domesticServitudeConfidence]]&gt;=$AX$4</f>
        <v>#VALUE!</v>
      </c>
      <c r="AB93" t="e">
        <f>NLCresults[[#This Row],[ forcedCriminalityConfidence]]&gt;=$AX$4</f>
        <v>#VALUE!</v>
      </c>
      <c r="AC93" t="e">
        <f>NLCresults[[#This Row],[ forcedLabourConfidence]]&gt;=$AX$4</f>
        <v>#VALUE!</v>
      </c>
      <c r="AD93" t="e">
        <f>NLCresults[[#This Row],[ forcedMarriageConfidence]]&gt;=$AX$4</f>
        <v>#VALUE!</v>
      </c>
      <c r="AE93" t="e">
        <f>NLCresults[[#This Row],[ labourExploitationConfidence]]&gt;=$AX$4</f>
        <v>#VALUE!</v>
      </c>
      <c r="AF93" t="e">
        <f>NLCresults[[#This Row],[ sexualExploitationConfidence]]&gt;=$AX$4</f>
        <v>#VALUE!</v>
      </c>
      <c r="AG93" t="e">
        <f>NLCresults[[#This Row],[ otherConfidence]]&gt;=$AX$4</f>
        <v>#VALUE!</v>
      </c>
      <c r="AH93" s="2" t="e">
        <f>IF(NLCresults[[#This Row],[ containsChildLabour]]=1, IF(Table4[[#This Row],[predictsChildLabour]], "T", "FN"), IF(Table4[[#This Row],[predictsChildLabour]], "FP", "T"))</f>
        <v>#VALUE!</v>
      </c>
      <c r="AI93" t="e">
        <f>IF(NLCresults[[#This Row],[ containsChildSexualExploitation]]=1, IF(Table4[[#This Row],[predictsChildSexualExploitation]], "T", "FN"), IF(Table4[[#This Row],[predictsChildSexualExploitation]], "FP", "T"))</f>
        <v>#VALUE!</v>
      </c>
      <c r="AJ93" t="e">
        <f>IF(NLCresults[[#This Row],[ containsChildTrafficking]]=1, IF(Table4[[#This Row],[predictsChildTrafficking]], "T", "FN"), IF(Table4[[#This Row],[predictsChildTrafficking]], "FP", "T"))</f>
        <v>#VALUE!</v>
      </c>
      <c r="AK93" t="e">
        <f>IF(NLCresults[[#This Row],[ containsDomesticServitude]]=1, IF(Table4[[#This Row],[predictsDomesticServitude]], "T", "FN"), IF(Table4[[#This Row],[predictsDomesticServitude]], "FP", "T"))</f>
        <v>#VALUE!</v>
      </c>
      <c r="AL93" t="e">
        <f>IF(NLCresults[[#This Row],[ containsForcedCriminality]]=1, IF(Table4[[#This Row],[predictsForcedCriminality]], "T", "FN"), IF(Table4[[#This Row],[predictsForcedCriminality]], "FP", "T"))</f>
        <v>#VALUE!</v>
      </c>
      <c r="AM93" t="e">
        <f>IF(NLCresults[[#This Row],[ containsForcedLabour]]=1, IF(Table4[[#This Row],[predictsForcedLabour]], "T", "FN"), IF(Table4[[#This Row],[predictsForcedLabour]], "FP", "T"))</f>
        <v>#VALUE!</v>
      </c>
      <c r="AN93" t="e">
        <f>IF(NLCresults[[#This Row],[ containsForcedMarriage]]=1, IF(Table4[[#This Row],[predictsForcedMarriage]], "T", "FN"), IF(Table4[[#This Row],[predictsForcedMarriage]], "FP", "T"))</f>
        <v>#VALUE!</v>
      </c>
      <c r="AO93" t="e">
        <f>IF(NLCresults[[#This Row],[ containsLabourExploitation]]=1, IF(Table4[[#This Row],[predictsLabourExploitation]], "T", "FN"), IF(Table4[[#This Row],[predictsLabourExploitation]], "FP", "T"))</f>
        <v>#VALUE!</v>
      </c>
      <c r="AP93" t="e">
        <f>IF(NLCresults[[#This Row],[ containsSexualExploitation]]=1, IF(Table4[[#This Row],[predictsSexualExploitation]], "T", "FN"), IF(Table4[[#This Row],[predictsSexualExploitation]], "FP", "T"))</f>
        <v>#VALUE!</v>
      </c>
      <c r="AQ93" t="e">
        <f>IF(NLCresults[[#This Row],[ containsOther]]=1, IF(Table4[[#This Row],[predictsOther]], "T", "FN"), IF(Table4[[#This Row],[predictsOther]], "FP", "T"))</f>
        <v>#VALUE!</v>
      </c>
      <c r="AR93" s="2" t="e">
        <f>(COUNTIF(Table4[[#This Row],[resultChildLabour]:[resultOther]], "T")=10)</f>
        <v>#VALUE!</v>
      </c>
      <c r="AS93" t="e">
        <f>(COUNTIF(Table4[[#This Row],[resultChildLabour]:[resultOther]], "T")+ COUNTIF(Table4[[#This Row],[resultChildLabour]:[resultOther]], "FP")=10)</f>
        <v>#VALUE!</v>
      </c>
      <c r="AT93" t="e">
        <f>COUNTIF(Table4[[#This Row],[resultChildLabour]:[resultOther]], "FP")&gt;=1</f>
        <v>#VALUE!</v>
      </c>
      <c r="AU93" s="2" t="e">
        <f>COUNTIF(Table4[[#This Row],[resultChildLabour]:[resultOther]], "FN")&gt;=1</f>
        <v>#VALUE!</v>
      </c>
      <c r="AV93" s="2" t="e">
        <f>COUNTIF(Table4[[#This Row],[resultChildLabour]:[resultOther]], "FN")+COUNTIF(Table4[[#This Row],[resultChildLabour]:[resultOther]], "FP")</f>
        <v>#VALUE!</v>
      </c>
    </row>
    <row r="94" spans="24:48" x14ac:dyDescent="0.25">
      <c r="X94" t="e">
        <f>NLCresults[[#This Row],[ childLabourConfidence]]&gt;=$AX$4</f>
        <v>#VALUE!</v>
      </c>
      <c r="Y94" t="e">
        <f>NLCresults[[#This Row],[ childSexualExploitationConfidence]]&gt;=$AX$4</f>
        <v>#VALUE!</v>
      </c>
      <c r="Z94" t="e">
        <f>NLCresults[[#This Row],[ childTraffickingConfidence]]&gt;=$AX$4</f>
        <v>#VALUE!</v>
      </c>
      <c r="AA94" t="e">
        <f>NLCresults[[#This Row],[ domesticServitudeConfidence]]&gt;=$AX$4</f>
        <v>#VALUE!</v>
      </c>
      <c r="AB94" t="e">
        <f>NLCresults[[#This Row],[ forcedCriminalityConfidence]]&gt;=$AX$4</f>
        <v>#VALUE!</v>
      </c>
      <c r="AC94" t="e">
        <f>NLCresults[[#This Row],[ forcedLabourConfidence]]&gt;=$AX$4</f>
        <v>#VALUE!</v>
      </c>
      <c r="AD94" t="e">
        <f>NLCresults[[#This Row],[ forcedMarriageConfidence]]&gt;=$AX$4</f>
        <v>#VALUE!</v>
      </c>
      <c r="AE94" t="e">
        <f>NLCresults[[#This Row],[ labourExploitationConfidence]]&gt;=$AX$4</f>
        <v>#VALUE!</v>
      </c>
      <c r="AF94" t="e">
        <f>NLCresults[[#This Row],[ sexualExploitationConfidence]]&gt;=$AX$4</f>
        <v>#VALUE!</v>
      </c>
      <c r="AG94" t="e">
        <f>NLCresults[[#This Row],[ otherConfidence]]&gt;=$AX$4</f>
        <v>#VALUE!</v>
      </c>
      <c r="AH94" s="2" t="e">
        <f>IF(NLCresults[[#This Row],[ containsChildLabour]]=1, IF(Table4[[#This Row],[predictsChildLabour]], "T", "FN"), IF(Table4[[#This Row],[predictsChildLabour]], "FP", "T"))</f>
        <v>#VALUE!</v>
      </c>
      <c r="AI94" t="e">
        <f>IF(NLCresults[[#This Row],[ containsChildSexualExploitation]]=1, IF(Table4[[#This Row],[predictsChildSexualExploitation]], "T", "FN"), IF(Table4[[#This Row],[predictsChildSexualExploitation]], "FP", "T"))</f>
        <v>#VALUE!</v>
      </c>
      <c r="AJ94" t="e">
        <f>IF(NLCresults[[#This Row],[ containsChildTrafficking]]=1, IF(Table4[[#This Row],[predictsChildTrafficking]], "T", "FN"), IF(Table4[[#This Row],[predictsChildTrafficking]], "FP", "T"))</f>
        <v>#VALUE!</v>
      </c>
      <c r="AK94" t="e">
        <f>IF(NLCresults[[#This Row],[ containsDomesticServitude]]=1, IF(Table4[[#This Row],[predictsDomesticServitude]], "T", "FN"), IF(Table4[[#This Row],[predictsDomesticServitude]], "FP", "T"))</f>
        <v>#VALUE!</v>
      </c>
      <c r="AL94" t="e">
        <f>IF(NLCresults[[#This Row],[ containsForcedCriminality]]=1, IF(Table4[[#This Row],[predictsForcedCriminality]], "T", "FN"), IF(Table4[[#This Row],[predictsForcedCriminality]], "FP", "T"))</f>
        <v>#VALUE!</v>
      </c>
      <c r="AM94" t="e">
        <f>IF(NLCresults[[#This Row],[ containsForcedLabour]]=1, IF(Table4[[#This Row],[predictsForcedLabour]], "T", "FN"), IF(Table4[[#This Row],[predictsForcedLabour]], "FP", "T"))</f>
        <v>#VALUE!</v>
      </c>
      <c r="AN94" t="e">
        <f>IF(NLCresults[[#This Row],[ containsForcedMarriage]]=1, IF(Table4[[#This Row],[predictsForcedMarriage]], "T", "FN"), IF(Table4[[#This Row],[predictsForcedMarriage]], "FP", "T"))</f>
        <v>#VALUE!</v>
      </c>
      <c r="AO94" t="e">
        <f>IF(NLCresults[[#This Row],[ containsLabourExploitation]]=1, IF(Table4[[#This Row],[predictsLabourExploitation]], "T", "FN"), IF(Table4[[#This Row],[predictsLabourExploitation]], "FP", "T"))</f>
        <v>#VALUE!</v>
      </c>
      <c r="AP94" t="e">
        <f>IF(NLCresults[[#This Row],[ containsSexualExploitation]]=1, IF(Table4[[#This Row],[predictsSexualExploitation]], "T", "FN"), IF(Table4[[#This Row],[predictsSexualExploitation]], "FP", "T"))</f>
        <v>#VALUE!</v>
      </c>
      <c r="AQ94" t="e">
        <f>IF(NLCresults[[#This Row],[ containsOther]]=1, IF(Table4[[#This Row],[predictsOther]], "T", "FN"), IF(Table4[[#This Row],[predictsOther]], "FP", "T"))</f>
        <v>#VALUE!</v>
      </c>
      <c r="AR94" s="2" t="e">
        <f>(COUNTIF(Table4[[#This Row],[resultChildLabour]:[resultOther]], "T")=10)</f>
        <v>#VALUE!</v>
      </c>
      <c r="AS94" t="e">
        <f>(COUNTIF(Table4[[#This Row],[resultChildLabour]:[resultOther]], "T")+ COUNTIF(Table4[[#This Row],[resultChildLabour]:[resultOther]], "FP")=10)</f>
        <v>#VALUE!</v>
      </c>
      <c r="AT94" t="e">
        <f>COUNTIF(Table4[[#This Row],[resultChildLabour]:[resultOther]], "FP")&gt;=1</f>
        <v>#VALUE!</v>
      </c>
      <c r="AU94" s="2" t="e">
        <f>COUNTIF(Table4[[#This Row],[resultChildLabour]:[resultOther]], "FN")&gt;=1</f>
        <v>#VALUE!</v>
      </c>
      <c r="AV94" s="2" t="e">
        <f>COUNTIF(Table4[[#This Row],[resultChildLabour]:[resultOther]], "FN")+COUNTIF(Table4[[#This Row],[resultChildLabour]:[resultOther]], "FP")</f>
        <v>#VALUE!</v>
      </c>
    </row>
    <row r="95" spans="24:48" x14ac:dyDescent="0.25">
      <c r="X95" t="e">
        <f>NLCresults[[#This Row],[ childLabourConfidence]]&gt;=$AX$4</f>
        <v>#VALUE!</v>
      </c>
      <c r="Y95" t="e">
        <f>NLCresults[[#This Row],[ childSexualExploitationConfidence]]&gt;=$AX$4</f>
        <v>#VALUE!</v>
      </c>
      <c r="Z95" t="e">
        <f>NLCresults[[#This Row],[ childTraffickingConfidence]]&gt;=$AX$4</f>
        <v>#VALUE!</v>
      </c>
      <c r="AA95" t="e">
        <f>NLCresults[[#This Row],[ domesticServitudeConfidence]]&gt;=$AX$4</f>
        <v>#VALUE!</v>
      </c>
      <c r="AB95" t="e">
        <f>NLCresults[[#This Row],[ forcedCriminalityConfidence]]&gt;=$AX$4</f>
        <v>#VALUE!</v>
      </c>
      <c r="AC95" t="e">
        <f>NLCresults[[#This Row],[ forcedLabourConfidence]]&gt;=$AX$4</f>
        <v>#VALUE!</v>
      </c>
      <c r="AD95" t="e">
        <f>NLCresults[[#This Row],[ forcedMarriageConfidence]]&gt;=$AX$4</f>
        <v>#VALUE!</v>
      </c>
      <c r="AE95" t="e">
        <f>NLCresults[[#This Row],[ labourExploitationConfidence]]&gt;=$AX$4</f>
        <v>#VALUE!</v>
      </c>
      <c r="AF95" t="e">
        <f>NLCresults[[#This Row],[ sexualExploitationConfidence]]&gt;=$AX$4</f>
        <v>#VALUE!</v>
      </c>
      <c r="AG95" t="e">
        <f>NLCresults[[#This Row],[ otherConfidence]]&gt;=$AX$4</f>
        <v>#VALUE!</v>
      </c>
      <c r="AH95" s="2" t="e">
        <f>IF(NLCresults[[#This Row],[ containsChildLabour]]=1, IF(Table4[[#This Row],[predictsChildLabour]], "T", "FN"), IF(Table4[[#This Row],[predictsChildLabour]], "FP", "T"))</f>
        <v>#VALUE!</v>
      </c>
      <c r="AI95" t="e">
        <f>IF(NLCresults[[#This Row],[ containsChildSexualExploitation]]=1, IF(Table4[[#This Row],[predictsChildSexualExploitation]], "T", "FN"), IF(Table4[[#This Row],[predictsChildSexualExploitation]], "FP", "T"))</f>
        <v>#VALUE!</v>
      </c>
      <c r="AJ95" t="e">
        <f>IF(NLCresults[[#This Row],[ containsChildTrafficking]]=1, IF(Table4[[#This Row],[predictsChildTrafficking]], "T", "FN"), IF(Table4[[#This Row],[predictsChildTrafficking]], "FP", "T"))</f>
        <v>#VALUE!</v>
      </c>
      <c r="AK95" t="e">
        <f>IF(NLCresults[[#This Row],[ containsDomesticServitude]]=1, IF(Table4[[#This Row],[predictsDomesticServitude]], "T", "FN"), IF(Table4[[#This Row],[predictsDomesticServitude]], "FP", "T"))</f>
        <v>#VALUE!</v>
      </c>
      <c r="AL95" t="e">
        <f>IF(NLCresults[[#This Row],[ containsForcedCriminality]]=1, IF(Table4[[#This Row],[predictsForcedCriminality]], "T", "FN"), IF(Table4[[#This Row],[predictsForcedCriminality]], "FP", "T"))</f>
        <v>#VALUE!</v>
      </c>
      <c r="AM95" t="e">
        <f>IF(NLCresults[[#This Row],[ containsForcedLabour]]=1, IF(Table4[[#This Row],[predictsForcedLabour]], "T", "FN"), IF(Table4[[#This Row],[predictsForcedLabour]], "FP", "T"))</f>
        <v>#VALUE!</v>
      </c>
      <c r="AN95" t="e">
        <f>IF(NLCresults[[#This Row],[ containsForcedMarriage]]=1, IF(Table4[[#This Row],[predictsForcedMarriage]], "T", "FN"), IF(Table4[[#This Row],[predictsForcedMarriage]], "FP", "T"))</f>
        <v>#VALUE!</v>
      </c>
      <c r="AO95" t="e">
        <f>IF(NLCresults[[#This Row],[ containsLabourExploitation]]=1, IF(Table4[[#This Row],[predictsLabourExploitation]], "T", "FN"), IF(Table4[[#This Row],[predictsLabourExploitation]], "FP", "T"))</f>
        <v>#VALUE!</v>
      </c>
      <c r="AP95" t="e">
        <f>IF(NLCresults[[#This Row],[ containsSexualExploitation]]=1, IF(Table4[[#This Row],[predictsSexualExploitation]], "T", "FN"), IF(Table4[[#This Row],[predictsSexualExploitation]], "FP", "T"))</f>
        <v>#VALUE!</v>
      </c>
      <c r="AQ95" t="e">
        <f>IF(NLCresults[[#This Row],[ containsOther]]=1, IF(Table4[[#This Row],[predictsOther]], "T", "FN"), IF(Table4[[#This Row],[predictsOther]], "FP", "T"))</f>
        <v>#VALUE!</v>
      </c>
      <c r="AR95" s="2" t="e">
        <f>(COUNTIF(Table4[[#This Row],[resultChildLabour]:[resultOther]], "T")=10)</f>
        <v>#VALUE!</v>
      </c>
      <c r="AS95" t="e">
        <f>(COUNTIF(Table4[[#This Row],[resultChildLabour]:[resultOther]], "T")+ COUNTIF(Table4[[#This Row],[resultChildLabour]:[resultOther]], "FP")=10)</f>
        <v>#VALUE!</v>
      </c>
      <c r="AT95" t="e">
        <f>COUNTIF(Table4[[#This Row],[resultChildLabour]:[resultOther]], "FP")&gt;=1</f>
        <v>#VALUE!</v>
      </c>
      <c r="AU95" s="2" t="e">
        <f>COUNTIF(Table4[[#This Row],[resultChildLabour]:[resultOther]], "FN")&gt;=1</f>
        <v>#VALUE!</v>
      </c>
      <c r="AV95" s="2" t="e">
        <f>COUNTIF(Table4[[#This Row],[resultChildLabour]:[resultOther]], "FN")+COUNTIF(Table4[[#This Row],[resultChildLabour]:[resultOther]], "FP")</f>
        <v>#VALUE!</v>
      </c>
    </row>
    <row r="96" spans="24:48" x14ac:dyDescent="0.25">
      <c r="X96" t="e">
        <f>NLCresults[[#This Row],[ childLabourConfidence]]&gt;=$AX$4</f>
        <v>#VALUE!</v>
      </c>
      <c r="Y96" t="e">
        <f>NLCresults[[#This Row],[ childSexualExploitationConfidence]]&gt;=$AX$4</f>
        <v>#VALUE!</v>
      </c>
      <c r="Z96" t="e">
        <f>NLCresults[[#This Row],[ childTraffickingConfidence]]&gt;=$AX$4</f>
        <v>#VALUE!</v>
      </c>
      <c r="AA96" t="e">
        <f>NLCresults[[#This Row],[ domesticServitudeConfidence]]&gt;=$AX$4</f>
        <v>#VALUE!</v>
      </c>
      <c r="AB96" t="e">
        <f>NLCresults[[#This Row],[ forcedCriminalityConfidence]]&gt;=$AX$4</f>
        <v>#VALUE!</v>
      </c>
      <c r="AC96" t="e">
        <f>NLCresults[[#This Row],[ forcedLabourConfidence]]&gt;=$AX$4</f>
        <v>#VALUE!</v>
      </c>
      <c r="AD96" t="e">
        <f>NLCresults[[#This Row],[ forcedMarriageConfidence]]&gt;=$AX$4</f>
        <v>#VALUE!</v>
      </c>
      <c r="AE96" t="e">
        <f>NLCresults[[#This Row],[ labourExploitationConfidence]]&gt;=$AX$4</f>
        <v>#VALUE!</v>
      </c>
      <c r="AF96" t="e">
        <f>NLCresults[[#This Row],[ sexualExploitationConfidence]]&gt;=$AX$4</f>
        <v>#VALUE!</v>
      </c>
      <c r="AG96" t="e">
        <f>NLCresults[[#This Row],[ otherConfidence]]&gt;=$AX$4</f>
        <v>#VALUE!</v>
      </c>
      <c r="AH96" s="2" t="e">
        <f>IF(NLCresults[[#This Row],[ containsChildLabour]]=1, IF(Table4[[#This Row],[predictsChildLabour]], "T", "FN"), IF(Table4[[#This Row],[predictsChildLabour]], "FP", "T"))</f>
        <v>#VALUE!</v>
      </c>
      <c r="AI96" t="e">
        <f>IF(NLCresults[[#This Row],[ containsChildSexualExploitation]]=1, IF(Table4[[#This Row],[predictsChildSexualExploitation]], "T", "FN"), IF(Table4[[#This Row],[predictsChildSexualExploitation]], "FP", "T"))</f>
        <v>#VALUE!</v>
      </c>
      <c r="AJ96" t="e">
        <f>IF(NLCresults[[#This Row],[ containsChildTrafficking]]=1, IF(Table4[[#This Row],[predictsChildTrafficking]], "T", "FN"), IF(Table4[[#This Row],[predictsChildTrafficking]], "FP", "T"))</f>
        <v>#VALUE!</v>
      </c>
      <c r="AK96" t="e">
        <f>IF(NLCresults[[#This Row],[ containsDomesticServitude]]=1, IF(Table4[[#This Row],[predictsDomesticServitude]], "T", "FN"), IF(Table4[[#This Row],[predictsDomesticServitude]], "FP", "T"))</f>
        <v>#VALUE!</v>
      </c>
      <c r="AL96" t="e">
        <f>IF(NLCresults[[#This Row],[ containsForcedCriminality]]=1, IF(Table4[[#This Row],[predictsForcedCriminality]], "T", "FN"), IF(Table4[[#This Row],[predictsForcedCriminality]], "FP", "T"))</f>
        <v>#VALUE!</v>
      </c>
      <c r="AM96" t="e">
        <f>IF(NLCresults[[#This Row],[ containsForcedLabour]]=1, IF(Table4[[#This Row],[predictsForcedLabour]], "T", "FN"), IF(Table4[[#This Row],[predictsForcedLabour]], "FP", "T"))</f>
        <v>#VALUE!</v>
      </c>
      <c r="AN96" t="e">
        <f>IF(NLCresults[[#This Row],[ containsForcedMarriage]]=1, IF(Table4[[#This Row],[predictsForcedMarriage]], "T", "FN"), IF(Table4[[#This Row],[predictsForcedMarriage]], "FP", "T"))</f>
        <v>#VALUE!</v>
      </c>
      <c r="AO96" t="e">
        <f>IF(NLCresults[[#This Row],[ containsLabourExploitation]]=1, IF(Table4[[#This Row],[predictsLabourExploitation]], "T", "FN"), IF(Table4[[#This Row],[predictsLabourExploitation]], "FP", "T"))</f>
        <v>#VALUE!</v>
      </c>
      <c r="AP96" t="e">
        <f>IF(NLCresults[[#This Row],[ containsSexualExploitation]]=1, IF(Table4[[#This Row],[predictsSexualExploitation]], "T", "FN"), IF(Table4[[#This Row],[predictsSexualExploitation]], "FP", "T"))</f>
        <v>#VALUE!</v>
      </c>
      <c r="AQ96" t="e">
        <f>IF(NLCresults[[#This Row],[ containsOther]]=1, IF(Table4[[#This Row],[predictsOther]], "T", "FN"), IF(Table4[[#This Row],[predictsOther]], "FP", "T"))</f>
        <v>#VALUE!</v>
      </c>
      <c r="AR96" s="2" t="e">
        <f>(COUNTIF(Table4[[#This Row],[resultChildLabour]:[resultOther]], "T")=10)</f>
        <v>#VALUE!</v>
      </c>
      <c r="AS96" t="e">
        <f>(COUNTIF(Table4[[#This Row],[resultChildLabour]:[resultOther]], "T")+ COUNTIF(Table4[[#This Row],[resultChildLabour]:[resultOther]], "FP")=10)</f>
        <v>#VALUE!</v>
      </c>
      <c r="AT96" t="e">
        <f>COUNTIF(Table4[[#This Row],[resultChildLabour]:[resultOther]], "FP")&gt;=1</f>
        <v>#VALUE!</v>
      </c>
      <c r="AU96" s="2" t="e">
        <f>COUNTIF(Table4[[#This Row],[resultChildLabour]:[resultOther]], "FN")&gt;=1</f>
        <v>#VALUE!</v>
      </c>
      <c r="AV96" s="2" t="e">
        <f>COUNTIF(Table4[[#This Row],[resultChildLabour]:[resultOther]], "FN")+COUNTIF(Table4[[#This Row],[resultChildLabour]:[resultOther]], "FP")</f>
        <v>#VALUE!</v>
      </c>
    </row>
    <row r="97" spans="24:48" x14ac:dyDescent="0.25">
      <c r="X97" t="e">
        <f>NLCresults[[#This Row],[ childLabourConfidence]]&gt;=$AX$4</f>
        <v>#VALUE!</v>
      </c>
      <c r="Y97" t="e">
        <f>NLCresults[[#This Row],[ childSexualExploitationConfidence]]&gt;=$AX$4</f>
        <v>#VALUE!</v>
      </c>
      <c r="Z97" t="e">
        <f>NLCresults[[#This Row],[ childTraffickingConfidence]]&gt;=$AX$4</f>
        <v>#VALUE!</v>
      </c>
      <c r="AA97" t="e">
        <f>NLCresults[[#This Row],[ domesticServitudeConfidence]]&gt;=$AX$4</f>
        <v>#VALUE!</v>
      </c>
      <c r="AB97" t="e">
        <f>NLCresults[[#This Row],[ forcedCriminalityConfidence]]&gt;=$AX$4</f>
        <v>#VALUE!</v>
      </c>
      <c r="AC97" t="e">
        <f>NLCresults[[#This Row],[ forcedLabourConfidence]]&gt;=$AX$4</f>
        <v>#VALUE!</v>
      </c>
      <c r="AD97" t="e">
        <f>NLCresults[[#This Row],[ forcedMarriageConfidence]]&gt;=$AX$4</f>
        <v>#VALUE!</v>
      </c>
      <c r="AE97" t="e">
        <f>NLCresults[[#This Row],[ labourExploitationConfidence]]&gt;=$AX$4</f>
        <v>#VALUE!</v>
      </c>
      <c r="AF97" t="e">
        <f>NLCresults[[#This Row],[ sexualExploitationConfidence]]&gt;=$AX$4</f>
        <v>#VALUE!</v>
      </c>
      <c r="AG97" t="e">
        <f>NLCresults[[#This Row],[ otherConfidence]]&gt;=$AX$4</f>
        <v>#VALUE!</v>
      </c>
      <c r="AH97" s="2" t="e">
        <f>IF(NLCresults[[#This Row],[ containsChildLabour]]=1, IF(Table4[[#This Row],[predictsChildLabour]], "T", "FN"), IF(Table4[[#This Row],[predictsChildLabour]], "FP", "T"))</f>
        <v>#VALUE!</v>
      </c>
      <c r="AI97" t="e">
        <f>IF(NLCresults[[#This Row],[ containsChildSexualExploitation]]=1, IF(Table4[[#This Row],[predictsChildSexualExploitation]], "T", "FN"), IF(Table4[[#This Row],[predictsChildSexualExploitation]], "FP", "T"))</f>
        <v>#VALUE!</v>
      </c>
      <c r="AJ97" t="e">
        <f>IF(NLCresults[[#This Row],[ containsChildTrafficking]]=1, IF(Table4[[#This Row],[predictsChildTrafficking]], "T", "FN"), IF(Table4[[#This Row],[predictsChildTrafficking]], "FP", "T"))</f>
        <v>#VALUE!</v>
      </c>
      <c r="AK97" t="e">
        <f>IF(NLCresults[[#This Row],[ containsDomesticServitude]]=1, IF(Table4[[#This Row],[predictsDomesticServitude]], "T", "FN"), IF(Table4[[#This Row],[predictsDomesticServitude]], "FP", "T"))</f>
        <v>#VALUE!</v>
      </c>
      <c r="AL97" t="e">
        <f>IF(NLCresults[[#This Row],[ containsForcedCriminality]]=1, IF(Table4[[#This Row],[predictsForcedCriminality]], "T", "FN"), IF(Table4[[#This Row],[predictsForcedCriminality]], "FP", "T"))</f>
        <v>#VALUE!</v>
      </c>
      <c r="AM97" t="e">
        <f>IF(NLCresults[[#This Row],[ containsForcedLabour]]=1, IF(Table4[[#This Row],[predictsForcedLabour]], "T", "FN"), IF(Table4[[#This Row],[predictsForcedLabour]], "FP", "T"))</f>
        <v>#VALUE!</v>
      </c>
      <c r="AN97" t="e">
        <f>IF(NLCresults[[#This Row],[ containsForcedMarriage]]=1, IF(Table4[[#This Row],[predictsForcedMarriage]], "T", "FN"), IF(Table4[[#This Row],[predictsForcedMarriage]], "FP", "T"))</f>
        <v>#VALUE!</v>
      </c>
      <c r="AO97" t="e">
        <f>IF(NLCresults[[#This Row],[ containsLabourExploitation]]=1, IF(Table4[[#This Row],[predictsLabourExploitation]], "T", "FN"), IF(Table4[[#This Row],[predictsLabourExploitation]], "FP", "T"))</f>
        <v>#VALUE!</v>
      </c>
      <c r="AP97" t="e">
        <f>IF(NLCresults[[#This Row],[ containsSexualExploitation]]=1, IF(Table4[[#This Row],[predictsSexualExploitation]], "T", "FN"), IF(Table4[[#This Row],[predictsSexualExploitation]], "FP", "T"))</f>
        <v>#VALUE!</v>
      </c>
      <c r="AQ97" t="e">
        <f>IF(NLCresults[[#This Row],[ containsOther]]=1, IF(Table4[[#This Row],[predictsOther]], "T", "FN"), IF(Table4[[#This Row],[predictsOther]], "FP", "T"))</f>
        <v>#VALUE!</v>
      </c>
      <c r="AR97" s="2" t="e">
        <f>(COUNTIF(Table4[[#This Row],[resultChildLabour]:[resultOther]], "T")=10)</f>
        <v>#VALUE!</v>
      </c>
      <c r="AS97" t="e">
        <f>(COUNTIF(Table4[[#This Row],[resultChildLabour]:[resultOther]], "T")+ COUNTIF(Table4[[#This Row],[resultChildLabour]:[resultOther]], "FP")=10)</f>
        <v>#VALUE!</v>
      </c>
      <c r="AT97" t="e">
        <f>COUNTIF(Table4[[#This Row],[resultChildLabour]:[resultOther]], "FP")&gt;=1</f>
        <v>#VALUE!</v>
      </c>
      <c r="AU97" s="2" t="e">
        <f>COUNTIF(Table4[[#This Row],[resultChildLabour]:[resultOther]], "FN")&gt;=1</f>
        <v>#VALUE!</v>
      </c>
      <c r="AV97" s="2" t="e">
        <f>COUNTIF(Table4[[#This Row],[resultChildLabour]:[resultOther]], "FN")+COUNTIF(Table4[[#This Row],[resultChildLabour]:[resultOther]], "FP")</f>
        <v>#VALUE!</v>
      </c>
    </row>
    <row r="98" spans="24:48" x14ac:dyDescent="0.25">
      <c r="X98" t="e">
        <f>NLCresults[[#This Row],[ childLabourConfidence]]&gt;=$AX$4</f>
        <v>#VALUE!</v>
      </c>
      <c r="Y98" t="e">
        <f>NLCresults[[#This Row],[ childSexualExploitationConfidence]]&gt;=$AX$4</f>
        <v>#VALUE!</v>
      </c>
      <c r="Z98" t="e">
        <f>NLCresults[[#This Row],[ childTraffickingConfidence]]&gt;=$AX$4</f>
        <v>#VALUE!</v>
      </c>
      <c r="AA98" t="e">
        <f>NLCresults[[#This Row],[ domesticServitudeConfidence]]&gt;=$AX$4</f>
        <v>#VALUE!</v>
      </c>
      <c r="AB98" t="e">
        <f>NLCresults[[#This Row],[ forcedCriminalityConfidence]]&gt;=$AX$4</f>
        <v>#VALUE!</v>
      </c>
      <c r="AC98" t="e">
        <f>NLCresults[[#This Row],[ forcedLabourConfidence]]&gt;=$AX$4</f>
        <v>#VALUE!</v>
      </c>
      <c r="AD98" t="e">
        <f>NLCresults[[#This Row],[ forcedMarriageConfidence]]&gt;=$AX$4</f>
        <v>#VALUE!</v>
      </c>
      <c r="AE98" t="e">
        <f>NLCresults[[#This Row],[ labourExploitationConfidence]]&gt;=$AX$4</f>
        <v>#VALUE!</v>
      </c>
      <c r="AF98" t="e">
        <f>NLCresults[[#This Row],[ sexualExploitationConfidence]]&gt;=$AX$4</f>
        <v>#VALUE!</v>
      </c>
      <c r="AG98" t="e">
        <f>NLCresults[[#This Row],[ otherConfidence]]&gt;=$AX$4</f>
        <v>#VALUE!</v>
      </c>
      <c r="AH98" s="2" t="e">
        <f>IF(NLCresults[[#This Row],[ containsChildLabour]]=1, IF(Table4[[#This Row],[predictsChildLabour]], "T", "FN"), IF(Table4[[#This Row],[predictsChildLabour]], "FP", "T"))</f>
        <v>#VALUE!</v>
      </c>
      <c r="AI98" t="e">
        <f>IF(NLCresults[[#This Row],[ containsChildSexualExploitation]]=1, IF(Table4[[#This Row],[predictsChildSexualExploitation]], "T", "FN"), IF(Table4[[#This Row],[predictsChildSexualExploitation]], "FP", "T"))</f>
        <v>#VALUE!</v>
      </c>
      <c r="AJ98" t="e">
        <f>IF(NLCresults[[#This Row],[ containsChildTrafficking]]=1, IF(Table4[[#This Row],[predictsChildTrafficking]], "T", "FN"), IF(Table4[[#This Row],[predictsChildTrafficking]], "FP", "T"))</f>
        <v>#VALUE!</v>
      </c>
      <c r="AK98" t="e">
        <f>IF(NLCresults[[#This Row],[ containsDomesticServitude]]=1, IF(Table4[[#This Row],[predictsDomesticServitude]], "T", "FN"), IF(Table4[[#This Row],[predictsDomesticServitude]], "FP", "T"))</f>
        <v>#VALUE!</v>
      </c>
      <c r="AL98" t="e">
        <f>IF(NLCresults[[#This Row],[ containsForcedCriminality]]=1, IF(Table4[[#This Row],[predictsForcedCriminality]], "T", "FN"), IF(Table4[[#This Row],[predictsForcedCriminality]], "FP", "T"))</f>
        <v>#VALUE!</v>
      </c>
      <c r="AM98" t="e">
        <f>IF(NLCresults[[#This Row],[ containsForcedLabour]]=1, IF(Table4[[#This Row],[predictsForcedLabour]], "T", "FN"), IF(Table4[[#This Row],[predictsForcedLabour]], "FP", "T"))</f>
        <v>#VALUE!</v>
      </c>
      <c r="AN98" t="e">
        <f>IF(NLCresults[[#This Row],[ containsForcedMarriage]]=1, IF(Table4[[#This Row],[predictsForcedMarriage]], "T", "FN"), IF(Table4[[#This Row],[predictsForcedMarriage]], "FP", "T"))</f>
        <v>#VALUE!</v>
      </c>
      <c r="AO98" t="e">
        <f>IF(NLCresults[[#This Row],[ containsLabourExploitation]]=1, IF(Table4[[#This Row],[predictsLabourExploitation]], "T", "FN"), IF(Table4[[#This Row],[predictsLabourExploitation]], "FP", "T"))</f>
        <v>#VALUE!</v>
      </c>
      <c r="AP98" t="e">
        <f>IF(NLCresults[[#This Row],[ containsSexualExploitation]]=1, IF(Table4[[#This Row],[predictsSexualExploitation]], "T", "FN"), IF(Table4[[#This Row],[predictsSexualExploitation]], "FP", "T"))</f>
        <v>#VALUE!</v>
      </c>
      <c r="AQ98" t="e">
        <f>IF(NLCresults[[#This Row],[ containsOther]]=1, IF(Table4[[#This Row],[predictsOther]], "T", "FN"), IF(Table4[[#This Row],[predictsOther]], "FP", "T"))</f>
        <v>#VALUE!</v>
      </c>
      <c r="AR98" s="2" t="e">
        <f>(COUNTIF(Table4[[#This Row],[resultChildLabour]:[resultOther]], "T")=10)</f>
        <v>#VALUE!</v>
      </c>
      <c r="AS98" t="e">
        <f>(COUNTIF(Table4[[#This Row],[resultChildLabour]:[resultOther]], "T")+ COUNTIF(Table4[[#This Row],[resultChildLabour]:[resultOther]], "FP")=10)</f>
        <v>#VALUE!</v>
      </c>
      <c r="AT98" t="e">
        <f>COUNTIF(Table4[[#This Row],[resultChildLabour]:[resultOther]], "FP")&gt;=1</f>
        <v>#VALUE!</v>
      </c>
      <c r="AU98" s="2" t="e">
        <f>COUNTIF(Table4[[#This Row],[resultChildLabour]:[resultOther]], "FN")&gt;=1</f>
        <v>#VALUE!</v>
      </c>
      <c r="AV98" s="2" t="e">
        <f>COUNTIF(Table4[[#This Row],[resultChildLabour]:[resultOther]], "FN")+COUNTIF(Table4[[#This Row],[resultChildLabour]:[resultOther]], "FP")</f>
        <v>#VALUE!</v>
      </c>
    </row>
    <row r="99" spans="24:48" x14ac:dyDescent="0.25">
      <c r="X99" t="e">
        <f>NLCresults[[#This Row],[ childLabourConfidence]]&gt;=$AX$4</f>
        <v>#VALUE!</v>
      </c>
      <c r="Y99" t="e">
        <f>NLCresults[[#This Row],[ childSexualExploitationConfidence]]&gt;=$AX$4</f>
        <v>#VALUE!</v>
      </c>
      <c r="Z99" t="e">
        <f>NLCresults[[#This Row],[ childTraffickingConfidence]]&gt;=$AX$4</f>
        <v>#VALUE!</v>
      </c>
      <c r="AA99" t="e">
        <f>NLCresults[[#This Row],[ domesticServitudeConfidence]]&gt;=$AX$4</f>
        <v>#VALUE!</v>
      </c>
      <c r="AB99" t="e">
        <f>NLCresults[[#This Row],[ forcedCriminalityConfidence]]&gt;=$AX$4</f>
        <v>#VALUE!</v>
      </c>
      <c r="AC99" t="e">
        <f>NLCresults[[#This Row],[ forcedLabourConfidence]]&gt;=$AX$4</f>
        <v>#VALUE!</v>
      </c>
      <c r="AD99" t="e">
        <f>NLCresults[[#This Row],[ forcedMarriageConfidence]]&gt;=$AX$4</f>
        <v>#VALUE!</v>
      </c>
      <c r="AE99" t="e">
        <f>NLCresults[[#This Row],[ labourExploitationConfidence]]&gt;=$AX$4</f>
        <v>#VALUE!</v>
      </c>
      <c r="AF99" t="e">
        <f>NLCresults[[#This Row],[ sexualExploitationConfidence]]&gt;=$AX$4</f>
        <v>#VALUE!</v>
      </c>
      <c r="AG99" t="e">
        <f>NLCresults[[#This Row],[ otherConfidence]]&gt;=$AX$4</f>
        <v>#VALUE!</v>
      </c>
      <c r="AH99" s="2" t="e">
        <f>IF(NLCresults[[#This Row],[ containsChildLabour]]=1, IF(Table4[[#This Row],[predictsChildLabour]], "T", "FN"), IF(Table4[[#This Row],[predictsChildLabour]], "FP", "T"))</f>
        <v>#VALUE!</v>
      </c>
      <c r="AI99" t="e">
        <f>IF(NLCresults[[#This Row],[ containsChildSexualExploitation]]=1, IF(Table4[[#This Row],[predictsChildSexualExploitation]], "T", "FN"), IF(Table4[[#This Row],[predictsChildSexualExploitation]], "FP", "T"))</f>
        <v>#VALUE!</v>
      </c>
      <c r="AJ99" t="e">
        <f>IF(NLCresults[[#This Row],[ containsChildTrafficking]]=1, IF(Table4[[#This Row],[predictsChildTrafficking]], "T", "FN"), IF(Table4[[#This Row],[predictsChildTrafficking]], "FP", "T"))</f>
        <v>#VALUE!</v>
      </c>
      <c r="AK99" t="e">
        <f>IF(NLCresults[[#This Row],[ containsDomesticServitude]]=1, IF(Table4[[#This Row],[predictsDomesticServitude]], "T", "FN"), IF(Table4[[#This Row],[predictsDomesticServitude]], "FP", "T"))</f>
        <v>#VALUE!</v>
      </c>
      <c r="AL99" t="e">
        <f>IF(NLCresults[[#This Row],[ containsForcedCriminality]]=1, IF(Table4[[#This Row],[predictsForcedCriminality]], "T", "FN"), IF(Table4[[#This Row],[predictsForcedCriminality]], "FP", "T"))</f>
        <v>#VALUE!</v>
      </c>
      <c r="AM99" t="e">
        <f>IF(NLCresults[[#This Row],[ containsForcedLabour]]=1, IF(Table4[[#This Row],[predictsForcedLabour]], "T", "FN"), IF(Table4[[#This Row],[predictsForcedLabour]], "FP", "T"))</f>
        <v>#VALUE!</v>
      </c>
      <c r="AN99" t="e">
        <f>IF(NLCresults[[#This Row],[ containsForcedMarriage]]=1, IF(Table4[[#This Row],[predictsForcedMarriage]], "T", "FN"), IF(Table4[[#This Row],[predictsForcedMarriage]], "FP", "T"))</f>
        <v>#VALUE!</v>
      </c>
      <c r="AO99" t="e">
        <f>IF(NLCresults[[#This Row],[ containsLabourExploitation]]=1, IF(Table4[[#This Row],[predictsLabourExploitation]], "T", "FN"), IF(Table4[[#This Row],[predictsLabourExploitation]], "FP", "T"))</f>
        <v>#VALUE!</v>
      </c>
      <c r="AP99" t="e">
        <f>IF(NLCresults[[#This Row],[ containsSexualExploitation]]=1, IF(Table4[[#This Row],[predictsSexualExploitation]], "T", "FN"), IF(Table4[[#This Row],[predictsSexualExploitation]], "FP", "T"))</f>
        <v>#VALUE!</v>
      </c>
      <c r="AQ99" t="e">
        <f>IF(NLCresults[[#This Row],[ containsOther]]=1, IF(Table4[[#This Row],[predictsOther]], "T", "FN"), IF(Table4[[#This Row],[predictsOther]], "FP", "T"))</f>
        <v>#VALUE!</v>
      </c>
      <c r="AR99" s="2" t="e">
        <f>(COUNTIF(Table4[[#This Row],[resultChildLabour]:[resultOther]], "T")=10)</f>
        <v>#VALUE!</v>
      </c>
      <c r="AS99" t="e">
        <f>(COUNTIF(Table4[[#This Row],[resultChildLabour]:[resultOther]], "T")+ COUNTIF(Table4[[#This Row],[resultChildLabour]:[resultOther]], "FP")=10)</f>
        <v>#VALUE!</v>
      </c>
      <c r="AT99" t="e">
        <f>COUNTIF(Table4[[#This Row],[resultChildLabour]:[resultOther]], "FP")&gt;=1</f>
        <v>#VALUE!</v>
      </c>
      <c r="AU99" s="2" t="e">
        <f>COUNTIF(Table4[[#This Row],[resultChildLabour]:[resultOther]], "FN")&gt;=1</f>
        <v>#VALUE!</v>
      </c>
      <c r="AV99" s="2" t="e">
        <f>COUNTIF(Table4[[#This Row],[resultChildLabour]:[resultOther]], "FN")+COUNTIF(Table4[[#This Row],[resultChildLabour]:[resultOther]], "FP")</f>
        <v>#VALUE!</v>
      </c>
    </row>
    <row r="100" spans="24:48" x14ac:dyDescent="0.25">
      <c r="X100" t="e">
        <f>NLCresults[[#This Row],[ childLabourConfidence]]&gt;=$AX$4</f>
        <v>#VALUE!</v>
      </c>
      <c r="Y100" t="e">
        <f>NLCresults[[#This Row],[ childSexualExploitationConfidence]]&gt;=$AX$4</f>
        <v>#VALUE!</v>
      </c>
      <c r="Z100" t="e">
        <f>NLCresults[[#This Row],[ childTraffickingConfidence]]&gt;=$AX$4</f>
        <v>#VALUE!</v>
      </c>
      <c r="AA100" t="e">
        <f>NLCresults[[#This Row],[ domesticServitudeConfidence]]&gt;=$AX$4</f>
        <v>#VALUE!</v>
      </c>
      <c r="AB100" t="e">
        <f>NLCresults[[#This Row],[ forcedCriminalityConfidence]]&gt;=$AX$4</f>
        <v>#VALUE!</v>
      </c>
      <c r="AC100" t="e">
        <f>NLCresults[[#This Row],[ forcedLabourConfidence]]&gt;=$AX$4</f>
        <v>#VALUE!</v>
      </c>
      <c r="AD100" t="e">
        <f>NLCresults[[#This Row],[ forcedMarriageConfidence]]&gt;=$AX$4</f>
        <v>#VALUE!</v>
      </c>
      <c r="AE100" t="e">
        <f>NLCresults[[#This Row],[ labourExploitationConfidence]]&gt;=$AX$4</f>
        <v>#VALUE!</v>
      </c>
      <c r="AF100" t="e">
        <f>NLCresults[[#This Row],[ sexualExploitationConfidence]]&gt;=$AX$4</f>
        <v>#VALUE!</v>
      </c>
      <c r="AG100" t="e">
        <f>NLCresults[[#This Row],[ otherConfidence]]&gt;=$AX$4</f>
        <v>#VALUE!</v>
      </c>
      <c r="AH100" s="2" t="e">
        <f>IF(NLCresults[[#This Row],[ containsChildLabour]]=1, IF(Table4[[#This Row],[predictsChildLabour]], "T", "FN"), IF(Table4[[#This Row],[predictsChildLabour]], "FP", "T"))</f>
        <v>#VALUE!</v>
      </c>
      <c r="AI100" t="e">
        <f>IF(NLCresults[[#This Row],[ containsChildSexualExploitation]]=1, IF(Table4[[#This Row],[predictsChildSexualExploitation]], "T", "FN"), IF(Table4[[#This Row],[predictsChildSexualExploitation]], "FP", "T"))</f>
        <v>#VALUE!</v>
      </c>
      <c r="AJ100" t="e">
        <f>IF(NLCresults[[#This Row],[ containsChildTrafficking]]=1, IF(Table4[[#This Row],[predictsChildTrafficking]], "T", "FN"), IF(Table4[[#This Row],[predictsChildTrafficking]], "FP", "T"))</f>
        <v>#VALUE!</v>
      </c>
      <c r="AK100" t="e">
        <f>IF(NLCresults[[#This Row],[ containsDomesticServitude]]=1, IF(Table4[[#This Row],[predictsDomesticServitude]], "T", "FN"), IF(Table4[[#This Row],[predictsDomesticServitude]], "FP", "T"))</f>
        <v>#VALUE!</v>
      </c>
      <c r="AL100" t="e">
        <f>IF(NLCresults[[#This Row],[ containsForcedCriminality]]=1, IF(Table4[[#This Row],[predictsForcedCriminality]], "T", "FN"), IF(Table4[[#This Row],[predictsForcedCriminality]], "FP", "T"))</f>
        <v>#VALUE!</v>
      </c>
      <c r="AM100" t="e">
        <f>IF(NLCresults[[#This Row],[ containsForcedLabour]]=1, IF(Table4[[#This Row],[predictsForcedLabour]], "T", "FN"), IF(Table4[[#This Row],[predictsForcedLabour]], "FP", "T"))</f>
        <v>#VALUE!</v>
      </c>
      <c r="AN100" t="e">
        <f>IF(NLCresults[[#This Row],[ containsForcedMarriage]]=1, IF(Table4[[#This Row],[predictsForcedMarriage]], "T", "FN"), IF(Table4[[#This Row],[predictsForcedMarriage]], "FP", "T"))</f>
        <v>#VALUE!</v>
      </c>
      <c r="AO100" t="e">
        <f>IF(NLCresults[[#This Row],[ containsLabourExploitation]]=1, IF(Table4[[#This Row],[predictsLabourExploitation]], "T", "FN"), IF(Table4[[#This Row],[predictsLabourExploitation]], "FP", "T"))</f>
        <v>#VALUE!</v>
      </c>
      <c r="AP100" t="e">
        <f>IF(NLCresults[[#This Row],[ containsSexualExploitation]]=1, IF(Table4[[#This Row],[predictsSexualExploitation]], "T", "FN"), IF(Table4[[#This Row],[predictsSexualExploitation]], "FP", "T"))</f>
        <v>#VALUE!</v>
      </c>
      <c r="AQ100" t="e">
        <f>IF(NLCresults[[#This Row],[ containsOther]]=1, IF(Table4[[#This Row],[predictsOther]], "T", "FN"), IF(Table4[[#This Row],[predictsOther]], "FP", "T"))</f>
        <v>#VALUE!</v>
      </c>
      <c r="AR100" s="2" t="e">
        <f>(COUNTIF(Table4[[#This Row],[resultChildLabour]:[resultOther]], "T")=10)</f>
        <v>#VALUE!</v>
      </c>
      <c r="AS100" t="e">
        <f>(COUNTIF(Table4[[#This Row],[resultChildLabour]:[resultOther]], "T")+ COUNTIF(Table4[[#This Row],[resultChildLabour]:[resultOther]], "FP")=10)</f>
        <v>#VALUE!</v>
      </c>
      <c r="AT100" t="e">
        <f>COUNTIF(Table4[[#This Row],[resultChildLabour]:[resultOther]], "FP")&gt;=1</f>
        <v>#VALUE!</v>
      </c>
      <c r="AU100" s="2" t="e">
        <f>COUNTIF(Table4[[#This Row],[resultChildLabour]:[resultOther]], "FN")&gt;=1</f>
        <v>#VALUE!</v>
      </c>
      <c r="AV100" s="2" t="e">
        <f>COUNTIF(Table4[[#This Row],[resultChildLabour]:[resultOther]], "FN")+COUNTIF(Table4[[#This Row],[resultChildLabour]:[resultOther]], "FP")</f>
        <v>#VALUE!</v>
      </c>
    </row>
    <row r="101" spans="24:48" x14ac:dyDescent="0.25">
      <c r="X101" t="e">
        <f>NLCresults[[#This Row],[ childLabourConfidence]]&gt;=$AX$4</f>
        <v>#VALUE!</v>
      </c>
      <c r="Y101" t="e">
        <f>NLCresults[[#This Row],[ childSexualExploitationConfidence]]&gt;=$AX$4</f>
        <v>#VALUE!</v>
      </c>
      <c r="Z101" t="e">
        <f>NLCresults[[#This Row],[ childTraffickingConfidence]]&gt;=$AX$4</f>
        <v>#VALUE!</v>
      </c>
      <c r="AA101" t="e">
        <f>NLCresults[[#This Row],[ domesticServitudeConfidence]]&gt;=$AX$4</f>
        <v>#VALUE!</v>
      </c>
      <c r="AB101" t="e">
        <f>NLCresults[[#This Row],[ forcedCriminalityConfidence]]&gt;=$AX$4</f>
        <v>#VALUE!</v>
      </c>
      <c r="AC101" t="e">
        <f>NLCresults[[#This Row],[ forcedLabourConfidence]]&gt;=$AX$4</f>
        <v>#VALUE!</v>
      </c>
      <c r="AD101" t="e">
        <f>NLCresults[[#This Row],[ forcedMarriageConfidence]]&gt;=$AX$4</f>
        <v>#VALUE!</v>
      </c>
      <c r="AE101" t="e">
        <f>NLCresults[[#This Row],[ labourExploitationConfidence]]&gt;=$AX$4</f>
        <v>#VALUE!</v>
      </c>
      <c r="AF101" t="e">
        <f>NLCresults[[#This Row],[ sexualExploitationConfidence]]&gt;=$AX$4</f>
        <v>#VALUE!</v>
      </c>
      <c r="AG101" t="e">
        <f>NLCresults[[#This Row],[ otherConfidence]]&gt;=$AX$4</f>
        <v>#VALUE!</v>
      </c>
      <c r="AH101" s="2" t="e">
        <f>IF(NLCresults[[#This Row],[ containsChildLabour]]=1, IF(Table4[[#This Row],[predictsChildLabour]], "T", "FN"), IF(Table4[[#This Row],[predictsChildLabour]], "FP", "T"))</f>
        <v>#VALUE!</v>
      </c>
      <c r="AI101" t="e">
        <f>IF(NLCresults[[#This Row],[ containsChildSexualExploitation]]=1, IF(Table4[[#This Row],[predictsChildSexualExploitation]], "T", "FN"), IF(Table4[[#This Row],[predictsChildSexualExploitation]], "FP", "T"))</f>
        <v>#VALUE!</v>
      </c>
      <c r="AJ101" t="e">
        <f>IF(NLCresults[[#This Row],[ containsChildTrafficking]]=1, IF(Table4[[#This Row],[predictsChildTrafficking]], "T", "FN"), IF(Table4[[#This Row],[predictsChildTrafficking]], "FP", "T"))</f>
        <v>#VALUE!</v>
      </c>
      <c r="AK101" t="e">
        <f>IF(NLCresults[[#This Row],[ containsDomesticServitude]]=1, IF(Table4[[#This Row],[predictsDomesticServitude]], "T", "FN"), IF(Table4[[#This Row],[predictsDomesticServitude]], "FP", "T"))</f>
        <v>#VALUE!</v>
      </c>
      <c r="AL101" t="e">
        <f>IF(NLCresults[[#This Row],[ containsForcedCriminality]]=1, IF(Table4[[#This Row],[predictsForcedCriminality]], "T", "FN"), IF(Table4[[#This Row],[predictsForcedCriminality]], "FP", "T"))</f>
        <v>#VALUE!</v>
      </c>
      <c r="AM101" t="e">
        <f>IF(NLCresults[[#This Row],[ containsForcedLabour]]=1, IF(Table4[[#This Row],[predictsForcedLabour]], "T", "FN"), IF(Table4[[#This Row],[predictsForcedLabour]], "FP", "T"))</f>
        <v>#VALUE!</v>
      </c>
      <c r="AN101" t="e">
        <f>IF(NLCresults[[#This Row],[ containsForcedMarriage]]=1, IF(Table4[[#This Row],[predictsForcedMarriage]], "T", "FN"), IF(Table4[[#This Row],[predictsForcedMarriage]], "FP", "T"))</f>
        <v>#VALUE!</v>
      </c>
      <c r="AO101" t="e">
        <f>IF(NLCresults[[#This Row],[ containsLabourExploitation]]=1, IF(Table4[[#This Row],[predictsLabourExploitation]], "T", "FN"), IF(Table4[[#This Row],[predictsLabourExploitation]], "FP", "T"))</f>
        <v>#VALUE!</v>
      </c>
      <c r="AP101" t="e">
        <f>IF(NLCresults[[#This Row],[ containsSexualExploitation]]=1, IF(Table4[[#This Row],[predictsSexualExploitation]], "T", "FN"), IF(Table4[[#This Row],[predictsSexualExploitation]], "FP", "T"))</f>
        <v>#VALUE!</v>
      </c>
      <c r="AQ101" t="e">
        <f>IF(NLCresults[[#This Row],[ containsOther]]=1, IF(Table4[[#This Row],[predictsOther]], "T", "FN"), IF(Table4[[#This Row],[predictsOther]], "FP", "T"))</f>
        <v>#VALUE!</v>
      </c>
      <c r="AR101" s="2" t="e">
        <f>(COUNTIF(Table4[[#This Row],[resultChildLabour]:[resultOther]], "T")=10)</f>
        <v>#VALUE!</v>
      </c>
      <c r="AS101" t="e">
        <f>(COUNTIF(Table4[[#This Row],[resultChildLabour]:[resultOther]], "T")+ COUNTIF(Table4[[#This Row],[resultChildLabour]:[resultOther]], "FP")=10)</f>
        <v>#VALUE!</v>
      </c>
      <c r="AT101" t="e">
        <f>COUNTIF(Table4[[#This Row],[resultChildLabour]:[resultOther]], "FP")&gt;=1</f>
        <v>#VALUE!</v>
      </c>
      <c r="AU101" s="2" t="e">
        <f>COUNTIF(Table4[[#This Row],[resultChildLabour]:[resultOther]], "FN")&gt;=1</f>
        <v>#VALUE!</v>
      </c>
      <c r="AV101" s="2" t="e">
        <f>COUNTIF(Table4[[#This Row],[resultChildLabour]:[resultOther]], "FN")+COUNTIF(Table4[[#This Row],[resultChildLabour]:[resultOther]], "FP")</f>
        <v>#VALUE!</v>
      </c>
    </row>
    <row r="102" spans="24:48" x14ac:dyDescent="0.25">
      <c r="X102" t="e">
        <f>NLCresults[[#This Row],[ childLabourConfidence]]&gt;=$AX$4</f>
        <v>#VALUE!</v>
      </c>
      <c r="Y102" t="e">
        <f>NLCresults[[#This Row],[ childSexualExploitationConfidence]]&gt;=$AX$4</f>
        <v>#VALUE!</v>
      </c>
      <c r="Z102" t="e">
        <f>NLCresults[[#This Row],[ childTraffickingConfidence]]&gt;=$AX$4</f>
        <v>#VALUE!</v>
      </c>
      <c r="AA102" t="e">
        <f>NLCresults[[#This Row],[ domesticServitudeConfidence]]&gt;=$AX$4</f>
        <v>#VALUE!</v>
      </c>
      <c r="AB102" t="e">
        <f>NLCresults[[#This Row],[ forcedCriminalityConfidence]]&gt;=$AX$4</f>
        <v>#VALUE!</v>
      </c>
      <c r="AC102" t="e">
        <f>NLCresults[[#This Row],[ forcedLabourConfidence]]&gt;=$AX$4</f>
        <v>#VALUE!</v>
      </c>
      <c r="AD102" t="e">
        <f>NLCresults[[#This Row],[ forcedMarriageConfidence]]&gt;=$AX$4</f>
        <v>#VALUE!</v>
      </c>
      <c r="AE102" t="e">
        <f>NLCresults[[#This Row],[ labourExploitationConfidence]]&gt;=$AX$4</f>
        <v>#VALUE!</v>
      </c>
      <c r="AF102" t="e">
        <f>NLCresults[[#This Row],[ sexualExploitationConfidence]]&gt;=$AX$4</f>
        <v>#VALUE!</v>
      </c>
      <c r="AG102" t="e">
        <f>NLCresults[[#This Row],[ otherConfidence]]&gt;=$AX$4</f>
        <v>#VALUE!</v>
      </c>
      <c r="AH102" s="2" t="e">
        <f>IF(NLCresults[[#This Row],[ containsChildLabour]]=1, IF(Table4[[#This Row],[predictsChildLabour]], "T", "FN"), IF(Table4[[#This Row],[predictsChildLabour]], "FP", "T"))</f>
        <v>#VALUE!</v>
      </c>
      <c r="AI102" t="e">
        <f>IF(NLCresults[[#This Row],[ containsChildSexualExploitation]]=1, IF(Table4[[#This Row],[predictsChildSexualExploitation]], "T", "FN"), IF(Table4[[#This Row],[predictsChildSexualExploitation]], "FP", "T"))</f>
        <v>#VALUE!</v>
      </c>
      <c r="AJ102" t="e">
        <f>IF(NLCresults[[#This Row],[ containsChildTrafficking]]=1, IF(Table4[[#This Row],[predictsChildTrafficking]], "T", "FN"), IF(Table4[[#This Row],[predictsChildTrafficking]], "FP", "T"))</f>
        <v>#VALUE!</v>
      </c>
      <c r="AK102" t="e">
        <f>IF(NLCresults[[#This Row],[ containsDomesticServitude]]=1, IF(Table4[[#This Row],[predictsDomesticServitude]], "T", "FN"), IF(Table4[[#This Row],[predictsDomesticServitude]], "FP", "T"))</f>
        <v>#VALUE!</v>
      </c>
      <c r="AL102" t="e">
        <f>IF(NLCresults[[#This Row],[ containsForcedCriminality]]=1, IF(Table4[[#This Row],[predictsForcedCriminality]], "T", "FN"), IF(Table4[[#This Row],[predictsForcedCriminality]], "FP", "T"))</f>
        <v>#VALUE!</v>
      </c>
      <c r="AM102" t="e">
        <f>IF(NLCresults[[#This Row],[ containsForcedLabour]]=1, IF(Table4[[#This Row],[predictsForcedLabour]], "T", "FN"), IF(Table4[[#This Row],[predictsForcedLabour]], "FP", "T"))</f>
        <v>#VALUE!</v>
      </c>
      <c r="AN102" t="e">
        <f>IF(NLCresults[[#This Row],[ containsForcedMarriage]]=1, IF(Table4[[#This Row],[predictsForcedMarriage]], "T", "FN"), IF(Table4[[#This Row],[predictsForcedMarriage]], "FP", "T"))</f>
        <v>#VALUE!</v>
      </c>
      <c r="AO102" t="e">
        <f>IF(NLCresults[[#This Row],[ containsLabourExploitation]]=1, IF(Table4[[#This Row],[predictsLabourExploitation]], "T", "FN"), IF(Table4[[#This Row],[predictsLabourExploitation]], "FP", "T"))</f>
        <v>#VALUE!</v>
      </c>
      <c r="AP102" t="e">
        <f>IF(NLCresults[[#This Row],[ containsSexualExploitation]]=1, IF(Table4[[#This Row],[predictsSexualExploitation]], "T", "FN"), IF(Table4[[#This Row],[predictsSexualExploitation]], "FP", "T"))</f>
        <v>#VALUE!</v>
      </c>
      <c r="AQ102" t="e">
        <f>IF(NLCresults[[#This Row],[ containsOther]]=1, IF(Table4[[#This Row],[predictsOther]], "T", "FN"), IF(Table4[[#This Row],[predictsOther]], "FP", "T"))</f>
        <v>#VALUE!</v>
      </c>
      <c r="AR102" s="2" t="e">
        <f>(COUNTIF(Table4[[#This Row],[resultChildLabour]:[resultOther]], "T")=10)</f>
        <v>#VALUE!</v>
      </c>
      <c r="AS102" t="e">
        <f>(COUNTIF(Table4[[#This Row],[resultChildLabour]:[resultOther]], "T")+ COUNTIF(Table4[[#This Row],[resultChildLabour]:[resultOther]], "FP")=10)</f>
        <v>#VALUE!</v>
      </c>
      <c r="AT102" t="e">
        <f>COUNTIF(Table4[[#This Row],[resultChildLabour]:[resultOther]], "FP")&gt;=1</f>
        <v>#VALUE!</v>
      </c>
      <c r="AU102" s="2" t="e">
        <f>COUNTIF(Table4[[#This Row],[resultChildLabour]:[resultOther]], "FN")&gt;=1</f>
        <v>#VALUE!</v>
      </c>
      <c r="AV102" s="2" t="e">
        <f>COUNTIF(Table4[[#This Row],[resultChildLabour]:[resultOther]], "FN")+COUNTIF(Table4[[#This Row],[resultChildLabour]:[resultOther]], "FP")</f>
        <v>#VALUE!</v>
      </c>
    </row>
    <row r="103" spans="24:48" x14ac:dyDescent="0.25">
      <c r="X103" t="e">
        <f>NLCresults[[#This Row],[ childLabourConfidence]]&gt;=$AX$4</f>
        <v>#VALUE!</v>
      </c>
      <c r="Y103" t="e">
        <f>NLCresults[[#This Row],[ childSexualExploitationConfidence]]&gt;=$AX$4</f>
        <v>#VALUE!</v>
      </c>
      <c r="Z103" t="e">
        <f>NLCresults[[#This Row],[ childTraffickingConfidence]]&gt;=$AX$4</f>
        <v>#VALUE!</v>
      </c>
      <c r="AA103" t="e">
        <f>NLCresults[[#This Row],[ domesticServitudeConfidence]]&gt;=$AX$4</f>
        <v>#VALUE!</v>
      </c>
      <c r="AB103" t="e">
        <f>NLCresults[[#This Row],[ forcedCriminalityConfidence]]&gt;=$AX$4</f>
        <v>#VALUE!</v>
      </c>
      <c r="AC103" t="e">
        <f>NLCresults[[#This Row],[ forcedLabourConfidence]]&gt;=$AX$4</f>
        <v>#VALUE!</v>
      </c>
      <c r="AD103" t="e">
        <f>NLCresults[[#This Row],[ forcedMarriageConfidence]]&gt;=$AX$4</f>
        <v>#VALUE!</v>
      </c>
      <c r="AE103" t="e">
        <f>NLCresults[[#This Row],[ labourExploitationConfidence]]&gt;=$AX$4</f>
        <v>#VALUE!</v>
      </c>
      <c r="AF103" t="e">
        <f>NLCresults[[#This Row],[ sexualExploitationConfidence]]&gt;=$AX$4</f>
        <v>#VALUE!</v>
      </c>
      <c r="AG103" t="e">
        <f>NLCresults[[#This Row],[ otherConfidence]]&gt;=$AX$4</f>
        <v>#VALUE!</v>
      </c>
      <c r="AH103" s="2" t="e">
        <f>IF(NLCresults[[#This Row],[ containsChildLabour]]=1, IF(Table4[[#This Row],[predictsChildLabour]], "T", "FN"), IF(Table4[[#This Row],[predictsChildLabour]], "FP", "T"))</f>
        <v>#VALUE!</v>
      </c>
      <c r="AI103" t="e">
        <f>IF(NLCresults[[#This Row],[ containsChildSexualExploitation]]=1, IF(Table4[[#This Row],[predictsChildSexualExploitation]], "T", "FN"), IF(Table4[[#This Row],[predictsChildSexualExploitation]], "FP", "T"))</f>
        <v>#VALUE!</v>
      </c>
      <c r="AJ103" t="e">
        <f>IF(NLCresults[[#This Row],[ containsChildTrafficking]]=1, IF(Table4[[#This Row],[predictsChildTrafficking]], "T", "FN"), IF(Table4[[#This Row],[predictsChildTrafficking]], "FP", "T"))</f>
        <v>#VALUE!</v>
      </c>
      <c r="AK103" t="e">
        <f>IF(NLCresults[[#This Row],[ containsDomesticServitude]]=1, IF(Table4[[#This Row],[predictsDomesticServitude]], "T", "FN"), IF(Table4[[#This Row],[predictsDomesticServitude]], "FP", "T"))</f>
        <v>#VALUE!</v>
      </c>
      <c r="AL103" t="e">
        <f>IF(NLCresults[[#This Row],[ containsForcedCriminality]]=1, IF(Table4[[#This Row],[predictsForcedCriminality]], "T", "FN"), IF(Table4[[#This Row],[predictsForcedCriminality]], "FP", "T"))</f>
        <v>#VALUE!</v>
      </c>
      <c r="AM103" t="e">
        <f>IF(NLCresults[[#This Row],[ containsForcedLabour]]=1, IF(Table4[[#This Row],[predictsForcedLabour]], "T", "FN"), IF(Table4[[#This Row],[predictsForcedLabour]], "FP", "T"))</f>
        <v>#VALUE!</v>
      </c>
      <c r="AN103" t="e">
        <f>IF(NLCresults[[#This Row],[ containsForcedMarriage]]=1, IF(Table4[[#This Row],[predictsForcedMarriage]], "T", "FN"), IF(Table4[[#This Row],[predictsForcedMarriage]], "FP", "T"))</f>
        <v>#VALUE!</v>
      </c>
      <c r="AO103" t="e">
        <f>IF(NLCresults[[#This Row],[ containsLabourExploitation]]=1, IF(Table4[[#This Row],[predictsLabourExploitation]], "T", "FN"), IF(Table4[[#This Row],[predictsLabourExploitation]], "FP", "T"))</f>
        <v>#VALUE!</v>
      </c>
      <c r="AP103" t="e">
        <f>IF(NLCresults[[#This Row],[ containsSexualExploitation]]=1, IF(Table4[[#This Row],[predictsSexualExploitation]], "T", "FN"), IF(Table4[[#This Row],[predictsSexualExploitation]], "FP", "T"))</f>
        <v>#VALUE!</v>
      </c>
      <c r="AQ103" t="e">
        <f>IF(NLCresults[[#This Row],[ containsOther]]=1, IF(Table4[[#This Row],[predictsOther]], "T", "FN"), IF(Table4[[#This Row],[predictsOther]], "FP", "T"))</f>
        <v>#VALUE!</v>
      </c>
      <c r="AR103" s="2" t="e">
        <f>(COUNTIF(Table4[[#This Row],[resultChildLabour]:[resultOther]], "T")=10)</f>
        <v>#VALUE!</v>
      </c>
      <c r="AS103" t="e">
        <f>(COUNTIF(Table4[[#This Row],[resultChildLabour]:[resultOther]], "T")+ COUNTIF(Table4[[#This Row],[resultChildLabour]:[resultOther]], "FP")=10)</f>
        <v>#VALUE!</v>
      </c>
      <c r="AT103" t="e">
        <f>COUNTIF(Table4[[#This Row],[resultChildLabour]:[resultOther]], "FP")&gt;=1</f>
        <v>#VALUE!</v>
      </c>
      <c r="AU103" s="2" t="e">
        <f>COUNTIF(Table4[[#This Row],[resultChildLabour]:[resultOther]], "FN")&gt;=1</f>
        <v>#VALUE!</v>
      </c>
      <c r="AV103" s="2" t="e">
        <f>COUNTIF(Table4[[#This Row],[resultChildLabour]:[resultOther]], "FN")+COUNTIF(Table4[[#This Row],[resultChildLabour]:[resultOther]], "FP")</f>
        <v>#VALUE!</v>
      </c>
    </row>
    <row r="104" spans="24:48" x14ac:dyDescent="0.25">
      <c r="X104" t="e">
        <f>NLCresults[[#This Row],[ childLabourConfidence]]&gt;=$AX$4</f>
        <v>#VALUE!</v>
      </c>
      <c r="Y104" t="e">
        <f>NLCresults[[#This Row],[ childSexualExploitationConfidence]]&gt;=$AX$4</f>
        <v>#VALUE!</v>
      </c>
      <c r="Z104" t="e">
        <f>NLCresults[[#This Row],[ childTraffickingConfidence]]&gt;=$AX$4</f>
        <v>#VALUE!</v>
      </c>
      <c r="AA104" t="e">
        <f>NLCresults[[#This Row],[ domesticServitudeConfidence]]&gt;=$AX$4</f>
        <v>#VALUE!</v>
      </c>
      <c r="AB104" t="e">
        <f>NLCresults[[#This Row],[ forcedCriminalityConfidence]]&gt;=$AX$4</f>
        <v>#VALUE!</v>
      </c>
      <c r="AC104" t="e">
        <f>NLCresults[[#This Row],[ forcedLabourConfidence]]&gt;=$AX$4</f>
        <v>#VALUE!</v>
      </c>
      <c r="AD104" t="e">
        <f>NLCresults[[#This Row],[ forcedMarriageConfidence]]&gt;=$AX$4</f>
        <v>#VALUE!</v>
      </c>
      <c r="AE104" t="e">
        <f>NLCresults[[#This Row],[ labourExploitationConfidence]]&gt;=$AX$4</f>
        <v>#VALUE!</v>
      </c>
      <c r="AF104" t="e">
        <f>NLCresults[[#This Row],[ sexualExploitationConfidence]]&gt;=$AX$4</f>
        <v>#VALUE!</v>
      </c>
      <c r="AG104" t="e">
        <f>NLCresults[[#This Row],[ otherConfidence]]&gt;=$AX$4</f>
        <v>#VALUE!</v>
      </c>
      <c r="AH104" s="2" t="e">
        <f>IF(NLCresults[[#This Row],[ containsChildLabour]]=1, IF(Table4[[#This Row],[predictsChildLabour]], "T", "FN"), IF(Table4[[#This Row],[predictsChildLabour]], "FP", "T"))</f>
        <v>#VALUE!</v>
      </c>
      <c r="AI104" t="e">
        <f>IF(NLCresults[[#This Row],[ containsChildSexualExploitation]]=1, IF(Table4[[#This Row],[predictsChildSexualExploitation]], "T", "FN"), IF(Table4[[#This Row],[predictsChildSexualExploitation]], "FP", "T"))</f>
        <v>#VALUE!</v>
      </c>
      <c r="AJ104" t="e">
        <f>IF(NLCresults[[#This Row],[ containsChildTrafficking]]=1, IF(Table4[[#This Row],[predictsChildTrafficking]], "T", "FN"), IF(Table4[[#This Row],[predictsChildTrafficking]], "FP", "T"))</f>
        <v>#VALUE!</v>
      </c>
      <c r="AK104" t="e">
        <f>IF(NLCresults[[#This Row],[ containsDomesticServitude]]=1, IF(Table4[[#This Row],[predictsDomesticServitude]], "T", "FN"), IF(Table4[[#This Row],[predictsDomesticServitude]], "FP", "T"))</f>
        <v>#VALUE!</v>
      </c>
      <c r="AL104" t="e">
        <f>IF(NLCresults[[#This Row],[ containsForcedCriminality]]=1, IF(Table4[[#This Row],[predictsForcedCriminality]], "T", "FN"), IF(Table4[[#This Row],[predictsForcedCriminality]], "FP", "T"))</f>
        <v>#VALUE!</v>
      </c>
      <c r="AM104" t="e">
        <f>IF(NLCresults[[#This Row],[ containsForcedLabour]]=1, IF(Table4[[#This Row],[predictsForcedLabour]], "T", "FN"), IF(Table4[[#This Row],[predictsForcedLabour]], "FP", "T"))</f>
        <v>#VALUE!</v>
      </c>
      <c r="AN104" t="e">
        <f>IF(NLCresults[[#This Row],[ containsForcedMarriage]]=1, IF(Table4[[#This Row],[predictsForcedMarriage]], "T", "FN"), IF(Table4[[#This Row],[predictsForcedMarriage]], "FP", "T"))</f>
        <v>#VALUE!</v>
      </c>
      <c r="AO104" t="e">
        <f>IF(NLCresults[[#This Row],[ containsLabourExploitation]]=1, IF(Table4[[#This Row],[predictsLabourExploitation]], "T", "FN"), IF(Table4[[#This Row],[predictsLabourExploitation]], "FP", "T"))</f>
        <v>#VALUE!</v>
      </c>
      <c r="AP104" t="e">
        <f>IF(NLCresults[[#This Row],[ containsSexualExploitation]]=1, IF(Table4[[#This Row],[predictsSexualExploitation]], "T", "FN"), IF(Table4[[#This Row],[predictsSexualExploitation]], "FP", "T"))</f>
        <v>#VALUE!</v>
      </c>
      <c r="AQ104" t="e">
        <f>IF(NLCresults[[#This Row],[ containsOther]]=1, IF(Table4[[#This Row],[predictsOther]], "T", "FN"), IF(Table4[[#This Row],[predictsOther]], "FP", "T"))</f>
        <v>#VALUE!</v>
      </c>
      <c r="AR104" s="2" t="e">
        <f>(COUNTIF(Table4[[#This Row],[resultChildLabour]:[resultOther]], "T")=10)</f>
        <v>#VALUE!</v>
      </c>
      <c r="AS104" t="e">
        <f>(COUNTIF(Table4[[#This Row],[resultChildLabour]:[resultOther]], "T")+ COUNTIF(Table4[[#This Row],[resultChildLabour]:[resultOther]], "FP")=10)</f>
        <v>#VALUE!</v>
      </c>
      <c r="AT104" t="e">
        <f>COUNTIF(Table4[[#This Row],[resultChildLabour]:[resultOther]], "FP")&gt;=1</f>
        <v>#VALUE!</v>
      </c>
      <c r="AU104" s="2" t="e">
        <f>COUNTIF(Table4[[#This Row],[resultChildLabour]:[resultOther]], "FN")&gt;=1</f>
        <v>#VALUE!</v>
      </c>
      <c r="AV104" s="2" t="e">
        <f>COUNTIF(Table4[[#This Row],[resultChildLabour]:[resultOther]], "FN")+COUNTIF(Table4[[#This Row],[resultChildLabour]:[resultOther]], "FP")</f>
        <v>#VALUE!</v>
      </c>
    </row>
    <row r="105" spans="24:48" x14ac:dyDescent="0.25">
      <c r="X105" t="e">
        <f>NLCresults[[#This Row],[ childLabourConfidence]]&gt;=$AX$4</f>
        <v>#VALUE!</v>
      </c>
      <c r="Y105" t="e">
        <f>NLCresults[[#This Row],[ childSexualExploitationConfidence]]&gt;=$AX$4</f>
        <v>#VALUE!</v>
      </c>
      <c r="Z105" t="e">
        <f>NLCresults[[#This Row],[ childTraffickingConfidence]]&gt;=$AX$4</f>
        <v>#VALUE!</v>
      </c>
      <c r="AA105" t="e">
        <f>NLCresults[[#This Row],[ domesticServitudeConfidence]]&gt;=$AX$4</f>
        <v>#VALUE!</v>
      </c>
      <c r="AB105" t="e">
        <f>NLCresults[[#This Row],[ forcedCriminalityConfidence]]&gt;=$AX$4</f>
        <v>#VALUE!</v>
      </c>
      <c r="AC105" t="e">
        <f>NLCresults[[#This Row],[ forcedLabourConfidence]]&gt;=$AX$4</f>
        <v>#VALUE!</v>
      </c>
      <c r="AD105" t="e">
        <f>NLCresults[[#This Row],[ forcedMarriageConfidence]]&gt;=$AX$4</f>
        <v>#VALUE!</v>
      </c>
      <c r="AE105" t="e">
        <f>NLCresults[[#This Row],[ labourExploitationConfidence]]&gt;=$AX$4</f>
        <v>#VALUE!</v>
      </c>
      <c r="AF105" t="e">
        <f>NLCresults[[#This Row],[ sexualExploitationConfidence]]&gt;=$AX$4</f>
        <v>#VALUE!</v>
      </c>
      <c r="AG105" t="e">
        <f>NLCresults[[#This Row],[ otherConfidence]]&gt;=$AX$4</f>
        <v>#VALUE!</v>
      </c>
      <c r="AH105" s="2" t="e">
        <f>IF(NLCresults[[#This Row],[ containsChildLabour]]=1, IF(Table4[[#This Row],[predictsChildLabour]], "T", "FN"), IF(Table4[[#This Row],[predictsChildLabour]], "FP", "T"))</f>
        <v>#VALUE!</v>
      </c>
      <c r="AI105" t="e">
        <f>IF(NLCresults[[#This Row],[ containsChildSexualExploitation]]=1, IF(Table4[[#This Row],[predictsChildSexualExploitation]], "T", "FN"), IF(Table4[[#This Row],[predictsChildSexualExploitation]], "FP", "T"))</f>
        <v>#VALUE!</v>
      </c>
      <c r="AJ105" t="e">
        <f>IF(NLCresults[[#This Row],[ containsChildTrafficking]]=1, IF(Table4[[#This Row],[predictsChildTrafficking]], "T", "FN"), IF(Table4[[#This Row],[predictsChildTrafficking]], "FP", "T"))</f>
        <v>#VALUE!</v>
      </c>
      <c r="AK105" t="e">
        <f>IF(NLCresults[[#This Row],[ containsDomesticServitude]]=1, IF(Table4[[#This Row],[predictsDomesticServitude]], "T", "FN"), IF(Table4[[#This Row],[predictsDomesticServitude]], "FP", "T"))</f>
        <v>#VALUE!</v>
      </c>
      <c r="AL105" t="e">
        <f>IF(NLCresults[[#This Row],[ containsForcedCriminality]]=1, IF(Table4[[#This Row],[predictsForcedCriminality]], "T", "FN"), IF(Table4[[#This Row],[predictsForcedCriminality]], "FP", "T"))</f>
        <v>#VALUE!</v>
      </c>
      <c r="AM105" t="e">
        <f>IF(NLCresults[[#This Row],[ containsForcedLabour]]=1, IF(Table4[[#This Row],[predictsForcedLabour]], "T", "FN"), IF(Table4[[#This Row],[predictsForcedLabour]], "FP", "T"))</f>
        <v>#VALUE!</v>
      </c>
      <c r="AN105" t="e">
        <f>IF(NLCresults[[#This Row],[ containsForcedMarriage]]=1, IF(Table4[[#This Row],[predictsForcedMarriage]], "T", "FN"), IF(Table4[[#This Row],[predictsForcedMarriage]], "FP", "T"))</f>
        <v>#VALUE!</v>
      </c>
      <c r="AO105" t="e">
        <f>IF(NLCresults[[#This Row],[ containsLabourExploitation]]=1, IF(Table4[[#This Row],[predictsLabourExploitation]], "T", "FN"), IF(Table4[[#This Row],[predictsLabourExploitation]], "FP", "T"))</f>
        <v>#VALUE!</v>
      </c>
      <c r="AP105" t="e">
        <f>IF(NLCresults[[#This Row],[ containsSexualExploitation]]=1, IF(Table4[[#This Row],[predictsSexualExploitation]], "T", "FN"), IF(Table4[[#This Row],[predictsSexualExploitation]], "FP", "T"))</f>
        <v>#VALUE!</v>
      </c>
      <c r="AQ105" t="e">
        <f>IF(NLCresults[[#This Row],[ containsOther]]=1, IF(Table4[[#This Row],[predictsOther]], "T", "FN"), IF(Table4[[#This Row],[predictsOther]], "FP", "T"))</f>
        <v>#VALUE!</v>
      </c>
      <c r="AR105" s="2" t="e">
        <f>(COUNTIF(Table4[[#This Row],[resultChildLabour]:[resultOther]], "T")=10)</f>
        <v>#VALUE!</v>
      </c>
      <c r="AS105" t="e">
        <f>(COUNTIF(Table4[[#This Row],[resultChildLabour]:[resultOther]], "T")+ COUNTIF(Table4[[#This Row],[resultChildLabour]:[resultOther]], "FP")=10)</f>
        <v>#VALUE!</v>
      </c>
      <c r="AT105" t="e">
        <f>COUNTIF(Table4[[#This Row],[resultChildLabour]:[resultOther]], "FP")&gt;=1</f>
        <v>#VALUE!</v>
      </c>
      <c r="AU105" s="2" t="e">
        <f>COUNTIF(Table4[[#This Row],[resultChildLabour]:[resultOther]], "FN")&gt;=1</f>
        <v>#VALUE!</v>
      </c>
      <c r="AV105" s="2" t="e">
        <f>COUNTIF(Table4[[#This Row],[resultChildLabour]:[resultOther]], "FN")+COUNTIF(Table4[[#This Row],[resultChildLabour]:[resultOther]], "FP")</f>
        <v>#VALUE!</v>
      </c>
    </row>
    <row r="106" spans="24:48" x14ac:dyDescent="0.25">
      <c r="X106" t="e">
        <f>NLCresults[[#This Row],[ childLabourConfidence]]&gt;=$AX$4</f>
        <v>#VALUE!</v>
      </c>
      <c r="Y106" t="e">
        <f>NLCresults[[#This Row],[ childSexualExploitationConfidence]]&gt;=$AX$4</f>
        <v>#VALUE!</v>
      </c>
      <c r="Z106" t="e">
        <f>NLCresults[[#This Row],[ childTraffickingConfidence]]&gt;=$AX$4</f>
        <v>#VALUE!</v>
      </c>
      <c r="AA106" t="e">
        <f>NLCresults[[#This Row],[ domesticServitudeConfidence]]&gt;=$AX$4</f>
        <v>#VALUE!</v>
      </c>
      <c r="AB106" t="e">
        <f>NLCresults[[#This Row],[ forcedCriminalityConfidence]]&gt;=$AX$4</f>
        <v>#VALUE!</v>
      </c>
      <c r="AC106" t="e">
        <f>NLCresults[[#This Row],[ forcedLabourConfidence]]&gt;=$AX$4</f>
        <v>#VALUE!</v>
      </c>
      <c r="AD106" t="e">
        <f>NLCresults[[#This Row],[ forcedMarriageConfidence]]&gt;=$AX$4</f>
        <v>#VALUE!</v>
      </c>
      <c r="AE106" t="e">
        <f>NLCresults[[#This Row],[ labourExploitationConfidence]]&gt;=$AX$4</f>
        <v>#VALUE!</v>
      </c>
      <c r="AF106" t="e">
        <f>NLCresults[[#This Row],[ sexualExploitationConfidence]]&gt;=$AX$4</f>
        <v>#VALUE!</v>
      </c>
      <c r="AG106" t="e">
        <f>NLCresults[[#This Row],[ otherConfidence]]&gt;=$AX$4</f>
        <v>#VALUE!</v>
      </c>
      <c r="AH106" s="2" t="e">
        <f>IF(NLCresults[[#This Row],[ containsChildLabour]]=1, IF(Table4[[#This Row],[predictsChildLabour]], "T", "FN"), IF(Table4[[#This Row],[predictsChildLabour]], "FP", "T"))</f>
        <v>#VALUE!</v>
      </c>
      <c r="AI106" t="e">
        <f>IF(NLCresults[[#This Row],[ containsChildSexualExploitation]]=1, IF(Table4[[#This Row],[predictsChildSexualExploitation]], "T", "FN"), IF(Table4[[#This Row],[predictsChildSexualExploitation]], "FP", "T"))</f>
        <v>#VALUE!</v>
      </c>
      <c r="AJ106" t="e">
        <f>IF(NLCresults[[#This Row],[ containsChildTrafficking]]=1, IF(Table4[[#This Row],[predictsChildTrafficking]], "T", "FN"), IF(Table4[[#This Row],[predictsChildTrafficking]], "FP", "T"))</f>
        <v>#VALUE!</v>
      </c>
      <c r="AK106" t="e">
        <f>IF(NLCresults[[#This Row],[ containsDomesticServitude]]=1, IF(Table4[[#This Row],[predictsDomesticServitude]], "T", "FN"), IF(Table4[[#This Row],[predictsDomesticServitude]], "FP", "T"))</f>
        <v>#VALUE!</v>
      </c>
      <c r="AL106" t="e">
        <f>IF(NLCresults[[#This Row],[ containsForcedCriminality]]=1, IF(Table4[[#This Row],[predictsForcedCriminality]], "T", "FN"), IF(Table4[[#This Row],[predictsForcedCriminality]], "FP", "T"))</f>
        <v>#VALUE!</v>
      </c>
      <c r="AM106" t="e">
        <f>IF(NLCresults[[#This Row],[ containsForcedLabour]]=1, IF(Table4[[#This Row],[predictsForcedLabour]], "T", "FN"), IF(Table4[[#This Row],[predictsForcedLabour]], "FP", "T"))</f>
        <v>#VALUE!</v>
      </c>
      <c r="AN106" t="e">
        <f>IF(NLCresults[[#This Row],[ containsForcedMarriage]]=1, IF(Table4[[#This Row],[predictsForcedMarriage]], "T", "FN"), IF(Table4[[#This Row],[predictsForcedMarriage]], "FP", "T"))</f>
        <v>#VALUE!</v>
      </c>
      <c r="AO106" t="e">
        <f>IF(NLCresults[[#This Row],[ containsLabourExploitation]]=1, IF(Table4[[#This Row],[predictsLabourExploitation]], "T", "FN"), IF(Table4[[#This Row],[predictsLabourExploitation]], "FP", "T"))</f>
        <v>#VALUE!</v>
      </c>
      <c r="AP106" t="e">
        <f>IF(NLCresults[[#This Row],[ containsSexualExploitation]]=1, IF(Table4[[#This Row],[predictsSexualExploitation]], "T", "FN"), IF(Table4[[#This Row],[predictsSexualExploitation]], "FP", "T"))</f>
        <v>#VALUE!</v>
      </c>
      <c r="AQ106" t="e">
        <f>IF(NLCresults[[#This Row],[ containsOther]]=1, IF(Table4[[#This Row],[predictsOther]], "T", "FN"), IF(Table4[[#This Row],[predictsOther]], "FP", "T"))</f>
        <v>#VALUE!</v>
      </c>
      <c r="AR106" s="2" t="e">
        <f>(COUNTIF(Table4[[#This Row],[resultChildLabour]:[resultOther]], "T")=10)</f>
        <v>#VALUE!</v>
      </c>
      <c r="AS106" t="e">
        <f>(COUNTIF(Table4[[#This Row],[resultChildLabour]:[resultOther]], "T")+ COUNTIF(Table4[[#This Row],[resultChildLabour]:[resultOther]], "FP")=10)</f>
        <v>#VALUE!</v>
      </c>
      <c r="AT106" t="e">
        <f>COUNTIF(Table4[[#This Row],[resultChildLabour]:[resultOther]], "FP")&gt;=1</f>
        <v>#VALUE!</v>
      </c>
      <c r="AU106" s="2" t="e">
        <f>COUNTIF(Table4[[#This Row],[resultChildLabour]:[resultOther]], "FN")&gt;=1</f>
        <v>#VALUE!</v>
      </c>
      <c r="AV106" s="2" t="e">
        <f>COUNTIF(Table4[[#This Row],[resultChildLabour]:[resultOther]], "FN")+COUNTIF(Table4[[#This Row],[resultChildLabour]:[resultOther]], "FP")</f>
        <v>#VALUE!</v>
      </c>
    </row>
    <row r="107" spans="24:48" x14ac:dyDescent="0.25">
      <c r="X107" t="e">
        <f>NLCresults[[#This Row],[ childLabourConfidence]]&gt;=$AX$4</f>
        <v>#VALUE!</v>
      </c>
      <c r="Y107" t="e">
        <f>NLCresults[[#This Row],[ childSexualExploitationConfidence]]&gt;=$AX$4</f>
        <v>#VALUE!</v>
      </c>
      <c r="Z107" t="e">
        <f>NLCresults[[#This Row],[ childTraffickingConfidence]]&gt;=$AX$4</f>
        <v>#VALUE!</v>
      </c>
      <c r="AA107" t="e">
        <f>NLCresults[[#This Row],[ domesticServitudeConfidence]]&gt;=$AX$4</f>
        <v>#VALUE!</v>
      </c>
      <c r="AB107" t="e">
        <f>NLCresults[[#This Row],[ forcedCriminalityConfidence]]&gt;=$AX$4</f>
        <v>#VALUE!</v>
      </c>
      <c r="AC107" t="e">
        <f>NLCresults[[#This Row],[ forcedLabourConfidence]]&gt;=$AX$4</f>
        <v>#VALUE!</v>
      </c>
      <c r="AD107" t="e">
        <f>NLCresults[[#This Row],[ forcedMarriageConfidence]]&gt;=$AX$4</f>
        <v>#VALUE!</v>
      </c>
      <c r="AE107" t="e">
        <f>NLCresults[[#This Row],[ labourExploitationConfidence]]&gt;=$AX$4</f>
        <v>#VALUE!</v>
      </c>
      <c r="AF107" t="e">
        <f>NLCresults[[#This Row],[ sexualExploitationConfidence]]&gt;=$AX$4</f>
        <v>#VALUE!</v>
      </c>
      <c r="AG107" t="e">
        <f>NLCresults[[#This Row],[ otherConfidence]]&gt;=$AX$4</f>
        <v>#VALUE!</v>
      </c>
      <c r="AH107" s="2" t="e">
        <f>IF(NLCresults[[#This Row],[ containsChildLabour]]=1, IF(Table4[[#This Row],[predictsChildLabour]], "T", "FN"), IF(Table4[[#This Row],[predictsChildLabour]], "FP", "T"))</f>
        <v>#VALUE!</v>
      </c>
      <c r="AI107" t="e">
        <f>IF(NLCresults[[#This Row],[ containsChildSexualExploitation]]=1, IF(Table4[[#This Row],[predictsChildSexualExploitation]], "T", "FN"), IF(Table4[[#This Row],[predictsChildSexualExploitation]], "FP", "T"))</f>
        <v>#VALUE!</v>
      </c>
      <c r="AJ107" t="e">
        <f>IF(NLCresults[[#This Row],[ containsChildTrafficking]]=1, IF(Table4[[#This Row],[predictsChildTrafficking]], "T", "FN"), IF(Table4[[#This Row],[predictsChildTrafficking]], "FP", "T"))</f>
        <v>#VALUE!</v>
      </c>
      <c r="AK107" t="e">
        <f>IF(NLCresults[[#This Row],[ containsDomesticServitude]]=1, IF(Table4[[#This Row],[predictsDomesticServitude]], "T", "FN"), IF(Table4[[#This Row],[predictsDomesticServitude]], "FP", "T"))</f>
        <v>#VALUE!</v>
      </c>
      <c r="AL107" t="e">
        <f>IF(NLCresults[[#This Row],[ containsForcedCriminality]]=1, IF(Table4[[#This Row],[predictsForcedCriminality]], "T", "FN"), IF(Table4[[#This Row],[predictsForcedCriminality]], "FP", "T"))</f>
        <v>#VALUE!</v>
      </c>
      <c r="AM107" t="e">
        <f>IF(NLCresults[[#This Row],[ containsForcedLabour]]=1, IF(Table4[[#This Row],[predictsForcedLabour]], "T", "FN"), IF(Table4[[#This Row],[predictsForcedLabour]], "FP", "T"))</f>
        <v>#VALUE!</v>
      </c>
      <c r="AN107" t="e">
        <f>IF(NLCresults[[#This Row],[ containsForcedMarriage]]=1, IF(Table4[[#This Row],[predictsForcedMarriage]], "T", "FN"), IF(Table4[[#This Row],[predictsForcedMarriage]], "FP", "T"))</f>
        <v>#VALUE!</v>
      </c>
      <c r="AO107" t="e">
        <f>IF(NLCresults[[#This Row],[ containsLabourExploitation]]=1, IF(Table4[[#This Row],[predictsLabourExploitation]], "T", "FN"), IF(Table4[[#This Row],[predictsLabourExploitation]], "FP", "T"))</f>
        <v>#VALUE!</v>
      </c>
      <c r="AP107" t="e">
        <f>IF(NLCresults[[#This Row],[ containsSexualExploitation]]=1, IF(Table4[[#This Row],[predictsSexualExploitation]], "T", "FN"), IF(Table4[[#This Row],[predictsSexualExploitation]], "FP", "T"))</f>
        <v>#VALUE!</v>
      </c>
      <c r="AQ107" t="e">
        <f>IF(NLCresults[[#This Row],[ containsOther]]=1, IF(Table4[[#This Row],[predictsOther]], "T", "FN"), IF(Table4[[#This Row],[predictsOther]], "FP", "T"))</f>
        <v>#VALUE!</v>
      </c>
      <c r="AR107" s="2" t="e">
        <f>(COUNTIF(Table4[[#This Row],[resultChildLabour]:[resultOther]], "T")=10)</f>
        <v>#VALUE!</v>
      </c>
      <c r="AS107" t="e">
        <f>(COUNTIF(Table4[[#This Row],[resultChildLabour]:[resultOther]], "T")+ COUNTIF(Table4[[#This Row],[resultChildLabour]:[resultOther]], "FP")=10)</f>
        <v>#VALUE!</v>
      </c>
      <c r="AT107" t="e">
        <f>COUNTIF(Table4[[#This Row],[resultChildLabour]:[resultOther]], "FP")&gt;=1</f>
        <v>#VALUE!</v>
      </c>
      <c r="AU107" s="2" t="e">
        <f>COUNTIF(Table4[[#This Row],[resultChildLabour]:[resultOther]], "FN")&gt;=1</f>
        <v>#VALUE!</v>
      </c>
      <c r="AV107" s="2" t="e">
        <f>COUNTIF(Table4[[#This Row],[resultChildLabour]:[resultOther]], "FN")+COUNTIF(Table4[[#This Row],[resultChildLabour]:[resultOther]], "FP")</f>
        <v>#VALUE!</v>
      </c>
    </row>
    <row r="108" spans="24:48" x14ac:dyDescent="0.25">
      <c r="X108" t="e">
        <f>NLCresults[[#This Row],[ childLabourConfidence]]&gt;=$AX$4</f>
        <v>#VALUE!</v>
      </c>
      <c r="Y108" t="e">
        <f>NLCresults[[#This Row],[ childSexualExploitationConfidence]]&gt;=$AX$4</f>
        <v>#VALUE!</v>
      </c>
      <c r="Z108" t="e">
        <f>NLCresults[[#This Row],[ childTraffickingConfidence]]&gt;=$AX$4</f>
        <v>#VALUE!</v>
      </c>
      <c r="AA108" t="e">
        <f>NLCresults[[#This Row],[ domesticServitudeConfidence]]&gt;=$AX$4</f>
        <v>#VALUE!</v>
      </c>
      <c r="AB108" t="e">
        <f>NLCresults[[#This Row],[ forcedCriminalityConfidence]]&gt;=$AX$4</f>
        <v>#VALUE!</v>
      </c>
      <c r="AC108" t="e">
        <f>NLCresults[[#This Row],[ forcedLabourConfidence]]&gt;=$AX$4</f>
        <v>#VALUE!</v>
      </c>
      <c r="AD108" t="e">
        <f>NLCresults[[#This Row],[ forcedMarriageConfidence]]&gt;=$AX$4</f>
        <v>#VALUE!</v>
      </c>
      <c r="AE108" t="e">
        <f>NLCresults[[#This Row],[ labourExploitationConfidence]]&gt;=$AX$4</f>
        <v>#VALUE!</v>
      </c>
      <c r="AF108" t="e">
        <f>NLCresults[[#This Row],[ sexualExploitationConfidence]]&gt;=$AX$4</f>
        <v>#VALUE!</v>
      </c>
      <c r="AG108" t="e">
        <f>NLCresults[[#This Row],[ otherConfidence]]&gt;=$AX$4</f>
        <v>#VALUE!</v>
      </c>
      <c r="AH108" s="2" t="e">
        <f>IF(NLCresults[[#This Row],[ containsChildLabour]]=1, IF(Table4[[#This Row],[predictsChildLabour]], "T", "FN"), IF(Table4[[#This Row],[predictsChildLabour]], "FP", "T"))</f>
        <v>#VALUE!</v>
      </c>
      <c r="AI108" t="e">
        <f>IF(NLCresults[[#This Row],[ containsChildSexualExploitation]]=1, IF(Table4[[#This Row],[predictsChildSexualExploitation]], "T", "FN"), IF(Table4[[#This Row],[predictsChildSexualExploitation]], "FP", "T"))</f>
        <v>#VALUE!</v>
      </c>
      <c r="AJ108" t="e">
        <f>IF(NLCresults[[#This Row],[ containsChildTrafficking]]=1, IF(Table4[[#This Row],[predictsChildTrafficking]], "T", "FN"), IF(Table4[[#This Row],[predictsChildTrafficking]], "FP", "T"))</f>
        <v>#VALUE!</v>
      </c>
      <c r="AK108" t="e">
        <f>IF(NLCresults[[#This Row],[ containsDomesticServitude]]=1, IF(Table4[[#This Row],[predictsDomesticServitude]], "T", "FN"), IF(Table4[[#This Row],[predictsDomesticServitude]], "FP", "T"))</f>
        <v>#VALUE!</v>
      </c>
      <c r="AL108" t="e">
        <f>IF(NLCresults[[#This Row],[ containsForcedCriminality]]=1, IF(Table4[[#This Row],[predictsForcedCriminality]], "T", "FN"), IF(Table4[[#This Row],[predictsForcedCriminality]], "FP", "T"))</f>
        <v>#VALUE!</v>
      </c>
      <c r="AM108" t="e">
        <f>IF(NLCresults[[#This Row],[ containsForcedLabour]]=1, IF(Table4[[#This Row],[predictsForcedLabour]], "T", "FN"), IF(Table4[[#This Row],[predictsForcedLabour]], "FP", "T"))</f>
        <v>#VALUE!</v>
      </c>
      <c r="AN108" t="e">
        <f>IF(NLCresults[[#This Row],[ containsForcedMarriage]]=1, IF(Table4[[#This Row],[predictsForcedMarriage]], "T", "FN"), IF(Table4[[#This Row],[predictsForcedMarriage]], "FP", "T"))</f>
        <v>#VALUE!</v>
      </c>
      <c r="AO108" t="e">
        <f>IF(NLCresults[[#This Row],[ containsLabourExploitation]]=1, IF(Table4[[#This Row],[predictsLabourExploitation]], "T", "FN"), IF(Table4[[#This Row],[predictsLabourExploitation]], "FP", "T"))</f>
        <v>#VALUE!</v>
      </c>
      <c r="AP108" t="e">
        <f>IF(NLCresults[[#This Row],[ containsSexualExploitation]]=1, IF(Table4[[#This Row],[predictsSexualExploitation]], "T", "FN"), IF(Table4[[#This Row],[predictsSexualExploitation]], "FP", "T"))</f>
        <v>#VALUE!</v>
      </c>
      <c r="AQ108" t="e">
        <f>IF(NLCresults[[#This Row],[ containsOther]]=1, IF(Table4[[#This Row],[predictsOther]], "T", "FN"), IF(Table4[[#This Row],[predictsOther]], "FP", "T"))</f>
        <v>#VALUE!</v>
      </c>
      <c r="AR108" s="2" t="e">
        <f>(COUNTIF(Table4[[#This Row],[resultChildLabour]:[resultOther]], "T")=10)</f>
        <v>#VALUE!</v>
      </c>
      <c r="AS108" t="e">
        <f>(COUNTIF(Table4[[#This Row],[resultChildLabour]:[resultOther]], "T")+ COUNTIF(Table4[[#This Row],[resultChildLabour]:[resultOther]], "FP")=10)</f>
        <v>#VALUE!</v>
      </c>
      <c r="AT108" t="e">
        <f>COUNTIF(Table4[[#This Row],[resultChildLabour]:[resultOther]], "FP")&gt;=1</f>
        <v>#VALUE!</v>
      </c>
      <c r="AU108" s="2" t="e">
        <f>COUNTIF(Table4[[#This Row],[resultChildLabour]:[resultOther]], "FN")&gt;=1</f>
        <v>#VALUE!</v>
      </c>
      <c r="AV108" s="2" t="e">
        <f>COUNTIF(Table4[[#This Row],[resultChildLabour]:[resultOther]], "FN")+COUNTIF(Table4[[#This Row],[resultChildLabour]:[resultOther]], "FP")</f>
        <v>#VALUE!</v>
      </c>
    </row>
    <row r="109" spans="24:48" x14ac:dyDescent="0.25">
      <c r="X109" t="e">
        <f>NLCresults[[#This Row],[ childLabourConfidence]]&gt;=$AX$4</f>
        <v>#VALUE!</v>
      </c>
      <c r="Y109" t="e">
        <f>NLCresults[[#This Row],[ childSexualExploitationConfidence]]&gt;=$AX$4</f>
        <v>#VALUE!</v>
      </c>
      <c r="Z109" t="e">
        <f>NLCresults[[#This Row],[ childTraffickingConfidence]]&gt;=$AX$4</f>
        <v>#VALUE!</v>
      </c>
      <c r="AA109" t="e">
        <f>NLCresults[[#This Row],[ domesticServitudeConfidence]]&gt;=$AX$4</f>
        <v>#VALUE!</v>
      </c>
      <c r="AB109" t="e">
        <f>NLCresults[[#This Row],[ forcedCriminalityConfidence]]&gt;=$AX$4</f>
        <v>#VALUE!</v>
      </c>
      <c r="AC109" t="e">
        <f>NLCresults[[#This Row],[ forcedLabourConfidence]]&gt;=$AX$4</f>
        <v>#VALUE!</v>
      </c>
      <c r="AD109" t="e">
        <f>NLCresults[[#This Row],[ forcedMarriageConfidence]]&gt;=$AX$4</f>
        <v>#VALUE!</v>
      </c>
      <c r="AE109" t="e">
        <f>NLCresults[[#This Row],[ labourExploitationConfidence]]&gt;=$AX$4</f>
        <v>#VALUE!</v>
      </c>
      <c r="AF109" t="e">
        <f>NLCresults[[#This Row],[ sexualExploitationConfidence]]&gt;=$AX$4</f>
        <v>#VALUE!</v>
      </c>
      <c r="AG109" t="e">
        <f>NLCresults[[#This Row],[ otherConfidence]]&gt;=$AX$4</f>
        <v>#VALUE!</v>
      </c>
      <c r="AH109" s="2" t="e">
        <f>IF(NLCresults[[#This Row],[ containsChildLabour]]=1, IF(Table4[[#This Row],[predictsChildLabour]], "T", "FN"), IF(Table4[[#This Row],[predictsChildLabour]], "FP", "T"))</f>
        <v>#VALUE!</v>
      </c>
      <c r="AI109" t="e">
        <f>IF(NLCresults[[#This Row],[ containsChildSexualExploitation]]=1, IF(Table4[[#This Row],[predictsChildSexualExploitation]], "T", "FN"), IF(Table4[[#This Row],[predictsChildSexualExploitation]], "FP", "T"))</f>
        <v>#VALUE!</v>
      </c>
      <c r="AJ109" t="e">
        <f>IF(NLCresults[[#This Row],[ containsChildTrafficking]]=1, IF(Table4[[#This Row],[predictsChildTrafficking]], "T", "FN"), IF(Table4[[#This Row],[predictsChildTrafficking]], "FP", "T"))</f>
        <v>#VALUE!</v>
      </c>
      <c r="AK109" t="e">
        <f>IF(NLCresults[[#This Row],[ containsDomesticServitude]]=1, IF(Table4[[#This Row],[predictsDomesticServitude]], "T", "FN"), IF(Table4[[#This Row],[predictsDomesticServitude]], "FP", "T"))</f>
        <v>#VALUE!</v>
      </c>
      <c r="AL109" t="e">
        <f>IF(NLCresults[[#This Row],[ containsForcedCriminality]]=1, IF(Table4[[#This Row],[predictsForcedCriminality]], "T", "FN"), IF(Table4[[#This Row],[predictsForcedCriminality]], "FP", "T"))</f>
        <v>#VALUE!</v>
      </c>
      <c r="AM109" t="e">
        <f>IF(NLCresults[[#This Row],[ containsForcedLabour]]=1, IF(Table4[[#This Row],[predictsForcedLabour]], "T", "FN"), IF(Table4[[#This Row],[predictsForcedLabour]], "FP", "T"))</f>
        <v>#VALUE!</v>
      </c>
      <c r="AN109" t="e">
        <f>IF(NLCresults[[#This Row],[ containsForcedMarriage]]=1, IF(Table4[[#This Row],[predictsForcedMarriage]], "T", "FN"), IF(Table4[[#This Row],[predictsForcedMarriage]], "FP", "T"))</f>
        <v>#VALUE!</v>
      </c>
      <c r="AO109" t="e">
        <f>IF(NLCresults[[#This Row],[ containsLabourExploitation]]=1, IF(Table4[[#This Row],[predictsLabourExploitation]], "T", "FN"), IF(Table4[[#This Row],[predictsLabourExploitation]], "FP", "T"))</f>
        <v>#VALUE!</v>
      </c>
      <c r="AP109" t="e">
        <f>IF(NLCresults[[#This Row],[ containsSexualExploitation]]=1, IF(Table4[[#This Row],[predictsSexualExploitation]], "T", "FN"), IF(Table4[[#This Row],[predictsSexualExploitation]], "FP", "T"))</f>
        <v>#VALUE!</v>
      </c>
      <c r="AQ109" t="e">
        <f>IF(NLCresults[[#This Row],[ containsOther]]=1, IF(Table4[[#This Row],[predictsOther]], "T", "FN"), IF(Table4[[#This Row],[predictsOther]], "FP", "T"))</f>
        <v>#VALUE!</v>
      </c>
      <c r="AR109" s="2" t="e">
        <f>(COUNTIF(Table4[[#This Row],[resultChildLabour]:[resultOther]], "T")=10)</f>
        <v>#VALUE!</v>
      </c>
      <c r="AS109" t="e">
        <f>(COUNTIF(Table4[[#This Row],[resultChildLabour]:[resultOther]], "T")+ COUNTIF(Table4[[#This Row],[resultChildLabour]:[resultOther]], "FP")=10)</f>
        <v>#VALUE!</v>
      </c>
      <c r="AT109" t="e">
        <f>COUNTIF(Table4[[#This Row],[resultChildLabour]:[resultOther]], "FP")&gt;=1</f>
        <v>#VALUE!</v>
      </c>
      <c r="AU109" s="2" t="e">
        <f>COUNTIF(Table4[[#This Row],[resultChildLabour]:[resultOther]], "FN")&gt;=1</f>
        <v>#VALUE!</v>
      </c>
      <c r="AV109" s="2" t="e">
        <f>COUNTIF(Table4[[#This Row],[resultChildLabour]:[resultOther]], "FN")+COUNTIF(Table4[[#This Row],[resultChildLabour]:[resultOther]], "FP")</f>
        <v>#VALUE!</v>
      </c>
    </row>
    <row r="110" spans="24:48" x14ac:dyDescent="0.25">
      <c r="X110" t="e">
        <f>NLCresults[[#This Row],[ childLabourConfidence]]&gt;=$AX$4</f>
        <v>#VALUE!</v>
      </c>
      <c r="Y110" t="e">
        <f>NLCresults[[#This Row],[ childSexualExploitationConfidence]]&gt;=$AX$4</f>
        <v>#VALUE!</v>
      </c>
      <c r="Z110" t="e">
        <f>NLCresults[[#This Row],[ childTraffickingConfidence]]&gt;=$AX$4</f>
        <v>#VALUE!</v>
      </c>
      <c r="AA110" t="e">
        <f>NLCresults[[#This Row],[ domesticServitudeConfidence]]&gt;=$AX$4</f>
        <v>#VALUE!</v>
      </c>
      <c r="AB110" t="e">
        <f>NLCresults[[#This Row],[ forcedCriminalityConfidence]]&gt;=$AX$4</f>
        <v>#VALUE!</v>
      </c>
      <c r="AC110" t="e">
        <f>NLCresults[[#This Row],[ forcedLabourConfidence]]&gt;=$AX$4</f>
        <v>#VALUE!</v>
      </c>
      <c r="AD110" t="e">
        <f>NLCresults[[#This Row],[ forcedMarriageConfidence]]&gt;=$AX$4</f>
        <v>#VALUE!</v>
      </c>
      <c r="AE110" t="e">
        <f>NLCresults[[#This Row],[ labourExploitationConfidence]]&gt;=$AX$4</f>
        <v>#VALUE!</v>
      </c>
      <c r="AF110" t="e">
        <f>NLCresults[[#This Row],[ sexualExploitationConfidence]]&gt;=$AX$4</f>
        <v>#VALUE!</v>
      </c>
      <c r="AG110" t="e">
        <f>NLCresults[[#This Row],[ otherConfidence]]&gt;=$AX$4</f>
        <v>#VALUE!</v>
      </c>
      <c r="AH110" s="2" t="e">
        <f>IF(NLCresults[[#This Row],[ containsChildLabour]]=1, IF(Table4[[#This Row],[predictsChildLabour]], "T", "FN"), IF(Table4[[#This Row],[predictsChildLabour]], "FP", "T"))</f>
        <v>#VALUE!</v>
      </c>
      <c r="AI110" t="e">
        <f>IF(NLCresults[[#This Row],[ containsChildSexualExploitation]]=1, IF(Table4[[#This Row],[predictsChildSexualExploitation]], "T", "FN"), IF(Table4[[#This Row],[predictsChildSexualExploitation]], "FP", "T"))</f>
        <v>#VALUE!</v>
      </c>
      <c r="AJ110" t="e">
        <f>IF(NLCresults[[#This Row],[ containsChildTrafficking]]=1, IF(Table4[[#This Row],[predictsChildTrafficking]], "T", "FN"), IF(Table4[[#This Row],[predictsChildTrafficking]], "FP", "T"))</f>
        <v>#VALUE!</v>
      </c>
      <c r="AK110" t="e">
        <f>IF(NLCresults[[#This Row],[ containsDomesticServitude]]=1, IF(Table4[[#This Row],[predictsDomesticServitude]], "T", "FN"), IF(Table4[[#This Row],[predictsDomesticServitude]], "FP", "T"))</f>
        <v>#VALUE!</v>
      </c>
      <c r="AL110" t="e">
        <f>IF(NLCresults[[#This Row],[ containsForcedCriminality]]=1, IF(Table4[[#This Row],[predictsForcedCriminality]], "T", "FN"), IF(Table4[[#This Row],[predictsForcedCriminality]], "FP", "T"))</f>
        <v>#VALUE!</v>
      </c>
      <c r="AM110" t="e">
        <f>IF(NLCresults[[#This Row],[ containsForcedLabour]]=1, IF(Table4[[#This Row],[predictsForcedLabour]], "T", "FN"), IF(Table4[[#This Row],[predictsForcedLabour]], "FP", "T"))</f>
        <v>#VALUE!</v>
      </c>
      <c r="AN110" t="e">
        <f>IF(NLCresults[[#This Row],[ containsForcedMarriage]]=1, IF(Table4[[#This Row],[predictsForcedMarriage]], "T", "FN"), IF(Table4[[#This Row],[predictsForcedMarriage]], "FP", "T"))</f>
        <v>#VALUE!</v>
      </c>
      <c r="AO110" t="e">
        <f>IF(NLCresults[[#This Row],[ containsLabourExploitation]]=1, IF(Table4[[#This Row],[predictsLabourExploitation]], "T", "FN"), IF(Table4[[#This Row],[predictsLabourExploitation]], "FP", "T"))</f>
        <v>#VALUE!</v>
      </c>
      <c r="AP110" t="e">
        <f>IF(NLCresults[[#This Row],[ containsSexualExploitation]]=1, IF(Table4[[#This Row],[predictsSexualExploitation]], "T", "FN"), IF(Table4[[#This Row],[predictsSexualExploitation]], "FP", "T"))</f>
        <v>#VALUE!</v>
      </c>
      <c r="AQ110" t="e">
        <f>IF(NLCresults[[#This Row],[ containsOther]]=1, IF(Table4[[#This Row],[predictsOther]], "T", "FN"), IF(Table4[[#This Row],[predictsOther]], "FP", "T"))</f>
        <v>#VALUE!</v>
      </c>
      <c r="AR110" s="2" t="e">
        <f>(COUNTIF(Table4[[#This Row],[resultChildLabour]:[resultOther]], "T")=10)</f>
        <v>#VALUE!</v>
      </c>
      <c r="AS110" t="e">
        <f>(COUNTIF(Table4[[#This Row],[resultChildLabour]:[resultOther]], "T")+ COUNTIF(Table4[[#This Row],[resultChildLabour]:[resultOther]], "FP")=10)</f>
        <v>#VALUE!</v>
      </c>
      <c r="AT110" t="e">
        <f>COUNTIF(Table4[[#This Row],[resultChildLabour]:[resultOther]], "FP")&gt;=1</f>
        <v>#VALUE!</v>
      </c>
      <c r="AU110" s="2" t="e">
        <f>COUNTIF(Table4[[#This Row],[resultChildLabour]:[resultOther]], "FN")&gt;=1</f>
        <v>#VALUE!</v>
      </c>
      <c r="AV110" s="2" t="e">
        <f>COUNTIF(Table4[[#This Row],[resultChildLabour]:[resultOther]], "FN")+COUNTIF(Table4[[#This Row],[resultChildLabour]:[resultOther]], "FP")</f>
        <v>#VALUE!</v>
      </c>
    </row>
    <row r="111" spans="24:48" x14ac:dyDescent="0.25">
      <c r="X111" t="e">
        <f>NLCresults[[#This Row],[ childLabourConfidence]]&gt;=$AX$4</f>
        <v>#VALUE!</v>
      </c>
      <c r="Y111" t="e">
        <f>NLCresults[[#This Row],[ childSexualExploitationConfidence]]&gt;=$AX$4</f>
        <v>#VALUE!</v>
      </c>
      <c r="Z111" t="e">
        <f>NLCresults[[#This Row],[ childTraffickingConfidence]]&gt;=$AX$4</f>
        <v>#VALUE!</v>
      </c>
      <c r="AA111" t="e">
        <f>NLCresults[[#This Row],[ domesticServitudeConfidence]]&gt;=$AX$4</f>
        <v>#VALUE!</v>
      </c>
      <c r="AB111" t="e">
        <f>NLCresults[[#This Row],[ forcedCriminalityConfidence]]&gt;=$AX$4</f>
        <v>#VALUE!</v>
      </c>
      <c r="AC111" t="e">
        <f>NLCresults[[#This Row],[ forcedLabourConfidence]]&gt;=$AX$4</f>
        <v>#VALUE!</v>
      </c>
      <c r="AD111" t="e">
        <f>NLCresults[[#This Row],[ forcedMarriageConfidence]]&gt;=$AX$4</f>
        <v>#VALUE!</v>
      </c>
      <c r="AE111" t="e">
        <f>NLCresults[[#This Row],[ labourExploitationConfidence]]&gt;=$AX$4</f>
        <v>#VALUE!</v>
      </c>
      <c r="AF111" t="e">
        <f>NLCresults[[#This Row],[ sexualExploitationConfidence]]&gt;=$AX$4</f>
        <v>#VALUE!</v>
      </c>
      <c r="AG111" t="e">
        <f>NLCresults[[#This Row],[ otherConfidence]]&gt;=$AX$4</f>
        <v>#VALUE!</v>
      </c>
      <c r="AH111" s="2" t="e">
        <f>IF(NLCresults[[#This Row],[ containsChildLabour]]=1, IF(Table4[[#This Row],[predictsChildLabour]], "T", "FN"), IF(Table4[[#This Row],[predictsChildLabour]], "FP", "T"))</f>
        <v>#VALUE!</v>
      </c>
      <c r="AI111" t="e">
        <f>IF(NLCresults[[#This Row],[ containsChildSexualExploitation]]=1, IF(Table4[[#This Row],[predictsChildSexualExploitation]], "T", "FN"), IF(Table4[[#This Row],[predictsChildSexualExploitation]], "FP", "T"))</f>
        <v>#VALUE!</v>
      </c>
      <c r="AJ111" t="e">
        <f>IF(NLCresults[[#This Row],[ containsChildTrafficking]]=1, IF(Table4[[#This Row],[predictsChildTrafficking]], "T", "FN"), IF(Table4[[#This Row],[predictsChildTrafficking]], "FP", "T"))</f>
        <v>#VALUE!</v>
      </c>
      <c r="AK111" t="e">
        <f>IF(NLCresults[[#This Row],[ containsDomesticServitude]]=1, IF(Table4[[#This Row],[predictsDomesticServitude]], "T", "FN"), IF(Table4[[#This Row],[predictsDomesticServitude]], "FP", "T"))</f>
        <v>#VALUE!</v>
      </c>
      <c r="AL111" t="e">
        <f>IF(NLCresults[[#This Row],[ containsForcedCriminality]]=1, IF(Table4[[#This Row],[predictsForcedCriminality]], "T", "FN"), IF(Table4[[#This Row],[predictsForcedCriminality]], "FP", "T"))</f>
        <v>#VALUE!</v>
      </c>
      <c r="AM111" t="e">
        <f>IF(NLCresults[[#This Row],[ containsForcedLabour]]=1, IF(Table4[[#This Row],[predictsForcedLabour]], "T", "FN"), IF(Table4[[#This Row],[predictsForcedLabour]], "FP", "T"))</f>
        <v>#VALUE!</v>
      </c>
      <c r="AN111" t="e">
        <f>IF(NLCresults[[#This Row],[ containsForcedMarriage]]=1, IF(Table4[[#This Row],[predictsForcedMarriage]], "T", "FN"), IF(Table4[[#This Row],[predictsForcedMarriage]], "FP", "T"))</f>
        <v>#VALUE!</v>
      </c>
      <c r="AO111" t="e">
        <f>IF(NLCresults[[#This Row],[ containsLabourExploitation]]=1, IF(Table4[[#This Row],[predictsLabourExploitation]], "T", "FN"), IF(Table4[[#This Row],[predictsLabourExploitation]], "FP", "T"))</f>
        <v>#VALUE!</v>
      </c>
      <c r="AP111" t="e">
        <f>IF(NLCresults[[#This Row],[ containsSexualExploitation]]=1, IF(Table4[[#This Row],[predictsSexualExploitation]], "T", "FN"), IF(Table4[[#This Row],[predictsSexualExploitation]], "FP", "T"))</f>
        <v>#VALUE!</v>
      </c>
      <c r="AQ111" t="e">
        <f>IF(NLCresults[[#This Row],[ containsOther]]=1, IF(Table4[[#This Row],[predictsOther]], "T", "FN"), IF(Table4[[#This Row],[predictsOther]], "FP", "T"))</f>
        <v>#VALUE!</v>
      </c>
      <c r="AR111" s="2" t="e">
        <f>(COUNTIF(Table4[[#This Row],[resultChildLabour]:[resultOther]], "T")=10)</f>
        <v>#VALUE!</v>
      </c>
      <c r="AS111" t="e">
        <f>(COUNTIF(Table4[[#This Row],[resultChildLabour]:[resultOther]], "T")+ COUNTIF(Table4[[#This Row],[resultChildLabour]:[resultOther]], "FP")=10)</f>
        <v>#VALUE!</v>
      </c>
      <c r="AT111" t="e">
        <f>COUNTIF(Table4[[#This Row],[resultChildLabour]:[resultOther]], "FP")&gt;=1</f>
        <v>#VALUE!</v>
      </c>
      <c r="AU111" s="2" t="e">
        <f>COUNTIF(Table4[[#This Row],[resultChildLabour]:[resultOther]], "FN")&gt;=1</f>
        <v>#VALUE!</v>
      </c>
      <c r="AV111" s="2" t="e">
        <f>COUNTIF(Table4[[#This Row],[resultChildLabour]:[resultOther]], "FN")+COUNTIF(Table4[[#This Row],[resultChildLabour]:[resultOther]], "FP")</f>
        <v>#VALUE!</v>
      </c>
    </row>
    <row r="112" spans="24:48" x14ac:dyDescent="0.25">
      <c r="X112" t="e">
        <f>NLCresults[[#This Row],[ childLabourConfidence]]&gt;=$AX$4</f>
        <v>#VALUE!</v>
      </c>
      <c r="Y112" t="e">
        <f>NLCresults[[#This Row],[ childSexualExploitationConfidence]]&gt;=$AX$4</f>
        <v>#VALUE!</v>
      </c>
      <c r="Z112" t="e">
        <f>NLCresults[[#This Row],[ childTraffickingConfidence]]&gt;=$AX$4</f>
        <v>#VALUE!</v>
      </c>
      <c r="AA112" t="e">
        <f>NLCresults[[#This Row],[ domesticServitudeConfidence]]&gt;=$AX$4</f>
        <v>#VALUE!</v>
      </c>
      <c r="AB112" t="e">
        <f>NLCresults[[#This Row],[ forcedCriminalityConfidence]]&gt;=$AX$4</f>
        <v>#VALUE!</v>
      </c>
      <c r="AC112" t="e">
        <f>NLCresults[[#This Row],[ forcedLabourConfidence]]&gt;=$AX$4</f>
        <v>#VALUE!</v>
      </c>
      <c r="AD112" t="e">
        <f>NLCresults[[#This Row],[ forcedMarriageConfidence]]&gt;=$AX$4</f>
        <v>#VALUE!</v>
      </c>
      <c r="AE112" t="e">
        <f>NLCresults[[#This Row],[ labourExploitationConfidence]]&gt;=$AX$4</f>
        <v>#VALUE!</v>
      </c>
      <c r="AF112" t="e">
        <f>NLCresults[[#This Row],[ sexualExploitationConfidence]]&gt;=$AX$4</f>
        <v>#VALUE!</v>
      </c>
      <c r="AG112" t="e">
        <f>NLCresults[[#This Row],[ otherConfidence]]&gt;=$AX$4</f>
        <v>#VALUE!</v>
      </c>
      <c r="AH112" s="2" t="e">
        <f>IF(NLCresults[[#This Row],[ containsChildLabour]]=1, IF(Table4[[#This Row],[predictsChildLabour]], "T", "FN"), IF(Table4[[#This Row],[predictsChildLabour]], "FP", "T"))</f>
        <v>#VALUE!</v>
      </c>
      <c r="AI112" t="e">
        <f>IF(NLCresults[[#This Row],[ containsChildSexualExploitation]]=1, IF(Table4[[#This Row],[predictsChildSexualExploitation]], "T", "FN"), IF(Table4[[#This Row],[predictsChildSexualExploitation]], "FP", "T"))</f>
        <v>#VALUE!</v>
      </c>
      <c r="AJ112" t="e">
        <f>IF(NLCresults[[#This Row],[ containsChildTrafficking]]=1, IF(Table4[[#This Row],[predictsChildTrafficking]], "T", "FN"), IF(Table4[[#This Row],[predictsChildTrafficking]], "FP", "T"))</f>
        <v>#VALUE!</v>
      </c>
      <c r="AK112" t="e">
        <f>IF(NLCresults[[#This Row],[ containsDomesticServitude]]=1, IF(Table4[[#This Row],[predictsDomesticServitude]], "T", "FN"), IF(Table4[[#This Row],[predictsDomesticServitude]], "FP", "T"))</f>
        <v>#VALUE!</v>
      </c>
      <c r="AL112" t="e">
        <f>IF(NLCresults[[#This Row],[ containsForcedCriminality]]=1, IF(Table4[[#This Row],[predictsForcedCriminality]], "T", "FN"), IF(Table4[[#This Row],[predictsForcedCriminality]], "FP", "T"))</f>
        <v>#VALUE!</v>
      </c>
      <c r="AM112" t="e">
        <f>IF(NLCresults[[#This Row],[ containsForcedLabour]]=1, IF(Table4[[#This Row],[predictsForcedLabour]], "T", "FN"), IF(Table4[[#This Row],[predictsForcedLabour]], "FP", "T"))</f>
        <v>#VALUE!</v>
      </c>
      <c r="AN112" t="e">
        <f>IF(NLCresults[[#This Row],[ containsForcedMarriage]]=1, IF(Table4[[#This Row],[predictsForcedMarriage]], "T", "FN"), IF(Table4[[#This Row],[predictsForcedMarriage]], "FP", "T"))</f>
        <v>#VALUE!</v>
      </c>
      <c r="AO112" t="e">
        <f>IF(NLCresults[[#This Row],[ containsLabourExploitation]]=1, IF(Table4[[#This Row],[predictsLabourExploitation]], "T", "FN"), IF(Table4[[#This Row],[predictsLabourExploitation]], "FP", "T"))</f>
        <v>#VALUE!</v>
      </c>
      <c r="AP112" t="e">
        <f>IF(NLCresults[[#This Row],[ containsSexualExploitation]]=1, IF(Table4[[#This Row],[predictsSexualExploitation]], "T", "FN"), IF(Table4[[#This Row],[predictsSexualExploitation]], "FP", "T"))</f>
        <v>#VALUE!</v>
      </c>
      <c r="AQ112" t="e">
        <f>IF(NLCresults[[#This Row],[ containsOther]]=1, IF(Table4[[#This Row],[predictsOther]], "T", "FN"), IF(Table4[[#This Row],[predictsOther]], "FP", "T"))</f>
        <v>#VALUE!</v>
      </c>
      <c r="AR112" s="2" t="e">
        <f>(COUNTIF(Table4[[#This Row],[resultChildLabour]:[resultOther]], "T")=10)</f>
        <v>#VALUE!</v>
      </c>
      <c r="AS112" t="e">
        <f>(COUNTIF(Table4[[#This Row],[resultChildLabour]:[resultOther]], "T")+ COUNTIF(Table4[[#This Row],[resultChildLabour]:[resultOther]], "FP")=10)</f>
        <v>#VALUE!</v>
      </c>
      <c r="AT112" t="e">
        <f>COUNTIF(Table4[[#This Row],[resultChildLabour]:[resultOther]], "FP")&gt;=1</f>
        <v>#VALUE!</v>
      </c>
      <c r="AU112" s="2" t="e">
        <f>COUNTIF(Table4[[#This Row],[resultChildLabour]:[resultOther]], "FN")&gt;=1</f>
        <v>#VALUE!</v>
      </c>
      <c r="AV112" s="2" t="e">
        <f>COUNTIF(Table4[[#This Row],[resultChildLabour]:[resultOther]], "FN")+COUNTIF(Table4[[#This Row],[resultChildLabour]:[resultOther]], "FP")</f>
        <v>#VALUE!</v>
      </c>
    </row>
    <row r="113" spans="24:48" x14ac:dyDescent="0.25">
      <c r="X113" t="e">
        <f>NLCresults[[#This Row],[ childLabourConfidence]]&gt;=$AX$4</f>
        <v>#VALUE!</v>
      </c>
      <c r="Y113" t="e">
        <f>NLCresults[[#This Row],[ childSexualExploitationConfidence]]&gt;=$AX$4</f>
        <v>#VALUE!</v>
      </c>
      <c r="Z113" t="e">
        <f>NLCresults[[#This Row],[ childTraffickingConfidence]]&gt;=$AX$4</f>
        <v>#VALUE!</v>
      </c>
      <c r="AA113" t="e">
        <f>NLCresults[[#This Row],[ domesticServitudeConfidence]]&gt;=$AX$4</f>
        <v>#VALUE!</v>
      </c>
      <c r="AB113" t="e">
        <f>NLCresults[[#This Row],[ forcedCriminalityConfidence]]&gt;=$AX$4</f>
        <v>#VALUE!</v>
      </c>
      <c r="AC113" t="e">
        <f>NLCresults[[#This Row],[ forcedLabourConfidence]]&gt;=$AX$4</f>
        <v>#VALUE!</v>
      </c>
      <c r="AD113" t="e">
        <f>NLCresults[[#This Row],[ forcedMarriageConfidence]]&gt;=$AX$4</f>
        <v>#VALUE!</v>
      </c>
      <c r="AE113" t="e">
        <f>NLCresults[[#This Row],[ labourExploitationConfidence]]&gt;=$AX$4</f>
        <v>#VALUE!</v>
      </c>
      <c r="AF113" t="e">
        <f>NLCresults[[#This Row],[ sexualExploitationConfidence]]&gt;=$AX$4</f>
        <v>#VALUE!</v>
      </c>
      <c r="AG113" t="e">
        <f>NLCresults[[#This Row],[ otherConfidence]]&gt;=$AX$4</f>
        <v>#VALUE!</v>
      </c>
      <c r="AH113" s="2" t="e">
        <f>IF(NLCresults[[#This Row],[ containsChildLabour]]=1, IF(Table4[[#This Row],[predictsChildLabour]], "T", "FN"), IF(Table4[[#This Row],[predictsChildLabour]], "FP", "T"))</f>
        <v>#VALUE!</v>
      </c>
      <c r="AI113" t="e">
        <f>IF(NLCresults[[#This Row],[ containsChildSexualExploitation]]=1, IF(Table4[[#This Row],[predictsChildSexualExploitation]], "T", "FN"), IF(Table4[[#This Row],[predictsChildSexualExploitation]], "FP", "T"))</f>
        <v>#VALUE!</v>
      </c>
      <c r="AJ113" t="e">
        <f>IF(NLCresults[[#This Row],[ containsChildTrafficking]]=1, IF(Table4[[#This Row],[predictsChildTrafficking]], "T", "FN"), IF(Table4[[#This Row],[predictsChildTrafficking]], "FP", "T"))</f>
        <v>#VALUE!</v>
      </c>
      <c r="AK113" t="e">
        <f>IF(NLCresults[[#This Row],[ containsDomesticServitude]]=1, IF(Table4[[#This Row],[predictsDomesticServitude]], "T", "FN"), IF(Table4[[#This Row],[predictsDomesticServitude]], "FP", "T"))</f>
        <v>#VALUE!</v>
      </c>
      <c r="AL113" t="e">
        <f>IF(NLCresults[[#This Row],[ containsForcedCriminality]]=1, IF(Table4[[#This Row],[predictsForcedCriminality]], "T", "FN"), IF(Table4[[#This Row],[predictsForcedCriminality]], "FP", "T"))</f>
        <v>#VALUE!</v>
      </c>
      <c r="AM113" t="e">
        <f>IF(NLCresults[[#This Row],[ containsForcedLabour]]=1, IF(Table4[[#This Row],[predictsForcedLabour]], "T", "FN"), IF(Table4[[#This Row],[predictsForcedLabour]], "FP", "T"))</f>
        <v>#VALUE!</v>
      </c>
      <c r="AN113" t="e">
        <f>IF(NLCresults[[#This Row],[ containsForcedMarriage]]=1, IF(Table4[[#This Row],[predictsForcedMarriage]], "T", "FN"), IF(Table4[[#This Row],[predictsForcedMarriage]], "FP", "T"))</f>
        <v>#VALUE!</v>
      </c>
      <c r="AO113" t="e">
        <f>IF(NLCresults[[#This Row],[ containsLabourExploitation]]=1, IF(Table4[[#This Row],[predictsLabourExploitation]], "T", "FN"), IF(Table4[[#This Row],[predictsLabourExploitation]], "FP", "T"))</f>
        <v>#VALUE!</v>
      </c>
      <c r="AP113" t="e">
        <f>IF(NLCresults[[#This Row],[ containsSexualExploitation]]=1, IF(Table4[[#This Row],[predictsSexualExploitation]], "T", "FN"), IF(Table4[[#This Row],[predictsSexualExploitation]], "FP", "T"))</f>
        <v>#VALUE!</v>
      </c>
      <c r="AQ113" t="e">
        <f>IF(NLCresults[[#This Row],[ containsOther]]=1, IF(Table4[[#This Row],[predictsOther]], "T", "FN"), IF(Table4[[#This Row],[predictsOther]], "FP", "T"))</f>
        <v>#VALUE!</v>
      </c>
      <c r="AR113" s="2" t="e">
        <f>(COUNTIF(Table4[[#This Row],[resultChildLabour]:[resultOther]], "T")=10)</f>
        <v>#VALUE!</v>
      </c>
      <c r="AS113" t="e">
        <f>(COUNTIF(Table4[[#This Row],[resultChildLabour]:[resultOther]], "T")+ COUNTIF(Table4[[#This Row],[resultChildLabour]:[resultOther]], "FP")=10)</f>
        <v>#VALUE!</v>
      </c>
      <c r="AT113" t="e">
        <f>COUNTIF(Table4[[#This Row],[resultChildLabour]:[resultOther]], "FP")&gt;=1</f>
        <v>#VALUE!</v>
      </c>
      <c r="AU113" s="2" t="e">
        <f>COUNTIF(Table4[[#This Row],[resultChildLabour]:[resultOther]], "FN")&gt;=1</f>
        <v>#VALUE!</v>
      </c>
      <c r="AV113" s="2" t="e">
        <f>COUNTIF(Table4[[#This Row],[resultChildLabour]:[resultOther]], "FN")+COUNTIF(Table4[[#This Row],[resultChildLabour]:[resultOther]], "FP")</f>
        <v>#VALUE!</v>
      </c>
    </row>
    <row r="114" spans="24:48" x14ac:dyDescent="0.25">
      <c r="X114" t="e">
        <f>NLCresults[[#This Row],[ childLabourConfidence]]&gt;=$AX$4</f>
        <v>#VALUE!</v>
      </c>
      <c r="Y114" t="e">
        <f>NLCresults[[#This Row],[ childSexualExploitationConfidence]]&gt;=$AX$4</f>
        <v>#VALUE!</v>
      </c>
      <c r="Z114" t="e">
        <f>NLCresults[[#This Row],[ childTraffickingConfidence]]&gt;=$AX$4</f>
        <v>#VALUE!</v>
      </c>
      <c r="AA114" t="e">
        <f>NLCresults[[#This Row],[ domesticServitudeConfidence]]&gt;=$AX$4</f>
        <v>#VALUE!</v>
      </c>
      <c r="AB114" t="e">
        <f>NLCresults[[#This Row],[ forcedCriminalityConfidence]]&gt;=$AX$4</f>
        <v>#VALUE!</v>
      </c>
      <c r="AC114" t="e">
        <f>NLCresults[[#This Row],[ forcedLabourConfidence]]&gt;=$AX$4</f>
        <v>#VALUE!</v>
      </c>
      <c r="AD114" t="e">
        <f>NLCresults[[#This Row],[ forcedMarriageConfidence]]&gt;=$AX$4</f>
        <v>#VALUE!</v>
      </c>
      <c r="AE114" t="e">
        <f>NLCresults[[#This Row],[ labourExploitationConfidence]]&gt;=$AX$4</f>
        <v>#VALUE!</v>
      </c>
      <c r="AF114" t="e">
        <f>NLCresults[[#This Row],[ sexualExploitationConfidence]]&gt;=$AX$4</f>
        <v>#VALUE!</v>
      </c>
      <c r="AG114" t="e">
        <f>NLCresults[[#This Row],[ otherConfidence]]&gt;=$AX$4</f>
        <v>#VALUE!</v>
      </c>
      <c r="AH114" s="2" t="e">
        <f>IF(NLCresults[[#This Row],[ containsChildLabour]]=1, IF(Table4[[#This Row],[predictsChildLabour]], "T", "FN"), IF(Table4[[#This Row],[predictsChildLabour]], "FP", "T"))</f>
        <v>#VALUE!</v>
      </c>
      <c r="AI114" t="e">
        <f>IF(NLCresults[[#This Row],[ containsChildSexualExploitation]]=1, IF(Table4[[#This Row],[predictsChildSexualExploitation]], "T", "FN"), IF(Table4[[#This Row],[predictsChildSexualExploitation]], "FP", "T"))</f>
        <v>#VALUE!</v>
      </c>
      <c r="AJ114" t="e">
        <f>IF(NLCresults[[#This Row],[ containsChildTrafficking]]=1, IF(Table4[[#This Row],[predictsChildTrafficking]], "T", "FN"), IF(Table4[[#This Row],[predictsChildTrafficking]], "FP", "T"))</f>
        <v>#VALUE!</v>
      </c>
      <c r="AK114" t="e">
        <f>IF(NLCresults[[#This Row],[ containsDomesticServitude]]=1, IF(Table4[[#This Row],[predictsDomesticServitude]], "T", "FN"), IF(Table4[[#This Row],[predictsDomesticServitude]], "FP", "T"))</f>
        <v>#VALUE!</v>
      </c>
      <c r="AL114" t="e">
        <f>IF(NLCresults[[#This Row],[ containsForcedCriminality]]=1, IF(Table4[[#This Row],[predictsForcedCriminality]], "T", "FN"), IF(Table4[[#This Row],[predictsForcedCriminality]], "FP", "T"))</f>
        <v>#VALUE!</v>
      </c>
      <c r="AM114" t="e">
        <f>IF(NLCresults[[#This Row],[ containsForcedLabour]]=1, IF(Table4[[#This Row],[predictsForcedLabour]], "T", "FN"), IF(Table4[[#This Row],[predictsForcedLabour]], "FP", "T"))</f>
        <v>#VALUE!</v>
      </c>
      <c r="AN114" t="e">
        <f>IF(NLCresults[[#This Row],[ containsForcedMarriage]]=1, IF(Table4[[#This Row],[predictsForcedMarriage]], "T", "FN"), IF(Table4[[#This Row],[predictsForcedMarriage]], "FP", "T"))</f>
        <v>#VALUE!</v>
      </c>
      <c r="AO114" t="e">
        <f>IF(NLCresults[[#This Row],[ containsLabourExploitation]]=1, IF(Table4[[#This Row],[predictsLabourExploitation]], "T", "FN"), IF(Table4[[#This Row],[predictsLabourExploitation]], "FP", "T"))</f>
        <v>#VALUE!</v>
      </c>
      <c r="AP114" t="e">
        <f>IF(NLCresults[[#This Row],[ containsSexualExploitation]]=1, IF(Table4[[#This Row],[predictsSexualExploitation]], "T", "FN"), IF(Table4[[#This Row],[predictsSexualExploitation]], "FP", "T"))</f>
        <v>#VALUE!</v>
      </c>
      <c r="AQ114" t="e">
        <f>IF(NLCresults[[#This Row],[ containsOther]]=1, IF(Table4[[#This Row],[predictsOther]], "T", "FN"), IF(Table4[[#This Row],[predictsOther]], "FP", "T"))</f>
        <v>#VALUE!</v>
      </c>
      <c r="AR114" s="2" t="e">
        <f>(COUNTIF(Table4[[#This Row],[resultChildLabour]:[resultOther]], "T")=10)</f>
        <v>#VALUE!</v>
      </c>
      <c r="AS114" t="e">
        <f>(COUNTIF(Table4[[#This Row],[resultChildLabour]:[resultOther]], "T")+ COUNTIF(Table4[[#This Row],[resultChildLabour]:[resultOther]], "FP")=10)</f>
        <v>#VALUE!</v>
      </c>
      <c r="AT114" t="e">
        <f>COUNTIF(Table4[[#This Row],[resultChildLabour]:[resultOther]], "FP")&gt;=1</f>
        <v>#VALUE!</v>
      </c>
      <c r="AU114" s="2" t="e">
        <f>COUNTIF(Table4[[#This Row],[resultChildLabour]:[resultOther]], "FN")&gt;=1</f>
        <v>#VALUE!</v>
      </c>
      <c r="AV114" s="2" t="e">
        <f>COUNTIF(Table4[[#This Row],[resultChildLabour]:[resultOther]], "FN")+COUNTIF(Table4[[#This Row],[resultChildLabour]:[resultOther]], "FP")</f>
        <v>#VALUE!</v>
      </c>
    </row>
    <row r="115" spans="24:48" x14ac:dyDescent="0.25">
      <c r="X115" t="e">
        <f>NLCresults[[#This Row],[ childLabourConfidence]]&gt;=$AX$4</f>
        <v>#VALUE!</v>
      </c>
      <c r="Y115" t="e">
        <f>NLCresults[[#This Row],[ childSexualExploitationConfidence]]&gt;=$AX$4</f>
        <v>#VALUE!</v>
      </c>
      <c r="Z115" t="e">
        <f>NLCresults[[#This Row],[ childTraffickingConfidence]]&gt;=$AX$4</f>
        <v>#VALUE!</v>
      </c>
      <c r="AA115" t="e">
        <f>NLCresults[[#This Row],[ domesticServitudeConfidence]]&gt;=$AX$4</f>
        <v>#VALUE!</v>
      </c>
      <c r="AB115" t="e">
        <f>NLCresults[[#This Row],[ forcedCriminalityConfidence]]&gt;=$AX$4</f>
        <v>#VALUE!</v>
      </c>
      <c r="AC115" t="e">
        <f>NLCresults[[#This Row],[ forcedLabourConfidence]]&gt;=$AX$4</f>
        <v>#VALUE!</v>
      </c>
      <c r="AD115" t="e">
        <f>NLCresults[[#This Row],[ forcedMarriageConfidence]]&gt;=$AX$4</f>
        <v>#VALUE!</v>
      </c>
      <c r="AE115" t="e">
        <f>NLCresults[[#This Row],[ labourExploitationConfidence]]&gt;=$AX$4</f>
        <v>#VALUE!</v>
      </c>
      <c r="AF115" t="e">
        <f>NLCresults[[#This Row],[ sexualExploitationConfidence]]&gt;=$AX$4</f>
        <v>#VALUE!</v>
      </c>
      <c r="AG115" t="e">
        <f>NLCresults[[#This Row],[ otherConfidence]]&gt;=$AX$4</f>
        <v>#VALUE!</v>
      </c>
      <c r="AH115" s="2" t="e">
        <f>IF(NLCresults[[#This Row],[ containsChildLabour]]=1, IF(Table4[[#This Row],[predictsChildLabour]], "T", "FN"), IF(Table4[[#This Row],[predictsChildLabour]], "FP", "T"))</f>
        <v>#VALUE!</v>
      </c>
      <c r="AI115" t="e">
        <f>IF(NLCresults[[#This Row],[ containsChildSexualExploitation]]=1, IF(Table4[[#This Row],[predictsChildSexualExploitation]], "T", "FN"), IF(Table4[[#This Row],[predictsChildSexualExploitation]], "FP", "T"))</f>
        <v>#VALUE!</v>
      </c>
      <c r="AJ115" t="e">
        <f>IF(NLCresults[[#This Row],[ containsChildTrafficking]]=1, IF(Table4[[#This Row],[predictsChildTrafficking]], "T", "FN"), IF(Table4[[#This Row],[predictsChildTrafficking]], "FP", "T"))</f>
        <v>#VALUE!</v>
      </c>
      <c r="AK115" t="e">
        <f>IF(NLCresults[[#This Row],[ containsDomesticServitude]]=1, IF(Table4[[#This Row],[predictsDomesticServitude]], "T", "FN"), IF(Table4[[#This Row],[predictsDomesticServitude]], "FP", "T"))</f>
        <v>#VALUE!</v>
      </c>
      <c r="AL115" t="e">
        <f>IF(NLCresults[[#This Row],[ containsForcedCriminality]]=1, IF(Table4[[#This Row],[predictsForcedCriminality]], "T", "FN"), IF(Table4[[#This Row],[predictsForcedCriminality]], "FP", "T"))</f>
        <v>#VALUE!</v>
      </c>
      <c r="AM115" t="e">
        <f>IF(NLCresults[[#This Row],[ containsForcedLabour]]=1, IF(Table4[[#This Row],[predictsForcedLabour]], "T", "FN"), IF(Table4[[#This Row],[predictsForcedLabour]], "FP", "T"))</f>
        <v>#VALUE!</v>
      </c>
      <c r="AN115" t="e">
        <f>IF(NLCresults[[#This Row],[ containsForcedMarriage]]=1, IF(Table4[[#This Row],[predictsForcedMarriage]], "T", "FN"), IF(Table4[[#This Row],[predictsForcedMarriage]], "FP", "T"))</f>
        <v>#VALUE!</v>
      </c>
      <c r="AO115" t="e">
        <f>IF(NLCresults[[#This Row],[ containsLabourExploitation]]=1, IF(Table4[[#This Row],[predictsLabourExploitation]], "T", "FN"), IF(Table4[[#This Row],[predictsLabourExploitation]], "FP", "T"))</f>
        <v>#VALUE!</v>
      </c>
      <c r="AP115" t="e">
        <f>IF(NLCresults[[#This Row],[ containsSexualExploitation]]=1, IF(Table4[[#This Row],[predictsSexualExploitation]], "T", "FN"), IF(Table4[[#This Row],[predictsSexualExploitation]], "FP", "T"))</f>
        <v>#VALUE!</v>
      </c>
      <c r="AQ115" t="e">
        <f>IF(NLCresults[[#This Row],[ containsOther]]=1, IF(Table4[[#This Row],[predictsOther]], "T", "FN"), IF(Table4[[#This Row],[predictsOther]], "FP", "T"))</f>
        <v>#VALUE!</v>
      </c>
      <c r="AR115" s="2" t="e">
        <f>(COUNTIF(Table4[[#This Row],[resultChildLabour]:[resultOther]], "T")=10)</f>
        <v>#VALUE!</v>
      </c>
      <c r="AS115" t="e">
        <f>(COUNTIF(Table4[[#This Row],[resultChildLabour]:[resultOther]], "T")+ COUNTIF(Table4[[#This Row],[resultChildLabour]:[resultOther]], "FP")=10)</f>
        <v>#VALUE!</v>
      </c>
      <c r="AT115" t="e">
        <f>COUNTIF(Table4[[#This Row],[resultChildLabour]:[resultOther]], "FP")&gt;=1</f>
        <v>#VALUE!</v>
      </c>
      <c r="AU115" s="2" t="e">
        <f>COUNTIF(Table4[[#This Row],[resultChildLabour]:[resultOther]], "FN")&gt;=1</f>
        <v>#VALUE!</v>
      </c>
      <c r="AV115" s="2" t="e">
        <f>COUNTIF(Table4[[#This Row],[resultChildLabour]:[resultOther]], "FN")+COUNTIF(Table4[[#This Row],[resultChildLabour]:[resultOther]], "FP")</f>
        <v>#VALUE!</v>
      </c>
    </row>
    <row r="116" spans="24:48" x14ac:dyDescent="0.25">
      <c r="X116" t="e">
        <f>NLCresults[[#This Row],[ childLabourConfidence]]&gt;=$AX$4</f>
        <v>#VALUE!</v>
      </c>
      <c r="Y116" t="e">
        <f>NLCresults[[#This Row],[ childSexualExploitationConfidence]]&gt;=$AX$4</f>
        <v>#VALUE!</v>
      </c>
      <c r="Z116" t="e">
        <f>NLCresults[[#This Row],[ childTraffickingConfidence]]&gt;=$AX$4</f>
        <v>#VALUE!</v>
      </c>
      <c r="AA116" t="e">
        <f>NLCresults[[#This Row],[ domesticServitudeConfidence]]&gt;=$AX$4</f>
        <v>#VALUE!</v>
      </c>
      <c r="AB116" t="e">
        <f>NLCresults[[#This Row],[ forcedCriminalityConfidence]]&gt;=$AX$4</f>
        <v>#VALUE!</v>
      </c>
      <c r="AC116" t="e">
        <f>NLCresults[[#This Row],[ forcedLabourConfidence]]&gt;=$AX$4</f>
        <v>#VALUE!</v>
      </c>
      <c r="AD116" t="e">
        <f>NLCresults[[#This Row],[ forcedMarriageConfidence]]&gt;=$AX$4</f>
        <v>#VALUE!</v>
      </c>
      <c r="AE116" t="e">
        <f>NLCresults[[#This Row],[ labourExploitationConfidence]]&gt;=$AX$4</f>
        <v>#VALUE!</v>
      </c>
      <c r="AF116" t="e">
        <f>NLCresults[[#This Row],[ sexualExploitationConfidence]]&gt;=$AX$4</f>
        <v>#VALUE!</v>
      </c>
      <c r="AG116" t="e">
        <f>NLCresults[[#This Row],[ otherConfidence]]&gt;=$AX$4</f>
        <v>#VALUE!</v>
      </c>
      <c r="AH116" s="2" t="e">
        <f>IF(NLCresults[[#This Row],[ containsChildLabour]]=1, IF(Table4[[#This Row],[predictsChildLabour]], "T", "FN"), IF(Table4[[#This Row],[predictsChildLabour]], "FP", "T"))</f>
        <v>#VALUE!</v>
      </c>
      <c r="AI116" t="e">
        <f>IF(NLCresults[[#This Row],[ containsChildSexualExploitation]]=1, IF(Table4[[#This Row],[predictsChildSexualExploitation]], "T", "FN"), IF(Table4[[#This Row],[predictsChildSexualExploitation]], "FP", "T"))</f>
        <v>#VALUE!</v>
      </c>
      <c r="AJ116" t="e">
        <f>IF(NLCresults[[#This Row],[ containsChildTrafficking]]=1, IF(Table4[[#This Row],[predictsChildTrafficking]], "T", "FN"), IF(Table4[[#This Row],[predictsChildTrafficking]], "FP", "T"))</f>
        <v>#VALUE!</v>
      </c>
      <c r="AK116" t="e">
        <f>IF(NLCresults[[#This Row],[ containsDomesticServitude]]=1, IF(Table4[[#This Row],[predictsDomesticServitude]], "T", "FN"), IF(Table4[[#This Row],[predictsDomesticServitude]], "FP", "T"))</f>
        <v>#VALUE!</v>
      </c>
      <c r="AL116" t="e">
        <f>IF(NLCresults[[#This Row],[ containsForcedCriminality]]=1, IF(Table4[[#This Row],[predictsForcedCriminality]], "T", "FN"), IF(Table4[[#This Row],[predictsForcedCriminality]], "FP", "T"))</f>
        <v>#VALUE!</v>
      </c>
      <c r="AM116" t="e">
        <f>IF(NLCresults[[#This Row],[ containsForcedLabour]]=1, IF(Table4[[#This Row],[predictsForcedLabour]], "T", "FN"), IF(Table4[[#This Row],[predictsForcedLabour]], "FP", "T"))</f>
        <v>#VALUE!</v>
      </c>
      <c r="AN116" t="e">
        <f>IF(NLCresults[[#This Row],[ containsForcedMarriage]]=1, IF(Table4[[#This Row],[predictsForcedMarriage]], "T", "FN"), IF(Table4[[#This Row],[predictsForcedMarriage]], "FP", "T"))</f>
        <v>#VALUE!</v>
      </c>
      <c r="AO116" t="e">
        <f>IF(NLCresults[[#This Row],[ containsLabourExploitation]]=1, IF(Table4[[#This Row],[predictsLabourExploitation]], "T", "FN"), IF(Table4[[#This Row],[predictsLabourExploitation]], "FP", "T"))</f>
        <v>#VALUE!</v>
      </c>
      <c r="AP116" t="e">
        <f>IF(NLCresults[[#This Row],[ containsSexualExploitation]]=1, IF(Table4[[#This Row],[predictsSexualExploitation]], "T", "FN"), IF(Table4[[#This Row],[predictsSexualExploitation]], "FP", "T"))</f>
        <v>#VALUE!</v>
      </c>
      <c r="AQ116" t="e">
        <f>IF(NLCresults[[#This Row],[ containsOther]]=1, IF(Table4[[#This Row],[predictsOther]], "T", "FN"), IF(Table4[[#This Row],[predictsOther]], "FP", "T"))</f>
        <v>#VALUE!</v>
      </c>
      <c r="AR116" s="2" t="e">
        <f>(COUNTIF(Table4[[#This Row],[resultChildLabour]:[resultOther]], "T")=10)</f>
        <v>#VALUE!</v>
      </c>
      <c r="AS116" t="e">
        <f>(COUNTIF(Table4[[#This Row],[resultChildLabour]:[resultOther]], "T")+ COUNTIF(Table4[[#This Row],[resultChildLabour]:[resultOther]], "FP")=10)</f>
        <v>#VALUE!</v>
      </c>
      <c r="AT116" t="e">
        <f>COUNTIF(Table4[[#This Row],[resultChildLabour]:[resultOther]], "FP")&gt;=1</f>
        <v>#VALUE!</v>
      </c>
      <c r="AU116" s="2" t="e">
        <f>COUNTIF(Table4[[#This Row],[resultChildLabour]:[resultOther]], "FN")&gt;=1</f>
        <v>#VALUE!</v>
      </c>
      <c r="AV116" s="2" t="e">
        <f>COUNTIF(Table4[[#This Row],[resultChildLabour]:[resultOther]], "FN")+COUNTIF(Table4[[#This Row],[resultChildLabour]:[resultOther]], "FP")</f>
        <v>#VALUE!</v>
      </c>
    </row>
    <row r="117" spans="24:48" x14ac:dyDescent="0.25">
      <c r="X117" t="e">
        <f>NLCresults[[#This Row],[ childLabourConfidence]]&gt;=$AX$4</f>
        <v>#VALUE!</v>
      </c>
      <c r="Y117" t="e">
        <f>NLCresults[[#This Row],[ childSexualExploitationConfidence]]&gt;=$AX$4</f>
        <v>#VALUE!</v>
      </c>
      <c r="Z117" t="e">
        <f>NLCresults[[#This Row],[ childTraffickingConfidence]]&gt;=$AX$4</f>
        <v>#VALUE!</v>
      </c>
      <c r="AA117" t="e">
        <f>NLCresults[[#This Row],[ domesticServitudeConfidence]]&gt;=$AX$4</f>
        <v>#VALUE!</v>
      </c>
      <c r="AB117" t="e">
        <f>NLCresults[[#This Row],[ forcedCriminalityConfidence]]&gt;=$AX$4</f>
        <v>#VALUE!</v>
      </c>
      <c r="AC117" t="e">
        <f>NLCresults[[#This Row],[ forcedLabourConfidence]]&gt;=$AX$4</f>
        <v>#VALUE!</v>
      </c>
      <c r="AD117" t="e">
        <f>NLCresults[[#This Row],[ forcedMarriageConfidence]]&gt;=$AX$4</f>
        <v>#VALUE!</v>
      </c>
      <c r="AE117" t="e">
        <f>NLCresults[[#This Row],[ labourExploitationConfidence]]&gt;=$AX$4</f>
        <v>#VALUE!</v>
      </c>
      <c r="AF117" t="e">
        <f>NLCresults[[#This Row],[ sexualExploitationConfidence]]&gt;=$AX$4</f>
        <v>#VALUE!</v>
      </c>
      <c r="AG117" t="e">
        <f>NLCresults[[#This Row],[ otherConfidence]]&gt;=$AX$4</f>
        <v>#VALUE!</v>
      </c>
      <c r="AH117" s="2" t="e">
        <f>IF(NLCresults[[#This Row],[ containsChildLabour]]=1, IF(Table4[[#This Row],[predictsChildLabour]], "T", "FN"), IF(Table4[[#This Row],[predictsChildLabour]], "FP", "T"))</f>
        <v>#VALUE!</v>
      </c>
      <c r="AI117" t="e">
        <f>IF(NLCresults[[#This Row],[ containsChildSexualExploitation]]=1, IF(Table4[[#This Row],[predictsChildSexualExploitation]], "T", "FN"), IF(Table4[[#This Row],[predictsChildSexualExploitation]], "FP", "T"))</f>
        <v>#VALUE!</v>
      </c>
      <c r="AJ117" t="e">
        <f>IF(NLCresults[[#This Row],[ containsChildTrafficking]]=1, IF(Table4[[#This Row],[predictsChildTrafficking]], "T", "FN"), IF(Table4[[#This Row],[predictsChildTrafficking]], "FP", "T"))</f>
        <v>#VALUE!</v>
      </c>
      <c r="AK117" t="e">
        <f>IF(NLCresults[[#This Row],[ containsDomesticServitude]]=1, IF(Table4[[#This Row],[predictsDomesticServitude]], "T", "FN"), IF(Table4[[#This Row],[predictsDomesticServitude]], "FP", "T"))</f>
        <v>#VALUE!</v>
      </c>
      <c r="AL117" t="e">
        <f>IF(NLCresults[[#This Row],[ containsForcedCriminality]]=1, IF(Table4[[#This Row],[predictsForcedCriminality]], "T", "FN"), IF(Table4[[#This Row],[predictsForcedCriminality]], "FP", "T"))</f>
        <v>#VALUE!</v>
      </c>
      <c r="AM117" t="e">
        <f>IF(NLCresults[[#This Row],[ containsForcedLabour]]=1, IF(Table4[[#This Row],[predictsForcedLabour]], "T", "FN"), IF(Table4[[#This Row],[predictsForcedLabour]], "FP", "T"))</f>
        <v>#VALUE!</v>
      </c>
      <c r="AN117" t="e">
        <f>IF(NLCresults[[#This Row],[ containsForcedMarriage]]=1, IF(Table4[[#This Row],[predictsForcedMarriage]], "T", "FN"), IF(Table4[[#This Row],[predictsForcedMarriage]], "FP", "T"))</f>
        <v>#VALUE!</v>
      </c>
      <c r="AO117" t="e">
        <f>IF(NLCresults[[#This Row],[ containsLabourExploitation]]=1, IF(Table4[[#This Row],[predictsLabourExploitation]], "T", "FN"), IF(Table4[[#This Row],[predictsLabourExploitation]], "FP", "T"))</f>
        <v>#VALUE!</v>
      </c>
      <c r="AP117" t="e">
        <f>IF(NLCresults[[#This Row],[ containsSexualExploitation]]=1, IF(Table4[[#This Row],[predictsSexualExploitation]], "T", "FN"), IF(Table4[[#This Row],[predictsSexualExploitation]], "FP", "T"))</f>
        <v>#VALUE!</v>
      </c>
      <c r="AQ117" t="e">
        <f>IF(NLCresults[[#This Row],[ containsOther]]=1, IF(Table4[[#This Row],[predictsOther]], "T", "FN"), IF(Table4[[#This Row],[predictsOther]], "FP", "T"))</f>
        <v>#VALUE!</v>
      </c>
      <c r="AR117" s="2" t="e">
        <f>(COUNTIF(Table4[[#This Row],[resultChildLabour]:[resultOther]], "T")=10)</f>
        <v>#VALUE!</v>
      </c>
      <c r="AS117" t="e">
        <f>(COUNTIF(Table4[[#This Row],[resultChildLabour]:[resultOther]], "T")+ COUNTIF(Table4[[#This Row],[resultChildLabour]:[resultOther]], "FP")=10)</f>
        <v>#VALUE!</v>
      </c>
      <c r="AT117" t="e">
        <f>COUNTIF(Table4[[#This Row],[resultChildLabour]:[resultOther]], "FP")&gt;=1</f>
        <v>#VALUE!</v>
      </c>
      <c r="AU117" s="2" t="e">
        <f>COUNTIF(Table4[[#This Row],[resultChildLabour]:[resultOther]], "FN")&gt;=1</f>
        <v>#VALUE!</v>
      </c>
      <c r="AV117" s="2" t="e">
        <f>COUNTIF(Table4[[#This Row],[resultChildLabour]:[resultOther]], "FN")+COUNTIF(Table4[[#This Row],[resultChildLabour]:[resultOther]], "FP")</f>
        <v>#VALUE!</v>
      </c>
    </row>
    <row r="118" spans="24:48" x14ac:dyDescent="0.25">
      <c r="X118" t="e">
        <f>NLCresults[[#This Row],[ childLabourConfidence]]&gt;=$AX$4</f>
        <v>#VALUE!</v>
      </c>
      <c r="Y118" t="e">
        <f>NLCresults[[#This Row],[ childSexualExploitationConfidence]]&gt;=$AX$4</f>
        <v>#VALUE!</v>
      </c>
      <c r="Z118" t="e">
        <f>NLCresults[[#This Row],[ childTraffickingConfidence]]&gt;=$AX$4</f>
        <v>#VALUE!</v>
      </c>
      <c r="AA118" t="e">
        <f>NLCresults[[#This Row],[ domesticServitudeConfidence]]&gt;=$AX$4</f>
        <v>#VALUE!</v>
      </c>
      <c r="AB118" t="e">
        <f>NLCresults[[#This Row],[ forcedCriminalityConfidence]]&gt;=$AX$4</f>
        <v>#VALUE!</v>
      </c>
      <c r="AC118" t="e">
        <f>NLCresults[[#This Row],[ forcedLabourConfidence]]&gt;=$AX$4</f>
        <v>#VALUE!</v>
      </c>
      <c r="AD118" t="e">
        <f>NLCresults[[#This Row],[ forcedMarriageConfidence]]&gt;=$AX$4</f>
        <v>#VALUE!</v>
      </c>
      <c r="AE118" t="e">
        <f>NLCresults[[#This Row],[ labourExploitationConfidence]]&gt;=$AX$4</f>
        <v>#VALUE!</v>
      </c>
      <c r="AF118" t="e">
        <f>NLCresults[[#This Row],[ sexualExploitationConfidence]]&gt;=$AX$4</f>
        <v>#VALUE!</v>
      </c>
      <c r="AG118" t="e">
        <f>NLCresults[[#This Row],[ otherConfidence]]&gt;=$AX$4</f>
        <v>#VALUE!</v>
      </c>
      <c r="AH118" s="2" t="e">
        <f>IF(NLCresults[[#This Row],[ containsChildLabour]]=1, IF(Table4[[#This Row],[predictsChildLabour]], "T", "FN"), IF(Table4[[#This Row],[predictsChildLabour]], "FP", "T"))</f>
        <v>#VALUE!</v>
      </c>
      <c r="AI118" t="e">
        <f>IF(NLCresults[[#This Row],[ containsChildSexualExploitation]]=1, IF(Table4[[#This Row],[predictsChildSexualExploitation]], "T", "FN"), IF(Table4[[#This Row],[predictsChildSexualExploitation]], "FP", "T"))</f>
        <v>#VALUE!</v>
      </c>
      <c r="AJ118" t="e">
        <f>IF(NLCresults[[#This Row],[ containsChildTrafficking]]=1, IF(Table4[[#This Row],[predictsChildTrafficking]], "T", "FN"), IF(Table4[[#This Row],[predictsChildTrafficking]], "FP", "T"))</f>
        <v>#VALUE!</v>
      </c>
      <c r="AK118" t="e">
        <f>IF(NLCresults[[#This Row],[ containsDomesticServitude]]=1, IF(Table4[[#This Row],[predictsDomesticServitude]], "T", "FN"), IF(Table4[[#This Row],[predictsDomesticServitude]], "FP", "T"))</f>
        <v>#VALUE!</v>
      </c>
      <c r="AL118" t="e">
        <f>IF(NLCresults[[#This Row],[ containsForcedCriminality]]=1, IF(Table4[[#This Row],[predictsForcedCriminality]], "T", "FN"), IF(Table4[[#This Row],[predictsForcedCriminality]], "FP", "T"))</f>
        <v>#VALUE!</v>
      </c>
      <c r="AM118" t="e">
        <f>IF(NLCresults[[#This Row],[ containsForcedLabour]]=1, IF(Table4[[#This Row],[predictsForcedLabour]], "T", "FN"), IF(Table4[[#This Row],[predictsForcedLabour]], "FP", "T"))</f>
        <v>#VALUE!</v>
      </c>
      <c r="AN118" t="e">
        <f>IF(NLCresults[[#This Row],[ containsForcedMarriage]]=1, IF(Table4[[#This Row],[predictsForcedMarriage]], "T", "FN"), IF(Table4[[#This Row],[predictsForcedMarriage]], "FP", "T"))</f>
        <v>#VALUE!</v>
      </c>
      <c r="AO118" t="e">
        <f>IF(NLCresults[[#This Row],[ containsLabourExploitation]]=1, IF(Table4[[#This Row],[predictsLabourExploitation]], "T", "FN"), IF(Table4[[#This Row],[predictsLabourExploitation]], "FP", "T"))</f>
        <v>#VALUE!</v>
      </c>
      <c r="AP118" t="e">
        <f>IF(NLCresults[[#This Row],[ containsSexualExploitation]]=1, IF(Table4[[#This Row],[predictsSexualExploitation]], "T", "FN"), IF(Table4[[#This Row],[predictsSexualExploitation]], "FP", "T"))</f>
        <v>#VALUE!</v>
      </c>
      <c r="AQ118" t="e">
        <f>IF(NLCresults[[#This Row],[ containsOther]]=1, IF(Table4[[#This Row],[predictsOther]], "T", "FN"), IF(Table4[[#This Row],[predictsOther]], "FP", "T"))</f>
        <v>#VALUE!</v>
      </c>
      <c r="AR118" s="2" t="e">
        <f>(COUNTIF(Table4[[#This Row],[resultChildLabour]:[resultOther]], "T")=10)</f>
        <v>#VALUE!</v>
      </c>
      <c r="AS118" t="e">
        <f>(COUNTIF(Table4[[#This Row],[resultChildLabour]:[resultOther]], "T")+ COUNTIF(Table4[[#This Row],[resultChildLabour]:[resultOther]], "FP")=10)</f>
        <v>#VALUE!</v>
      </c>
      <c r="AT118" t="e">
        <f>COUNTIF(Table4[[#This Row],[resultChildLabour]:[resultOther]], "FP")&gt;=1</f>
        <v>#VALUE!</v>
      </c>
      <c r="AU118" s="2" t="e">
        <f>COUNTIF(Table4[[#This Row],[resultChildLabour]:[resultOther]], "FN")&gt;=1</f>
        <v>#VALUE!</v>
      </c>
      <c r="AV118" s="2" t="e">
        <f>COUNTIF(Table4[[#This Row],[resultChildLabour]:[resultOther]], "FN")+COUNTIF(Table4[[#This Row],[resultChildLabour]:[resultOther]], "FP")</f>
        <v>#VALUE!</v>
      </c>
    </row>
    <row r="119" spans="24:48" x14ac:dyDescent="0.25">
      <c r="X119" t="e">
        <f>NLCresults[[#This Row],[ childLabourConfidence]]&gt;=$AX$4</f>
        <v>#VALUE!</v>
      </c>
      <c r="Y119" t="e">
        <f>NLCresults[[#This Row],[ childSexualExploitationConfidence]]&gt;=$AX$4</f>
        <v>#VALUE!</v>
      </c>
      <c r="Z119" t="e">
        <f>NLCresults[[#This Row],[ childTraffickingConfidence]]&gt;=$AX$4</f>
        <v>#VALUE!</v>
      </c>
      <c r="AA119" t="e">
        <f>NLCresults[[#This Row],[ domesticServitudeConfidence]]&gt;=$AX$4</f>
        <v>#VALUE!</v>
      </c>
      <c r="AB119" t="e">
        <f>NLCresults[[#This Row],[ forcedCriminalityConfidence]]&gt;=$AX$4</f>
        <v>#VALUE!</v>
      </c>
      <c r="AC119" t="e">
        <f>NLCresults[[#This Row],[ forcedLabourConfidence]]&gt;=$AX$4</f>
        <v>#VALUE!</v>
      </c>
      <c r="AD119" t="e">
        <f>NLCresults[[#This Row],[ forcedMarriageConfidence]]&gt;=$AX$4</f>
        <v>#VALUE!</v>
      </c>
      <c r="AE119" t="e">
        <f>NLCresults[[#This Row],[ labourExploitationConfidence]]&gt;=$AX$4</f>
        <v>#VALUE!</v>
      </c>
      <c r="AF119" t="e">
        <f>NLCresults[[#This Row],[ sexualExploitationConfidence]]&gt;=$AX$4</f>
        <v>#VALUE!</v>
      </c>
      <c r="AG119" t="e">
        <f>NLCresults[[#This Row],[ otherConfidence]]&gt;=$AX$4</f>
        <v>#VALUE!</v>
      </c>
      <c r="AH119" s="2" t="e">
        <f>IF(NLCresults[[#This Row],[ containsChildLabour]]=1, IF(Table4[[#This Row],[predictsChildLabour]], "T", "FN"), IF(Table4[[#This Row],[predictsChildLabour]], "FP", "T"))</f>
        <v>#VALUE!</v>
      </c>
      <c r="AI119" t="e">
        <f>IF(NLCresults[[#This Row],[ containsChildSexualExploitation]]=1, IF(Table4[[#This Row],[predictsChildSexualExploitation]], "T", "FN"), IF(Table4[[#This Row],[predictsChildSexualExploitation]], "FP", "T"))</f>
        <v>#VALUE!</v>
      </c>
      <c r="AJ119" t="e">
        <f>IF(NLCresults[[#This Row],[ containsChildTrafficking]]=1, IF(Table4[[#This Row],[predictsChildTrafficking]], "T", "FN"), IF(Table4[[#This Row],[predictsChildTrafficking]], "FP", "T"))</f>
        <v>#VALUE!</v>
      </c>
      <c r="AK119" t="e">
        <f>IF(NLCresults[[#This Row],[ containsDomesticServitude]]=1, IF(Table4[[#This Row],[predictsDomesticServitude]], "T", "FN"), IF(Table4[[#This Row],[predictsDomesticServitude]], "FP", "T"))</f>
        <v>#VALUE!</v>
      </c>
      <c r="AL119" t="e">
        <f>IF(NLCresults[[#This Row],[ containsForcedCriminality]]=1, IF(Table4[[#This Row],[predictsForcedCriminality]], "T", "FN"), IF(Table4[[#This Row],[predictsForcedCriminality]], "FP", "T"))</f>
        <v>#VALUE!</v>
      </c>
      <c r="AM119" t="e">
        <f>IF(NLCresults[[#This Row],[ containsForcedLabour]]=1, IF(Table4[[#This Row],[predictsForcedLabour]], "T", "FN"), IF(Table4[[#This Row],[predictsForcedLabour]], "FP", "T"))</f>
        <v>#VALUE!</v>
      </c>
      <c r="AN119" t="e">
        <f>IF(NLCresults[[#This Row],[ containsForcedMarriage]]=1, IF(Table4[[#This Row],[predictsForcedMarriage]], "T", "FN"), IF(Table4[[#This Row],[predictsForcedMarriage]], "FP", "T"))</f>
        <v>#VALUE!</v>
      </c>
      <c r="AO119" t="e">
        <f>IF(NLCresults[[#This Row],[ containsLabourExploitation]]=1, IF(Table4[[#This Row],[predictsLabourExploitation]], "T", "FN"), IF(Table4[[#This Row],[predictsLabourExploitation]], "FP", "T"))</f>
        <v>#VALUE!</v>
      </c>
      <c r="AP119" t="e">
        <f>IF(NLCresults[[#This Row],[ containsSexualExploitation]]=1, IF(Table4[[#This Row],[predictsSexualExploitation]], "T", "FN"), IF(Table4[[#This Row],[predictsSexualExploitation]], "FP", "T"))</f>
        <v>#VALUE!</v>
      </c>
      <c r="AQ119" t="e">
        <f>IF(NLCresults[[#This Row],[ containsOther]]=1, IF(Table4[[#This Row],[predictsOther]], "T", "FN"), IF(Table4[[#This Row],[predictsOther]], "FP", "T"))</f>
        <v>#VALUE!</v>
      </c>
      <c r="AR119" s="2" t="e">
        <f>(COUNTIF(Table4[[#This Row],[resultChildLabour]:[resultOther]], "T")=10)</f>
        <v>#VALUE!</v>
      </c>
      <c r="AS119" t="e">
        <f>(COUNTIF(Table4[[#This Row],[resultChildLabour]:[resultOther]], "T")+ COUNTIF(Table4[[#This Row],[resultChildLabour]:[resultOther]], "FP")=10)</f>
        <v>#VALUE!</v>
      </c>
      <c r="AT119" t="e">
        <f>COUNTIF(Table4[[#This Row],[resultChildLabour]:[resultOther]], "FP")&gt;=1</f>
        <v>#VALUE!</v>
      </c>
      <c r="AU119" s="2" t="e">
        <f>COUNTIF(Table4[[#This Row],[resultChildLabour]:[resultOther]], "FN")&gt;=1</f>
        <v>#VALUE!</v>
      </c>
      <c r="AV119" s="2" t="e">
        <f>COUNTIF(Table4[[#This Row],[resultChildLabour]:[resultOther]], "FN")+COUNTIF(Table4[[#This Row],[resultChildLabour]:[resultOther]], "FP")</f>
        <v>#VALUE!</v>
      </c>
    </row>
    <row r="120" spans="24:48" x14ac:dyDescent="0.25">
      <c r="X120" t="e">
        <f>NLCresults[[#This Row],[ childLabourConfidence]]&gt;=$AX$4</f>
        <v>#VALUE!</v>
      </c>
      <c r="Y120" t="e">
        <f>NLCresults[[#This Row],[ childSexualExploitationConfidence]]&gt;=$AX$4</f>
        <v>#VALUE!</v>
      </c>
      <c r="Z120" t="e">
        <f>NLCresults[[#This Row],[ childTraffickingConfidence]]&gt;=$AX$4</f>
        <v>#VALUE!</v>
      </c>
      <c r="AA120" t="e">
        <f>NLCresults[[#This Row],[ domesticServitudeConfidence]]&gt;=$AX$4</f>
        <v>#VALUE!</v>
      </c>
      <c r="AB120" t="e">
        <f>NLCresults[[#This Row],[ forcedCriminalityConfidence]]&gt;=$AX$4</f>
        <v>#VALUE!</v>
      </c>
      <c r="AC120" t="e">
        <f>NLCresults[[#This Row],[ forcedLabourConfidence]]&gt;=$AX$4</f>
        <v>#VALUE!</v>
      </c>
      <c r="AD120" t="e">
        <f>NLCresults[[#This Row],[ forcedMarriageConfidence]]&gt;=$AX$4</f>
        <v>#VALUE!</v>
      </c>
      <c r="AE120" t="e">
        <f>NLCresults[[#This Row],[ labourExploitationConfidence]]&gt;=$AX$4</f>
        <v>#VALUE!</v>
      </c>
      <c r="AF120" t="e">
        <f>NLCresults[[#This Row],[ sexualExploitationConfidence]]&gt;=$AX$4</f>
        <v>#VALUE!</v>
      </c>
      <c r="AG120" t="e">
        <f>NLCresults[[#This Row],[ otherConfidence]]&gt;=$AX$4</f>
        <v>#VALUE!</v>
      </c>
      <c r="AH120" s="2" t="e">
        <f>IF(NLCresults[[#This Row],[ containsChildLabour]]=1, IF(Table4[[#This Row],[predictsChildLabour]], "T", "FN"), IF(Table4[[#This Row],[predictsChildLabour]], "FP", "T"))</f>
        <v>#VALUE!</v>
      </c>
      <c r="AI120" t="e">
        <f>IF(NLCresults[[#This Row],[ containsChildSexualExploitation]]=1, IF(Table4[[#This Row],[predictsChildSexualExploitation]], "T", "FN"), IF(Table4[[#This Row],[predictsChildSexualExploitation]], "FP", "T"))</f>
        <v>#VALUE!</v>
      </c>
      <c r="AJ120" t="e">
        <f>IF(NLCresults[[#This Row],[ containsChildTrafficking]]=1, IF(Table4[[#This Row],[predictsChildTrafficking]], "T", "FN"), IF(Table4[[#This Row],[predictsChildTrafficking]], "FP", "T"))</f>
        <v>#VALUE!</v>
      </c>
      <c r="AK120" t="e">
        <f>IF(NLCresults[[#This Row],[ containsDomesticServitude]]=1, IF(Table4[[#This Row],[predictsDomesticServitude]], "T", "FN"), IF(Table4[[#This Row],[predictsDomesticServitude]], "FP", "T"))</f>
        <v>#VALUE!</v>
      </c>
      <c r="AL120" t="e">
        <f>IF(NLCresults[[#This Row],[ containsForcedCriminality]]=1, IF(Table4[[#This Row],[predictsForcedCriminality]], "T", "FN"), IF(Table4[[#This Row],[predictsForcedCriminality]], "FP", "T"))</f>
        <v>#VALUE!</v>
      </c>
      <c r="AM120" t="e">
        <f>IF(NLCresults[[#This Row],[ containsForcedLabour]]=1, IF(Table4[[#This Row],[predictsForcedLabour]], "T", "FN"), IF(Table4[[#This Row],[predictsForcedLabour]], "FP", "T"))</f>
        <v>#VALUE!</v>
      </c>
      <c r="AN120" t="e">
        <f>IF(NLCresults[[#This Row],[ containsForcedMarriage]]=1, IF(Table4[[#This Row],[predictsForcedMarriage]], "T", "FN"), IF(Table4[[#This Row],[predictsForcedMarriage]], "FP", "T"))</f>
        <v>#VALUE!</v>
      </c>
      <c r="AO120" t="e">
        <f>IF(NLCresults[[#This Row],[ containsLabourExploitation]]=1, IF(Table4[[#This Row],[predictsLabourExploitation]], "T", "FN"), IF(Table4[[#This Row],[predictsLabourExploitation]], "FP", "T"))</f>
        <v>#VALUE!</v>
      </c>
      <c r="AP120" t="e">
        <f>IF(NLCresults[[#This Row],[ containsSexualExploitation]]=1, IF(Table4[[#This Row],[predictsSexualExploitation]], "T", "FN"), IF(Table4[[#This Row],[predictsSexualExploitation]], "FP", "T"))</f>
        <v>#VALUE!</v>
      </c>
      <c r="AQ120" t="e">
        <f>IF(NLCresults[[#This Row],[ containsOther]]=1, IF(Table4[[#This Row],[predictsOther]], "T", "FN"), IF(Table4[[#This Row],[predictsOther]], "FP", "T"))</f>
        <v>#VALUE!</v>
      </c>
      <c r="AR120" s="2" t="e">
        <f>(COUNTIF(Table4[[#This Row],[resultChildLabour]:[resultOther]], "T")=10)</f>
        <v>#VALUE!</v>
      </c>
      <c r="AS120" t="e">
        <f>(COUNTIF(Table4[[#This Row],[resultChildLabour]:[resultOther]], "T")+ COUNTIF(Table4[[#This Row],[resultChildLabour]:[resultOther]], "FP")=10)</f>
        <v>#VALUE!</v>
      </c>
      <c r="AT120" t="e">
        <f>COUNTIF(Table4[[#This Row],[resultChildLabour]:[resultOther]], "FP")&gt;=1</f>
        <v>#VALUE!</v>
      </c>
      <c r="AU120" s="2" t="e">
        <f>COUNTIF(Table4[[#This Row],[resultChildLabour]:[resultOther]], "FN")&gt;=1</f>
        <v>#VALUE!</v>
      </c>
      <c r="AV120" s="2" t="e">
        <f>COUNTIF(Table4[[#This Row],[resultChildLabour]:[resultOther]], "FN")+COUNTIF(Table4[[#This Row],[resultChildLabour]:[resultOther]], "FP")</f>
        <v>#VALUE!</v>
      </c>
    </row>
    <row r="121" spans="24:48" x14ac:dyDescent="0.25">
      <c r="X121" t="e">
        <f>NLCresults[[#This Row],[ childLabourConfidence]]&gt;=$AX$4</f>
        <v>#VALUE!</v>
      </c>
      <c r="Y121" t="e">
        <f>NLCresults[[#This Row],[ childSexualExploitationConfidence]]&gt;=$AX$4</f>
        <v>#VALUE!</v>
      </c>
      <c r="Z121" t="e">
        <f>NLCresults[[#This Row],[ childTraffickingConfidence]]&gt;=$AX$4</f>
        <v>#VALUE!</v>
      </c>
      <c r="AA121" t="e">
        <f>NLCresults[[#This Row],[ domesticServitudeConfidence]]&gt;=$AX$4</f>
        <v>#VALUE!</v>
      </c>
      <c r="AB121" t="e">
        <f>NLCresults[[#This Row],[ forcedCriminalityConfidence]]&gt;=$AX$4</f>
        <v>#VALUE!</v>
      </c>
      <c r="AC121" t="e">
        <f>NLCresults[[#This Row],[ forcedLabourConfidence]]&gt;=$AX$4</f>
        <v>#VALUE!</v>
      </c>
      <c r="AD121" t="e">
        <f>NLCresults[[#This Row],[ forcedMarriageConfidence]]&gt;=$AX$4</f>
        <v>#VALUE!</v>
      </c>
      <c r="AE121" t="e">
        <f>NLCresults[[#This Row],[ labourExploitationConfidence]]&gt;=$AX$4</f>
        <v>#VALUE!</v>
      </c>
      <c r="AF121" t="e">
        <f>NLCresults[[#This Row],[ sexualExploitationConfidence]]&gt;=$AX$4</f>
        <v>#VALUE!</v>
      </c>
      <c r="AG121" t="e">
        <f>NLCresults[[#This Row],[ otherConfidence]]&gt;=$AX$4</f>
        <v>#VALUE!</v>
      </c>
      <c r="AH121" s="2" t="e">
        <f>IF(NLCresults[[#This Row],[ containsChildLabour]]=1, IF(Table4[[#This Row],[predictsChildLabour]], "T", "FN"), IF(Table4[[#This Row],[predictsChildLabour]], "FP", "T"))</f>
        <v>#VALUE!</v>
      </c>
      <c r="AI121" t="e">
        <f>IF(NLCresults[[#This Row],[ containsChildSexualExploitation]]=1, IF(Table4[[#This Row],[predictsChildSexualExploitation]], "T", "FN"), IF(Table4[[#This Row],[predictsChildSexualExploitation]], "FP", "T"))</f>
        <v>#VALUE!</v>
      </c>
      <c r="AJ121" t="e">
        <f>IF(NLCresults[[#This Row],[ containsChildTrafficking]]=1, IF(Table4[[#This Row],[predictsChildTrafficking]], "T", "FN"), IF(Table4[[#This Row],[predictsChildTrafficking]], "FP", "T"))</f>
        <v>#VALUE!</v>
      </c>
      <c r="AK121" t="e">
        <f>IF(NLCresults[[#This Row],[ containsDomesticServitude]]=1, IF(Table4[[#This Row],[predictsDomesticServitude]], "T", "FN"), IF(Table4[[#This Row],[predictsDomesticServitude]], "FP", "T"))</f>
        <v>#VALUE!</v>
      </c>
      <c r="AL121" t="e">
        <f>IF(NLCresults[[#This Row],[ containsForcedCriminality]]=1, IF(Table4[[#This Row],[predictsForcedCriminality]], "T", "FN"), IF(Table4[[#This Row],[predictsForcedCriminality]], "FP", "T"))</f>
        <v>#VALUE!</v>
      </c>
      <c r="AM121" t="e">
        <f>IF(NLCresults[[#This Row],[ containsForcedLabour]]=1, IF(Table4[[#This Row],[predictsForcedLabour]], "T", "FN"), IF(Table4[[#This Row],[predictsForcedLabour]], "FP", "T"))</f>
        <v>#VALUE!</v>
      </c>
      <c r="AN121" t="e">
        <f>IF(NLCresults[[#This Row],[ containsForcedMarriage]]=1, IF(Table4[[#This Row],[predictsForcedMarriage]], "T", "FN"), IF(Table4[[#This Row],[predictsForcedMarriage]], "FP", "T"))</f>
        <v>#VALUE!</v>
      </c>
      <c r="AO121" t="e">
        <f>IF(NLCresults[[#This Row],[ containsLabourExploitation]]=1, IF(Table4[[#This Row],[predictsLabourExploitation]], "T", "FN"), IF(Table4[[#This Row],[predictsLabourExploitation]], "FP", "T"))</f>
        <v>#VALUE!</v>
      </c>
      <c r="AP121" t="e">
        <f>IF(NLCresults[[#This Row],[ containsSexualExploitation]]=1, IF(Table4[[#This Row],[predictsSexualExploitation]], "T", "FN"), IF(Table4[[#This Row],[predictsSexualExploitation]], "FP", "T"))</f>
        <v>#VALUE!</v>
      </c>
      <c r="AQ121" t="e">
        <f>IF(NLCresults[[#This Row],[ containsOther]]=1, IF(Table4[[#This Row],[predictsOther]], "T", "FN"), IF(Table4[[#This Row],[predictsOther]], "FP", "T"))</f>
        <v>#VALUE!</v>
      </c>
      <c r="AR121" s="2" t="e">
        <f>(COUNTIF(Table4[[#This Row],[resultChildLabour]:[resultOther]], "T")=10)</f>
        <v>#VALUE!</v>
      </c>
      <c r="AS121" t="e">
        <f>(COUNTIF(Table4[[#This Row],[resultChildLabour]:[resultOther]], "T")+ COUNTIF(Table4[[#This Row],[resultChildLabour]:[resultOther]], "FP")=10)</f>
        <v>#VALUE!</v>
      </c>
      <c r="AT121" t="e">
        <f>COUNTIF(Table4[[#This Row],[resultChildLabour]:[resultOther]], "FP")&gt;=1</f>
        <v>#VALUE!</v>
      </c>
      <c r="AU121" s="2" t="e">
        <f>COUNTIF(Table4[[#This Row],[resultChildLabour]:[resultOther]], "FN")&gt;=1</f>
        <v>#VALUE!</v>
      </c>
      <c r="AV121" s="2" t="e">
        <f>COUNTIF(Table4[[#This Row],[resultChildLabour]:[resultOther]], "FN")+COUNTIF(Table4[[#This Row],[resultChildLabour]:[resultOther]], "FP")</f>
        <v>#VALUE!</v>
      </c>
    </row>
    <row r="122" spans="24:48" x14ac:dyDescent="0.25">
      <c r="X122" t="e">
        <f>NLCresults[[#This Row],[ childLabourConfidence]]&gt;=$AX$4</f>
        <v>#VALUE!</v>
      </c>
      <c r="Y122" t="e">
        <f>NLCresults[[#This Row],[ childSexualExploitationConfidence]]&gt;=$AX$4</f>
        <v>#VALUE!</v>
      </c>
      <c r="Z122" t="e">
        <f>NLCresults[[#This Row],[ childTraffickingConfidence]]&gt;=$AX$4</f>
        <v>#VALUE!</v>
      </c>
      <c r="AA122" t="e">
        <f>NLCresults[[#This Row],[ domesticServitudeConfidence]]&gt;=$AX$4</f>
        <v>#VALUE!</v>
      </c>
      <c r="AB122" t="e">
        <f>NLCresults[[#This Row],[ forcedCriminalityConfidence]]&gt;=$AX$4</f>
        <v>#VALUE!</v>
      </c>
      <c r="AC122" t="e">
        <f>NLCresults[[#This Row],[ forcedLabourConfidence]]&gt;=$AX$4</f>
        <v>#VALUE!</v>
      </c>
      <c r="AD122" t="e">
        <f>NLCresults[[#This Row],[ forcedMarriageConfidence]]&gt;=$AX$4</f>
        <v>#VALUE!</v>
      </c>
      <c r="AE122" t="e">
        <f>NLCresults[[#This Row],[ labourExploitationConfidence]]&gt;=$AX$4</f>
        <v>#VALUE!</v>
      </c>
      <c r="AF122" t="e">
        <f>NLCresults[[#This Row],[ sexualExploitationConfidence]]&gt;=$AX$4</f>
        <v>#VALUE!</v>
      </c>
      <c r="AG122" t="e">
        <f>NLCresults[[#This Row],[ otherConfidence]]&gt;=$AX$4</f>
        <v>#VALUE!</v>
      </c>
      <c r="AH122" s="2" t="e">
        <f>IF(NLCresults[[#This Row],[ containsChildLabour]]=1, IF(Table4[[#This Row],[predictsChildLabour]], "T", "FN"), IF(Table4[[#This Row],[predictsChildLabour]], "FP", "T"))</f>
        <v>#VALUE!</v>
      </c>
      <c r="AI122" t="e">
        <f>IF(NLCresults[[#This Row],[ containsChildSexualExploitation]]=1, IF(Table4[[#This Row],[predictsChildSexualExploitation]], "T", "FN"), IF(Table4[[#This Row],[predictsChildSexualExploitation]], "FP", "T"))</f>
        <v>#VALUE!</v>
      </c>
      <c r="AJ122" t="e">
        <f>IF(NLCresults[[#This Row],[ containsChildTrafficking]]=1, IF(Table4[[#This Row],[predictsChildTrafficking]], "T", "FN"), IF(Table4[[#This Row],[predictsChildTrafficking]], "FP", "T"))</f>
        <v>#VALUE!</v>
      </c>
      <c r="AK122" t="e">
        <f>IF(NLCresults[[#This Row],[ containsDomesticServitude]]=1, IF(Table4[[#This Row],[predictsDomesticServitude]], "T", "FN"), IF(Table4[[#This Row],[predictsDomesticServitude]], "FP", "T"))</f>
        <v>#VALUE!</v>
      </c>
      <c r="AL122" t="e">
        <f>IF(NLCresults[[#This Row],[ containsForcedCriminality]]=1, IF(Table4[[#This Row],[predictsForcedCriminality]], "T", "FN"), IF(Table4[[#This Row],[predictsForcedCriminality]], "FP", "T"))</f>
        <v>#VALUE!</v>
      </c>
      <c r="AM122" t="e">
        <f>IF(NLCresults[[#This Row],[ containsForcedLabour]]=1, IF(Table4[[#This Row],[predictsForcedLabour]], "T", "FN"), IF(Table4[[#This Row],[predictsForcedLabour]], "FP", "T"))</f>
        <v>#VALUE!</v>
      </c>
      <c r="AN122" t="e">
        <f>IF(NLCresults[[#This Row],[ containsForcedMarriage]]=1, IF(Table4[[#This Row],[predictsForcedMarriage]], "T", "FN"), IF(Table4[[#This Row],[predictsForcedMarriage]], "FP", "T"))</f>
        <v>#VALUE!</v>
      </c>
      <c r="AO122" t="e">
        <f>IF(NLCresults[[#This Row],[ containsLabourExploitation]]=1, IF(Table4[[#This Row],[predictsLabourExploitation]], "T", "FN"), IF(Table4[[#This Row],[predictsLabourExploitation]], "FP", "T"))</f>
        <v>#VALUE!</v>
      </c>
      <c r="AP122" t="e">
        <f>IF(NLCresults[[#This Row],[ containsSexualExploitation]]=1, IF(Table4[[#This Row],[predictsSexualExploitation]], "T", "FN"), IF(Table4[[#This Row],[predictsSexualExploitation]], "FP", "T"))</f>
        <v>#VALUE!</v>
      </c>
      <c r="AQ122" t="e">
        <f>IF(NLCresults[[#This Row],[ containsOther]]=1, IF(Table4[[#This Row],[predictsOther]], "T", "FN"), IF(Table4[[#This Row],[predictsOther]], "FP", "T"))</f>
        <v>#VALUE!</v>
      </c>
      <c r="AR122" s="2" t="e">
        <f>(COUNTIF(Table4[[#This Row],[resultChildLabour]:[resultOther]], "T")=10)</f>
        <v>#VALUE!</v>
      </c>
      <c r="AS122" t="e">
        <f>(COUNTIF(Table4[[#This Row],[resultChildLabour]:[resultOther]], "T")+ COUNTIF(Table4[[#This Row],[resultChildLabour]:[resultOther]], "FP")=10)</f>
        <v>#VALUE!</v>
      </c>
      <c r="AT122" t="e">
        <f>COUNTIF(Table4[[#This Row],[resultChildLabour]:[resultOther]], "FP")&gt;=1</f>
        <v>#VALUE!</v>
      </c>
      <c r="AU122" s="2" t="e">
        <f>COUNTIF(Table4[[#This Row],[resultChildLabour]:[resultOther]], "FN")&gt;=1</f>
        <v>#VALUE!</v>
      </c>
      <c r="AV122" s="2" t="e">
        <f>COUNTIF(Table4[[#This Row],[resultChildLabour]:[resultOther]], "FN")+COUNTIF(Table4[[#This Row],[resultChildLabour]:[resultOther]], "FP")</f>
        <v>#VALUE!</v>
      </c>
    </row>
    <row r="123" spans="24:48" x14ac:dyDescent="0.25">
      <c r="X123" t="e">
        <f>NLCresults[[#This Row],[ childLabourConfidence]]&gt;=$AX$4</f>
        <v>#VALUE!</v>
      </c>
      <c r="Y123" t="e">
        <f>NLCresults[[#This Row],[ childSexualExploitationConfidence]]&gt;=$AX$4</f>
        <v>#VALUE!</v>
      </c>
      <c r="Z123" t="e">
        <f>NLCresults[[#This Row],[ childTraffickingConfidence]]&gt;=$AX$4</f>
        <v>#VALUE!</v>
      </c>
      <c r="AA123" t="e">
        <f>NLCresults[[#This Row],[ domesticServitudeConfidence]]&gt;=$AX$4</f>
        <v>#VALUE!</v>
      </c>
      <c r="AB123" t="e">
        <f>NLCresults[[#This Row],[ forcedCriminalityConfidence]]&gt;=$AX$4</f>
        <v>#VALUE!</v>
      </c>
      <c r="AC123" t="e">
        <f>NLCresults[[#This Row],[ forcedLabourConfidence]]&gt;=$AX$4</f>
        <v>#VALUE!</v>
      </c>
      <c r="AD123" t="e">
        <f>NLCresults[[#This Row],[ forcedMarriageConfidence]]&gt;=$AX$4</f>
        <v>#VALUE!</v>
      </c>
      <c r="AE123" t="e">
        <f>NLCresults[[#This Row],[ labourExploitationConfidence]]&gt;=$AX$4</f>
        <v>#VALUE!</v>
      </c>
      <c r="AF123" t="e">
        <f>NLCresults[[#This Row],[ sexualExploitationConfidence]]&gt;=$AX$4</f>
        <v>#VALUE!</v>
      </c>
      <c r="AG123" t="e">
        <f>NLCresults[[#This Row],[ otherConfidence]]&gt;=$AX$4</f>
        <v>#VALUE!</v>
      </c>
      <c r="AH123" s="2" t="e">
        <f>IF(NLCresults[[#This Row],[ containsChildLabour]]=1, IF(Table4[[#This Row],[predictsChildLabour]], "T", "FN"), IF(Table4[[#This Row],[predictsChildLabour]], "FP", "T"))</f>
        <v>#VALUE!</v>
      </c>
      <c r="AI123" t="e">
        <f>IF(NLCresults[[#This Row],[ containsChildSexualExploitation]]=1, IF(Table4[[#This Row],[predictsChildSexualExploitation]], "T", "FN"), IF(Table4[[#This Row],[predictsChildSexualExploitation]], "FP", "T"))</f>
        <v>#VALUE!</v>
      </c>
      <c r="AJ123" t="e">
        <f>IF(NLCresults[[#This Row],[ containsChildTrafficking]]=1, IF(Table4[[#This Row],[predictsChildTrafficking]], "T", "FN"), IF(Table4[[#This Row],[predictsChildTrafficking]], "FP", "T"))</f>
        <v>#VALUE!</v>
      </c>
      <c r="AK123" t="e">
        <f>IF(NLCresults[[#This Row],[ containsDomesticServitude]]=1, IF(Table4[[#This Row],[predictsDomesticServitude]], "T", "FN"), IF(Table4[[#This Row],[predictsDomesticServitude]], "FP", "T"))</f>
        <v>#VALUE!</v>
      </c>
      <c r="AL123" t="e">
        <f>IF(NLCresults[[#This Row],[ containsForcedCriminality]]=1, IF(Table4[[#This Row],[predictsForcedCriminality]], "T", "FN"), IF(Table4[[#This Row],[predictsForcedCriminality]], "FP", "T"))</f>
        <v>#VALUE!</v>
      </c>
      <c r="AM123" t="e">
        <f>IF(NLCresults[[#This Row],[ containsForcedLabour]]=1, IF(Table4[[#This Row],[predictsForcedLabour]], "T", "FN"), IF(Table4[[#This Row],[predictsForcedLabour]], "FP", "T"))</f>
        <v>#VALUE!</v>
      </c>
      <c r="AN123" t="e">
        <f>IF(NLCresults[[#This Row],[ containsForcedMarriage]]=1, IF(Table4[[#This Row],[predictsForcedMarriage]], "T", "FN"), IF(Table4[[#This Row],[predictsForcedMarriage]], "FP", "T"))</f>
        <v>#VALUE!</v>
      </c>
      <c r="AO123" t="e">
        <f>IF(NLCresults[[#This Row],[ containsLabourExploitation]]=1, IF(Table4[[#This Row],[predictsLabourExploitation]], "T", "FN"), IF(Table4[[#This Row],[predictsLabourExploitation]], "FP", "T"))</f>
        <v>#VALUE!</v>
      </c>
      <c r="AP123" t="e">
        <f>IF(NLCresults[[#This Row],[ containsSexualExploitation]]=1, IF(Table4[[#This Row],[predictsSexualExploitation]], "T", "FN"), IF(Table4[[#This Row],[predictsSexualExploitation]], "FP", "T"))</f>
        <v>#VALUE!</v>
      </c>
      <c r="AQ123" t="e">
        <f>IF(NLCresults[[#This Row],[ containsOther]]=1, IF(Table4[[#This Row],[predictsOther]], "T", "FN"), IF(Table4[[#This Row],[predictsOther]], "FP", "T"))</f>
        <v>#VALUE!</v>
      </c>
      <c r="AR123" s="2" t="e">
        <f>(COUNTIF(Table4[[#This Row],[resultChildLabour]:[resultOther]], "T")=10)</f>
        <v>#VALUE!</v>
      </c>
      <c r="AS123" t="e">
        <f>(COUNTIF(Table4[[#This Row],[resultChildLabour]:[resultOther]], "T")+ COUNTIF(Table4[[#This Row],[resultChildLabour]:[resultOther]], "FP")=10)</f>
        <v>#VALUE!</v>
      </c>
      <c r="AT123" t="e">
        <f>COUNTIF(Table4[[#This Row],[resultChildLabour]:[resultOther]], "FP")&gt;=1</f>
        <v>#VALUE!</v>
      </c>
      <c r="AU123" s="2" t="e">
        <f>COUNTIF(Table4[[#This Row],[resultChildLabour]:[resultOther]], "FN")&gt;=1</f>
        <v>#VALUE!</v>
      </c>
      <c r="AV123" s="2" t="e">
        <f>COUNTIF(Table4[[#This Row],[resultChildLabour]:[resultOther]], "FN")+COUNTIF(Table4[[#This Row],[resultChildLabour]:[resultOther]], "FP")</f>
        <v>#VALUE!</v>
      </c>
    </row>
    <row r="124" spans="24:48" x14ac:dyDescent="0.25">
      <c r="X124" t="e">
        <f>NLCresults[[#This Row],[ childLabourConfidence]]&gt;=$AX$4</f>
        <v>#VALUE!</v>
      </c>
      <c r="Y124" t="e">
        <f>NLCresults[[#This Row],[ childSexualExploitationConfidence]]&gt;=$AX$4</f>
        <v>#VALUE!</v>
      </c>
      <c r="Z124" t="e">
        <f>NLCresults[[#This Row],[ childTraffickingConfidence]]&gt;=$AX$4</f>
        <v>#VALUE!</v>
      </c>
      <c r="AA124" t="e">
        <f>NLCresults[[#This Row],[ domesticServitudeConfidence]]&gt;=$AX$4</f>
        <v>#VALUE!</v>
      </c>
      <c r="AB124" t="e">
        <f>NLCresults[[#This Row],[ forcedCriminalityConfidence]]&gt;=$AX$4</f>
        <v>#VALUE!</v>
      </c>
      <c r="AC124" t="e">
        <f>NLCresults[[#This Row],[ forcedLabourConfidence]]&gt;=$AX$4</f>
        <v>#VALUE!</v>
      </c>
      <c r="AD124" t="e">
        <f>NLCresults[[#This Row],[ forcedMarriageConfidence]]&gt;=$AX$4</f>
        <v>#VALUE!</v>
      </c>
      <c r="AE124" t="e">
        <f>NLCresults[[#This Row],[ labourExploitationConfidence]]&gt;=$AX$4</f>
        <v>#VALUE!</v>
      </c>
      <c r="AF124" t="e">
        <f>NLCresults[[#This Row],[ sexualExploitationConfidence]]&gt;=$AX$4</f>
        <v>#VALUE!</v>
      </c>
      <c r="AG124" t="e">
        <f>NLCresults[[#This Row],[ otherConfidence]]&gt;=$AX$4</f>
        <v>#VALUE!</v>
      </c>
      <c r="AH124" s="2" t="e">
        <f>IF(NLCresults[[#This Row],[ containsChildLabour]]=1, IF(Table4[[#This Row],[predictsChildLabour]], "T", "FN"), IF(Table4[[#This Row],[predictsChildLabour]], "FP", "T"))</f>
        <v>#VALUE!</v>
      </c>
      <c r="AI124" t="e">
        <f>IF(NLCresults[[#This Row],[ containsChildSexualExploitation]]=1, IF(Table4[[#This Row],[predictsChildSexualExploitation]], "T", "FN"), IF(Table4[[#This Row],[predictsChildSexualExploitation]], "FP", "T"))</f>
        <v>#VALUE!</v>
      </c>
      <c r="AJ124" t="e">
        <f>IF(NLCresults[[#This Row],[ containsChildTrafficking]]=1, IF(Table4[[#This Row],[predictsChildTrafficking]], "T", "FN"), IF(Table4[[#This Row],[predictsChildTrafficking]], "FP", "T"))</f>
        <v>#VALUE!</v>
      </c>
      <c r="AK124" t="e">
        <f>IF(NLCresults[[#This Row],[ containsDomesticServitude]]=1, IF(Table4[[#This Row],[predictsDomesticServitude]], "T", "FN"), IF(Table4[[#This Row],[predictsDomesticServitude]], "FP", "T"))</f>
        <v>#VALUE!</v>
      </c>
      <c r="AL124" t="e">
        <f>IF(NLCresults[[#This Row],[ containsForcedCriminality]]=1, IF(Table4[[#This Row],[predictsForcedCriminality]], "T", "FN"), IF(Table4[[#This Row],[predictsForcedCriminality]], "FP", "T"))</f>
        <v>#VALUE!</v>
      </c>
      <c r="AM124" t="e">
        <f>IF(NLCresults[[#This Row],[ containsForcedLabour]]=1, IF(Table4[[#This Row],[predictsForcedLabour]], "T", "FN"), IF(Table4[[#This Row],[predictsForcedLabour]], "FP", "T"))</f>
        <v>#VALUE!</v>
      </c>
      <c r="AN124" t="e">
        <f>IF(NLCresults[[#This Row],[ containsForcedMarriage]]=1, IF(Table4[[#This Row],[predictsForcedMarriage]], "T", "FN"), IF(Table4[[#This Row],[predictsForcedMarriage]], "FP", "T"))</f>
        <v>#VALUE!</v>
      </c>
      <c r="AO124" t="e">
        <f>IF(NLCresults[[#This Row],[ containsLabourExploitation]]=1, IF(Table4[[#This Row],[predictsLabourExploitation]], "T", "FN"), IF(Table4[[#This Row],[predictsLabourExploitation]], "FP", "T"))</f>
        <v>#VALUE!</v>
      </c>
      <c r="AP124" t="e">
        <f>IF(NLCresults[[#This Row],[ containsSexualExploitation]]=1, IF(Table4[[#This Row],[predictsSexualExploitation]], "T", "FN"), IF(Table4[[#This Row],[predictsSexualExploitation]], "FP", "T"))</f>
        <v>#VALUE!</v>
      </c>
      <c r="AQ124" t="e">
        <f>IF(NLCresults[[#This Row],[ containsOther]]=1, IF(Table4[[#This Row],[predictsOther]], "T", "FN"), IF(Table4[[#This Row],[predictsOther]], "FP", "T"))</f>
        <v>#VALUE!</v>
      </c>
      <c r="AR124" s="2" t="e">
        <f>(COUNTIF(Table4[[#This Row],[resultChildLabour]:[resultOther]], "T")=10)</f>
        <v>#VALUE!</v>
      </c>
      <c r="AS124" t="e">
        <f>(COUNTIF(Table4[[#This Row],[resultChildLabour]:[resultOther]], "T")+ COUNTIF(Table4[[#This Row],[resultChildLabour]:[resultOther]], "FP")=10)</f>
        <v>#VALUE!</v>
      </c>
      <c r="AT124" t="e">
        <f>COUNTIF(Table4[[#This Row],[resultChildLabour]:[resultOther]], "FP")&gt;=1</f>
        <v>#VALUE!</v>
      </c>
      <c r="AU124" s="2" t="e">
        <f>COUNTIF(Table4[[#This Row],[resultChildLabour]:[resultOther]], "FN")&gt;=1</f>
        <v>#VALUE!</v>
      </c>
      <c r="AV124" s="2" t="e">
        <f>COUNTIF(Table4[[#This Row],[resultChildLabour]:[resultOther]], "FN")+COUNTIF(Table4[[#This Row],[resultChildLabour]:[resultOther]], "FP")</f>
        <v>#VALUE!</v>
      </c>
    </row>
    <row r="125" spans="24:48" x14ac:dyDescent="0.25">
      <c r="X125" t="e">
        <f>NLCresults[[#This Row],[ childLabourConfidence]]&gt;=$AX$4</f>
        <v>#VALUE!</v>
      </c>
      <c r="Y125" t="e">
        <f>NLCresults[[#This Row],[ childSexualExploitationConfidence]]&gt;=$AX$4</f>
        <v>#VALUE!</v>
      </c>
      <c r="Z125" t="e">
        <f>NLCresults[[#This Row],[ childTraffickingConfidence]]&gt;=$AX$4</f>
        <v>#VALUE!</v>
      </c>
      <c r="AA125" t="e">
        <f>NLCresults[[#This Row],[ domesticServitudeConfidence]]&gt;=$AX$4</f>
        <v>#VALUE!</v>
      </c>
      <c r="AB125" t="e">
        <f>NLCresults[[#This Row],[ forcedCriminalityConfidence]]&gt;=$AX$4</f>
        <v>#VALUE!</v>
      </c>
      <c r="AC125" t="e">
        <f>NLCresults[[#This Row],[ forcedLabourConfidence]]&gt;=$AX$4</f>
        <v>#VALUE!</v>
      </c>
      <c r="AD125" t="e">
        <f>NLCresults[[#This Row],[ forcedMarriageConfidence]]&gt;=$AX$4</f>
        <v>#VALUE!</v>
      </c>
      <c r="AE125" t="e">
        <f>NLCresults[[#This Row],[ labourExploitationConfidence]]&gt;=$AX$4</f>
        <v>#VALUE!</v>
      </c>
      <c r="AF125" t="e">
        <f>NLCresults[[#This Row],[ sexualExploitationConfidence]]&gt;=$AX$4</f>
        <v>#VALUE!</v>
      </c>
      <c r="AG125" t="e">
        <f>NLCresults[[#This Row],[ otherConfidence]]&gt;=$AX$4</f>
        <v>#VALUE!</v>
      </c>
      <c r="AH125" s="2" t="e">
        <f>IF(NLCresults[[#This Row],[ containsChildLabour]]=1, IF(Table4[[#This Row],[predictsChildLabour]], "T", "FN"), IF(Table4[[#This Row],[predictsChildLabour]], "FP", "T"))</f>
        <v>#VALUE!</v>
      </c>
      <c r="AI125" t="e">
        <f>IF(NLCresults[[#This Row],[ containsChildSexualExploitation]]=1, IF(Table4[[#This Row],[predictsChildSexualExploitation]], "T", "FN"), IF(Table4[[#This Row],[predictsChildSexualExploitation]], "FP", "T"))</f>
        <v>#VALUE!</v>
      </c>
      <c r="AJ125" t="e">
        <f>IF(NLCresults[[#This Row],[ containsChildTrafficking]]=1, IF(Table4[[#This Row],[predictsChildTrafficking]], "T", "FN"), IF(Table4[[#This Row],[predictsChildTrafficking]], "FP", "T"))</f>
        <v>#VALUE!</v>
      </c>
      <c r="AK125" t="e">
        <f>IF(NLCresults[[#This Row],[ containsDomesticServitude]]=1, IF(Table4[[#This Row],[predictsDomesticServitude]], "T", "FN"), IF(Table4[[#This Row],[predictsDomesticServitude]], "FP", "T"))</f>
        <v>#VALUE!</v>
      </c>
      <c r="AL125" t="e">
        <f>IF(NLCresults[[#This Row],[ containsForcedCriminality]]=1, IF(Table4[[#This Row],[predictsForcedCriminality]], "T", "FN"), IF(Table4[[#This Row],[predictsForcedCriminality]], "FP", "T"))</f>
        <v>#VALUE!</v>
      </c>
      <c r="AM125" t="e">
        <f>IF(NLCresults[[#This Row],[ containsForcedLabour]]=1, IF(Table4[[#This Row],[predictsForcedLabour]], "T", "FN"), IF(Table4[[#This Row],[predictsForcedLabour]], "FP", "T"))</f>
        <v>#VALUE!</v>
      </c>
      <c r="AN125" t="e">
        <f>IF(NLCresults[[#This Row],[ containsForcedMarriage]]=1, IF(Table4[[#This Row],[predictsForcedMarriage]], "T", "FN"), IF(Table4[[#This Row],[predictsForcedMarriage]], "FP", "T"))</f>
        <v>#VALUE!</v>
      </c>
      <c r="AO125" t="e">
        <f>IF(NLCresults[[#This Row],[ containsLabourExploitation]]=1, IF(Table4[[#This Row],[predictsLabourExploitation]], "T", "FN"), IF(Table4[[#This Row],[predictsLabourExploitation]], "FP", "T"))</f>
        <v>#VALUE!</v>
      </c>
      <c r="AP125" t="e">
        <f>IF(NLCresults[[#This Row],[ containsSexualExploitation]]=1, IF(Table4[[#This Row],[predictsSexualExploitation]], "T", "FN"), IF(Table4[[#This Row],[predictsSexualExploitation]], "FP", "T"))</f>
        <v>#VALUE!</v>
      </c>
      <c r="AQ125" t="e">
        <f>IF(NLCresults[[#This Row],[ containsOther]]=1, IF(Table4[[#This Row],[predictsOther]], "T", "FN"), IF(Table4[[#This Row],[predictsOther]], "FP", "T"))</f>
        <v>#VALUE!</v>
      </c>
      <c r="AR125" s="2" t="e">
        <f>(COUNTIF(Table4[[#This Row],[resultChildLabour]:[resultOther]], "T")=10)</f>
        <v>#VALUE!</v>
      </c>
      <c r="AS125" t="e">
        <f>(COUNTIF(Table4[[#This Row],[resultChildLabour]:[resultOther]], "T")+ COUNTIF(Table4[[#This Row],[resultChildLabour]:[resultOther]], "FP")=10)</f>
        <v>#VALUE!</v>
      </c>
      <c r="AT125" t="e">
        <f>COUNTIF(Table4[[#This Row],[resultChildLabour]:[resultOther]], "FP")&gt;=1</f>
        <v>#VALUE!</v>
      </c>
      <c r="AU125" s="2" t="e">
        <f>COUNTIF(Table4[[#This Row],[resultChildLabour]:[resultOther]], "FN")&gt;=1</f>
        <v>#VALUE!</v>
      </c>
      <c r="AV125" s="2" t="e">
        <f>COUNTIF(Table4[[#This Row],[resultChildLabour]:[resultOther]], "FN")+COUNTIF(Table4[[#This Row],[resultChildLabour]:[resultOther]], "FP")</f>
        <v>#VALUE!</v>
      </c>
    </row>
    <row r="126" spans="24:48" x14ac:dyDescent="0.25">
      <c r="X126" t="e">
        <f>NLCresults[[#This Row],[ childLabourConfidence]]&gt;=$AX$4</f>
        <v>#VALUE!</v>
      </c>
      <c r="Y126" t="e">
        <f>NLCresults[[#This Row],[ childSexualExploitationConfidence]]&gt;=$AX$4</f>
        <v>#VALUE!</v>
      </c>
      <c r="Z126" t="e">
        <f>NLCresults[[#This Row],[ childTraffickingConfidence]]&gt;=$AX$4</f>
        <v>#VALUE!</v>
      </c>
      <c r="AA126" t="e">
        <f>NLCresults[[#This Row],[ domesticServitudeConfidence]]&gt;=$AX$4</f>
        <v>#VALUE!</v>
      </c>
      <c r="AB126" t="e">
        <f>NLCresults[[#This Row],[ forcedCriminalityConfidence]]&gt;=$AX$4</f>
        <v>#VALUE!</v>
      </c>
      <c r="AC126" t="e">
        <f>NLCresults[[#This Row],[ forcedLabourConfidence]]&gt;=$AX$4</f>
        <v>#VALUE!</v>
      </c>
      <c r="AD126" t="e">
        <f>NLCresults[[#This Row],[ forcedMarriageConfidence]]&gt;=$AX$4</f>
        <v>#VALUE!</v>
      </c>
      <c r="AE126" t="e">
        <f>NLCresults[[#This Row],[ labourExploitationConfidence]]&gt;=$AX$4</f>
        <v>#VALUE!</v>
      </c>
      <c r="AF126" t="e">
        <f>NLCresults[[#This Row],[ sexualExploitationConfidence]]&gt;=$AX$4</f>
        <v>#VALUE!</v>
      </c>
      <c r="AG126" t="e">
        <f>NLCresults[[#This Row],[ otherConfidence]]&gt;=$AX$4</f>
        <v>#VALUE!</v>
      </c>
      <c r="AH126" s="2" t="e">
        <f>IF(NLCresults[[#This Row],[ containsChildLabour]]=1, IF(Table4[[#This Row],[predictsChildLabour]], "T", "FN"), IF(Table4[[#This Row],[predictsChildLabour]], "FP", "T"))</f>
        <v>#VALUE!</v>
      </c>
      <c r="AI126" t="e">
        <f>IF(NLCresults[[#This Row],[ containsChildSexualExploitation]]=1, IF(Table4[[#This Row],[predictsChildSexualExploitation]], "T", "FN"), IF(Table4[[#This Row],[predictsChildSexualExploitation]], "FP", "T"))</f>
        <v>#VALUE!</v>
      </c>
      <c r="AJ126" t="e">
        <f>IF(NLCresults[[#This Row],[ containsChildTrafficking]]=1, IF(Table4[[#This Row],[predictsChildTrafficking]], "T", "FN"), IF(Table4[[#This Row],[predictsChildTrafficking]], "FP", "T"))</f>
        <v>#VALUE!</v>
      </c>
      <c r="AK126" t="e">
        <f>IF(NLCresults[[#This Row],[ containsDomesticServitude]]=1, IF(Table4[[#This Row],[predictsDomesticServitude]], "T", "FN"), IF(Table4[[#This Row],[predictsDomesticServitude]], "FP", "T"))</f>
        <v>#VALUE!</v>
      </c>
      <c r="AL126" t="e">
        <f>IF(NLCresults[[#This Row],[ containsForcedCriminality]]=1, IF(Table4[[#This Row],[predictsForcedCriminality]], "T", "FN"), IF(Table4[[#This Row],[predictsForcedCriminality]], "FP", "T"))</f>
        <v>#VALUE!</v>
      </c>
      <c r="AM126" t="e">
        <f>IF(NLCresults[[#This Row],[ containsForcedLabour]]=1, IF(Table4[[#This Row],[predictsForcedLabour]], "T", "FN"), IF(Table4[[#This Row],[predictsForcedLabour]], "FP", "T"))</f>
        <v>#VALUE!</v>
      </c>
      <c r="AN126" t="e">
        <f>IF(NLCresults[[#This Row],[ containsForcedMarriage]]=1, IF(Table4[[#This Row],[predictsForcedMarriage]], "T", "FN"), IF(Table4[[#This Row],[predictsForcedMarriage]], "FP", "T"))</f>
        <v>#VALUE!</v>
      </c>
      <c r="AO126" t="e">
        <f>IF(NLCresults[[#This Row],[ containsLabourExploitation]]=1, IF(Table4[[#This Row],[predictsLabourExploitation]], "T", "FN"), IF(Table4[[#This Row],[predictsLabourExploitation]], "FP", "T"))</f>
        <v>#VALUE!</v>
      </c>
      <c r="AP126" t="e">
        <f>IF(NLCresults[[#This Row],[ containsSexualExploitation]]=1, IF(Table4[[#This Row],[predictsSexualExploitation]], "T", "FN"), IF(Table4[[#This Row],[predictsSexualExploitation]], "FP", "T"))</f>
        <v>#VALUE!</v>
      </c>
      <c r="AQ126" t="e">
        <f>IF(NLCresults[[#This Row],[ containsOther]]=1, IF(Table4[[#This Row],[predictsOther]], "T", "FN"), IF(Table4[[#This Row],[predictsOther]], "FP", "T"))</f>
        <v>#VALUE!</v>
      </c>
      <c r="AR126" s="2" t="e">
        <f>(COUNTIF(Table4[[#This Row],[resultChildLabour]:[resultOther]], "T")=10)</f>
        <v>#VALUE!</v>
      </c>
      <c r="AS126" t="e">
        <f>(COUNTIF(Table4[[#This Row],[resultChildLabour]:[resultOther]], "T")+ COUNTIF(Table4[[#This Row],[resultChildLabour]:[resultOther]], "FP")=10)</f>
        <v>#VALUE!</v>
      </c>
      <c r="AT126" t="e">
        <f>COUNTIF(Table4[[#This Row],[resultChildLabour]:[resultOther]], "FP")&gt;=1</f>
        <v>#VALUE!</v>
      </c>
      <c r="AU126" s="2" t="e">
        <f>COUNTIF(Table4[[#This Row],[resultChildLabour]:[resultOther]], "FN")&gt;=1</f>
        <v>#VALUE!</v>
      </c>
      <c r="AV126" s="2" t="e">
        <f>COUNTIF(Table4[[#This Row],[resultChildLabour]:[resultOther]], "FN")+COUNTIF(Table4[[#This Row],[resultChildLabour]:[resultOther]], "FP")</f>
        <v>#VALUE!</v>
      </c>
    </row>
    <row r="127" spans="24:48" x14ac:dyDescent="0.25">
      <c r="X127" t="e">
        <f>NLCresults[[#This Row],[ childLabourConfidence]]&gt;=$AX$4</f>
        <v>#VALUE!</v>
      </c>
      <c r="Y127" t="e">
        <f>NLCresults[[#This Row],[ childSexualExploitationConfidence]]&gt;=$AX$4</f>
        <v>#VALUE!</v>
      </c>
      <c r="Z127" t="e">
        <f>NLCresults[[#This Row],[ childTraffickingConfidence]]&gt;=$AX$4</f>
        <v>#VALUE!</v>
      </c>
      <c r="AA127" t="e">
        <f>NLCresults[[#This Row],[ domesticServitudeConfidence]]&gt;=$AX$4</f>
        <v>#VALUE!</v>
      </c>
      <c r="AB127" t="e">
        <f>NLCresults[[#This Row],[ forcedCriminalityConfidence]]&gt;=$AX$4</f>
        <v>#VALUE!</v>
      </c>
      <c r="AC127" t="e">
        <f>NLCresults[[#This Row],[ forcedLabourConfidence]]&gt;=$AX$4</f>
        <v>#VALUE!</v>
      </c>
      <c r="AD127" t="e">
        <f>NLCresults[[#This Row],[ forcedMarriageConfidence]]&gt;=$AX$4</f>
        <v>#VALUE!</v>
      </c>
      <c r="AE127" t="e">
        <f>NLCresults[[#This Row],[ labourExploitationConfidence]]&gt;=$AX$4</f>
        <v>#VALUE!</v>
      </c>
      <c r="AF127" t="e">
        <f>NLCresults[[#This Row],[ sexualExploitationConfidence]]&gt;=$AX$4</f>
        <v>#VALUE!</v>
      </c>
      <c r="AG127" t="e">
        <f>NLCresults[[#This Row],[ otherConfidence]]&gt;=$AX$4</f>
        <v>#VALUE!</v>
      </c>
      <c r="AH127" s="2" t="e">
        <f>IF(NLCresults[[#This Row],[ containsChildLabour]]=1, IF(Table4[[#This Row],[predictsChildLabour]], "T", "FN"), IF(Table4[[#This Row],[predictsChildLabour]], "FP", "T"))</f>
        <v>#VALUE!</v>
      </c>
      <c r="AI127" t="e">
        <f>IF(NLCresults[[#This Row],[ containsChildSexualExploitation]]=1, IF(Table4[[#This Row],[predictsChildSexualExploitation]], "T", "FN"), IF(Table4[[#This Row],[predictsChildSexualExploitation]], "FP", "T"))</f>
        <v>#VALUE!</v>
      </c>
      <c r="AJ127" t="e">
        <f>IF(NLCresults[[#This Row],[ containsChildTrafficking]]=1, IF(Table4[[#This Row],[predictsChildTrafficking]], "T", "FN"), IF(Table4[[#This Row],[predictsChildTrafficking]], "FP", "T"))</f>
        <v>#VALUE!</v>
      </c>
      <c r="AK127" t="e">
        <f>IF(NLCresults[[#This Row],[ containsDomesticServitude]]=1, IF(Table4[[#This Row],[predictsDomesticServitude]], "T", "FN"), IF(Table4[[#This Row],[predictsDomesticServitude]], "FP", "T"))</f>
        <v>#VALUE!</v>
      </c>
      <c r="AL127" t="e">
        <f>IF(NLCresults[[#This Row],[ containsForcedCriminality]]=1, IF(Table4[[#This Row],[predictsForcedCriminality]], "T", "FN"), IF(Table4[[#This Row],[predictsForcedCriminality]], "FP", "T"))</f>
        <v>#VALUE!</v>
      </c>
      <c r="AM127" t="e">
        <f>IF(NLCresults[[#This Row],[ containsForcedLabour]]=1, IF(Table4[[#This Row],[predictsForcedLabour]], "T", "FN"), IF(Table4[[#This Row],[predictsForcedLabour]], "FP", "T"))</f>
        <v>#VALUE!</v>
      </c>
      <c r="AN127" t="e">
        <f>IF(NLCresults[[#This Row],[ containsForcedMarriage]]=1, IF(Table4[[#This Row],[predictsForcedMarriage]], "T", "FN"), IF(Table4[[#This Row],[predictsForcedMarriage]], "FP", "T"))</f>
        <v>#VALUE!</v>
      </c>
      <c r="AO127" t="e">
        <f>IF(NLCresults[[#This Row],[ containsLabourExploitation]]=1, IF(Table4[[#This Row],[predictsLabourExploitation]], "T", "FN"), IF(Table4[[#This Row],[predictsLabourExploitation]], "FP", "T"))</f>
        <v>#VALUE!</v>
      </c>
      <c r="AP127" t="e">
        <f>IF(NLCresults[[#This Row],[ containsSexualExploitation]]=1, IF(Table4[[#This Row],[predictsSexualExploitation]], "T", "FN"), IF(Table4[[#This Row],[predictsSexualExploitation]], "FP", "T"))</f>
        <v>#VALUE!</v>
      </c>
      <c r="AQ127" t="e">
        <f>IF(NLCresults[[#This Row],[ containsOther]]=1, IF(Table4[[#This Row],[predictsOther]], "T", "FN"), IF(Table4[[#This Row],[predictsOther]], "FP", "T"))</f>
        <v>#VALUE!</v>
      </c>
      <c r="AR127" s="2" t="e">
        <f>(COUNTIF(Table4[[#This Row],[resultChildLabour]:[resultOther]], "T")=10)</f>
        <v>#VALUE!</v>
      </c>
      <c r="AS127" t="e">
        <f>(COUNTIF(Table4[[#This Row],[resultChildLabour]:[resultOther]], "T")+ COUNTIF(Table4[[#This Row],[resultChildLabour]:[resultOther]], "FP")=10)</f>
        <v>#VALUE!</v>
      </c>
      <c r="AT127" t="e">
        <f>COUNTIF(Table4[[#This Row],[resultChildLabour]:[resultOther]], "FP")&gt;=1</f>
        <v>#VALUE!</v>
      </c>
      <c r="AU127" s="2" t="e">
        <f>COUNTIF(Table4[[#This Row],[resultChildLabour]:[resultOther]], "FN")&gt;=1</f>
        <v>#VALUE!</v>
      </c>
      <c r="AV127" s="2" t="e">
        <f>COUNTIF(Table4[[#This Row],[resultChildLabour]:[resultOther]], "FN")+COUNTIF(Table4[[#This Row],[resultChildLabour]:[resultOther]], "FP")</f>
        <v>#VALUE!</v>
      </c>
    </row>
    <row r="128" spans="24:48" x14ac:dyDescent="0.25">
      <c r="X128" t="e">
        <f>NLCresults[[#This Row],[ childLabourConfidence]]&gt;=$AX$4</f>
        <v>#VALUE!</v>
      </c>
      <c r="Y128" t="e">
        <f>NLCresults[[#This Row],[ childSexualExploitationConfidence]]&gt;=$AX$4</f>
        <v>#VALUE!</v>
      </c>
      <c r="Z128" t="e">
        <f>NLCresults[[#This Row],[ childTraffickingConfidence]]&gt;=$AX$4</f>
        <v>#VALUE!</v>
      </c>
      <c r="AA128" t="e">
        <f>NLCresults[[#This Row],[ domesticServitudeConfidence]]&gt;=$AX$4</f>
        <v>#VALUE!</v>
      </c>
      <c r="AB128" t="e">
        <f>NLCresults[[#This Row],[ forcedCriminalityConfidence]]&gt;=$AX$4</f>
        <v>#VALUE!</v>
      </c>
      <c r="AC128" t="e">
        <f>NLCresults[[#This Row],[ forcedLabourConfidence]]&gt;=$AX$4</f>
        <v>#VALUE!</v>
      </c>
      <c r="AD128" t="e">
        <f>NLCresults[[#This Row],[ forcedMarriageConfidence]]&gt;=$AX$4</f>
        <v>#VALUE!</v>
      </c>
      <c r="AE128" t="e">
        <f>NLCresults[[#This Row],[ labourExploitationConfidence]]&gt;=$AX$4</f>
        <v>#VALUE!</v>
      </c>
      <c r="AF128" t="e">
        <f>NLCresults[[#This Row],[ sexualExploitationConfidence]]&gt;=$AX$4</f>
        <v>#VALUE!</v>
      </c>
      <c r="AG128" t="e">
        <f>NLCresults[[#This Row],[ otherConfidence]]&gt;=$AX$4</f>
        <v>#VALUE!</v>
      </c>
      <c r="AH128" s="2" t="e">
        <f>IF(NLCresults[[#This Row],[ containsChildLabour]]=1, IF(Table4[[#This Row],[predictsChildLabour]], "T", "FN"), IF(Table4[[#This Row],[predictsChildLabour]], "FP", "T"))</f>
        <v>#VALUE!</v>
      </c>
      <c r="AI128" t="e">
        <f>IF(NLCresults[[#This Row],[ containsChildSexualExploitation]]=1, IF(Table4[[#This Row],[predictsChildSexualExploitation]], "T", "FN"), IF(Table4[[#This Row],[predictsChildSexualExploitation]], "FP", "T"))</f>
        <v>#VALUE!</v>
      </c>
      <c r="AJ128" t="e">
        <f>IF(NLCresults[[#This Row],[ containsChildTrafficking]]=1, IF(Table4[[#This Row],[predictsChildTrafficking]], "T", "FN"), IF(Table4[[#This Row],[predictsChildTrafficking]], "FP", "T"))</f>
        <v>#VALUE!</v>
      </c>
      <c r="AK128" t="e">
        <f>IF(NLCresults[[#This Row],[ containsDomesticServitude]]=1, IF(Table4[[#This Row],[predictsDomesticServitude]], "T", "FN"), IF(Table4[[#This Row],[predictsDomesticServitude]], "FP", "T"))</f>
        <v>#VALUE!</v>
      </c>
      <c r="AL128" t="e">
        <f>IF(NLCresults[[#This Row],[ containsForcedCriminality]]=1, IF(Table4[[#This Row],[predictsForcedCriminality]], "T", "FN"), IF(Table4[[#This Row],[predictsForcedCriminality]], "FP", "T"))</f>
        <v>#VALUE!</v>
      </c>
      <c r="AM128" t="e">
        <f>IF(NLCresults[[#This Row],[ containsForcedLabour]]=1, IF(Table4[[#This Row],[predictsForcedLabour]], "T", "FN"), IF(Table4[[#This Row],[predictsForcedLabour]], "FP", "T"))</f>
        <v>#VALUE!</v>
      </c>
      <c r="AN128" t="e">
        <f>IF(NLCresults[[#This Row],[ containsForcedMarriage]]=1, IF(Table4[[#This Row],[predictsForcedMarriage]], "T", "FN"), IF(Table4[[#This Row],[predictsForcedMarriage]], "FP", "T"))</f>
        <v>#VALUE!</v>
      </c>
      <c r="AO128" t="e">
        <f>IF(NLCresults[[#This Row],[ containsLabourExploitation]]=1, IF(Table4[[#This Row],[predictsLabourExploitation]], "T", "FN"), IF(Table4[[#This Row],[predictsLabourExploitation]], "FP", "T"))</f>
        <v>#VALUE!</v>
      </c>
      <c r="AP128" t="e">
        <f>IF(NLCresults[[#This Row],[ containsSexualExploitation]]=1, IF(Table4[[#This Row],[predictsSexualExploitation]], "T", "FN"), IF(Table4[[#This Row],[predictsSexualExploitation]], "FP", "T"))</f>
        <v>#VALUE!</v>
      </c>
      <c r="AQ128" t="e">
        <f>IF(NLCresults[[#This Row],[ containsOther]]=1, IF(Table4[[#This Row],[predictsOther]], "T", "FN"), IF(Table4[[#This Row],[predictsOther]], "FP", "T"))</f>
        <v>#VALUE!</v>
      </c>
      <c r="AR128" s="2" t="e">
        <f>(COUNTIF(Table4[[#This Row],[resultChildLabour]:[resultOther]], "T")=10)</f>
        <v>#VALUE!</v>
      </c>
      <c r="AS128" t="e">
        <f>(COUNTIF(Table4[[#This Row],[resultChildLabour]:[resultOther]], "T")+ COUNTIF(Table4[[#This Row],[resultChildLabour]:[resultOther]], "FP")=10)</f>
        <v>#VALUE!</v>
      </c>
      <c r="AT128" t="e">
        <f>COUNTIF(Table4[[#This Row],[resultChildLabour]:[resultOther]], "FP")&gt;=1</f>
        <v>#VALUE!</v>
      </c>
      <c r="AU128" s="2" t="e">
        <f>COUNTIF(Table4[[#This Row],[resultChildLabour]:[resultOther]], "FN")&gt;=1</f>
        <v>#VALUE!</v>
      </c>
      <c r="AV128" s="2" t="e">
        <f>COUNTIF(Table4[[#This Row],[resultChildLabour]:[resultOther]], "FN")+COUNTIF(Table4[[#This Row],[resultChildLabour]:[resultOther]], "FP")</f>
        <v>#VALUE!</v>
      </c>
    </row>
    <row r="129" spans="24:48" x14ac:dyDescent="0.25">
      <c r="X129" t="e">
        <f>NLCresults[[#This Row],[ childLabourConfidence]]&gt;=$AX$4</f>
        <v>#VALUE!</v>
      </c>
      <c r="Y129" t="e">
        <f>NLCresults[[#This Row],[ childSexualExploitationConfidence]]&gt;=$AX$4</f>
        <v>#VALUE!</v>
      </c>
      <c r="Z129" t="e">
        <f>NLCresults[[#This Row],[ childTraffickingConfidence]]&gt;=$AX$4</f>
        <v>#VALUE!</v>
      </c>
      <c r="AA129" t="e">
        <f>NLCresults[[#This Row],[ domesticServitudeConfidence]]&gt;=$AX$4</f>
        <v>#VALUE!</v>
      </c>
      <c r="AB129" t="e">
        <f>NLCresults[[#This Row],[ forcedCriminalityConfidence]]&gt;=$AX$4</f>
        <v>#VALUE!</v>
      </c>
      <c r="AC129" t="e">
        <f>NLCresults[[#This Row],[ forcedLabourConfidence]]&gt;=$AX$4</f>
        <v>#VALUE!</v>
      </c>
      <c r="AD129" t="e">
        <f>NLCresults[[#This Row],[ forcedMarriageConfidence]]&gt;=$AX$4</f>
        <v>#VALUE!</v>
      </c>
      <c r="AE129" t="e">
        <f>NLCresults[[#This Row],[ labourExploitationConfidence]]&gt;=$AX$4</f>
        <v>#VALUE!</v>
      </c>
      <c r="AF129" t="e">
        <f>NLCresults[[#This Row],[ sexualExploitationConfidence]]&gt;=$AX$4</f>
        <v>#VALUE!</v>
      </c>
      <c r="AG129" t="e">
        <f>NLCresults[[#This Row],[ otherConfidence]]&gt;=$AX$4</f>
        <v>#VALUE!</v>
      </c>
      <c r="AH129" s="2" t="e">
        <f>IF(NLCresults[[#This Row],[ containsChildLabour]]=1, IF(Table4[[#This Row],[predictsChildLabour]], "T", "FN"), IF(Table4[[#This Row],[predictsChildLabour]], "FP", "T"))</f>
        <v>#VALUE!</v>
      </c>
      <c r="AI129" t="e">
        <f>IF(NLCresults[[#This Row],[ containsChildSexualExploitation]]=1, IF(Table4[[#This Row],[predictsChildSexualExploitation]], "T", "FN"), IF(Table4[[#This Row],[predictsChildSexualExploitation]], "FP", "T"))</f>
        <v>#VALUE!</v>
      </c>
      <c r="AJ129" t="e">
        <f>IF(NLCresults[[#This Row],[ containsChildTrafficking]]=1, IF(Table4[[#This Row],[predictsChildTrafficking]], "T", "FN"), IF(Table4[[#This Row],[predictsChildTrafficking]], "FP", "T"))</f>
        <v>#VALUE!</v>
      </c>
      <c r="AK129" t="e">
        <f>IF(NLCresults[[#This Row],[ containsDomesticServitude]]=1, IF(Table4[[#This Row],[predictsDomesticServitude]], "T", "FN"), IF(Table4[[#This Row],[predictsDomesticServitude]], "FP", "T"))</f>
        <v>#VALUE!</v>
      </c>
      <c r="AL129" t="e">
        <f>IF(NLCresults[[#This Row],[ containsForcedCriminality]]=1, IF(Table4[[#This Row],[predictsForcedCriminality]], "T", "FN"), IF(Table4[[#This Row],[predictsForcedCriminality]], "FP", "T"))</f>
        <v>#VALUE!</v>
      </c>
      <c r="AM129" t="e">
        <f>IF(NLCresults[[#This Row],[ containsForcedLabour]]=1, IF(Table4[[#This Row],[predictsForcedLabour]], "T", "FN"), IF(Table4[[#This Row],[predictsForcedLabour]], "FP", "T"))</f>
        <v>#VALUE!</v>
      </c>
      <c r="AN129" t="e">
        <f>IF(NLCresults[[#This Row],[ containsForcedMarriage]]=1, IF(Table4[[#This Row],[predictsForcedMarriage]], "T", "FN"), IF(Table4[[#This Row],[predictsForcedMarriage]], "FP", "T"))</f>
        <v>#VALUE!</v>
      </c>
      <c r="AO129" t="e">
        <f>IF(NLCresults[[#This Row],[ containsLabourExploitation]]=1, IF(Table4[[#This Row],[predictsLabourExploitation]], "T", "FN"), IF(Table4[[#This Row],[predictsLabourExploitation]], "FP", "T"))</f>
        <v>#VALUE!</v>
      </c>
      <c r="AP129" t="e">
        <f>IF(NLCresults[[#This Row],[ containsSexualExploitation]]=1, IF(Table4[[#This Row],[predictsSexualExploitation]], "T", "FN"), IF(Table4[[#This Row],[predictsSexualExploitation]], "FP", "T"))</f>
        <v>#VALUE!</v>
      </c>
      <c r="AQ129" t="e">
        <f>IF(NLCresults[[#This Row],[ containsOther]]=1, IF(Table4[[#This Row],[predictsOther]], "T", "FN"), IF(Table4[[#This Row],[predictsOther]], "FP", "T"))</f>
        <v>#VALUE!</v>
      </c>
      <c r="AR129" s="2" t="e">
        <f>(COUNTIF(Table4[[#This Row],[resultChildLabour]:[resultOther]], "T")=10)</f>
        <v>#VALUE!</v>
      </c>
      <c r="AS129" t="e">
        <f>(COUNTIF(Table4[[#This Row],[resultChildLabour]:[resultOther]], "T")+ COUNTIF(Table4[[#This Row],[resultChildLabour]:[resultOther]], "FP")=10)</f>
        <v>#VALUE!</v>
      </c>
      <c r="AT129" t="e">
        <f>COUNTIF(Table4[[#This Row],[resultChildLabour]:[resultOther]], "FP")&gt;=1</f>
        <v>#VALUE!</v>
      </c>
      <c r="AU129" s="2" t="e">
        <f>COUNTIF(Table4[[#This Row],[resultChildLabour]:[resultOther]], "FN")&gt;=1</f>
        <v>#VALUE!</v>
      </c>
      <c r="AV129" s="2" t="e">
        <f>COUNTIF(Table4[[#This Row],[resultChildLabour]:[resultOther]], "FN")+COUNTIF(Table4[[#This Row],[resultChildLabour]:[resultOther]], "FP")</f>
        <v>#VALUE!</v>
      </c>
    </row>
    <row r="130" spans="24:48" x14ac:dyDescent="0.25">
      <c r="X130" t="e">
        <f>NLCresults[[#This Row],[ childLabourConfidence]]&gt;=$AX$4</f>
        <v>#VALUE!</v>
      </c>
      <c r="Y130" t="e">
        <f>NLCresults[[#This Row],[ childSexualExploitationConfidence]]&gt;=$AX$4</f>
        <v>#VALUE!</v>
      </c>
      <c r="Z130" t="e">
        <f>NLCresults[[#This Row],[ childTraffickingConfidence]]&gt;=$AX$4</f>
        <v>#VALUE!</v>
      </c>
      <c r="AA130" t="e">
        <f>NLCresults[[#This Row],[ domesticServitudeConfidence]]&gt;=$AX$4</f>
        <v>#VALUE!</v>
      </c>
      <c r="AB130" t="e">
        <f>NLCresults[[#This Row],[ forcedCriminalityConfidence]]&gt;=$AX$4</f>
        <v>#VALUE!</v>
      </c>
      <c r="AC130" t="e">
        <f>NLCresults[[#This Row],[ forcedLabourConfidence]]&gt;=$AX$4</f>
        <v>#VALUE!</v>
      </c>
      <c r="AD130" t="e">
        <f>NLCresults[[#This Row],[ forcedMarriageConfidence]]&gt;=$AX$4</f>
        <v>#VALUE!</v>
      </c>
      <c r="AE130" t="e">
        <f>NLCresults[[#This Row],[ labourExploitationConfidence]]&gt;=$AX$4</f>
        <v>#VALUE!</v>
      </c>
      <c r="AF130" t="e">
        <f>NLCresults[[#This Row],[ sexualExploitationConfidence]]&gt;=$AX$4</f>
        <v>#VALUE!</v>
      </c>
      <c r="AG130" t="e">
        <f>NLCresults[[#This Row],[ otherConfidence]]&gt;=$AX$4</f>
        <v>#VALUE!</v>
      </c>
      <c r="AH130" s="2" t="e">
        <f>IF(NLCresults[[#This Row],[ containsChildLabour]]=1, IF(Table4[[#This Row],[predictsChildLabour]], "T", "FN"), IF(Table4[[#This Row],[predictsChildLabour]], "FP", "T"))</f>
        <v>#VALUE!</v>
      </c>
      <c r="AI130" t="e">
        <f>IF(NLCresults[[#This Row],[ containsChildSexualExploitation]]=1, IF(Table4[[#This Row],[predictsChildSexualExploitation]], "T", "FN"), IF(Table4[[#This Row],[predictsChildSexualExploitation]], "FP", "T"))</f>
        <v>#VALUE!</v>
      </c>
      <c r="AJ130" t="e">
        <f>IF(NLCresults[[#This Row],[ containsChildTrafficking]]=1, IF(Table4[[#This Row],[predictsChildTrafficking]], "T", "FN"), IF(Table4[[#This Row],[predictsChildTrafficking]], "FP", "T"))</f>
        <v>#VALUE!</v>
      </c>
      <c r="AK130" t="e">
        <f>IF(NLCresults[[#This Row],[ containsDomesticServitude]]=1, IF(Table4[[#This Row],[predictsDomesticServitude]], "T", "FN"), IF(Table4[[#This Row],[predictsDomesticServitude]], "FP", "T"))</f>
        <v>#VALUE!</v>
      </c>
      <c r="AL130" t="e">
        <f>IF(NLCresults[[#This Row],[ containsForcedCriminality]]=1, IF(Table4[[#This Row],[predictsForcedCriminality]], "T", "FN"), IF(Table4[[#This Row],[predictsForcedCriminality]], "FP", "T"))</f>
        <v>#VALUE!</v>
      </c>
      <c r="AM130" t="e">
        <f>IF(NLCresults[[#This Row],[ containsForcedLabour]]=1, IF(Table4[[#This Row],[predictsForcedLabour]], "T", "FN"), IF(Table4[[#This Row],[predictsForcedLabour]], "FP", "T"))</f>
        <v>#VALUE!</v>
      </c>
      <c r="AN130" t="e">
        <f>IF(NLCresults[[#This Row],[ containsForcedMarriage]]=1, IF(Table4[[#This Row],[predictsForcedMarriage]], "T", "FN"), IF(Table4[[#This Row],[predictsForcedMarriage]], "FP", "T"))</f>
        <v>#VALUE!</v>
      </c>
      <c r="AO130" t="e">
        <f>IF(NLCresults[[#This Row],[ containsLabourExploitation]]=1, IF(Table4[[#This Row],[predictsLabourExploitation]], "T", "FN"), IF(Table4[[#This Row],[predictsLabourExploitation]], "FP", "T"))</f>
        <v>#VALUE!</v>
      </c>
      <c r="AP130" t="e">
        <f>IF(NLCresults[[#This Row],[ containsSexualExploitation]]=1, IF(Table4[[#This Row],[predictsSexualExploitation]], "T", "FN"), IF(Table4[[#This Row],[predictsSexualExploitation]], "FP", "T"))</f>
        <v>#VALUE!</v>
      </c>
      <c r="AQ130" t="e">
        <f>IF(NLCresults[[#This Row],[ containsOther]]=1, IF(Table4[[#This Row],[predictsOther]], "T", "FN"), IF(Table4[[#This Row],[predictsOther]], "FP", "T"))</f>
        <v>#VALUE!</v>
      </c>
      <c r="AR130" s="2" t="e">
        <f>(COUNTIF(Table4[[#This Row],[resultChildLabour]:[resultOther]], "T")=10)</f>
        <v>#VALUE!</v>
      </c>
      <c r="AS130" t="e">
        <f>(COUNTIF(Table4[[#This Row],[resultChildLabour]:[resultOther]], "T")+ COUNTIF(Table4[[#This Row],[resultChildLabour]:[resultOther]], "FP")=10)</f>
        <v>#VALUE!</v>
      </c>
      <c r="AT130" t="e">
        <f>COUNTIF(Table4[[#This Row],[resultChildLabour]:[resultOther]], "FP")&gt;=1</f>
        <v>#VALUE!</v>
      </c>
      <c r="AU130" s="2" t="e">
        <f>COUNTIF(Table4[[#This Row],[resultChildLabour]:[resultOther]], "FN")&gt;=1</f>
        <v>#VALUE!</v>
      </c>
      <c r="AV130" s="2" t="e">
        <f>COUNTIF(Table4[[#This Row],[resultChildLabour]:[resultOther]], "FN")+COUNTIF(Table4[[#This Row],[resultChildLabour]:[resultOther]], "FP")</f>
        <v>#VALUE!</v>
      </c>
    </row>
    <row r="131" spans="24:48" x14ac:dyDescent="0.25">
      <c r="X131" t="e">
        <f>NLCresults[[#This Row],[ childLabourConfidence]]&gt;=$AX$4</f>
        <v>#VALUE!</v>
      </c>
      <c r="Y131" t="e">
        <f>NLCresults[[#This Row],[ childSexualExploitationConfidence]]&gt;=$AX$4</f>
        <v>#VALUE!</v>
      </c>
      <c r="Z131" t="e">
        <f>NLCresults[[#This Row],[ childTraffickingConfidence]]&gt;=$AX$4</f>
        <v>#VALUE!</v>
      </c>
      <c r="AA131" t="e">
        <f>NLCresults[[#This Row],[ domesticServitudeConfidence]]&gt;=$AX$4</f>
        <v>#VALUE!</v>
      </c>
      <c r="AB131" t="e">
        <f>NLCresults[[#This Row],[ forcedCriminalityConfidence]]&gt;=$AX$4</f>
        <v>#VALUE!</v>
      </c>
      <c r="AC131" t="e">
        <f>NLCresults[[#This Row],[ forcedLabourConfidence]]&gt;=$AX$4</f>
        <v>#VALUE!</v>
      </c>
      <c r="AD131" t="e">
        <f>NLCresults[[#This Row],[ forcedMarriageConfidence]]&gt;=$AX$4</f>
        <v>#VALUE!</v>
      </c>
      <c r="AE131" t="e">
        <f>NLCresults[[#This Row],[ labourExploitationConfidence]]&gt;=$AX$4</f>
        <v>#VALUE!</v>
      </c>
      <c r="AF131" t="e">
        <f>NLCresults[[#This Row],[ sexualExploitationConfidence]]&gt;=$AX$4</f>
        <v>#VALUE!</v>
      </c>
      <c r="AG131" t="e">
        <f>NLCresults[[#This Row],[ otherConfidence]]&gt;=$AX$4</f>
        <v>#VALUE!</v>
      </c>
      <c r="AH131" s="2" t="e">
        <f>IF(NLCresults[[#This Row],[ containsChildLabour]]=1, IF(Table4[[#This Row],[predictsChildLabour]], "T", "FN"), IF(Table4[[#This Row],[predictsChildLabour]], "FP", "T"))</f>
        <v>#VALUE!</v>
      </c>
      <c r="AI131" t="e">
        <f>IF(NLCresults[[#This Row],[ containsChildSexualExploitation]]=1, IF(Table4[[#This Row],[predictsChildSexualExploitation]], "T", "FN"), IF(Table4[[#This Row],[predictsChildSexualExploitation]], "FP", "T"))</f>
        <v>#VALUE!</v>
      </c>
      <c r="AJ131" t="e">
        <f>IF(NLCresults[[#This Row],[ containsChildTrafficking]]=1, IF(Table4[[#This Row],[predictsChildTrafficking]], "T", "FN"), IF(Table4[[#This Row],[predictsChildTrafficking]], "FP", "T"))</f>
        <v>#VALUE!</v>
      </c>
      <c r="AK131" t="e">
        <f>IF(NLCresults[[#This Row],[ containsDomesticServitude]]=1, IF(Table4[[#This Row],[predictsDomesticServitude]], "T", "FN"), IF(Table4[[#This Row],[predictsDomesticServitude]], "FP", "T"))</f>
        <v>#VALUE!</v>
      </c>
      <c r="AL131" t="e">
        <f>IF(NLCresults[[#This Row],[ containsForcedCriminality]]=1, IF(Table4[[#This Row],[predictsForcedCriminality]], "T", "FN"), IF(Table4[[#This Row],[predictsForcedCriminality]], "FP", "T"))</f>
        <v>#VALUE!</v>
      </c>
      <c r="AM131" t="e">
        <f>IF(NLCresults[[#This Row],[ containsForcedLabour]]=1, IF(Table4[[#This Row],[predictsForcedLabour]], "T", "FN"), IF(Table4[[#This Row],[predictsForcedLabour]], "FP", "T"))</f>
        <v>#VALUE!</v>
      </c>
      <c r="AN131" t="e">
        <f>IF(NLCresults[[#This Row],[ containsForcedMarriage]]=1, IF(Table4[[#This Row],[predictsForcedMarriage]], "T", "FN"), IF(Table4[[#This Row],[predictsForcedMarriage]], "FP", "T"))</f>
        <v>#VALUE!</v>
      </c>
      <c r="AO131" t="e">
        <f>IF(NLCresults[[#This Row],[ containsLabourExploitation]]=1, IF(Table4[[#This Row],[predictsLabourExploitation]], "T", "FN"), IF(Table4[[#This Row],[predictsLabourExploitation]], "FP", "T"))</f>
        <v>#VALUE!</v>
      </c>
      <c r="AP131" t="e">
        <f>IF(NLCresults[[#This Row],[ containsSexualExploitation]]=1, IF(Table4[[#This Row],[predictsSexualExploitation]], "T", "FN"), IF(Table4[[#This Row],[predictsSexualExploitation]], "FP", "T"))</f>
        <v>#VALUE!</v>
      </c>
      <c r="AQ131" t="e">
        <f>IF(NLCresults[[#This Row],[ containsOther]]=1, IF(Table4[[#This Row],[predictsOther]], "T", "FN"), IF(Table4[[#This Row],[predictsOther]], "FP", "T"))</f>
        <v>#VALUE!</v>
      </c>
      <c r="AR131" s="2" t="e">
        <f>(COUNTIF(Table4[[#This Row],[resultChildLabour]:[resultOther]], "T")=10)</f>
        <v>#VALUE!</v>
      </c>
      <c r="AS131" t="e">
        <f>(COUNTIF(Table4[[#This Row],[resultChildLabour]:[resultOther]], "T")+ COUNTIF(Table4[[#This Row],[resultChildLabour]:[resultOther]], "FP")=10)</f>
        <v>#VALUE!</v>
      </c>
      <c r="AT131" t="e">
        <f>COUNTIF(Table4[[#This Row],[resultChildLabour]:[resultOther]], "FP")&gt;=1</f>
        <v>#VALUE!</v>
      </c>
      <c r="AU131" s="2" t="e">
        <f>COUNTIF(Table4[[#This Row],[resultChildLabour]:[resultOther]], "FN")&gt;=1</f>
        <v>#VALUE!</v>
      </c>
      <c r="AV131" s="2" t="e">
        <f>COUNTIF(Table4[[#This Row],[resultChildLabour]:[resultOther]], "FN")+COUNTIF(Table4[[#This Row],[resultChildLabour]:[resultOther]], "FP")</f>
        <v>#VALUE!</v>
      </c>
    </row>
    <row r="132" spans="24:48" x14ac:dyDescent="0.25">
      <c r="X132" t="e">
        <f>NLCresults[[#This Row],[ childLabourConfidence]]&gt;=$AX$4</f>
        <v>#VALUE!</v>
      </c>
      <c r="Y132" t="e">
        <f>NLCresults[[#This Row],[ childSexualExploitationConfidence]]&gt;=$AX$4</f>
        <v>#VALUE!</v>
      </c>
      <c r="Z132" t="e">
        <f>NLCresults[[#This Row],[ childTraffickingConfidence]]&gt;=$AX$4</f>
        <v>#VALUE!</v>
      </c>
      <c r="AA132" t="e">
        <f>NLCresults[[#This Row],[ domesticServitudeConfidence]]&gt;=$AX$4</f>
        <v>#VALUE!</v>
      </c>
      <c r="AB132" t="e">
        <f>NLCresults[[#This Row],[ forcedCriminalityConfidence]]&gt;=$AX$4</f>
        <v>#VALUE!</v>
      </c>
      <c r="AC132" t="e">
        <f>NLCresults[[#This Row],[ forcedLabourConfidence]]&gt;=$AX$4</f>
        <v>#VALUE!</v>
      </c>
      <c r="AD132" t="e">
        <f>NLCresults[[#This Row],[ forcedMarriageConfidence]]&gt;=$AX$4</f>
        <v>#VALUE!</v>
      </c>
      <c r="AE132" t="e">
        <f>NLCresults[[#This Row],[ labourExploitationConfidence]]&gt;=$AX$4</f>
        <v>#VALUE!</v>
      </c>
      <c r="AF132" t="e">
        <f>NLCresults[[#This Row],[ sexualExploitationConfidence]]&gt;=$AX$4</f>
        <v>#VALUE!</v>
      </c>
      <c r="AG132" t="e">
        <f>NLCresults[[#This Row],[ otherConfidence]]&gt;=$AX$4</f>
        <v>#VALUE!</v>
      </c>
      <c r="AH132" s="2" t="e">
        <f>IF(NLCresults[[#This Row],[ containsChildLabour]]=1, IF(Table4[[#This Row],[predictsChildLabour]], "T", "FN"), IF(Table4[[#This Row],[predictsChildLabour]], "FP", "T"))</f>
        <v>#VALUE!</v>
      </c>
      <c r="AI132" t="e">
        <f>IF(NLCresults[[#This Row],[ containsChildSexualExploitation]]=1, IF(Table4[[#This Row],[predictsChildSexualExploitation]], "T", "FN"), IF(Table4[[#This Row],[predictsChildSexualExploitation]], "FP", "T"))</f>
        <v>#VALUE!</v>
      </c>
      <c r="AJ132" t="e">
        <f>IF(NLCresults[[#This Row],[ containsChildTrafficking]]=1, IF(Table4[[#This Row],[predictsChildTrafficking]], "T", "FN"), IF(Table4[[#This Row],[predictsChildTrafficking]], "FP", "T"))</f>
        <v>#VALUE!</v>
      </c>
      <c r="AK132" t="e">
        <f>IF(NLCresults[[#This Row],[ containsDomesticServitude]]=1, IF(Table4[[#This Row],[predictsDomesticServitude]], "T", "FN"), IF(Table4[[#This Row],[predictsDomesticServitude]], "FP", "T"))</f>
        <v>#VALUE!</v>
      </c>
      <c r="AL132" t="e">
        <f>IF(NLCresults[[#This Row],[ containsForcedCriminality]]=1, IF(Table4[[#This Row],[predictsForcedCriminality]], "T", "FN"), IF(Table4[[#This Row],[predictsForcedCriminality]], "FP", "T"))</f>
        <v>#VALUE!</v>
      </c>
      <c r="AM132" t="e">
        <f>IF(NLCresults[[#This Row],[ containsForcedLabour]]=1, IF(Table4[[#This Row],[predictsForcedLabour]], "T", "FN"), IF(Table4[[#This Row],[predictsForcedLabour]], "FP", "T"))</f>
        <v>#VALUE!</v>
      </c>
      <c r="AN132" t="e">
        <f>IF(NLCresults[[#This Row],[ containsForcedMarriage]]=1, IF(Table4[[#This Row],[predictsForcedMarriage]], "T", "FN"), IF(Table4[[#This Row],[predictsForcedMarriage]], "FP", "T"))</f>
        <v>#VALUE!</v>
      </c>
      <c r="AO132" t="e">
        <f>IF(NLCresults[[#This Row],[ containsLabourExploitation]]=1, IF(Table4[[#This Row],[predictsLabourExploitation]], "T", "FN"), IF(Table4[[#This Row],[predictsLabourExploitation]], "FP", "T"))</f>
        <v>#VALUE!</v>
      </c>
      <c r="AP132" t="e">
        <f>IF(NLCresults[[#This Row],[ containsSexualExploitation]]=1, IF(Table4[[#This Row],[predictsSexualExploitation]], "T", "FN"), IF(Table4[[#This Row],[predictsSexualExploitation]], "FP", "T"))</f>
        <v>#VALUE!</v>
      </c>
      <c r="AQ132" t="e">
        <f>IF(NLCresults[[#This Row],[ containsOther]]=1, IF(Table4[[#This Row],[predictsOther]], "T", "FN"), IF(Table4[[#This Row],[predictsOther]], "FP", "T"))</f>
        <v>#VALUE!</v>
      </c>
      <c r="AR132" s="2" t="e">
        <f>(COUNTIF(Table4[[#This Row],[resultChildLabour]:[resultOther]], "T")=10)</f>
        <v>#VALUE!</v>
      </c>
      <c r="AS132" t="e">
        <f>(COUNTIF(Table4[[#This Row],[resultChildLabour]:[resultOther]], "T")+ COUNTIF(Table4[[#This Row],[resultChildLabour]:[resultOther]], "FP")=10)</f>
        <v>#VALUE!</v>
      </c>
      <c r="AT132" t="e">
        <f>COUNTIF(Table4[[#This Row],[resultChildLabour]:[resultOther]], "FP")&gt;=1</f>
        <v>#VALUE!</v>
      </c>
      <c r="AU132" s="2" t="e">
        <f>COUNTIF(Table4[[#This Row],[resultChildLabour]:[resultOther]], "FN")&gt;=1</f>
        <v>#VALUE!</v>
      </c>
      <c r="AV132" s="2" t="e">
        <f>COUNTIF(Table4[[#This Row],[resultChildLabour]:[resultOther]], "FN")+COUNTIF(Table4[[#This Row],[resultChildLabour]:[resultOther]], "FP")</f>
        <v>#VALUE!</v>
      </c>
    </row>
    <row r="133" spans="24:48" x14ac:dyDescent="0.25">
      <c r="X133" t="e">
        <f>NLCresults[[#This Row],[ childLabourConfidence]]&gt;=$AX$4</f>
        <v>#VALUE!</v>
      </c>
      <c r="Y133" t="e">
        <f>NLCresults[[#This Row],[ childSexualExploitationConfidence]]&gt;=$AX$4</f>
        <v>#VALUE!</v>
      </c>
      <c r="Z133" t="e">
        <f>NLCresults[[#This Row],[ childTraffickingConfidence]]&gt;=$AX$4</f>
        <v>#VALUE!</v>
      </c>
      <c r="AA133" t="e">
        <f>NLCresults[[#This Row],[ domesticServitudeConfidence]]&gt;=$AX$4</f>
        <v>#VALUE!</v>
      </c>
      <c r="AB133" t="e">
        <f>NLCresults[[#This Row],[ forcedCriminalityConfidence]]&gt;=$AX$4</f>
        <v>#VALUE!</v>
      </c>
      <c r="AC133" t="e">
        <f>NLCresults[[#This Row],[ forcedLabourConfidence]]&gt;=$AX$4</f>
        <v>#VALUE!</v>
      </c>
      <c r="AD133" t="e">
        <f>NLCresults[[#This Row],[ forcedMarriageConfidence]]&gt;=$AX$4</f>
        <v>#VALUE!</v>
      </c>
      <c r="AE133" t="e">
        <f>NLCresults[[#This Row],[ labourExploitationConfidence]]&gt;=$AX$4</f>
        <v>#VALUE!</v>
      </c>
      <c r="AF133" t="e">
        <f>NLCresults[[#This Row],[ sexualExploitationConfidence]]&gt;=$AX$4</f>
        <v>#VALUE!</v>
      </c>
      <c r="AG133" t="e">
        <f>NLCresults[[#This Row],[ otherConfidence]]&gt;=$AX$4</f>
        <v>#VALUE!</v>
      </c>
      <c r="AH133" s="2" t="e">
        <f>IF(NLCresults[[#This Row],[ containsChildLabour]]=1, IF(Table4[[#This Row],[predictsChildLabour]], "T", "FN"), IF(Table4[[#This Row],[predictsChildLabour]], "FP", "T"))</f>
        <v>#VALUE!</v>
      </c>
      <c r="AI133" t="e">
        <f>IF(NLCresults[[#This Row],[ containsChildSexualExploitation]]=1, IF(Table4[[#This Row],[predictsChildSexualExploitation]], "T", "FN"), IF(Table4[[#This Row],[predictsChildSexualExploitation]], "FP", "T"))</f>
        <v>#VALUE!</v>
      </c>
      <c r="AJ133" t="e">
        <f>IF(NLCresults[[#This Row],[ containsChildTrafficking]]=1, IF(Table4[[#This Row],[predictsChildTrafficking]], "T", "FN"), IF(Table4[[#This Row],[predictsChildTrafficking]], "FP", "T"))</f>
        <v>#VALUE!</v>
      </c>
      <c r="AK133" t="e">
        <f>IF(NLCresults[[#This Row],[ containsDomesticServitude]]=1, IF(Table4[[#This Row],[predictsDomesticServitude]], "T", "FN"), IF(Table4[[#This Row],[predictsDomesticServitude]], "FP", "T"))</f>
        <v>#VALUE!</v>
      </c>
      <c r="AL133" t="e">
        <f>IF(NLCresults[[#This Row],[ containsForcedCriminality]]=1, IF(Table4[[#This Row],[predictsForcedCriminality]], "T", "FN"), IF(Table4[[#This Row],[predictsForcedCriminality]], "FP", "T"))</f>
        <v>#VALUE!</v>
      </c>
      <c r="AM133" t="e">
        <f>IF(NLCresults[[#This Row],[ containsForcedLabour]]=1, IF(Table4[[#This Row],[predictsForcedLabour]], "T", "FN"), IF(Table4[[#This Row],[predictsForcedLabour]], "FP", "T"))</f>
        <v>#VALUE!</v>
      </c>
      <c r="AN133" t="e">
        <f>IF(NLCresults[[#This Row],[ containsForcedMarriage]]=1, IF(Table4[[#This Row],[predictsForcedMarriage]], "T", "FN"), IF(Table4[[#This Row],[predictsForcedMarriage]], "FP", "T"))</f>
        <v>#VALUE!</v>
      </c>
      <c r="AO133" t="e">
        <f>IF(NLCresults[[#This Row],[ containsLabourExploitation]]=1, IF(Table4[[#This Row],[predictsLabourExploitation]], "T", "FN"), IF(Table4[[#This Row],[predictsLabourExploitation]], "FP", "T"))</f>
        <v>#VALUE!</v>
      </c>
      <c r="AP133" t="e">
        <f>IF(NLCresults[[#This Row],[ containsSexualExploitation]]=1, IF(Table4[[#This Row],[predictsSexualExploitation]], "T", "FN"), IF(Table4[[#This Row],[predictsSexualExploitation]], "FP", "T"))</f>
        <v>#VALUE!</v>
      </c>
      <c r="AQ133" t="e">
        <f>IF(NLCresults[[#This Row],[ containsOther]]=1, IF(Table4[[#This Row],[predictsOther]], "T", "FN"), IF(Table4[[#This Row],[predictsOther]], "FP", "T"))</f>
        <v>#VALUE!</v>
      </c>
      <c r="AR133" s="2" t="e">
        <f>(COUNTIF(Table4[[#This Row],[resultChildLabour]:[resultOther]], "T")=10)</f>
        <v>#VALUE!</v>
      </c>
      <c r="AS133" t="e">
        <f>(COUNTIF(Table4[[#This Row],[resultChildLabour]:[resultOther]], "T")+ COUNTIF(Table4[[#This Row],[resultChildLabour]:[resultOther]], "FP")=10)</f>
        <v>#VALUE!</v>
      </c>
      <c r="AT133" t="e">
        <f>COUNTIF(Table4[[#This Row],[resultChildLabour]:[resultOther]], "FP")&gt;=1</f>
        <v>#VALUE!</v>
      </c>
      <c r="AU133" s="2" t="e">
        <f>COUNTIF(Table4[[#This Row],[resultChildLabour]:[resultOther]], "FN")&gt;=1</f>
        <v>#VALUE!</v>
      </c>
      <c r="AV133" s="2" t="e">
        <f>COUNTIF(Table4[[#This Row],[resultChildLabour]:[resultOther]], "FN")+COUNTIF(Table4[[#This Row],[resultChildLabour]:[resultOther]], "FP")</f>
        <v>#VALUE!</v>
      </c>
    </row>
    <row r="134" spans="24:48" x14ac:dyDescent="0.25">
      <c r="X134" t="e">
        <f>NLCresults[[#This Row],[ childLabourConfidence]]&gt;=$AX$4</f>
        <v>#VALUE!</v>
      </c>
      <c r="Y134" t="e">
        <f>NLCresults[[#This Row],[ childSexualExploitationConfidence]]&gt;=$AX$4</f>
        <v>#VALUE!</v>
      </c>
      <c r="Z134" t="e">
        <f>NLCresults[[#This Row],[ childTraffickingConfidence]]&gt;=$AX$4</f>
        <v>#VALUE!</v>
      </c>
      <c r="AA134" t="e">
        <f>NLCresults[[#This Row],[ domesticServitudeConfidence]]&gt;=$AX$4</f>
        <v>#VALUE!</v>
      </c>
      <c r="AB134" t="e">
        <f>NLCresults[[#This Row],[ forcedCriminalityConfidence]]&gt;=$AX$4</f>
        <v>#VALUE!</v>
      </c>
      <c r="AC134" t="e">
        <f>NLCresults[[#This Row],[ forcedLabourConfidence]]&gt;=$AX$4</f>
        <v>#VALUE!</v>
      </c>
      <c r="AD134" t="e">
        <f>NLCresults[[#This Row],[ forcedMarriageConfidence]]&gt;=$AX$4</f>
        <v>#VALUE!</v>
      </c>
      <c r="AE134" t="e">
        <f>NLCresults[[#This Row],[ labourExploitationConfidence]]&gt;=$AX$4</f>
        <v>#VALUE!</v>
      </c>
      <c r="AF134" t="e">
        <f>NLCresults[[#This Row],[ sexualExploitationConfidence]]&gt;=$AX$4</f>
        <v>#VALUE!</v>
      </c>
      <c r="AG134" t="e">
        <f>NLCresults[[#This Row],[ otherConfidence]]&gt;=$AX$4</f>
        <v>#VALUE!</v>
      </c>
      <c r="AH134" s="2" t="e">
        <f>IF(NLCresults[[#This Row],[ containsChildLabour]]=1, IF(Table4[[#This Row],[predictsChildLabour]], "T", "FN"), IF(Table4[[#This Row],[predictsChildLabour]], "FP", "T"))</f>
        <v>#VALUE!</v>
      </c>
      <c r="AI134" t="e">
        <f>IF(NLCresults[[#This Row],[ containsChildSexualExploitation]]=1, IF(Table4[[#This Row],[predictsChildSexualExploitation]], "T", "FN"), IF(Table4[[#This Row],[predictsChildSexualExploitation]], "FP", "T"))</f>
        <v>#VALUE!</v>
      </c>
      <c r="AJ134" t="e">
        <f>IF(NLCresults[[#This Row],[ containsChildTrafficking]]=1, IF(Table4[[#This Row],[predictsChildTrafficking]], "T", "FN"), IF(Table4[[#This Row],[predictsChildTrafficking]], "FP", "T"))</f>
        <v>#VALUE!</v>
      </c>
      <c r="AK134" t="e">
        <f>IF(NLCresults[[#This Row],[ containsDomesticServitude]]=1, IF(Table4[[#This Row],[predictsDomesticServitude]], "T", "FN"), IF(Table4[[#This Row],[predictsDomesticServitude]], "FP", "T"))</f>
        <v>#VALUE!</v>
      </c>
      <c r="AL134" t="e">
        <f>IF(NLCresults[[#This Row],[ containsForcedCriminality]]=1, IF(Table4[[#This Row],[predictsForcedCriminality]], "T", "FN"), IF(Table4[[#This Row],[predictsForcedCriminality]], "FP", "T"))</f>
        <v>#VALUE!</v>
      </c>
      <c r="AM134" t="e">
        <f>IF(NLCresults[[#This Row],[ containsForcedLabour]]=1, IF(Table4[[#This Row],[predictsForcedLabour]], "T", "FN"), IF(Table4[[#This Row],[predictsForcedLabour]], "FP", "T"))</f>
        <v>#VALUE!</v>
      </c>
      <c r="AN134" t="e">
        <f>IF(NLCresults[[#This Row],[ containsForcedMarriage]]=1, IF(Table4[[#This Row],[predictsForcedMarriage]], "T", "FN"), IF(Table4[[#This Row],[predictsForcedMarriage]], "FP", "T"))</f>
        <v>#VALUE!</v>
      </c>
      <c r="AO134" t="e">
        <f>IF(NLCresults[[#This Row],[ containsLabourExploitation]]=1, IF(Table4[[#This Row],[predictsLabourExploitation]], "T", "FN"), IF(Table4[[#This Row],[predictsLabourExploitation]], "FP", "T"))</f>
        <v>#VALUE!</v>
      </c>
      <c r="AP134" t="e">
        <f>IF(NLCresults[[#This Row],[ containsSexualExploitation]]=1, IF(Table4[[#This Row],[predictsSexualExploitation]], "T", "FN"), IF(Table4[[#This Row],[predictsSexualExploitation]], "FP", "T"))</f>
        <v>#VALUE!</v>
      </c>
      <c r="AQ134" t="e">
        <f>IF(NLCresults[[#This Row],[ containsOther]]=1, IF(Table4[[#This Row],[predictsOther]], "T", "FN"), IF(Table4[[#This Row],[predictsOther]], "FP", "T"))</f>
        <v>#VALUE!</v>
      </c>
      <c r="AR134" s="2" t="e">
        <f>(COUNTIF(Table4[[#This Row],[resultChildLabour]:[resultOther]], "T")=10)</f>
        <v>#VALUE!</v>
      </c>
      <c r="AS134" t="e">
        <f>(COUNTIF(Table4[[#This Row],[resultChildLabour]:[resultOther]], "T")+ COUNTIF(Table4[[#This Row],[resultChildLabour]:[resultOther]], "FP")=10)</f>
        <v>#VALUE!</v>
      </c>
      <c r="AT134" t="e">
        <f>COUNTIF(Table4[[#This Row],[resultChildLabour]:[resultOther]], "FP")&gt;=1</f>
        <v>#VALUE!</v>
      </c>
      <c r="AU134" s="2" t="e">
        <f>COUNTIF(Table4[[#This Row],[resultChildLabour]:[resultOther]], "FN")&gt;=1</f>
        <v>#VALUE!</v>
      </c>
      <c r="AV134" s="2" t="e">
        <f>COUNTIF(Table4[[#This Row],[resultChildLabour]:[resultOther]], "FN")+COUNTIF(Table4[[#This Row],[resultChildLabour]:[resultOther]], "FP")</f>
        <v>#VALUE!</v>
      </c>
    </row>
    <row r="135" spans="24:48" x14ac:dyDescent="0.25">
      <c r="X135" t="e">
        <f>NLCresults[[#This Row],[ childLabourConfidence]]&gt;=$AX$4</f>
        <v>#VALUE!</v>
      </c>
      <c r="Y135" t="e">
        <f>NLCresults[[#This Row],[ childSexualExploitationConfidence]]&gt;=$AX$4</f>
        <v>#VALUE!</v>
      </c>
      <c r="Z135" t="e">
        <f>NLCresults[[#This Row],[ childTraffickingConfidence]]&gt;=$AX$4</f>
        <v>#VALUE!</v>
      </c>
      <c r="AA135" t="e">
        <f>NLCresults[[#This Row],[ domesticServitudeConfidence]]&gt;=$AX$4</f>
        <v>#VALUE!</v>
      </c>
      <c r="AB135" t="e">
        <f>NLCresults[[#This Row],[ forcedCriminalityConfidence]]&gt;=$AX$4</f>
        <v>#VALUE!</v>
      </c>
      <c r="AC135" t="e">
        <f>NLCresults[[#This Row],[ forcedLabourConfidence]]&gt;=$AX$4</f>
        <v>#VALUE!</v>
      </c>
      <c r="AD135" t="e">
        <f>NLCresults[[#This Row],[ forcedMarriageConfidence]]&gt;=$AX$4</f>
        <v>#VALUE!</v>
      </c>
      <c r="AE135" t="e">
        <f>NLCresults[[#This Row],[ labourExploitationConfidence]]&gt;=$AX$4</f>
        <v>#VALUE!</v>
      </c>
      <c r="AF135" t="e">
        <f>NLCresults[[#This Row],[ sexualExploitationConfidence]]&gt;=$AX$4</f>
        <v>#VALUE!</v>
      </c>
      <c r="AG135" t="e">
        <f>NLCresults[[#This Row],[ otherConfidence]]&gt;=$AX$4</f>
        <v>#VALUE!</v>
      </c>
      <c r="AH135" s="2" t="e">
        <f>IF(NLCresults[[#This Row],[ containsChildLabour]]=1, IF(Table4[[#This Row],[predictsChildLabour]], "T", "FN"), IF(Table4[[#This Row],[predictsChildLabour]], "FP", "T"))</f>
        <v>#VALUE!</v>
      </c>
      <c r="AI135" t="e">
        <f>IF(NLCresults[[#This Row],[ containsChildSexualExploitation]]=1, IF(Table4[[#This Row],[predictsChildSexualExploitation]], "T", "FN"), IF(Table4[[#This Row],[predictsChildSexualExploitation]], "FP", "T"))</f>
        <v>#VALUE!</v>
      </c>
      <c r="AJ135" t="e">
        <f>IF(NLCresults[[#This Row],[ containsChildTrafficking]]=1, IF(Table4[[#This Row],[predictsChildTrafficking]], "T", "FN"), IF(Table4[[#This Row],[predictsChildTrafficking]], "FP", "T"))</f>
        <v>#VALUE!</v>
      </c>
      <c r="AK135" t="e">
        <f>IF(NLCresults[[#This Row],[ containsDomesticServitude]]=1, IF(Table4[[#This Row],[predictsDomesticServitude]], "T", "FN"), IF(Table4[[#This Row],[predictsDomesticServitude]], "FP", "T"))</f>
        <v>#VALUE!</v>
      </c>
      <c r="AL135" t="e">
        <f>IF(NLCresults[[#This Row],[ containsForcedCriminality]]=1, IF(Table4[[#This Row],[predictsForcedCriminality]], "T", "FN"), IF(Table4[[#This Row],[predictsForcedCriminality]], "FP", "T"))</f>
        <v>#VALUE!</v>
      </c>
      <c r="AM135" t="e">
        <f>IF(NLCresults[[#This Row],[ containsForcedLabour]]=1, IF(Table4[[#This Row],[predictsForcedLabour]], "T", "FN"), IF(Table4[[#This Row],[predictsForcedLabour]], "FP", "T"))</f>
        <v>#VALUE!</v>
      </c>
      <c r="AN135" t="e">
        <f>IF(NLCresults[[#This Row],[ containsForcedMarriage]]=1, IF(Table4[[#This Row],[predictsForcedMarriage]], "T", "FN"), IF(Table4[[#This Row],[predictsForcedMarriage]], "FP", "T"))</f>
        <v>#VALUE!</v>
      </c>
      <c r="AO135" t="e">
        <f>IF(NLCresults[[#This Row],[ containsLabourExploitation]]=1, IF(Table4[[#This Row],[predictsLabourExploitation]], "T", "FN"), IF(Table4[[#This Row],[predictsLabourExploitation]], "FP", "T"))</f>
        <v>#VALUE!</v>
      </c>
      <c r="AP135" t="e">
        <f>IF(NLCresults[[#This Row],[ containsSexualExploitation]]=1, IF(Table4[[#This Row],[predictsSexualExploitation]], "T", "FN"), IF(Table4[[#This Row],[predictsSexualExploitation]], "FP", "T"))</f>
        <v>#VALUE!</v>
      </c>
      <c r="AQ135" t="e">
        <f>IF(NLCresults[[#This Row],[ containsOther]]=1, IF(Table4[[#This Row],[predictsOther]], "T", "FN"), IF(Table4[[#This Row],[predictsOther]], "FP", "T"))</f>
        <v>#VALUE!</v>
      </c>
      <c r="AR135" s="2" t="e">
        <f>(COUNTIF(Table4[[#This Row],[resultChildLabour]:[resultOther]], "T")=10)</f>
        <v>#VALUE!</v>
      </c>
      <c r="AS135" t="e">
        <f>(COUNTIF(Table4[[#This Row],[resultChildLabour]:[resultOther]], "T")+ COUNTIF(Table4[[#This Row],[resultChildLabour]:[resultOther]], "FP")=10)</f>
        <v>#VALUE!</v>
      </c>
      <c r="AT135" t="e">
        <f>COUNTIF(Table4[[#This Row],[resultChildLabour]:[resultOther]], "FP")&gt;=1</f>
        <v>#VALUE!</v>
      </c>
      <c r="AU135" s="2" t="e">
        <f>COUNTIF(Table4[[#This Row],[resultChildLabour]:[resultOther]], "FN")&gt;=1</f>
        <v>#VALUE!</v>
      </c>
      <c r="AV135" s="2" t="e">
        <f>COUNTIF(Table4[[#This Row],[resultChildLabour]:[resultOther]], "FN")+COUNTIF(Table4[[#This Row],[resultChildLabour]:[resultOther]], "FP")</f>
        <v>#VALUE!</v>
      </c>
    </row>
    <row r="136" spans="24:48" x14ac:dyDescent="0.25">
      <c r="X136" t="e">
        <f>NLCresults[[#This Row],[ childLabourConfidence]]&gt;=$AX$4</f>
        <v>#VALUE!</v>
      </c>
      <c r="Y136" t="e">
        <f>NLCresults[[#This Row],[ childSexualExploitationConfidence]]&gt;=$AX$4</f>
        <v>#VALUE!</v>
      </c>
      <c r="Z136" t="e">
        <f>NLCresults[[#This Row],[ childTraffickingConfidence]]&gt;=$AX$4</f>
        <v>#VALUE!</v>
      </c>
      <c r="AA136" t="e">
        <f>NLCresults[[#This Row],[ domesticServitudeConfidence]]&gt;=$AX$4</f>
        <v>#VALUE!</v>
      </c>
      <c r="AB136" t="e">
        <f>NLCresults[[#This Row],[ forcedCriminalityConfidence]]&gt;=$AX$4</f>
        <v>#VALUE!</v>
      </c>
      <c r="AC136" t="e">
        <f>NLCresults[[#This Row],[ forcedLabourConfidence]]&gt;=$AX$4</f>
        <v>#VALUE!</v>
      </c>
      <c r="AD136" t="e">
        <f>NLCresults[[#This Row],[ forcedMarriageConfidence]]&gt;=$AX$4</f>
        <v>#VALUE!</v>
      </c>
      <c r="AE136" t="e">
        <f>NLCresults[[#This Row],[ labourExploitationConfidence]]&gt;=$AX$4</f>
        <v>#VALUE!</v>
      </c>
      <c r="AF136" t="e">
        <f>NLCresults[[#This Row],[ sexualExploitationConfidence]]&gt;=$AX$4</f>
        <v>#VALUE!</v>
      </c>
      <c r="AG136" t="e">
        <f>NLCresults[[#This Row],[ otherConfidence]]&gt;=$AX$4</f>
        <v>#VALUE!</v>
      </c>
      <c r="AH136" s="2" t="e">
        <f>IF(NLCresults[[#This Row],[ containsChildLabour]]=1, IF(Table4[[#This Row],[predictsChildLabour]], "T", "FN"), IF(Table4[[#This Row],[predictsChildLabour]], "FP", "T"))</f>
        <v>#VALUE!</v>
      </c>
      <c r="AI136" t="e">
        <f>IF(NLCresults[[#This Row],[ containsChildSexualExploitation]]=1, IF(Table4[[#This Row],[predictsChildSexualExploitation]], "T", "FN"), IF(Table4[[#This Row],[predictsChildSexualExploitation]], "FP", "T"))</f>
        <v>#VALUE!</v>
      </c>
      <c r="AJ136" t="e">
        <f>IF(NLCresults[[#This Row],[ containsChildTrafficking]]=1, IF(Table4[[#This Row],[predictsChildTrafficking]], "T", "FN"), IF(Table4[[#This Row],[predictsChildTrafficking]], "FP", "T"))</f>
        <v>#VALUE!</v>
      </c>
      <c r="AK136" t="e">
        <f>IF(NLCresults[[#This Row],[ containsDomesticServitude]]=1, IF(Table4[[#This Row],[predictsDomesticServitude]], "T", "FN"), IF(Table4[[#This Row],[predictsDomesticServitude]], "FP", "T"))</f>
        <v>#VALUE!</v>
      </c>
      <c r="AL136" t="e">
        <f>IF(NLCresults[[#This Row],[ containsForcedCriminality]]=1, IF(Table4[[#This Row],[predictsForcedCriminality]], "T", "FN"), IF(Table4[[#This Row],[predictsForcedCriminality]], "FP", "T"))</f>
        <v>#VALUE!</v>
      </c>
      <c r="AM136" t="e">
        <f>IF(NLCresults[[#This Row],[ containsForcedLabour]]=1, IF(Table4[[#This Row],[predictsForcedLabour]], "T", "FN"), IF(Table4[[#This Row],[predictsForcedLabour]], "FP", "T"))</f>
        <v>#VALUE!</v>
      </c>
      <c r="AN136" t="e">
        <f>IF(NLCresults[[#This Row],[ containsForcedMarriage]]=1, IF(Table4[[#This Row],[predictsForcedMarriage]], "T", "FN"), IF(Table4[[#This Row],[predictsForcedMarriage]], "FP", "T"))</f>
        <v>#VALUE!</v>
      </c>
      <c r="AO136" t="e">
        <f>IF(NLCresults[[#This Row],[ containsLabourExploitation]]=1, IF(Table4[[#This Row],[predictsLabourExploitation]], "T", "FN"), IF(Table4[[#This Row],[predictsLabourExploitation]], "FP", "T"))</f>
        <v>#VALUE!</v>
      </c>
      <c r="AP136" t="e">
        <f>IF(NLCresults[[#This Row],[ containsSexualExploitation]]=1, IF(Table4[[#This Row],[predictsSexualExploitation]], "T", "FN"), IF(Table4[[#This Row],[predictsSexualExploitation]], "FP", "T"))</f>
        <v>#VALUE!</v>
      </c>
      <c r="AQ136" t="e">
        <f>IF(NLCresults[[#This Row],[ containsOther]]=1, IF(Table4[[#This Row],[predictsOther]], "T", "FN"), IF(Table4[[#This Row],[predictsOther]], "FP", "T"))</f>
        <v>#VALUE!</v>
      </c>
      <c r="AR136" s="2" t="e">
        <f>(COUNTIF(Table4[[#This Row],[resultChildLabour]:[resultOther]], "T")=10)</f>
        <v>#VALUE!</v>
      </c>
      <c r="AS136" t="e">
        <f>(COUNTIF(Table4[[#This Row],[resultChildLabour]:[resultOther]], "T")+ COUNTIF(Table4[[#This Row],[resultChildLabour]:[resultOther]], "FP")=10)</f>
        <v>#VALUE!</v>
      </c>
      <c r="AT136" t="e">
        <f>COUNTIF(Table4[[#This Row],[resultChildLabour]:[resultOther]], "FP")&gt;=1</f>
        <v>#VALUE!</v>
      </c>
      <c r="AU136" s="2" t="e">
        <f>COUNTIF(Table4[[#This Row],[resultChildLabour]:[resultOther]], "FN")&gt;=1</f>
        <v>#VALUE!</v>
      </c>
      <c r="AV136" s="2" t="e">
        <f>COUNTIF(Table4[[#This Row],[resultChildLabour]:[resultOther]], "FN")+COUNTIF(Table4[[#This Row],[resultChildLabour]:[resultOther]], "FP")</f>
        <v>#VALUE!</v>
      </c>
    </row>
    <row r="137" spans="24:48" x14ac:dyDescent="0.25">
      <c r="X137" t="e">
        <f>NLCresults[[#This Row],[ childLabourConfidence]]&gt;=$AX$4</f>
        <v>#VALUE!</v>
      </c>
      <c r="Y137" t="e">
        <f>NLCresults[[#This Row],[ childSexualExploitationConfidence]]&gt;=$AX$4</f>
        <v>#VALUE!</v>
      </c>
      <c r="Z137" t="e">
        <f>NLCresults[[#This Row],[ childTraffickingConfidence]]&gt;=$AX$4</f>
        <v>#VALUE!</v>
      </c>
      <c r="AA137" t="e">
        <f>NLCresults[[#This Row],[ domesticServitudeConfidence]]&gt;=$AX$4</f>
        <v>#VALUE!</v>
      </c>
      <c r="AB137" t="e">
        <f>NLCresults[[#This Row],[ forcedCriminalityConfidence]]&gt;=$AX$4</f>
        <v>#VALUE!</v>
      </c>
      <c r="AC137" t="e">
        <f>NLCresults[[#This Row],[ forcedLabourConfidence]]&gt;=$AX$4</f>
        <v>#VALUE!</v>
      </c>
      <c r="AD137" t="e">
        <f>NLCresults[[#This Row],[ forcedMarriageConfidence]]&gt;=$AX$4</f>
        <v>#VALUE!</v>
      </c>
      <c r="AE137" t="e">
        <f>NLCresults[[#This Row],[ labourExploitationConfidence]]&gt;=$AX$4</f>
        <v>#VALUE!</v>
      </c>
      <c r="AF137" t="e">
        <f>NLCresults[[#This Row],[ sexualExploitationConfidence]]&gt;=$AX$4</f>
        <v>#VALUE!</v>
      </c>
      <c r="AG137" t="e">
        <f>NLCresults[[#This Row],[ otherConfidence]]&gt;=$AX$4</f>
        <v>#VALUE!</v>
      </c>
      <c r="AH137" s="2" t="e">
        <f>IF(NLCresults[[#This Row],[ containsChildLabour]]=1, IF(Table4[[#This Row],[predictsChildLabour]], "T", "FN"), IF(Table4[[#This Row],[predictsChildLabour]], "FP", "T"))</f>
        <v>#VALUE!</v>
      </c>
      <c r="AI137" t="e">
        <f>IF(NLCresults[[#This Row],[ containsChildSexualExploitation]]=1, IF(Table4[[#This Row],[predictsChildSexualExploitation]], "T", "FN"), IF(Table4[[#This Row],[predictsChildSexualExploitation]], "FP", "T"))</f>
        <v>#VALUE!</v>
      </c>
      <c r="AJ137" t="e">
        <f>IF(NLCresults[[#This Row],[ containsChildTrafficking]]=1, IF(Table4[[#This Row],[predictsChildTrafficking]], "T", "FN"), IF(Table4[[#This Row],[predictsChildTrafficking]], "FP", "T"))</f>
        <v>#VALUE!</v>
      </c>
      <c r="AK137" t="e">
        <f>IF(NLCresults[[#This Row],[ containsDomesticServitude]]=1, IF(Table4[[#This Row],[predictsDomesticServitude]], "T", "FN"), IF(Table4[[#This Row],[predictsDomesticServitude]], "FP", "T"))</f>
        <v>#VALUE!</v>
      </c>
      <c r="AL137" t="e">
        <f>IF(NLCresults[[#This Row],[ containsForcedCriminality]]=1, IF(Table4[[#This Row],[predictsForcedCriminality]], "T", "FN"), IF(Table4[[#This Row],[predictsForcedCriminality]], "FP", "T"))</f>
        <v>#VALUE!</v>
      </c>
      <c r="AM137" t="e">
        <f>IF(NLCresults[[#This Row],[ containsForcedLabour]]=1, IF(Table4[[#This Row],[predictsForcedLabour]], "T", "FN"), IF(Table4[[#This Row],[predictsForcedLabour]], "FP", "T"))</f>
        <v>#VALUE!</v>
      </c>
      <c r="AN137" t="e">
        <f>IF(NLCresults[[#This Row],[ containsForcedMarriage]]=1, IF(Table4[[#This Row],[predictsForcedMarriage]], "T", "FN"), IF(Table4[[#This Row],[predictsForcedMarriage]], "FP", "T"))</f>
        <v>#VALUE!</v>
      </c>
      <c r="AO137" t="e">
        <f>IF(NLCresults[[#This Row],[ containsLabourExploitation]]=1, IF(Table4[[#This Row],[predictsLabourExploitation]], "T", "FN"), IF(Table4[[#This Row],[predictsLabourExploitation]], "FP", "T"))</f>
        <v>#VALUE!</v>
      </c>
      <c r="AP137" t="e">
        <f>IF(NLCresults[[#This Row],[ containsSexualExploitation]]=1, IF(Table4[[#This Row],[predictsSexualExploitation]], "T", "FN"), IF(Table4[[#This Row],[predictsSexualExploitation]], "FP", "T"))</f>
        <v>#VALUE!</v>
      </c>
      <c r="AQ137" t="e">
        <f>IF(NLCresults[[#This Row],[ containsOther]]=1, IF(Table4[[#This Row],[predictsOther]], "T", "FN"), IF(Table4[[#This Row],[predictsOther]], "FP", "T"))</f>
        <v>#VALUE!</v>
      </c>
      <c r="AR137" s="2" t="e">
        <f>(COUNTIF(Table4[[#This Row],[resultChildLabour]:[resultOther]], "T")=10)</f>
        <v>#VALUE!</v>
      </c>
      <c r="AS137" t="e">
        <f>(COUNTIF(Table4[[#This Row],[resultChildLabour]:[resultOther]], "T")+ COUNTIF(Table4[[#This Row],[resultChildLabour]:[resultOther]], "FP")=10)</f>
        <v>#VALUE!</v>
      </c>
      <c r="AT137" t="e">
        <f>COUNTIF(Table4[[#This Row],[resultChildLabour]:[resultOther]], "FP")&gt;=1</f>
        <v>#VALUE!</v>
      </c>
      <c r="AU137" s="2" t="e">
        <f>COUNTIF(Table4[[#This Row],[resultChildLabour]:[resultOther]], "FN")&gt;=1</f>
        <v>#VALUE!</v>
      </c>
      <c r="AV137" s="2" t="e">
        <f>COUNTIF(Table4[[#This Row],[resultChildLabour]:[resultOther]], "FN")+COUNTIF(Table4[[#This Row],[resultChildLabour]:[resultOther]], "FP")</f>
        <v>#VALUE!</v>
      </c>
    </row>
    <row r="138" spans="24:48" x14ac:dyDescent="0.25">
      <c r="X138" t="e">
        <f>NLCresults[[#This Row],[ childLabourConfidence]]&gt;=$AX$4</f>
        <v>#VALUE!</v>
      </c>
      <c r="Y138" t="e">
        <f>NLCresults[[#This Row],[ childSexualExploitationConfidence]]&gt;=$AX$4</f>
        <v>#VALUE!</v>
      </c>
      <c r="Z138" t="e">
        <f>NLCresults[[#This Row],[ childTraffickingConfidence]]&gt;=$AX$4</f>
        <v>#VALUE!</v>
      </c>
      <c r="AA138" t="e">
        <f>NLCresults[[#This Row],[ domesticServitudeConfidence]]&gt;=$AX$4</f>
        <v>#VALUE!</v>
      </c>
      <c r="AB138" t="e">
        <f>NLCresults[[#This Row],[ forcedCriminalityConfidence]]&gt;=$AX$4</f>
        <v>#VALUE!</v>
      </c>
      <c r="AC138" t="e">
        <f>NLCresults[[#This Row],[ forcedLabourConfidence]]&gt;=$AX$4</f>
        <v>#VALUE!</v>
      </c>
      <c r="AD138" t="e">
        <f>NLCresults[[#This Row],[ forcedMarriageConfidence]]&gt;=$AX$4</f>
        <v>#VALUE!</v>
      </c>
      <c r="AE138" t="e">
        <f>NLCresults[[#This Row],[ labourExploitationConfidence]]&gt;=$AX$4</f>
        <v>#VALUE!</v>
      </c>
      <c r="AF138" t="e">
        <f>NLCresults[[#This Row],[ sexualExploitationConfidence]]&gt;=$AX$4</f>
        <v>#VALUE!</v>
      </c>
      <c r="AG138" t="e">
        <f>NLCresults[[#This Row],[ otherConfidence]]&gt;=$AX$4</f>
        <v>#VALUE!</v>
      </c>
      <c r="AH138" s="2" t="e">
        <f>IF(NLCresults[[#This Row],[ containsChildLabour]]=1, IF(Table4[[#This Row],[predictsChildLabour]], "T", "FN"), IF(Table4[[#This Row],[predictsChildLabour]], "FP", "T"))</f>
        <v>#VALUE!</v>
      </c>
      <c r="AI138" t="e">
        <f>IF(NLCresults[[#This Row],[ containsChildSexualExploitation]]=1, IF(Table4[[#This Row],[predictsChildSexualExploitation]], "T", "FN"), IF(Table4[[#This Row],[predictsChildSexualExploitation]], "FP", "T"))</f>
        <v>#VALUE!</v>
      </c>
      <c r="AJ138" t="e">
        <f>IF(NLCresults[[#This Row],[ containsChildTrafficking]]=1, IF(Table4[[#This Row],[predictsChildTrafficking]], "T", "FN"), IF(Table4[[#This Row],[predictsChildTrafficking]], "FP", "T"))</f>
        <v>#VALUE!</v>
      </c>
      <c r="AK138" t="e">
        <f>IF(NLCresults[[#This Row],[ containsDomesticServitude]]=1, IF(Table4[[#This Row],[predictsDomesticServitude]], "T", "FN"), IF(Table4[[#This Row],[predictsDomesticServitude]], "FP", "T"))</f>
        <v>#VALUE!</v>
      </c>
      <c r="AL138" t="e">
        <f>IF(NLCresults[[#This Row],[ containsForcedCriminality]]=1, IF(Table4[[#This Row],[predictsForcedCriminality]], "T", "FN"), IF(Table4[[#This Row],[predictsForcedCriminality]], "FP", "T"))</f>
        <v>#VALUE!</v>
      </c>
      <c r="AM138" t="e">
        <f>IF(NLCresults[[#This Row],[ containsForcedLabour]]=1, IF(Table4[[#This Row],[predictsForcedLabour]], "T", "FN"), IF(Table4[[#This Row],[predictsForcedLabour]], "FP", "T"))</f>
        <v>#VALUE!</v>
      </c>
      <c r="AN138" t="e">
        <f>IF(NLCresults[[#This Row],[ containsForcedMarriage]]=1, IF(Table4[[#This Row],[predictsForcedMarriage]], "T", "FN"), IF(Table4[[#This Row],[predictsForcedMarriage]], "FP", "T"))</f>
        <v>#VALUE!</v>
      </c>
      <c r="AO138" t="e">
        <f>IF(NLCresults[[#This Row],[ containsLabourExploitation]]=1, IF(Table4[[#This Row],[predictsLabourExploitation]], "T", "FN"), IF(Table4[[#This Row],[predictsLabourExploitation]], "FP", "T"))</f>
        <v>#VALUE!</v>
      </c>
      <c r="AP138" t="e">
        <f>IF(NLCresults[[#This Row],[ containsSexualExploitation]]=1, IF(Table4[[#This Row],[predictsSexualExploitation]], "T", "FN"), IF(Table4[[#This Row],[predictsSexualExploitation]], "FP", "T"))</f>
        <v>#VALUE!</v>
      </c>
      <c r="AQ138" t="e">
        <f>IF(NLCresults[[#This Row],[ containsOther]]=1, IF(Table4[[#This Row],[predictsOther]], "T", "FN"), IF(Table4[[#This Row],[predictsOther]], "FP", "T"))</f>
        <v>#VALUE!</v>
      </c>
      <c r="AR138" s="2" t="e">
        <f>(COUNTIF(Table4[[#This Row],[resultChildLabour]:[resultOther]], "T")=10)</f>
        <v>#VALUE!</v>
      </c>
      <c r="AS138" t="e">
        <f>(COUNTIF(Table4[[#This Row],[resultChildLabour]:[resultOther]], "T")+ COUNTIF(Table4[[#This Row],[resultChildLabour]:[resultOther]], "FP")=10)</f>
        <v>#VALUE!</v>
      </c>
      <c r="AT138" t="e">
        <f>COUNTIF(Table4[[#This Row],[resultChildLabour]:[resultOther]], "FP")&gt;=1</f>
        <v>#VALUE!</v>
      </c>
      <c r="AU138" s="2" t="e">
        <f>COUNTIF(Table4[[#This Row],[resultChildLabour]:[resultOther]], "FN")&gt;=1</f>
        <v>#VALUE!</v>
      </c>
      <c r="AV138" s="2" t="e">
        <f>COUNTIF(Table4[[#This Row],[resultChildLabour]:[resultOther]], "FN")+COUNTIF(Table4[[#This Row],[resultChildLabour]:[resultOther]], "FP")</f>
        <v>#VALUE!</v>
      </c>
    </row>
    <row r="139" spans="24:48" x14ac:dyDescent="0.25">
      <c r="X139" t="e">
        <f>NLCresults[[#This Row],[ childLabourConfidence]]&gt;=$AX$4</f>
        <v>#VALUE!</v>
      </c>
      <c r="Y139" t="e">
        <f>NLCresults[[#This Row],[ childSexualExploitationConfidence]]&gt;=$AX$4</f>
        <v>#VALUE!</v>
      </c>
      <c r="Z139" t="e">
        <f>NLCresults[[#This Row],[ childTraffickingConfidence]]&gt;=$AX$4</f>
        <v>#VALUE!</v>
      </c>
      <c r="AA139" t="e">
        <f>NLCresults[[#This Row],[ domesticServitudeConfidence]]&gt;=$AX$4</f>
        <v>#VALUE!</v>
      </c>
      <c r="AB139" t="e">
        <f>NLCresults[[#This Row],[ forcedCriminalityConfidence]]&gt;=$AX$4</f>
        <v>#VALUE!</v>
      </c>
      <c r="AC139" t="e">
        <f>NLCresults[[#This Row],[ forcedLabourConfidence]]&gt;=$AX$4</f>
        <v>#VALUE!</v>
      </c>
      <c r="AD139" t="e">
        <f>NLCresults[[#This Row],[ forcedMarriageConfidence]]&gt;=$AX$4</f>
        <v>#VALUE!</v>
      </c>
      <c r="AE139" t="e">
        <f>NLCresults[[#This Row],[ labourExploitationConfidence]]&gt;=$AX$4</f>
        <v>#VALUE!</v>
      </c>
      <c r="AF139" t="e">
        <f>NLCresults[[#This Row],[ sexualExploitationConfidence]]&gt;=$AX$4</f>
        <v>#VALUE!</v>
      </c>
      <c r="AG139" t="e">
        <f>NLCresults[[#This Row],[ otherConfidence]]&gt;=$AX$4</f>
        <v>#VALUE!</v>
      </c>
      <c r="AH139" s="2" t="e">
        <f>IF(NLCresults[[#This Row],[ containsChildLabour]]=1, IF(Table4[[#This Row],[predictsChildLabour]], "T", "FN"), IF(Table4[[#This Row],[predictsChildLabour]], "FP", "T"))</f>
        <v>#VALUE!</v>
      </c>
      <c r="AI139" t="e">
        <f>IF(NLCresults[[#This Row],[ containsChildSexualExploitation]]=1, IF(Table4[[#This Row],[predictsChildSexualExploitation]], "T", "FN"), IF(Table4[[#This Row],[predictsChildSexualExploitation]], "FP", "T"))</f>
        <v>#VALUE!</v>
      </c>
      <c r="AJ139" t="e">
        <f>IF(NLCresults[[#This Row],[ containsChildTrafficking]]=1, IF(Table4[[#This Row],[predictsChildTrafficking]], "T", "FN"), IF(Table4[[#This Row],[predictsChildTrafficking]], "FP", "T"))</f>
        <v>#VALUE!</v>
      </c>
      <c r="AK139" t="e">
        <f>IF(NLCresults[[#This Row],[ containsDomesticServitude]]=1, IF(Table4[[#This Row],[predictsDomesticServitude]], "T", "FN"), IF(Table4[[#This Row],[predictsDomesticServitude]], "FP", "T"))</f>
        <v>#VALUE!</v>
      </c>
      <c r="AL139" t="e">
        <f>IF(NLCresults[[#This Row],[ containsForcedCriminality]]=1, IF(Table4[[#This Row],[predictsForcedCriminality]], "T", "FN"), IF(Table4[[#This Row],[predictsForcedCriminality]], "FP", "T"))</f>
        <v>#VALUE!</v>
      </c>
      <c r="AM139" t="e">
        <f>IF(NLCresults[[#This Row],[ containsForcedLabour]]=1, IF(Table4[[#This Row],[predictsForcedLabour]], "T", "FN"), IF(Table4[[#This Row],[predictsForcedLabour]], "FP", "T"))</f>
        <v>#VALUE!</v>
      </c>
      <c r="AN139" t="e">
        <f>IF(NLCresults[[#This Row],[ containsForcedMarriage]]=1, IF(Table4[[#This Row],[predictsForcedMarriage]], "T", "FN"), IF(Table4[[#This Row],[predictsForcedMarriage]], "FP", "T"))</f>
        <v>#VALUE!</v>
      </c>
      <c r="AO139" t="e">
        <f>IF(NLCresults[[#This Row],[ containsLabourExploitation]]=1, IF(Table4[[#This Row],[predictsLabourExploitation]], "T", "FN"), IF(Table4[[#This Row],[predictsLabourExploitation]], "FP", "T"))</f>
        <v>#VALUE!</v>
      </c>
      <c r="AP139" t="e">
        <f>IF(NLCresults[[#This Row],[ containsSexualExploitation]]=1, IF(Table4[[#This Row],[predictsSexualExploitation]], "T", "FN"), IF(Table4[[#This Row],[predictsSexualExploitation]], "FP", "T"))</f>
        <v>#VALUE!</v>
      </c>
      <c r="AQ139" t="e">
        <f>IF(NLCresults[[#This Row],[ containsOther]]=1, IF(Table4[[#This Row],[predictsOther]], "T", "FN"), IF(Table4[[#This Row],[predictsOther]], "FP", "T"))</f>
        <v>#VALUE!</v>
      </c>
      <c r="AR139" s="2" t="e">
        <f>(COUNTIF(Table4[[#This Row],[resultChildLabour]:[resultOther]], "T")=10)</f>
        <v>#VALUE!</v>
      </c>
      <c r="AS139" t="e">
        <f>(COUNTIF(Table4[[#This Row],[resultChildLabour]:[resultOther]], "T")+ COUNTIF(Table4[[#This Row],[resultChildLabour]:[resultOther]], "FP")=10)</f>
        <v>#VALUE!</v>
      </c>
      <c r="AT139" t="e">
        <f>COUNTIF(Table4[[#This Row],[resultChildLabour]:[resultOther]], "FP")&gt;=1</f>
        <v>#VALUE!</v>
      </c>
      <c r="AU139" s="2" t="e">
        <f>COUNTIF(Table4[[#This Row],[resultChildLabour]:[resultOther]], "FN")&gt;=1</f>
        <v>#VALUE!</v>
      </c>
      <c r="AV139" s="2" t="e">
        <f>COUNTIF(Table4[[#This Row],[resultChildLabour]:[resultOther]], "FN")+COUNTIF(Table4[[#This Row],[resultChildLabour]:[resultOther]], "FP")</f>
        <v>#VALUE!</v>
      </c>
    </row>
    <row r="140" spans="24:48" x14ac:dyDescent="0.25">
      <c r="X140" t="e">
        <f>NLCresults[[#This Row],[ childLabourConfidence]]&gt;=$AX$4</f>
        <v>#VALUE!</v>
      </c>
      <c r="Y140" t="e">
        <f>NLCresults[[#This Row],[ childSexualExploitationConfidence]]&gt;=$AX$4</f>
        <v>#VALUE!</v>
      </c>
      <c r="Z140" t="e">
        <f>NLCresults[[#This Row],[ childTraffickingConfidence]]&gt;=$AX$4</f>
        <v>#VALUE!</v>
      </c>
      <c r="AA140" t="e">
        <f>NLCresults[[#This Row],[ domesticServitudeConfidence]]&gt;=$AX$4</f>
        <v>#VALUE!</v>
      </c>
      <c r="AB140" t="e">
        <f>NLCresults[[#This Row],[ forcedCriminalityConfidence]]&gt;=$AX$4</f>
        <v>#VALUE!</v>
      </c>
      <c r="AC140" t="e">
        <f>NLCresults[[#This Row],[ forcedLabourConfidence]]&gt;=$AX$4</f>
        <v>#VALUE!</v>
      </c>
      <c r="AD140" t="e">
        <f>NLCresults[[#This Row],[ forcedMarriageConfidence]]&gt;=$AX$4</f>
        <v>#VALUE!</v>
      </c>
      <c r="AE140" t="e">
        <f>NLCresults[[#This Row],[ labourExploitationConfidence]]&gt;=$AX$4</f>
        <v>#VALUE!</v>
      </c>
      <c r="AF140" t="e">
        <f>NLCresults[[#This Row],[ sexualExploitationConfidence]]&gt;=$AX$4</f>
        <v>#VALUE!</v>
      </c>
      <c r="AG140" t="e">
        <f>NLCresults[[#This Row],[ otherConfidence]]&gt;=$AX$4</f>
        <v>#VALUE!</v>
      </c>
      <c r="AH140" s="2" t="e">
        <f>IF(NLCresults[[#This Row],[ containsChildLabour]]=1, IF(Table4[[#This Row],[predictsChildLabour]], "T", "FN"), IF(Table4[[#This Row],[predictsChildLabour]], "FP", "T"))</f>
        <v>#VALUE!</v>
      </c>
      <c r="AI140" t="e">
        <f>IF(NLCresults[[#This Row],[ containsChildSexualExploitation]]=1, IF(Table4[[#This Row],[predictsChildSexualExploitation]], "T", "FN"), IF(Table4[[#This Row],[predictsChildSexualExploitation]], "FP", "T"))</f>
        <v>#VALUE!</v>
      </c>
      <c r="AJ140" t="e">
        <f>IF(NLCresults[[#This Row],[ containsChildTrafficking]]=1, IF(Table4[[#This Row],[predictsChildTrafficking]], "T", "FN"), IF(Table4[[#This Row],[predictsChildTrafficking]], "FP", "T"))</f>
        <v>#VALUE!</v>
      </c>
      <c r="AK140" t="e">
        <f>IF(NLCresults[[#This Row],[ containsDomesticServitude]]=1, IF(Table4[[#This Row],[predictsDomesticServitude]], "T", "FN"), IF(Table4[[#This Row],[predictsDomesticServitude]], "FP", "T"))</f>
        <v>#VALUE!</v>
      </c>
      <c r="AL140" t="e">
        <f>IF(NLCresults[[#This Row],[ containsForcedCriminality]]=1, IF(Table4[[#This Row],[predictsForcedCriminality]], "T", "FN"), IF(Table4[[#This Row],[predictsForcedCriminality]], "FP", "T"))</f>
        <v>#VALUE!</v>
      </c>
      <c r="AM140" t="e">
        <f>IF(NLCresults[[#This Row],[ containsForcedLabour]]=1, IF(Table4[[#This Row],[predictsForcedLabour]], "T", "FN"), IF(Table4[[#This Row],[predictsForcedLabour]], "FP", "T"))</f>
        <v>#VALUE!</v>
      </c>
      <c r="AN140" t="e">
        <f>IF(NLCresults[[#This Row],[ containsForcedMarriage]]=1, IF(Table4[[#This Row],[predictsForcedMarriage]], "T", "FN"), IF(Table4[[#This Row],[predictsForcedMarriage]], "FP", "T"))</f>
        <v>#VALUE!</v>
      </c>
      <c r="AO140" t="e">
        <f>IF(NLCresults[[#This Row],[ containsLabourExploitation]]=1, IF(Table4[[#This Row],[predictsLabourExploitation]], "T", "FN"), IF(Table4[[#This Row],[predictsLabourExploitation]], "FP", "T"))</f>
        <v>#VALUE!</v>
      </c>
      <c r="AP140" t="e">
        <f>IF(NLCresults[[#This Row],[ containsSexualExploitation]]=1, IF(Table4[[#This Row],[predictsSexualExploitation]], "T", "FN"), IF(Table4[[#This Row],[predictsSexualExploitation]], "FP", "T"))</f>
        <v>#VALUE!</v>
      </c>
      <c r="AQ140" t="e">
        <f>IF(NLCresults[[#This Row],[ containsOther]]=1, IF(Table4[[#This Row],[predictsOther]], "T", "FN"), IF(Table4[[#This Row],[predictsOther]], "FP", "T"))</f>
        <v>#VALUE!</v>
      </c>
      <c r="AR140" s="2" t="e">
        <f>(COUNTIF(Table4[[#This Row],[resultChildLabour]:[resultOther]], "T")=10)</f>
        <v>#VALUE!</v>
      </c>
      <c r="AS140" t="e">
        <f>(COUNTIF(Table4[[#This Row],[resultChildLabour]:[resultOther]], "T")+ COUNTIF(Table4[[#This Row],[resultChildLabour]:[resultOther]], "FP")=10)</f>
        <v>#VALUE!</v>
      </c>
      <c r="AT140" t="e">
        <f>COUNTIF(Table4[[#This Row],[resultChildLabour]:[resultOther]], "FP")&gt;=1</f>
        <v>#VALUE!</v>
      </c>
      <c r="AU140" s="2" t="e">
        <f>COUNTIF(Table4[[#This Row],[resultChildLabour]:[resultOther]], "FN")&gt;=1</f>
        <v>#VALUE!</v>
      </c>
      <c r="AV140" s="2" t="e">
        <f>COUNTIF(Table4[[#This Row],[resultChildLabour]:[resultOther]], "FN")+COUNTIF(Table4[[#This Row],[resultChildLabour]:[resultOther]], "FP")</f>
        <v>#VALUE!</v>
      </c>
    </row>
    <row r="141" spans="24:48" x14ac:dyDescent="0.25">
      <c r="X141" t="e">
        <f>NLCresults[[#This Row],[ childLabourConfidence]]&gt;=$AX$4</f>
        <v>#VALUE!</v>
      </c>
      <c r="Y141" t="e">
        <f>NLCresults[[#This Row],[ childSexualExploitationConfidence]]&gt;=$AX$4</f>
        <v>#VALUE!</v>
      </c>
      <c r="Z141" t="e">
        <f>NLCresults[[#This Row],[ childTraffickingConfidence]]&gt;=$AX$4</f>
        <v>#VALUE!</v>
      </c>
      <c r="AA141" t="e">
        <f>NLCresults[[#This Row],[ domesticServitudeConfidence]]&gt;=$AX$4</f>
        <v>#VALUE!</v>
      </c>
      <c r="AB141" t="e">
        <f>NLCresults[[#This Row],[ forcedCriminalityConfidence]]&gt;=$AX$4</f>
        <v>#VALUE!</v>
      </c>
      <c r="AC141" t="e">
        <f>NLCresults[[#This Row],[ forcedLabourConfidence]]&gt;=$AX$4</f>
        <v>#VALUE!</v>
      </c>
      <c r="AD141" t="e">
        <f>NLCresults[[#This Row],[ forcedMarriageConfidence]]&gt;=$AX$4</f>
        <v>#VALUE!</v>
      </c>
      <c r="AE141" t="e">
        <f>NLCresults[[#This Row],[ labourExploitationConfidence]]&gt;=$AX$4</f>
        <v>#VALUE!</v>
      </c>
      <c r="AF141" t="e">
        <f>NLCresults[[#This Row],[ sexualExploitationConfidence]]&gt;=$AX$4</f>
        <v>#VALUE!</v>
      </c>
      <c r="AG141" t="e">
        <f>NLCresults[[#This Row],[ otherConfidence]]&gt;=$AX$4</f>
        <v>#VALUE!</v>
      </c>
      <c r="AH141" s="2" t="e">
        <f>IF(NLCresults[[#This Row],[ containsChildLabour]]=1, IF(Table4[[#This Row],[predictsChildLabour]], "T", "FN"), IF(Table4[[#This Row],[predictsChildLabour]], "FP", "T"))</f>
        <v>#VALUE!</v>
      </c>
      <c r="AI141" t="e">
        <f>IF(NLCresults[[#This Row],[ containsChildSexualExploitation]]=1, IF(Table4[[#This Row],[predictsChildSexualExploitation]], "T", "FN"), IF(Table4[[#This Row],[predictsChildSexualExploitation]], "FP", "T"))</f>
        <v>#VALUE!</v>
      </c>
      <c r="AJ141" t="e">
        <f>IF(NLCresults[[#This Row],[ containsChildTrafficking]]=1, IF(Table4[[#This Row],[predictsChildTrafficking]], "T", "FN"), IF(Table4[[#This Row],[predictsChildTrafficking]], "FP", "T"))</f>
        <v>#VALUE!</v>
      </c>
      <c r="AK141" t="e">
        <f>IF(NLCresults[[#This Row],[ containsDomesticServitude]]=1, IF(Table4[[#This Row],[predictsDomesticServitude]], "T", "FN"), IF(Table4[[#This Row],[predictsDomesticServitude]], "FP", "T"))</f>
        <v>#VALUE!</v>
      </c>
      <c r="AL141" t="e">
        <f>IF(NLCresults[[#This Row],[ containsForcedCriminality]]=1, IF(Table4[[#This Row],[predictsForcedCriminality]], "T", "FN"), IF(Table4[[#This Row],[predictsForcedCriminality]], "FP", "T"))</f>
        <v>#VALUE!</v>
      </c>
      <c r="AM141" t="e">
        <f>IF(NLCresults[[#This Row],[ containsForcedLabour]]=1, IF(Table4[[#This Row],[predictsForcedLabour]], "T", "FN"), IF(Table4[[#This Row],[predictsForcedLabour]], "FP", "T"))</f>
        <v>#VALUE!</v>
      </c>
      <c r="AN141" t="e">
        <f>IF(NLCresults[[#This Row],[ containsForcedMarriage]]=1, IF(Table4[[#This Row],[predictsForcedMarriage]], "T", "FN"), IF(Table4[[#This Row],[predictsForcedMarriage]], "FP", "T"))</f>
        <v>#VALUE!</v>
      </c>
      <c r="AO141" t="e">
        <f>IF(NLCresults[[#This Row],[ containsLabourExploitation]]=1, IF(Table4[[#This Row],[predictsLabourExploitation]], "T", "FN"), IF(Table4[[#This Row],[predictsLabourExploitation]], "FP", "T"))</f>
        <v>#VALUE!</v>
      </c>
      <c r="AP141" t="e">
        <f>IF(NLCresults[[#This Row],[ containsSexualExploitation]]=1, IF(Table4[[#This Row],[predictsSexualExploitation]], "T", "FN"), IF(Table4[[#This Row],[predictsSexualExploitation]], "FP", "T"))</f>
        <v>#VALUE!</v>
      </c>
      <c r="AQ141" t="e">
        <f>IF(NLCresults[[#This Row],[ containsOther]]=1, IF(Table4[[#This Row],[predictsOther]], "T", "FN"), IF(Table4[[#This Row],[predictsOther]], "FP", "T"))</f>
        <v>#VALUE!</v>
      </c>
      <c r="AR141" s="2" t="e">
        <f>(COUNTIF(Table4[[#This Row],[resultChildLabour]:[resultOther]], "T")=10)</f>
        <v>#VALUE!</v>
      </c>
      <c r="AS141" t="e">
        <f>(COUNTIF(Table4[[#This Row],[resultChildLabour]:[resultOther]], "T")+ COUNTIF(Table4[[#This Row],[resultChildLabour]:[resultOther]], "FP")=10)</f>
        <v>#VALUE!</v>
      </c>
      <c r="AT141" t="e">
        <f>COUNTIF(Table4[[#This Row],[resultChildLabour]:[resultOther]], "FP")&gt;=1</f>
        <v>#VALUE!</v>
      </c>
      <c r="AU141" s="2" t="e">
        <f>COUNTIF(Table4[[#This Row],[resultChildLabour]:[resultOther]], "FN")&gt;=1</f>
        <v>#VALUE!</v>
      </c>
      <c r="AV141" s="2" t="e">
        <f>COUNTIF(Table4[[#This Row],[resultChildLabour]:[resultOther]], "FN")+COUNTIF(Table4[[#This Row],[resultChildLabour]:[resultOther]], "FP")</f>
        <v>#VALUE!</v>
      </c>
    </row>
    <row r="142" spans="24:48" x14ac:dyDescent="0.25">
      <c r="X142" t="e">
        <f>NLCresults[[#This Row],[ childLabourConfidence]]&gt;=$AX$4</f>
        <v>#VALUE!</v>
      </c>
      <c r="Y142" t="e">
        <f>NLCresults[[#This Row],[ childSexualExploitationConfidence]]&gt;=$AX$4</f>
        <v>#VALUE!</v>
      </c>
      <c r="Z142" t="e">
        <f>NLCresults[[#This Row],[ childTraffickingConfidence]]&gt;=$AX$4</f>
        <v>#VALUE!</v>
      </c>
      <c r="AA142" t="e">
        <f>NLCresults[[#This Row],[ domesticServitudeConfidence]]&gt;=$AX$4</f>
        <v>#VALUE!</v>
      </c>
      <c r="AB142" t="e">
        <f>NLCresults[[#This Row],[ forcedCriminalityConfidence]]&gt;=$AX$4</f>
        <v>#VALUE!</v>
      </c>
      <c r="AC142" t="e">
        <f>NLCresults[[#This Row],[ forcedLabourConfidence]]&gt;=$AX$4</f>
        <v>#VALUE!</v>
      </c>
      <c r="AD142" t="e">
        <f>NLCresults[[#This Row],[ forcedMarriageConfidence]]&gt;=$AX$4</f>
        <v>#VALUE!</v>
      </c>
      <c r="AE142" t="e">
        <f>NLCresults[[#This Row],[ labourExploitationConfidence]]&gt;=$AX$4</f>
        <v>#VALUE!</v>
      </c>
      <c r="AF142" t="e">
        <f>NLCresults[[#This Row],[ sexualExploitationConfidence]]&gt;=$AX$4</f>
        <v>#VALUE!</v>
      </c>
      <c r="AG142" t="e">
        <f>NLCresults[[#This Row],[ otherConfidence]]&gt;=$AX$4</f>
        <v>#VALUE!</v>
      </c>
      <c r="AH142" s="2" t="e">
        <f>IF(NLCresults[[#This Row],[ containsChildLabour]]=1, IF(Table4[[#This Row],[predictsChildLabour]], "T", "FN"), IF(Table4[[#This Row],[predictsChildLabour]], "FP", "T"))</f>
        <v>#VALUE!</v>
      </c>
      <c r="AI142" t="e">
        <f>IF(NLCresults[[#This Row],[ containsChildSexualExploitation]]=1, IF(Table4[[#This Row],[predictsChildSexualExploitation]], "T", "FN"), IF(Table4[[#This Row],[predictsChildSexualExploitation]], "FP", "T"))</f>
        <v>#VALUE!</v>
      </c>
      <c r="AJ142" t="e">
        <f>IF(NLCresults[[#This Row],[ containsChildTrafficking]]=1, IF(Table4[[#This Row],[predictsChildTrafficking]], "T", "FN"), IF(Table4[[#This Row],[predictsChildTrafficking]], "FP", "T"))</f>
        <v>#VALUE!</v>
      </c>
      <c r="AK142" t="e">
        <f>IF(NLCresults[[#This Row],[ containsDomesticServitude]]=1, IF(Table4[[#This Row],[predictsDomesticServitude]], "T", "FN"), IF(Table4[[#This Row],[predictsDomesticServitude]], "FP", "T"))</f>
        <v>#VALUE!</v>
      </c>
      <c r="AL142" t="e">
        <f>IF(NLCresults[[#This Row],[ containsForcedCriminality]]=1, IF(Table4[[#This Row],[predictsForcedCriminality]], "T", "FN"), IF(Table4[[#This Row],[predictsForcedCriminality]], "FP", "T"))</f>
        <v>#VALUE!</v>
      </c>
      <c r="AM142" t="e">
        <f>IF(NLCresults[[#This Row],[ containsForcedLabour]]=1, IF(Table4[[#This Row],[predictsForcedLabour]], "T", "FN"), IF(Table4[[#This Row],[predictsForcedLabour]], "FP", "T"))</f>
        <v>#VALUE!</v>
      </c>
      <c r="AN142" t="e">
        <f>IF(NLCresults[[#This Row],[ containsForcedMarriage]]=1, IF(Table4[[#This Row],[predictsForcedMarriage]], "T", "FN"), IF(Table4[[#This Row],[predictsForcedMarriage]], "FP", "T"))</f>
        <v>#VALUE!</v>
      </c>
      <c r="AO142" t="e">
        <f>IF(NLCresults[[#This Row],[ containsLabourExploitation]]=1, IF(Table4[[#This Row],[predictsLabourExploitation]], "T", "FN"), IF(Table4[[#This Row],[predictsLabourExploitation]], "FP", "T"))</f>
        <v>#VALUE!</v>
      </c>
      <c r="AP142" t="e">
        <f>IF(NLCresults[[#This Row],[ containsSexualExploitation]]=1, IF(Table4[[#This Row],[predictsSexualExploitation]], "T", "FN"), IF(Table4[[#This Row],[predictsSexualExploitation]], "FP", "T"))</f>
        <v>#VALUE!</v>
      </c>
      <c r="AQ142" t="e">
        <f>IF(NLCresults[[#This Row],[ containsOther]]=1, IF(Table4[[#This Row],[predictsOther]], "T", "FN"), IF(Table4[[#This Row],[predictsOther]], "FP", "T"))</f>
        <v>#VALUE!</v>
      </c>
      <c r="AR142" s="2" t="e">
        <f>(COUNTIF(Table4[[#This Row],[resultChildLabour]:[resultOther]], "T")=10)</f>
        <v>#VALUE!</v>
      </c>
      <c r="AS142" t="e">
        <f>(COUNTIF(Table4[[#This Row],[resultChildLabour]:[resultOther]], "T")+ COUNTIF(Table4[[#This Row],[resultChildLabour]:[resultOther]], "FP")=10)</f>
        <v>#VALUE!</v>
      </c>
      <c r="AT142" t="e">
        <f>COUNTIF(Table4[[#This Row],[resultChildLabour]:[resultOther]], "FP")&gt;=1</f>
        <v>#VALUE!</v>
      </c>
      <c r="AU142" s="2" t="e">
        <f>COUNTIF(Table4[[#This Row],[resultChildLabour]:[resultOther]], "FN")&gt;=1</f>
        <v>#VALUE!</v>
      </c>
      <c r="AV142" s="2" t="e">
        <f>COUNTIF(Table4[[#This Row],[resultChildLabour]:[resultOther]], "FN")+COUNTIF(Table4[[#This Row],[resultChildLabour]:[resultOther]], "FP")</f>
        <v>#VALUE!</v>
      </c>
    </row>
    <row r="143" spans="24:48" x14ac:dyDescent="0.25">
      <c r="X143" t="e">
        <f>NLCresults[[#This Row],[ childLabourConfidence]]&gt;=$AX$4</f>
        <v>#VALUE!</v>
      </c>
      <c r="Y143" t="e">
        <f>NLCresults[[#This Row],[ childSexualExploitationConfidence]]&gt;=$AX$4</f>
        <v>#VALUE!</v>
      </c>
      <c r="Z143" t="e">
        <f>NLCresults[[#This Row],[ childTraffickingConfidence]]&gt;=$AX$4</f>
        <v>#VALUE!</v>
      </c>
      <c r="AA143" t="e">
        <f>NLCresults[[#This Row],[ domesticServitudeConfidence]]&gt;=$AX$4</f>
        <v>#VALUE!</v>
      </c>
      <c r="AB143" t="e">
        <f>NLCresults[[#This Row],[ forcedCriminalityConfidence]]&gt;=$AX$4</f>
        <v>#VALUE!</v>
      </c>
      <c r="AC143" t="e">
        <f>NLCresults[[#This Row],[ forcedLabourConfidence]]&gt;=$AX$4</f>
        <v>#VALUE!</v>
      </c>
      <c r="AD143" t="e">
        <f>NLCresults[[#This Row],[ forcedMarriageConfidence]]&gt;=$AX$4</f>
        <v>#VALUE!</v>
      </c>
      <c r="AE143" t="e">
        <f>NLCresults[[#This Row],[ labourExploitationConfidence]]&gt;=$AX$4</f>
        <v>#VALUE!</v>
      </c>
      <c r="AF143" t="e">
        <f>NLCresults[[#This Row],[ sexualExploitationConfidence]]&gt;=$AX$4</f>
        <v>#VALUE!</v>
      </c>
      <c r="AG143" t="e">
        <f>NLCresults[[#This Row],[ otherConfidence]]&gt;=$AX$4</f>
        <v>#VALUE!</v>
      </c>
      <c r="AH143" s="2" t="e">
        <f>IF(NLCresults[[#This Row],[ containsChildLabour]]=1, IF(Table4[[#This Row],[predictsChildLabour]], "T", "FN"), IF(Table4[[#This Row],[predictsChildLabour]], "FP", "T"))</f>
        <v>#VALUE!</v>
      </c>
      <c r="AI143" t="e">
        <f>IF(NLCresults[[#This Row],[ containsChildSexualExploitation]]=1, IF(Table4[[#This Row],[predictsChildSexualExploitation]], "T", "FN"), IF(Table4[[#This Row],[predictsChildSexualExploitation]], "FP", "T"))</f>
        <v>#VALUE!</v>
      </c>
      <c r="AJ143" t="e">
        <f>IF(NLCresults[[#This Row],[ containsChildTrafficking]]=1, IF(Table4[[#This Row],[predictsChildTrafficking]], "T", "FN"), IF(Table4[[#This Row],[predictsChildTrafficking]], "FP", "T"))</f>
        <v>#VALUE!</v>
      </c>
      <c r="AK143" t="e">
        <f>IF(NLCresults[[#This Row],[ containsDomesticServitude]]=1, IF(Table4[[#This Row],[predictsDomesticServitude]], "T", "FN"), IF(Table4[[#This Row],[predictsDomesticServitude]], "FP", "T"))</f>
        <v>#VALUE!</v>
      </c>
      <c r="AL143" t="e">
        <f>IF(NLCresults[[#This Row],[ containsForcedCriminality]]=1, IF(Table4[[#This Row],[predictsForcedCriminality]], "T", "FN"), IF(Table4[[#This Row],[predictsForcedCriminality]], "FP", "T"))</f>
        <v>#VALUE!</v>
      </c>
      <c r="AM143" t="e">
        <f>IF(NLCresults[[#This Row],[ containsForcedLabour]]=1, IF(Table4[[#This Row],[predictsForcedLabour]], "T", "FN"), IF(Table4[[#This Row],[predictsForcedLabour]], "FP", "T"))</f>
        <v>#VALUE!</v>
      </c>
      <c r="AN143" t="e">
        <f>IF(NLCresults[[#This Row],[ containsForcedMarriage]]=1, IF(Table4[[#This Row],[predictsForcedMarriage]], "T", "FN"), IF(Table4[[#This Row],[predictsForcedMarriage]], "FP", "T"))</f>
        <v>#VALUE!</v>
      </c>
      <c r="AO143" t="e">
        <f>IF(NLCresults[[#This Row],[ containsLabourExploitation]]=1, IF(Table4[[#This Row],[predictsLabourExploitation]], "T", "FN"), IF(Table4[[#This Row],[predictsLabourExploitation]], "FP", "T"))</f>
        <v>#VALUE!</v>
      </c>
      <c r="AP143" t="e">
        <f>IF(NLCresults[[#This Row],[ containsSexualExploitation]]=1, IF(Table4[[#This Row],[predictsSexualExploitation]], "T", "FN"), IF(Table4[[#This Row],[predictsSexualExploitation]], "FP", "T"))</f>
        <v>#VALUE!</v>
      </c>
      <c r="AQ143" t="e">
        <f>IF(NLCresults[[#This Row],[ containsOther]]=1, IF(Table4[[#This Row],[predictsOther]], "T", "FN"), IF(Table4[[#This Row],[predictsOther]], "FP", "T"))</f>
        <v>#VALUE!</v>
      </c>
      <c r="AR143" s="2" t="e">
        <f>(COUNTIF(Table4[[#This Row],[resultChildLabour]:[resultOther]], "T")=10)</f>
        <v>#VALUE!</v>
      </c>
      <c r="AS143" t="e">
        <f>(COUNTIF(Table4[[#This Row],[resultChildLabour]:[resultOther]], "T")+ COUNTIF(Table4[[#This Row],[resultChildLabour]:[resultOther]], "FP")=10)</f>
        <v>#VALUE!</v>
      </c>
      <c r="AT143" t="e">
        <f>COUNTIF(Table4[[#This Row],[resultChildLabour]:[resultOther]], "FP")&gt;=1</f>
        <v>#VALUE!</v>
      </c>
      <c r="AU143" s="2" t="e">
        <f>COUNTIF(Table4[[#This Row],[resultChildLabour]:[resultOther]], "FN")&gt;=1</f>
        <v>#VALUE!</v>
      </c>
      <c r="AV143" s="2" t="e">
        <f>COUNTIF(Table4[[#This Row],[resultChildLabour]:[resultOther]], "FN")+COUNTIF(Table4[[#This Row],[resultChildLabour]:[resultOther]], "FP")</f>
        <v>#VALUE!</v>
      </c>
    </row>
    <row r="144" spans="24:48" x14ac:dyDescent="0.25">
      <c r="X144" t="e">
        <f>NLCresults[[#This Row],[ childLabourConfidence]]&gt;=$AX$4</f>
        <v>#VALUE!</v>
      </c>
      <c r="Y144" t="e">
        <f>NLCresults[[#This Row],[ childSexualExploitationConfidence]]&gt;=$AX$4</f>
        <v>#VALUE!</v>
      </c>
      <c r="Z144" t="e">
        <f>NLCresults[[#This Row],[ childTraffickingConfidence]]&gt;=$AX$4</f>
        <v>#VALUE!</v>
      </c>
      <c r="AA144" t="e">
        <f>NLCresults[[#This Row],[ domesticServitudeConfidence]]&gt;=$AX$4</f>
        <v>#VALUE!</v>
      </c>
      <c r="AB144" t="e">
        <f>NLCresults[[#This Row],[ forcedCriminalityConfidence]]&gt;=$AX$4</f>
        <v>#VALUE!</v>
      </c>
      <c r="AC144" t="e">
        <f>NLCresults[[#This Row],[ forcedLabourConfidence]]&gt;=$AX$4</f>
        <v>#VALUE!</v>
      </c>
      <c r="AD144" t="e">
        <f>NLCresults[[#This Row],[ forcedMarriageConfidence]]&gt;=$AX$4</f>
        <v>#VALUE!</v>
      </c>
      <c r="AE144" t="e">
        <f>NLCresults[[#This Row],[ labourExploitationConfidence]]&gt;=$AX$4</f>
        <v>#VALUE!</v>
      </c>
      <c r="AF144" t="e">
        <f>NLCresults[[#This Row],[ sexualExploitationConfidence]]&gt;=$AX$4</f>
        <v>#VALUE!</v>
      </c>
      <c r="AG144" t="e">
        <f>NLCresults[[#This Row],[ otherConfidence]]&gt;=$AX$4</f>
        <v>#VALUE!</v>
      </c>
      <c r="AH144" s="2" t="e">
        <f>IF(NLCresults[[#This Row],[ containsChildLabour]]=1, IF(Table4[[#This Row],[predictsChildLabour]], "T", "FN"), IF(Table4[[#This Row],[predictsChildLabour]], "FP", "T"))</f>
        <v>#VALUE!</v>
      </c>
      <c r="AI144" t="e">
        <f>IF(NLCresults[[#This Row],[ containsChildSexualExploitation]]=1, IF(Table4[[#This Row],[predictsChildSexualExploitation]], "T", "FN"), IF(Table4[[#This Row],[predictsChildSexualExploitation]], "FP", "T"))</f>
        <v>#VALUE!</v>
      </c>
      <c r="AJ144" t="e">
        <f>IF(NLCresults[[#This Row],[ containsChildTrafficking]]=1, IF(Table4[[#This Row],[predictsChildTrafficking]], "T", "FN"), IF(Table4[[#This Row],[predictsChildTrafficking]], "FP", "T"))</f>
        <v>#VALUE!</v>
      </c>
      <c r="AK144" t="e">
        <f>IF(NLCresults[[#This Row],[ containsDomesticServitude]]=1, IF(Table4[[#This Row],[predictsDomesticServitude]], "T", "FN"), IF(Table4[[#This Row],[predictsDomesticServitude]], "FP", "T"))</f>
        <v>#VALUE!</v>
      </c>
      <c r="AL144" t="e">
        <f>IF(NLCresults[[#This Row],[ containsForcedCriminality]]=1, IF(Table4[[#This Row],[predictsForcedCriminality]], "T", "FN"), IF(Table4[[#This Row],[predictsForcedCriminality]], "FP", "T"))</f>
        <v>#VALUE!</v>
      </c>
      <c r="AM144" t="e">
        <f>IF(NLCresults[[#This Row],[ containsForcedLabour]]=1, IF(Table4[[#This Row],[predictsForcedLabour]], "T", "FN"), IF(Table4[[#This Row],[predictsForcedLabour]], "FP", "T"))</f>
        <v>#VALUE!</v>
      </c>
      <c r="AN144" t="e">
        <f>IF(NLCresults[[#This Row],[ containsForcedMarriage]]=1, IF(Table4[[#This Row],[predictsForcedMarriage]], "T", "FN"), IF(Table4[[#This Row],[predictsForcedMarriage]], "FP", "T"))</f>
        <v>#VALUE!</v>
      </c>
      <c r="AO144" t="e">
        <f>IF(NLCresults[[#This Row],[ containsLabourExploitation]]=1, IF(Table4[[#This Row],[predictsLabourExploitation]], "T", "FN"), IF(Table4[[#This Row],[predictsLabourExploitation]], "FP", "T"))</f>
        <v>#VALUE!</v>
      </c>
      <c r="AP144" t="e">
        <f>IF(NLCresults[[#This Row],[ containsSexualExploitation]]=1, IF(Table4[[#This Row],[predictsSexualExploitation]], "T", "FN"), IF(Table4[[#This Row],[predictsSexualExploitation]], "FP", "T"))</f>
        <v>#VALUE!</v>
      </c>
      <c r="AQ144" t="e">
        <f>IF(NLCresults[[#This Row],[ containsOther]]=1, IF(Table4[[#This Row],[predictsOther]], "T", "FN"), IF(Table4[[#This Row],[predictsOther]], "FP", "T"))</f>
        <v>#VALUE!</v>
      </c>
      <c r="AR144" s="2" t="e">
        <f>(COUNTIF(Table4[[#This Row],[resultChildLabour]:[resultOther]], "T")=10)</f>
        <v>#VALUE!</v>
      </c>
      <c r="AS144" t="e">
        <f>(COUNTIF(Table4[[#This Row],[resultChildLabour]:[resultOther]], "T")+ COUNTIF(Table4[[#This Row],[resultChildLabour]:[resultOther]], "FP")=10)</f>
        <v>#VALUE!</v>
      </c>
      <c r="AT144" t="e">
        <f>COUNTIF(Table4[[#This Row],[resultChildLabour]:[resultOther]], "FP")&gt;=1</f>
        <v>#VALUE!</v>
      </c>
      <c r="AU144" s="2" t="e">
        <f>COUNTIF(Table4[[#This Row],[resultChildLabour]:[resultOther]], "FN")&gt;=1</f>
        <v>#VALUE!</v>
      </c>
      <c r="AV144" s="2" t="e">
        <f>COUNTIF(Table4[[#This Row],[resultChildLabour]:[resultOther]], "FN")+COUNTIF(Table4[[#This Row],[resultChildLabour]:[resultOther]], "FP")</f>
        <v>#VALUE!</v>
      </c>
    </row>
    <row r="145" spans="24:48" x14ac:dyDescent="0.25">
      <c r="X145" t="e">
        <f>NLCresults[[#This Row],[ childLabourConfidence]]&gt;=$AX$4</f>
        <v>#VALUE!</v>
      </c>
      <c r="Y145" t="e">
        <f>NLCresults[[#This Row],[ childSexualExploitationConfidence]]&gt;=$AX$4</f>
        <v>#VALUE!</v>
      </c>
      <c r="Z145" t="e">
        <f>NLCresults[[#This Row],[ childTraffickingConfidence]]&gt;=$AX$4</f>
        <v>#VALUE!</v>
      </c>
      <c r="AA145" t="e">
        <f>NLCresults[[#This Row],[ domesticServitudeConfidence]]&gt;=$AX$4</f>
        <v>#VALUE!</v>
      </c>
      <c r="AB145" t="e">
        <f>NLCresults[[#This Row],[ forcedCriminalityConfidence]]&gt;=$AX$4</f>
        <v>#VALUE!</v>
      </c>
      <c r="AC145" t="e">
        <f>NLCresults[[#This Row],[ forcedLabourConfidence]]&gt;=$AX$4</f>
        <v>#VALUE!</v>
      </c>
      <c r="AD145" t="e">
        <f>NLCresults[[#This Row],[ forcedMarriageConfidence]]&gt;=$AX$4</f>
        <v>#VALUE!</v>
      </c>
      <c r="AE145" t="e">
        <f>NLCresults[[#This Row],[ labourExploitationConfidence]]&gt;=$AX$4</f>
        <v>#VALUE!</v>
      </c>
      <c r="AF145" t="e">
        <f>NLCresults[[#This Row],[ sexualExploitationConfidence]]&gt;=$AX$4</f>
        <v>#VALUE!</v>
      </c>
      <c r="AG145" t="e">
        <f>NLCresults[[#This Row],[ otherConfidence]]&gt;=$AX$4</f>
        <v>#VALUE!</v>
      </c>
      <c r="AH145" s="2" t="e">
        <f>IF(NLCresults[[#This Row],[ containsChildLabour]]=1, IF(Table4[[#This Row],[predictsChildLabour]], "T", "FN"), IF(Table4[[#This Row],[predictsChildLabour]], "FP", "T"))</f>
        <v>#VALUE!</v>
      </c>
      <c r="AI145" t="e">
        <f>IF(NLCresults[[#This Row],[ containsChildSexualExploitation]]=1, IF(Table4[[#This Row],[predictsChildSexualExploitation]], "T", "FN"), IF(Table4[[#This Row],[predictsChildSexualExploitation]], "FP", "T"))</f>
        <v>#VALUE!</v>
      </c>
      <c r="AJ145" t="e">
        <f>IF(NLCresults[[#This Row],[ containsChildTrafficking]]=1, IF(Table4[[#This Row],[predictsChildTrafficking]], "T", "FN"), IF(Table4[[#This Row],[predictsChildTrafficking]], "FP", "T"))</f>
        <v>#VALUE!</v>
      </c>
      <c r="AK145" t="e">
        <f>IF(NLCresults[[#This Row],[ containsDomesticServitude]]=1, IF(Table4[[#This Row],[predictsDomesticServitude]], "T", "FN"), IF(Table4[[#This Row],[predictsDomesticServitude]], "FP", "T"))</f>
        <v>#VALUE!</v>
      </c>
      <c r="AL145" t="e">
        <f>IF(NLCresults[[#This Row],[ containsForcedCriminality]]=1, IF(Table4[[#This Row],[predictsForcedCriminality]], "T", "FN"), IF(Table4[[#This Row],[predictsForcedCriminality]], "FP", "T"))</f>
        <v>#VALUE!</v>
      </c>
      <c r="AM145" t="e">
        <f>IF(NLCresults[[#This Row],[ containsForcedLabour]]=1, IF(Table4[[#This Row],[predictsForcedLabour]], "T", "FN"), IF(Table4[[#This Row],[predictsForcedLabour]], "FP", "T"))</f>
        <v>#VALUE!</v>
      </c>
      <c r="AN145" t="e">
        <f>IF(NLCresults[[#This Row],[ containsForcedMarriage]]=1, IF(Table4[[#This Row],[predictsForcedMarriage]], "T", "FN"), IF(Table4[[#This Row],[predictsForcedMarriage]], "FP", "T"))</f>
        <v>#VALUE!</v>
      </c>
      <c r="AO145" t="e">
        <f>IF(NLCresults[[#This Row],[ containsLabourExploitation]]=1, IF(Table4[[#This Row],[predictsLabourExploitation]], "T", "FN"), IF(Table4[[#This Row],[predictsLabourExploitation]], "FP", "T"))</f>
        <v>#VALUE!</v>
      </c>
      <c r="AP145" t="e">
        <f>IF(NLCresults[[#This Row],[ containsSexualExploitation]]=1, IF(Table4[[#This Row],[predictsSexualExploitation]], "T", "FN"), IF(Table4[[#This Row],[predictsSexualExploitation]], "FP", "T"))</f>
        <v>#VALUE!</v>
      </c>
      <c r="AQ145" t="e">
        <f>IF(NLCresults[[#This Row],[ containsOther]]=1, IF(Table4[[#This Row],[predictsOther]], "T", "FN"), IF(Table4[[#This Row],[predictsOther]], "FP", "T"))</f>
        <v>#VALUE!</v>
      </c>
      <c r="AR145" s="2" t="e">
        <f>(COUNTIF(Table4[[#This Row],[resultChildLabour]:[resultOther]], "T")=10)</f>
        <v>#VALUE!</v>
      </c>
      <c r="AS145" t="e">
        <f>(COUNTIF(Table4[[#This Row],[resultChildLabour]:[resultOther]], "T")+ COUNTIF(Table4[[#This Row],[resultChildLabour]:[resultOther]], "FP")=10)</f>
        <v>#VALUE!</v>
      </c>
      <c r="AT145" t="e">
        <f>COUNTIF(Table4[[#This Row],[resultChildLabour]:[resultOther]], "FP")&gt;=1</f>
        <v>#VALUE!</v>
      </c>
      <c r="AU145" s="2" t="e">
        <f>COUNTIF(Table4[[#This Row],[resultChildLabour]:[resultOther]], "FN")&gt;=1</f>
        <v>#VALUE!</v>
      </c>
      <c r="AV145" s="2" t="e">
        <f>COUNTIF(Table4[[#This Row],[resultChildLabour]:[resultOther]], "FN")+COUNTIF(Table4[[#This Row],[resultChildLabour]:[resultOther]], "FP")</f>
        <v>#VALUE!</v>
      </c>
    </row>
    <row r="146" spans="24:48" x14ac:dyDescent="0.25">
      <c r="X146" t="e">
        <f>NLCresults[[#This Row],[ childLabourConfidence]]&gt;=$AX$4</f>
        <v>#VALUE!</v>
      </c>
      <c r="Y146" t="e">
        <f>NLCresults[[#This Row],[ childSexualExploitationConfidence]]&gt;=$AX$4</f>
        <v>#VALUE!</v>
      </c>
      <c r="Z146" t="e">
        <f>NLCresults[[#This Row],[ childTraffickingConfidence]]&gt;=$AX$4</f>
        <v>#VALUE!</v>
      </c>
      <c r="AA146" t="e">
        <f>NLCresults[[#This Row],[ domesticServitudeConfidence]]&gt;=$AX$4</f>
        <v>#VALUE!</v>
      </c>
      <c r="AB146" t="e">
        <f>NLCresults[[#This Row],[ forcedCriminalityConfidence]]&gt;=$AX$4</f>
        <v>#VALUE!</v>
      </c>
      <c r="AC146" t="e">
        <f>NLCresults[[#This Row],[ forcedLabourConfidence]]&gt;=$AX$4</f>
        <v>#VALUE!</v>
      </c>
      <c r="AD146" t="e">
        <f>NLCresults[[#This Row],[ forcedMarriageConfidence]]&gt;=$AX$4</f>
        <v>#VALUE!</v>
      </c>
      <c r="AE146" t="e">
        <f>NLCresults[[#This Row],[ labourExploitationConfidence]]&gt;=$AX$4</f>
        <v>#VALUE!</v>
      </c>
      <c r="AF146" t="e">
        <f>NLCresults[[#This Row],[ sexualExploitationConfidence]]&gt;=$AX$4</f>
        <v>#VALUE!</v>
      </c>
      <c r="AG146" t="e">
        <f>NLCresults[[#This Row],[ otherConfidence]]&gt;=$AX$4</f>
        <v>#VALUE!</v>
      </c>
      <c r="AH146" s="2" t="e">
        <f>IF(NLCresults[[#This Row],[ containsChildLabour]]=1, IF(Table4[[#This Row],[predictsChildLabour]], "T", "FN"), IF(Table4[[#This Row],[predictsChildLabour]], "FP", "T"))</f>
        <v>#VALUE!</v>
      </c>
      <c r="AI146" t="e">
        <f>IF(NLCresults[[#This Row],[ containsChildSexualExploitation]]=1, IF(Table4[[#This Row],[predictsChildSexualExploitation]], "T", "FN"), IF(Table4[[#This Row],[predictsChildSexualExploitation]], "FP", "T"))</f>
        <v>#VALUE!</v>
      </c>
      <c r="AJ146" t="e">
        <f>IF(NLCresults[[#This Row],[ containsChildTrafficking]]=1, IF(Table4[[#This Row],[predictsChildTrafficking]], "T", "FN"), IF(Table4[[#This Row],[predictsChildTrafficking]], "FP", "T"))</f>
        <v>#VALUE!</v>
      </c>
      <c r="AK146" t="e">
        <f>IF(NLCresults[[#This Row],[ containsDomesticServitude]]=1, IF(Table4[[#This Row],[predictsDomesticServitude]], "T", "FN"), IF(Table4[[#This Row],[predictsDomesticServitude]], "FP", "T"))</f>
        <v>#VALUE!</v>
      </c>
      <c r="AL146" t="e">
        <f>IF(NLCresults[[#This Row],[ containsForcedCriminality]]=1, IF(Table4[[#This Row],[predictsForcedCriminality]], "T", "FN"), IF(Table4[[#This Row],[predictsForcedCriminality]], "FP", "T"))</f>
        <v>#VALUE!</v>
      </c>
      <c r="AM146" t="e">
        <f>IF(NLCresults[[#This Row],[ containsForcedLabour]]=1, IF(Table4[[#This Row],[predictsForcedLabour]], "T", "FN"), IF(Table4[[#This Row],[predictsForcedLabour]], "FP", "T"))</f>
        <v>#VALUE!</v>
      </c>
      <c r="AN146" t="e">
        <f>IF(NLCresults[[#This Row],[ containsForcedMarriage]]=1, IF(Table4[[#This Row],[predictsForcedMarriage]], "T", "FN"), IF(Table4[[#This Row],[predictsForcedMarriage]], "FP", "T"))</f>
        <v>#VALUE!</v>
      </c>
      <c r="AO146" t="e">
        <f>IF(NLCresults[[#This Row],[ containsLabourExploitation]]=1, IF(Table4[[#This Row],[predictsLabourExploitation]], "T", "FN"), IF(Table4[[#This Row],[predictsLabourExploitation]], "FP", "T"))</f>
        <v>#VALUE!</v>
      </c>
      <c r="AP146" t="e">
        <f>IF(NLCresults[[#This Row],[ containsSexualExploitation]]=1, IF(Table4[[#This Row],[predictsSexualExploitation]], "T", "FN"), IF(Table4[[#This Row],[predictsSexualExploitation]], "FP", "T"))</f>
        <v>#VALUE!</v>
      </c>
      <c r="AQ146" t="e">
        <f>IF(NLCresults[[#This Row],[ containsOther]]=1, IF(Table4[[#This Row],[predictsOther]], "T", "FN"), IF(Table4[[#This Row],[predictsOther]], "FP", "T"))</f>
        <v>#VALUE!</v>
      </c>
      <c r="AR146" s="2" t="e">
        <f>(COUNTIF(Table4[[#This Row],[resultChildLabour]:[resultOther]], "T")=10)</f>
        <v>#VALUE!</v>
      </c>
      <c r="AS146" t="e">
        <f>(COUNTIF(Table4[[#This Row],[resultChildLabour]:[resultOther]], "T")+ COUNTIF(Table4[[#This Row],[resultChildLabour]:[resultOther]], "FP")=10)</f>
        <v>#VALUE!</v>
      </c>
      <c r="AT146" t="e">
        <f>COUNTIF(Table4[[#This Row],[resultChildLabour]:[resultOther]], "FP")&gt;=1</f>
        <v>#VALUE!</v>
      </c>
      <c r="AU146" s="2" t="e">
        <f>COUNTIF(Table4[[#This Row],[resultChildLabour]:[resultOther]], "FN")&gt;=1</f>
        <v>#VALUE!</v>
      </c>
      <c r="AV146" s="2" t="e">
        <f>COUNTIF(Table4[[#This Row],[resultChildLabour]:[resultOther]], "FN")+COUNTIF(Table4[[#This Row],[resultChildLabour]:[resultOther]], "FP")</f>
        <v>#VALUE!</v>
      </c>
    </row>
    <row r="147" spans="24:48" x14ac:dyDescent="0.25">
      <c r="X147" t="e">
        <f>NLCresults[[#This Row],[ childLabourConfidence]]&gt;=$AX$4</f>
        <v>#VALUE!</v>
      </c>
      <c r="Y147" t="e">
        <f>NLCresults[[#This Row],[ childSexualExploitationConfidence]]&gt;=$AX$4</f>
        <v>#VALUE!</v>
      </c>
      <c r="Z147" t="e">
        <f>NLCresults[[#This Row],[ childTraffickingConfidence]]&gt;=$AX$4</f>
        <v>#VALUE!</v>
      </c>
      <c r="AA147" t="e">
        <f>NLCresults[[#This Row],[ domesticServitudeConfidence]]&gt;=$AX$4</f>
        <v>#VALUE!</v>
      </c>
      <c r="AB147" t="e">
        <f>NLCresults[[#This Row],[ forcedCriminalityConfidence]]&gt;=$AX$4</f>
        <v>#VALUE!</v>
      </c>
      <c r="AC147" t="e">
        <f>NLCresults[[#This Row],[ forcedLabourConfidence]]&gt;=$AX$4</f>
        <v>#VALUE!</v>
      </c>
      <c r="AD147" t="e">
        <f>NLCresults[[#This Row],[ forcedMarriageConfidence]]&gt;=$AX$4</f>
        <v>#VALUE!</v>
      </c>
      <c r="AE147" t="e">
        <f>NLCresults[[#This Row],[ labourExploitationConfidence]]&gt;=$AX$4</f>
        <v>#VALUE!</v>
      </c>
      <c r="AF147" t="e">
        <f>NLCresults[[#This Row],[ sexualExploitationConfidence]]&gt;=$AX$4</f>
        <v>#VALUE!</v>
      </c>
      <c r="AG147" t="e">
        <f>NLCresults[[#This Row],[ otherConfidence]]&gt;=$AX$4</f>
        <v>#VALUE!</v>
      </c>
      <c r="AH147" s="2" t="e">
        <f>IF(NLCresults[[#This Row],[ containsChildLabour]]=1, IF(Table4[[#This Row],[predictsChildLabour]], "T", "FN"), IF(Table4[[#This Row],[predictsChildLabour]], "FP", "T"))</f>
        <v>#VALUE!</v>
      </c>
      <c r="AI147" t="e">
        <f>IF(NLCresults[[#This Row],[ containsChildSexualExploitation]]=1, IF(Table4[[#This Row],[predictsChildSexualExploitation]], "T", "FN"), IF(Table4[[#This Row],[predictsChildSexualExploitation]], "FP", "T"))</f>
        <v>#VALUE!</v>
      </c>
      <c r="AJ147" t="e">
        <f>IF(NLCresults[[#This Row],[ containsChildTrafficking]]=1, IF(Table4[[#This Row],[predictsChildTrafficking]], "T", "FN"), IF(Table4[[#This Row],[predictsChildTrafficking]], "FP", "T"))</f>
        <v>#VALUE!</v>
      </c>
      <c r="AK147" t="e">
        <f>IF(NLCresults[[#This Row],[ containsDomesticServitude]]=1, IF(Table4[[#This Row],[predictsDomesticServitude]], "T", "FN"), IF(Table4[[#This Row],[predictsDomesticServitude]], "FP", "T"))</f>
        <v>#VALUE!</v>
      </c>
      <c r="AL147" t="e">
        <f>IF(NLCresults[[#This Row],[ containsForcedCriminality]]=1, IF(Table4[[#This Row],[predictsForcedCriminality]], "T", "FN"), IF(Table4[[#This Row],[predictsForcedCriminality]], "FP", "T"))</f>
        <v>#VALUE!</v>
      </c>
      <c r="AM147" t="e">
        <f>IF(NLCresults[[#This Row],[ containsForcedLabour]]=1, IF(Table4[[#This Row],[predictsForcedLabour]], "T", "FN"), IF(Table4[[#This Row],[predictsForcedLabour]], "FP", "T"))</f>
        <v>#VALUE!</v>
      </c>
      <c r="AN147" t="e">
        <f>IF(NLCresults[[#This Row],[ containsForcedMarriage]]=1, IF(Table4[[#This Row],[predictsForcedMarriage]], "T", "FN"), IF(Table4[[#This Row],[predictsForcedMarriage]], "FP", "T"))</f>
        <v>#VALUE!</v>
      </c>
      <c r="AO147" t="e">
        <f>IF(NLCresults[[#This Row],[ containsLabourExploitation]]=1, IF(Table4[[#This Row],[predictsLabourExploitation]], "T", "FN"), IF(Table4[[#This Row],[predictsLabourExploitation]], "FP", "T"))</f>
        <v>#VALUE!</v>
      </c>
      <c r="AP147" t="e">
        <f>IF(NLCresults[[#This Row],[ containsSexualExploitation]]=1, IF(Table4[[#This Row],[predictsSexualExploitation]], "T", "FN"), IF(Table4[[#This Row],[predictsSexualExploitation]], "FP", "T"))</f>
        <v>#VALUE!</v>
      </c>
      <c r="AQ147" t="e">
        <f>IF(NLCresults[[#This Row],[ containsOther]]=1, IF(Table4[[#This Row],[predictsOther]], "T", "FN"), IF(Table4[[#This Row],[predictsOther]], "FP", "T"))</f>
        <v>#VALUE!</v>
      </c>
      <c r="AR147" s="2" t="e">
        <f>(COUNTIF(Table4[[#This Row],[resultChildLabour]:[resultOther]], "T")=10)</f>
        <v>#VALUE!</v>
      </c>
      <c r="AS147" t="e">
        <f>(COUNTIF(Table4[[#This Row],[resultChildLabour]:[resultOther]], "T")+ COUNTIF(Table4[[#This Row],[resultChildLabour]:[resultOther]], "FP")=10)</f>
        <v>#VALUE!</v>
      </c>
      <c r="AT147" t="e">
        <f>COUNTIF(Table4[[#This Row],[resultChildLabour]:[resultOther]], "FP")&gt;=1</f>
        <v>#VALUE!</v>
      </c>
      <c r="AU147" s="2" t="e">
        <f>COUNTIF(Table4[[#This Row],[resultChildLabour]:[resultOther]], "FN")&gt;=1</f>
        <v>#VALUE!</v>
      </c>
      <c r="AV147" s="2" t="e">
        <f>COUNTIF(Table4[[#This Row],[resultChildLabour]:[resultOther]], "FN")+COUNTIF(Table4[[#This Row],[resultChildLabour]:[resultOther]], "FP")</f>
        <v>#VALUE!</v>
      </c>
    </row>
    <row r="148" spans="24:48" x14ac:dyDescent="0.25">
      <c r="X148" t="e">
        <f>NLCresults[[#This Row],[ childLabourConfidence]]&gt;=$AX$4</f>
        <v>#VALUE!</v>
      </c>
      <c r="Y148" t="e">
        <f>NLCresults[[#This Row],[ childSexualExploitationConfidence]]&gt;=$AX$4</f>
        <v>#VALUE!</v>
      </c>
      <c r="Z148" t="e">
        <f>NLCresults[[#This Row],[ childTraffickingConfidence]]&gt;=$AX$4</f>
        <v>#VALUE!</v>
      </c>
      <c r="AA148" t="e">
        <f>NLCresults[[#This Row],[ domesticServitudeConfidence]]&gt;=$AX$4</f>
        <v>#VALUE!</v>
      </c>
      <c r="AB148" t="e">
        <f>NLCresults[[#This Row],[ forcedCriminalityConfidence]]&gt;=$AX$4</f>
        <v>#VALUE!</v>
      </c>
      <c r="AC148" t="e">
        <f>NLCresults[[#This Row],[ forcedLabourConfidence]]&gt;=$AX$4</f>
        <v>#VALUE!</v>
      </c>
      <c r="AD148" t="e">
        <f>NLCresults[[#This Row],[ forcedMarriageConfidence]]&gt;=$AX$4</f>
        <v>#VALUE!</v>
      </c>
      <c r="AE148" t="e">
        <f>NLCresults[[#This Row],[ labourExploitationConfidence]]&gt;=$AX$4</f>
        <v>#VALUE!</v>
      </c>
      <c r="AF148" t="e">
        <f>NLCresults[[#This Row],[ sexualExploitationConfidence]]&gt;=$AX$4</f>
        <v>#VALUE!</v>
      </c>
      <c r="AG148" t="e">
        <f>NLCresults[[#This Row],[ otherConfidence]]&gt;=$AX$4</f>
        <v>#VALUE!</v>
      </c>
      <c r="AH148" s="2" t="e">
        <f>IF(NLCresults[[#This Row],[ containsChildLabour]]=1, IF(Table4[[#This Row],[predictsChildLabour]], "T", "FN"), IF(Table4[[#This Row],[predictsChildLabour]], "FP", "T"))</f>
        <v>#VALUE!</v>
      </c>
      <c r="AI148" t="e">
        <f>IF(NLCresults[[#This Row],[ containsChildSexualExploitation]]=1, IF(Table4[[#This Row],[predictsChildSexualExploitation]], "T", "FN"), IF(Table4[[#This Row],[predictsChildSexualExploitation]], "FP", "T"))</f>
        <v>#VALUE!</v>
      </c>
      <c r="AJ148" t="e">
        <f>IF(NLCresults[[#This Row],[ containsChildTrafficking]]=1, IF(Table4[[#This Row],[predictsChildTrafficking]], "T", "FN"), IF(Table4[[#This Row],[predictsChildTrafficking]], "FP", "T"))</f>
        <v>#VALUE!</v>
      </c>
      <c r="AK148" t="e">
        <f>IF(NLCresults[[#This Row],[ containsDomesticServitude]]=1, IF(Table4[[#This Row],[predictsDomesticServitude]], "T", "FN"), IF(Table4[[#This Row],[predictsDomesticServitude]], "FP", "T"))</f>
        <v>#VALUE!</v>
      </c>
      <c r="AL148" t="e">
        <f>IF(NLCresults[[#This Row],[ containsForcedCriminality]]=1, IF(Table4[[#This Row],[predictsForcedCriminality]], "T", "FN"), IF(Table4[[#This Row],[predictsForcedCriminality]], "FP", "T"))</f>
        <v>#VALUE!</v>
      </c>
      <c r="AM148" t="e">
        <f>IF(NLCresults[[#This Row],[ containsForcedLabour]]=1, IF(Table4[[#This Row],[predictsForcedLabour]], "T", "FN"), IF(Table4[[#This Row],[predictsForcedLabour]], "FP", "T"))</f>
        <v>#VALUE!</v>
      </c>
      <c r="AN148" t="e">
        <f>IF(NLCresults[[#This Row],[ containsForcedMarriage]]=1, IF(Table4[[#This Row],[predictsForcedMarriage]], "T", "FN"), IF(Table4[[#This Row],[predictsForcedMarriage]], "FP", "T"))</f>
        <v>#VALUE!</v>
      </c>
      <c r="AO148" t="e">
        <f>IF(NLCresults[[#This Row],[ containsLabourExploitation]]=1, IF(Table4[[#This Row],[predictsLabourExploitation]], "T", "FN"), IF(Table4[[#This Row],[predictsLabourExploitation]], "FP", "T"))</f>
        <v>#VALUE!</v>
      </c>
      <c r="AP148" t="e">
        <f>IF(NLCresults[[#This Row],[ containsSexualExploitation]]=1, IF(Table4[[#This Row],[predictsSexualExploitation]], "T", "FN"), IF(Table4[[#This Row],[predictsSexualExploitation]], "FP", "T"))</f>
        <v>#VALUE!</v>
      </c>
      <c r="AQ148" t="e">
        <f>IF(NLCresults[[#This Row],[ containsOther]]=1, IF(Table4[[#This Row],[predictsOther]], "T", "FN"), IF(Table4[[#This Row],[predictsOther]], "FP", "T"))</f>
        <v>#VALUE!</v>
      </c>
      <c r="AR148" s="2" t="e">
        <f>(COUNTIF(Table4[[#This Row],[resultChildLabour]:[resultOther]], "T")=10)</f>
        <v>#VALUE!</v>
      </c>
      <c r="AS148" t="e">
        <f>(COUNTIF(Table4[[#This Row],[resultChildLabour]:[resultOther]], "T")+ COUNTIF(Table4[[#This Row],[resultChildLabour]:[resultOther]], "FP")=10)</f>
        <v>#VALUE!</v>
      </c>
      <c r="AT148" t="e">
        <f>COUNTIF(Table4[[#This Row],[resultChildLabour]:[resultOther]], "FP")&gt;=1</f>
        <v>#VALUE!</v>
      </c>
      <c r="AU148" s="2" t="e">
        <f>COUNTIF(Table4[[#This Row],[resultChildLabour]:[resultOther]], "FN")&gt;=1</f>
        <v>#VALUE!</v>
      </c>
      <c r="AV148" s="2" t="e">
        <f>COUNTIF(Table4[[#This Row],[resultChildLabour]:[resultOther]], "FN")+COUNTIF(Table4[[#This Row],[resultChildLabour]:[resultOther]], "FP")</f>
        <v>#VALUE!</v>
      </c>
    </row>
    <row r="149" spans="24:48" x14ac:dyDescent="0.25">
      <c r="X149" t="e">
        <f>NLCresults[[#This Row],[ childLabourConfidence]]&gt;=$AX$4</f>
        <v>#VALUE!</v>
      </c>
      <c r="Y149" t="e">
        <f>NLCresults[[#This Row],[ childSexualExploitationConfidence]]&gt;=$AX$4</f>
        <v>#VALUE!</v>
      </c>
      <c r="Z149" t="e">
        <f>NLCresults[[#This Row],[ childTraffickingConfidence]]&gt;=$AX$4</f>
        <v>#VALUE!</v>
      </c>
      <c r="AA149" t="e">
        <f>NLCresults[[#This Row],[ domesticServitudeConfidence]]&gt;=$AX$4</f>
        <v>#VALUE!</v>
      </c>
      <c r="AB149" t="e">
        <f>NLCresults[[#This Row],[ forcedCriminalityConfidence]]&gt;=$AX$4</f>
        <v>#VALUE!</v>
      </c>
      <c r="AC149" t="e">
        <f>NLCresults[[#This Row],[ forcedLabourConfidence]]&gt;=$AX$4</f>
        <v>#VALUE!</v>
      </c>
      <c r="AD149" t="e">
        <f>NLCresults[[#This Row],[ forcedMarriageConfidence]]&gt;=$AX$4</f>
        <v>#VALUE!</v>
      </c>
      <c r="AE149" t="e">
        <f>NLCresults[[#This Row],[ labourExploitationConfidence]]&gt;=$AX$4</f>
        <v>#VALUE!</v>
      </c>
      <c r="AF149" t="e">
        <f>NLCresults[[#This Row],[ sexualExploitationConfidence]]&gt;=$AX$4</f>
        <v>#VALUE!</v>
      </c>
      <c r="AG149" t="e">
        <f>NLCresults[[#This Row],[ otherConfidence]]&gt;=$AX$4</f>
        <v>#VALUE!</v>
      </c>
      <c r="AH149" s="2" t="e">
        <f>IF(NLCresults[[#This Row],[ containsChildLabour]]=1, IF(Table4[[#This Row],[predictsChildLabour]], "T", "FN"), IF(Table4[[#This Row],[predictsChildLabour]], "FP", "T"))</f>
        <v>#VALUE!</v>
      </c>
      <c r="AI149" t="e">
        <f>IF(NLCresults[[#This Row],[ containsChildSexualExploitation]]=1, IF(Table4[[#This Row],[predictsChildSexualExploitation]], "T", "FN"), IF(Table4[[#This Row],[predictsChildSexualExploitation]], "FP", "T"))</f>
        <v>#VALUE!</v>
      </c>
      <c r="AJ149" t="e">
        <f>IF(NLCresults[[#This Row],[ containsChildTrafficking]]=1, IF(Table4[[#This Row],[predictsChildTrafficking]], "T", "FN"), IF(Table4[[#This Row],[predictsChildTrafficking]], "FP", "T"))</f>
        <v>#VALUE!</v>
      </c>
      <c r="AK149" t="e">
        <f>IF(NLCresults[[#This Row],[ containsDomesticServitude]]=1, IF(Table4[[#This Row],[predictsDomesticServitude]], "T", "FN"), IF(Table4[[#This Row],[predictsDomesticServitude]], "FP", "T"))</f>
        <v>#VALUE!</v>
      </c>
      <c r="AL149" t="e">
        <f>IF(NLCresults[[#This Row],[ containsForcedCriminality]]=1, IF(Table4[[#This Row],[predictsForcedCriminality]], "T", "FN"), IF(Table4[[#This Row],[predictsForcedCriminality]], "FP", "T"))</f>
        <v>#VALUE!</v>
      </c>
      <c r="AM149" t="e">
        <f>IF(NLCresults[[#This Row],[ containsForcedLabour]]=1, IF(Table4[[#This Row],[predictsForcedLabour]], "T", "FN"), IF(Table4[[#This Row],[predictsForcedLabour]], "FP", "T"))</f>
        <v>#VALUE!</v>
      </c>
      <c r="AN149" t="e">
        <f>IF(NLCresults[[#This Row],[ containsForcedMarriage]]=1, IF(Table4[[#This Row],[predictsForcedMarriage]], "T", "FN"), IF(Table4[[#This Row],[predictsForcedMarriage]], "FP", "T"))</f>
        <v>#VALUE!</v>
      </c>
      <c r="AO149" t="e">
        <f>IF(NLCresults[[#This Row],[ containsLabourExploitation]]=1, IF(Table4[[#This Row],[predictsLabourExploitation]], "T", "FN"), IF(Table4[[#This Row],[predictsLabourExploitation]], "FP", "T"))</f>
        <v>#VALUE!</v>
      </c>
      <c r="AP149" t="e">
        <f>IF(NLCresults[[#This Row],[ containsSexualExploitation]]=1, IF(Table4[[#This Row],[predictsSexualExploitation]], "T", "FN"), IF(Table4[[#This Row],[predictsSexualExploitation]], "FP", "T"))</f>
        <v>#VALUE!</v>
      </c>
      <c r="AQ149" t="e">
        <f>IF(NLCresults[[#This Row],[ containsOther]]=1, IF(Table4[[#This Row],[predictsOther]], "T", "FN"), IF(Table4[[#This Row],[predictsOther]], "FP", "T"))</f>
        <v>#VALUE!</v>
      </c>
      <c r="AR149" s="2" t="e">
        <f>(COUNTIF(Table4[[#This Row],[resultChildLabour]:[resultOther]], "T")=10)</f>
        <v>#VALUE!</v>
      </c>
      <c r="AS149" t="e">
        <f>(COUNTIF(Table4[[#This Row],[resultChildLabour]:[resultOther]], "T")+ COUNTIF(Table4[[#This Row],[resultChildLabour]:[resultOther]], "FP")=10)</f>
        <v>#VALUE!</v>
      </c>
      <c r="AT149" t="e">
        <f>COUNTIF(Table4[[#This Row],[resultChildLabour]:[resultOther]], "FP")&gt;=1</f>
        <v>#VALUE!</v>
      </c>
      <c r="AU149" s="2" t="e">
        <f>COUNTIF(Table4[[#This Row],[resultChildLabour]:[resultOther]], "FN")&gt;=1</f>
        <v>#VALUE!</v>
      </c>
      <c r="AV149" s="2" t="e">
        <f>COUNTIF(Table4[[#This Row],[resultChildLabour]:[resultOther]], "FN")+COUNTIF(Table4[[#This Row],[resultChildLabour]:[resultOther]], "FP")</f>
        <v>#VALUE!</v>
      </c>
    </row>
    <row r="150" spans="24:48" x14ac:dyDescent="0.25">
      <c r="X150" t="e">
        <f>NLCresults[[#This Row],[ childLabourConfidence]]&gt;=$AX$4</f>
        <v>#VALUE!</v>
      </c>
      <c r="Y150" t="e">
        <f>NLCresults[[#This Row],[ childSexualExploitationConfidence]]&gt;=$AX$4</f>
        <v>#VALUE!</v>
      </c>
      <c r="Z150" t="e">
        <f>NLCresults[[#This Row],[ childTraffickingConfidence]]&gt;=$AX$4</f>
        <v>#VALUE!</v>
      </c>
      <c r="AA150" t="e">
        <f>NLCresults[[#This Row],[ domesticServitudeConfidence]]&gt;=$AX$4</f>
        <v>#VALUE!</v>
      </c>
      <c r="AB150" t="e">
        <f>NLCresults[[#This Row],[ forcedCriminalityConfidence]]&gt;=$AX$4</f>
        <v>#VALUE!</v>
      </c>
      <c r="AC150" t="e">
        <f>NLCresults[[#This Row],[ forcedLabourConfidence]]&gt;=$AX$4</f>
        <v>#VALUE!</v>
      </c>
      <c r="AD150" t="e">
        <f>NLCresults[[#This Row],[ forcedMarriageConfidence]]&gt;=$AX$4</f>
        <v>#VALUE!</v>
      </c>
      <c r="AE150" t="e">
        <f>NLCresults[[#This Row],[ labourExploitationConfidence]]&gt;=$AX$4</f>
        <v>#VALUE!</v>
      </c>
      <c r="AF150" t="e">
        <f>NLCresults[[#This Row],[ sexualExploitationConfidence]]&gt;=$AX$4</f>
        <v>#VALUE!</v>
      </c>
      <c r="AG150" t="e">
        <f>NLCresults[[#This Row],[ otherConfidence]]&gt;=$AX$4</f>
        <v>#VALUE!</v>
      </c>
      <c r="AH150" s="2" t="e">
        <f>IF(NLCresults[[#This Row],[ containsChildLabour]]=1, IF(Table4[[#This Row],[predictsChildLabour]], "T", "FN"), IF(Table4[[#This Row],[predictsChildLabour]], "FP", "T"))</f>
        <v>#VALUE!</v>
      </c>
      <c r="AI150" t="e">
        <f>IF(NLCresults[[#This Row],[ containsChildSexualExploitation]]=1, IF(Table4[[#This Row],[predictsChildSexualExploitation]], "T", "FN"), IF(Table4[[#This Row],[predictsChildSexualExploitation]], "FP", "T"))</f>
        <v>#VALUE!</v>
      </c>
      <c r="AJ150" t="e">
        <f>IF(NLCresults[[#This Row],[ containsChildTrafficking]]=1, IF(Table4[[#This Row],[predictsChildTrafficking]], "T", "FN"), IF(Table4[[#This Row],[predictsChildTrafficking]], "FP", "T"))</f>
        <v>#VALUE!</v>
      </c>
      <c r="AK150" t="e">
        <f>IF(NLCresults[[#This Row],[ containsDomesticServitude]]=1, IF(Table4[[#This Row],[predictsDomesticServitude]], "T", "FN"), IF(Table4[[#This Row],[predictsDomesticServitude]], "FP", "T"))</f>
        <v>#VALUE!</v>
      </c>
      <c r="AL150" t="e">
        <f>IF(NLCresults[[#This Row],[ containsForcedCriminality]]=1, IF(Table4[[#This Row],[predictsForcedCriminality]], "T", "FN"), IF(Table4[[#This Row],[predictsForcedCriminality]], "FP", "T"))</f>
        <v>#VALUE!</v>
      </c>
      <c r="AM150" t="e">
        <f>IF(NLCresults[[#This Row],[ containsForcedLabour]]=1, IF(Table4[[#This Row],[predictsForcedLabour]], "T", "FN"), IF(Table4[[#This Row],[predictsForcedLabour]], "FP", "T"))</f>
        <v>#VALUE!</v>
      </c>
      <c r="AN150" t="e">
        <f>IF(NLCresults[[#This Row],[ containsForcedMarriage]]=1, IF(Table4[[#This Row],[predictsForcedMarriage]], "T", "FN"), IF(Table4[[#This Row],[predictsForcedMarriage]], "FP", "T"))</f>
        <v>#VALUE!</v>
      </c>
      <c r="AO150" t="e">
        <f>IF(NLCresults[[#This Row],[ containsLabourExploitation]]=1, IF(Table4[[#This Row],[predictsLabourExploitation]], "T", "FN"), IF(Table4[[#This Row],[predictsLabourExploitation]], "FP", "T"))</f>
        <v>#VALUE!</v>
      </c>
      <c r="AP150" t="e">
        <f>IF(NLCresults[[#This Row],[ containsSexualExploitation]]=1, IF(Table4[[#This Row],[predictsSexualExploitation]], "T", "FN"), IF(Table4[[#This Row],[predictsSexualExploitation]], "FP", "T"))</f>
        <v>#VALUE!</v>
      </c>
      <c r="AQ150" t="e">
        <f>IF(NLCresults[[#This Row],[ containsOther]]=1, IF(Table4[[#This Row],[predictsOther]], "T", "FN"), IF(Table4[[#This Row],[predictsOther]], "FP", "T"))</f>
        <v>#VALUE!</v>
      </c>
      <c r="AR150" s="2" t="e">
        <f>(COUNTIF(Table4[[#This Row],[resultChildLabour]:[resultOther]], "T")=10)</f>
        <v>#VALUE!</v>
      </c>
      <c r="AS150" t="e">
        <f>(COUNTIF(Table4[[#This Row],[resultChildLabour]:[resultOther]], "T")+ COUNTIF(Table4[[#This Row],[resultChildLabour]:[resultOther]], "FP")=10)</f>
        <v>#VALUE!</v>
      </c>
      <c r="AT150" t="e">
        <f>COUNTIF(Table4[[#This Row],[resultChildLabour]:[resultOther]], "FP")&gt;=1</f>
        <v>#VALUE!</v>
      </c>
      <c r="AU150" s="2" t="e">
        <f>COUNTIF(Table4[[#This Row],[resultChildLabour]:[resultOther]], "FN")&gt;=1</f>
        <v>#VALUE!</v>
      </c>
      <c r="AV150" s="2" t="e">
        <f>COUNTIF(Table4[[#This Row],[resultChildLabour]:[resultOther]], "FN")+COUNTIF(Table4[[#This Row],[resultChildLabour]:[resultOther]], "FP")</f>
        <v>#VALUE!</v>
      </c>
    </row>
    <row r="151" spans="24:48" x14ac:dyDescent="0.25">
      <c r="X151" t="e">
        <f>NLCresults[[#This Row],[ childLabourConfidence]]&gt;=$AX$4</f>
        <v>#VALUE!</v>
      </c>
      <c r="Y151" t="e">
        <f>NLCresults[[#This Row],[ childSexualExploitationConfidence]]&gt;=$AX$4</f>
        <v>#VALUE!</v>
      </c>
      <c r="Z151" t="e">
        <f>NLCresults[[#This Row],[ childTraffickingConfidence]]&gt;=$AX$4</f>
        <v>#VALUE!</v>
      </c>
      <c r="AA151" t="e">
        <f>NLCresults[[#This Row],[ domesticServitudeConfidence]]&gt;=$AX$4</f>
        <v>#VALUE!</v>
      </c>
      <c r="AB151" t="e">
        <f>NLCresults[[#This Row],[ forcedCriminalityConfidence]]&gt;=$AX$4</f>
        <v>#VALUE!</v>
      </c>
      <c r="AC151" t="e">
        <f>NLCresults[[#This Row],[ forcedLabourConfidence]]&gt;=$AX$4</f>
        <v>#VALUE!</v>
      </c>
      <c r="AD151" t="e">
        <f>NLCresults[[#This Row],[ forcedMarriageConfidence]]&gt;=$AX$4</f>
        <v>#VALUE!</v>
      </c>
      <c r="AE151" t="e">
        <f>NLCresults[[#This Row],[ labourExploitationConfidence]]&gt;=$AX$4</f>
        <v>#VALUE!</v>
      </c>
      <c r="AF151" t="e">
        <f>NLCresults[[#This Row],[ sexualExploitationConfidence]]&gt;=$AX$4</f>
        <v>#VALUE!</v>
      </c>
      <c r="AG151" t="e">
        <f>NLCresults[[#This Row],[ otherConfidence]]&gt;=$AX$4</f>
        <v>#VALUE!</v>
      </c>
      <c r="AH151" s="2" t="e">
        <f>IF(NLCresults[[#This Row],[ containsChildLabour]]=1, IF(Table4[[#This Row],[predictsChildLabour]], "T", "FN"), IF(Table4[[#This Row],[predictsChildLabour]], "FP", "T"))</f>
        <v>#VALUE!</v>
      </c>
      <c r="AI151" t="e">
        <f>IF(NLCresults[[#This Row],[ containsChildSexualExploitation]]=1, IF(Table4[[#This Row],[predictsChildSexualExploitation]], "T", "FN"), IF(Table4[[#This Row],[predictsChildSexualExploitation]], "FP", "T"))</f>
        <v>#VALUE!</v>
      </c>
      <c r="AJ151" t="e">
        <f>IF(NLCresults[[#This Row],[ containsChildTrafficking]]=1, IF(Table4[[#This Row],[predictsChildTrafficking]], "T", "FN"), IF(Table4[[#This Row],[predictsChildTrafficking]], "FP", "T"))</f>
        <v>#VALUE!</v>
      </c>
      <c r="AK151" t="e">
        <f>IF(NLCresults[[#This Row],[ containsDomesticServitude]]=1, IF(Table4[[#This Row],[predictsDomesticServitude]], "T", "FN"), IF(Table4[[#This Row],[predictsDomesticServitude]], "FP", "T"))</f>
        <v>#VALUE!</v>
      </c>
      <c r="AL151" t="e">
        <f>IF(NLCresults[[#This Row],[ containsForcedCriminality]]=1, IF(Table4[[#This Row],[predictsForcedCriminality]], "T", "FN"), IF(Table4[[#This Row],[predictsForcedCriminality]], "FP", "T"))</f>
        <v>#VALUE!</v>
      </c>
      <c r="AM151" t="e">
        <f>IF(NLCresults[[#This Row],[ containsForcedLabour]]=1, IF(Table4[[#This Row],[predictsForcedLabour]], "T", "FN"), IF(Table4[[#This Row],[predictsForcedLabour]], "FP", "T"))</f>
        <v>#VALUE!</v>
      </c>
      <c r="AN151" t="e">
        <f>IF(NLCresults[[#This Row],[ containsForcedMarriage]]=1, IF(Table4[[#This Row],[predictsForcedMarriage]], "T", "FN"), IF(Table4[[#This Row],[predictsForcedMarriage]], "FP", "T"))</f>
        <v>#VALUE!</v>
      </c>
      <c r="AO151" t="e">
        <f>IF(NLCresults[[#This Row],[ containsLabourExploitation]]=1, IF(Table4[[#This Row],[predictsLabourExploitation]], "T", "FN"), IF(Table4[[#This Row],[predictsLabourExploitation]], "FP", "T"))</f>
        <v>#VALUE!</v>
      </c>
      <c r="AP151" t="e">
        <f>IF(NLCresults[[#This Row],[ containsSexualExploitation]]=1, IF(Table4[[#This Row],[predictsSexualExploitation]], "T", "FN"), IF(Table4[[#This Row],[predictsSexualExploitation]], "FP", "T"))</f>
        <v>#VALUE!</v>
      </c>
      <c r="AQ151" t="e">
        <f>IF(NLCresults[[#This Row],[ containsOther]]=1, IF(Table4[[#This Row],[predictsOther]], "T", "FN"), IF(Table4[[#This Row],[predictsOther]], "FP", "T"))</f>
        <v>#VALUE!</v>
      </c>
      <c r="AR151" s="2" t="e">
        <f>(COUNTIF(Table4[[#This Row],[resultChildLabour]:[resultOther]], "T")=10)</f>
        <v>#VALUE!</v>
      </c>
      <c r="AS151" t="e">
        <f>(COUNTIF(Table4[[#This Row],[resultChildLabour]:[resultOther]], "T")+ COUNTIF(Table4[[#This Row],[resultChildLabour]:[resultOther]], "FP")=10)</f>
        <v>#VALUE!</v>
      </c>
      <c r="AT151" t="e">
        <f>COUNTIF(Table4[[#This Row],[resultChildLabour]:[resultOther]], "FP")&gt;=1</f>
        <v>#VALUE!</v>
      </c>
      <c r="AU151" s="2" t="e">
        <f>COUNTIF(Table4[[#This Row],[resultChildLabour]:[resultOther]], "FN")&gt;=1</f>
        <v>#VALUE!</v>
      </c>
      <c r="AV151" s="2" t="e">
        <f>COUNTIF(Table4[[#This Row],[resultChildLabour]:[resultOther]], "FN")+COUNTIF(Table4[[#This Row],[resultChildLabour]:[resultOther]], "FP")</f>
        <v>#VALUE!</v>
      </c>
    </row>
    <row r="152" spans="24:48" x14ac:dyDescent="0.25">
      <c r="X152" t="e">
        <f>NLCresults[[#This Row],[ childLabourConfidence]]&gt;=$AX$4</f>
        <v>#VALUE!</v>
      </c>
      <c r="Y152" t="e">
        <f>NLCresults[[#This Row],[ childSexualExploitationConfidence]]&gt;=$AX$4</f>
        <v>#VALUE!</v>
      </c>
      <c r="Z152" t="e">
        <f>NLCresults[[#This Row],[ childTraffickingConfidence]]&gt;=$AX$4</f>
        <v>#VALUE!</v>
      </c>
      <c r="AA152" t="e">
        <f>NLCresults[[#This Row],[ domesticServitudeConfidence]]&gt;=$AX$4</f>
        <v>#VALUE!</v>
      </c>
      <c r="AB152" t="e">
        <f>NLCresults[[#This Row],[ forcedCriminalityConfidence]]&gt;=$AX$4</f>
        <v>#VALUE!</v>
      </c>
      <c r="AC152" t="e">
        <f>NLCresults[[#This Row],[ forcedLabourConfidence]]&gt;=$AX$4</f>
        <v>#VALUE!</v>
      </c>
      <c r="AD152" t="e">
        <f>NLCresults[[#This Row],[ forcedMarriageConfidence]]&gt;=$AX$4</f>
        <v>#VALUE!</v>
      </c>
      <c r="AE152" t="e">
        <f>NLCresults[[#This Row],[ labourExploitationConfidence]]&gt;=$AX$4</f>
        <v>#VALUE!</v>
      </c>
      <c r="AF152" t="e">
        <f>NLCresults[[#This Row],[ sexualExploitationConfidence]]&gt;=$AX$4</f>
        <v>#VALUE!</v>
      </c>
      <c r="AG152" t="e">
        <f>NLCresults[[#This Row],[ otherConfidence]]&gt;=$AX$4</f>
        <v>#VALUE!</v>
      </c>
      <c r="AH152" s="2" t="e">
        <f>IF(NLCresults[[#This Row],[ containsChildLabour]]=1, IF(Table4[[#This Row],[predictsChildLabour]], "T", "FN"), IF(Table4[[#This Row],[predictsChildLabour]], "FP", "T"))</f>
        <v>#VALUE!</v>
      </c>
      <c r="AI152" t="e">
        <f>IF(NLCresults[[#This Row],[ containsChildSexualExploitation]]=1, IF(Table4[[#This Row],[predictsChildSexualExploitation]], "T", "FN"), IF(Table4[[#This Row],[predictsChildSexualExploitation]], "FP", "T"))</f>
        <v>#VALUE!</v>
      </c>
      <c r="AJ152" t="e">
        <f>IF(NLCresults[[#This Row],[ containsChildTrafficking]]=1, IF(Table4[[#This Row],[predictsChildTrafficking]], "T", "FN"), IF(Table4[[#This Row],[predictsChildTrafficking]], "FP", "T"))</f>
        <v>#VALUE!</v>
      </c>
      <c r="AK152" t="e">
        <f>IF(NLCresults[[#This Row],[ containsDomesticServitude]]=1, IF(Table4[[#This Row],[predictsDomesticServitude]], "T", "FN"), IF(Table4[[#This Row],[predictsDomesticServitude]], "FP", "T"))</f>
        <v>#VALUE!</v>
      </c>
      <c r="AL152" t="e">
        <f>IF(NLCresults[[#This Row],[ containsForcedCriminality]]=1, IF(Table4[[#This Row],[predictsForcedCriminality]], "T", "FN"), IF(Table4[[#This Row],[predictsForcedCriminality]], "FP", "T"))</f>
        <v>#VALUE!</v>
      </c>
      <c r="AM152" t="e">
        <f>IF(NLCresults[[#This Row],[ containsForcedLabour]]=1, IF(Table4[[#This Row],[predictsForcedLabour]], "T", "FN"), IF(Table4[[#This Row],[predictsForcedLabour]], "FP", "T"))</f>
        <v>#VALUE!</v>
      </c>
      <c r="AN152" t="e">
        <f>IF(NLCresults[[#This Row],[ containsForcedMarriage]]=1, IF(Table4[[#This Row],[predictsForcedMarriage]], "T", "FN"), IF(Table4[[#This Row],[predictsForcedMarriage]], "FP", "T"))</f>
        <v>#VALUE!</v>
      </c>
      <c r="AO152" t="e">
        <f>IF(NLCresults[[#This Row],[ containsLabourExploitation]]=1, IF(Table4[[#This Row],[predictsLabourExploitation]], "T", "FN"), IF(Table4[[#This Row],[predictsLabourExploitation]], "FP", "T"))</f>
        <v>#VALUE!</v>
      </c>
      <c r="AP152" t="e">
        <f>IF(NLCresults[[#This Row],[ containsSexualExploitation]]=1, IF(Table4[[#This Row],[predictsSexualExploitation]], "T", "FN"), IF(Table4[[#This Row],[predictsSexualExploitation]], "FP", "T"))</f>
        <v>#VALUE!</v>
      </c>
      <c r="AQ152" t="e">
        <f>IF(NLCresults[[#This Row],[ containsOther]]=1, IF(Table4[[#This Row],[predictsOther]], "T", "FN"), IF(Table4[[#This Row],[predictsOther]], "FP", "T"))</f>
        <v>#VALUE!</v>
      </c>
      <c r="AR152" s="2" t="e">
        <f>(COUNTIF(Table4[[#This Row],[resultChildLabour]:[resultOther]], "T")=10)</f>
        <v>#VALUE!</v>
      </c>
      <c r="AS152" t="e">
        <f>(COUNTIF(Table4[[#This Row],[resultChildLabour]:[resultOther]], "T")+ COUNTIF(Table4[[#This Row],[resultChildLabour]:[resultOther]], "FP")=10)</f>
        <v>#VALUE!</v>
      </c>
      <c r="AT152" t="e">
        <f>COUNTIF(Table4[[#This Row],[resultChildLabour]:[resultOther]], "FP")&gt;=1</f>
        <v>#VALUE!</v>
      </c>
      <c r="AU152" s="2" t="e">
        <f>COUNTIF(Table4[[#This Row],[resultChildLabour]:[resultOther]], "FN")&gt;=1</f>
        <v>#VALUE!</v>
      </c>
      <c r="AV152" s="2" t="e">
        <f>COUNTIF(Table4[[#This Row],[resultChildLabour]:[resultOther]], "FN")+COUNTIF(Table4[[#This Row],[resultChildLabour]:[resultOther]], "FP")</f>
        <v>#VALUE!</v>
      </c>
    </row>
    <row r="153" spans="24:48" x14ac:dyDescent="0.25">
      <c r="X153" t="e">
        <f>NLCresults[[#This Row],[ childLabourConfidence]]&gt;=$AX$4</f>
        <v>#VALUE!</v>
      </c>
      <c r="Y153" t="e">
        <f>NLCresults[[#This Row],[ childSexualExploitationConfidence]]&gt;=$AX$4</f>
        <v>#VALUE!</v>
      </c>
      <c r="Z153" t="e">
        <f>NLCresults[[#This Row],[ childTraffickingConfidence]]&gt;=$AX$4</f>
        <v>#VALUE!</v>
      </c>
      <c r="AA153" t="e">
        <f>NLCresults[[#This Row],[ domesticServitudeConfidence]]&gt;=$AX$4</f>
        <v>#VALUE!</v>
      </c>
      <c r="AB153" t="e">
        <f>NLCresults[[#This Row],[ forcedCriminalityConfidence]]&gt;=$AX$4</f>
        <v>#VALUE!</v>
      </c>
      <c r="AC153" t="e">
        <f>NLCresults[[#This Row],[ forcedLabourConfidence]]&gt;=$AX$4</f>
        <v>#VALUE!</v>
      </c>
      <c r="AD153" t="e">
        <f>NLCresults[[#This Row],[ forcedMarriageConfidence]]&gt;=$AX$4</f>
        <v>#VALUE!</v>
      </c>
      <c r="AE153" t="e">
        <f>NLCresults[[#This Row],[ labourExploitationConfidence]]&gt;=$AX$4</f>
        <v>#VALUE!</v>
      </c>
      <c r="AF153" t="e">
        <f>NLCresults[[#This Row],[ sexualExploitationConfidence]]&gt;=$AX$4</f>
        <v>#VALUE!</v>
      </c>
      <c r="AG153" t="e">
        <f>NLCresults[[#This Row],[ otherConfidence]]&gt;=$AX$4</f>
        <v>#VALUE!</v>
      </c>
      <c r="AH153" s="2" t="e">
        <f>IF(NLCresults[[#This Row],[ containsChildLabour]]=1, IF(Table4[[#This Row],[predictsChildLabour]], "T", "FN"), IF(Table4[[#This Row],[predictsChildLabour]], "FP", "T"))</f>
        <v>#VALUE!</v>
      </c>
      <c r="AI153" t="e">
        <f>IF(NLCresults[[#This Row],[ containsChildSexualExploitation]]=1, IF(Table4[[#This Row],[predictsChildSexualExploitation]], "T", "FN"), IF(Table4[[#This Row],[predictsChildSexualExploitation]], "FP", "T"))</f>
        <v>#VALUE!</v>
      </c>
      <c r="AJ153" t="e">
        <f>IF(NLCresults[[#This Row],[ containsChildTrafficking]]=1, IF(Table4[[#This Row],[predictsChildTrafficking]], "T", "FN"), IF(Table4[[#This Row],[predictsChildTrafficking]], "FP", "T"))</f>
        <v>#VALUE!</v>
      </c>
      <c r="AK153" t="e">
        <f>IF(NLCresults[[#This Row],[ containsDomesticServitude]]=1, IF(Table4[[#This Row],[predictsDomesticServitude]], "T", "FN"), IF(Table4[[#This Row],[predictsDomesticServitude]], "FP", "T"))</f>
        <v>#VALUE!</v>
      </c>
      <c r="AL153" t="e">
        <f>IF(NLCresults[[#This Row],[ containsForcedCriminality]]=1, IF(Table4[[#This Row],[predictsForcedCriminality]], "T", "FN"), IF(Table4[[#This Row],[predictsForcedCriminality]], "FP", "T"))</f>
        <v>#VALUE!</v>
      </c>
      <c r="AM153" t="e">
        <f>IF(NLCresults[[#This Row],[ containsForcedLabour]]=1, IF(Table4[[#This Row],[predictsForcedLabour]], "T", "FN"), IF(Table4[[#This Row],[predictsForcedLabour]], "FP", "T"))</f>
        <v>#VALUE!</v>
      </c>
      <c r="AN153" t="e">
        <f>IF(NLCresults[[#This Row],[ containsForcedMarriage]]=1, IF(Table4[[#This Row],[predictsForcedMarriage]], "T", "FN"), IF(Table4[[#This Row],[predictsForcedMarriage]], "FP", "T"))</f>
        <v>#VALUE!</v>
      </c>
      <c r="AO153" t="e">
        <f>IF(NLCresults[[#This Row],[ containsLabourExploitation]]=1, IF(Table4[[#This Row],[predictsLabourExploitation]], "T", "FN"), IF(Table4[[#This Row],[predictsLabourExploitation]], "FP", "T"))</f>
        <v>#VALUE!</v>
      </c>
      <c r="AP153" t="e">
        <f>IF(NLCresults[[#This Row],[ containsSexualExploitation]]=1, IF(Table4[[#This Row],[predictsSexualExploitation]], "T", "FN"), IF(Table4[[#This Row],[predictsSexualExploitation]], "FP", "T"))</f>
        <v>#VALUE!</v>
      </c>
      <c r="AQ153" t="e">
        <f>IF(NLCresults[[#This Row],[ containsOther]]=1, IF(Table4[[#This Row],[predictsOther]], "T", "FN"), IF(Table4[[#This Row],[predictsOther]], "FP", "T"))</f>
        <v>#VALUE!</v>
      </c>
      <c r="AR153" s="2" t="e">
        <f>(COUNTIF(Table4[[#This Row],[resultChildLabour]:[resultOther]], "T")=10)</f>
        <v>#VALUE!</v>
      </c>
      <c r="AS153" t="e">
        <f>(COUNTIF(Table4[[#This Row],[resultChildLabour]:[resultOther]], "T")+ COUNTIF(Table4[[#This Row],[resultChildLabour]:[resultOther]], "FP")=10)</f>
        <v>#VALUE!</v>
      </c>
      <c r="AT153" t="e">
        <f>COUNTIF(Table4[[#This Row],[resultChildLabour]:[resultOther]], "FP")&gt;=1</f>
        <v>#VALUE!</v>
      </c>
      <c r="AU153" s="2" t="e">
        <f>COUNTIF(Table4[[#This Row],[resultChildLabour]:[resultOther]], "FN")&gt;=1</f>
        <v>#VALUE!</v>
      </c>
      <c r="AV153" s="2" t="e">
        <f>COUNTIF(Table4[[#This Row],[resultChildLabour]:[resultOther]], "FN")+COUNTIF(Table4[[#This Row],[resultChildLabour]:[resultOther]], "FP")</f>
        <v>#VALUE!</v>
      </c>
    </row>
    <row r="154" spans="24:48" x14ac:dyDescent="0.25">
      <c r="X154" t="e">
        <f>NLCresults[[#This Row],[ childLabourConfidence]]&gt;=$AX$4</f>
        <v>#VALUE!</v>
      </c>
      <c r="Y154" t="e">
        <f>NLCresults[[#This Row],[ childSexualExploitationConfidence]]&gt;=$AX$4</f>
        <v>#VALUE!</v>
      </c>
      <c r="Z154" t="e">
        <f>NLCresults[[#This Row],[ childTraffickingConfidence]]&gt;=$AX$4</f>
        <v>#VALUE!</v>
      </c>
      <c r="AA154" t="e">
        <f>NLCresults[[#This Row],[ domesticServitudeConfidence]]&gt;=$AX$4</f>
        <v>#VALUE!</v>
      </c>
      <c r="AB154" t="e">
        <f>NLCresults[[#This Row],[ forcedCriminalityConfidence]]&gt;=$AX$4</f>
        <v>#VALUE!</v>
      </c>
      <c r="AC154" t="e">
        <f>NLCresults[[#This Row],[ forcedLabourConfidence]]&gt;=$AX$4</f>
        <v>#VALUE!</v>
      </c>
      <c r="AD154" t="e">
        <f>NLCresults[[#This Row],[ forcedMarriageConfidence]]&gt;=$AX$4</f>
        <v>#VALUE!</v>
      </c>
      <c r="AE154" t="e">
        <f>NLCresults[[#This Row],[ labourExploitationConfidence]]&gt;=$AX$4</f>
        <v>#VALUE!</v>
      </c>
      <c r="AF154" t="e">
        <f>NLCresults[[#This Row],[ sexualExploitationConfidence]]&gt;=$AX$4</f>
        <v>#VALUE!</v>
      </c>
      <c r="AG154" t="e">
        <f>NLCresults[[#This Row],[ otherConfidence]]&gt;=$AX$4</f>
        <v>#VALUE!</v>
      </c>
      <c r="AH154" s="2" t="e">
        <f>IF(NLCresults[[#This Row],[ containsChildLabour]]=1, IF(Table4[[#This Row],[predictsChildLabour]], "T", "FN"), IF(Table4[[#This Row],[predictsChildLabour]], "FP", "T"))</f>
        <v>#VALUE!</v>
      </c>
      <c r="AI154" t="e">
        <f>IF(NLCresults[[#This Row],[ containsChildSexualExploitation]]=1, IF(Table4[[#This Row],[predictsChildSexualExploitation]], "T", "FN"), IF(Table4[[#This Row],[predictsChildSexualExploitation]], "FP", "T"))</f>
        <v>#VALUE!</v>
      </c>
      <c r="AJ154" t="e">
        <f>IF(NLCresults[[#This Row],[ containsChildTrafficking]]=1, IF(Table4[[#This Row],[predictsChildTrafficking]], "T", "FN"), IF(Table4[[#This Row],[predictsChildTrafficking]], "FP", "T"))</f>
        <v>#VALUE!</v>
      </c>
      <c r="AK154" t="e">
        <f>IF(NLCresults[[#This Row],[ containsDomesticServitude]]=1, IF(Table4[[#This Row],[predictsDomesticServitude]], "T", "FN"), IF(Table4[[#This Row],[predictsDomesticServitude]], "FP", "T"))</f>
        <v>#VALUE!</v>
      </c>
      <c r="AL154" t="e">
        <f>IF(NLCresults[[#This Row],[ containsForcedCriminality]]=1, IF(Table4[[#This Row],[predictsForcedCriminality]], "T", "FN"), IF(Table4[[#This Row],[predictsForcedCriminality]], "FP", "T"))</f>
        <v>#VALUE!</v>
      </c>
      <c r="AM154" t="e">
        <f>IF(NLCresults[[#This Row],[ containsForcedLabour]]=1, IF(Table4[[#This Row],[predictsForcedLabour]], "T", "FN"), IF(Table4[[#This Row],[predictsForcedLabour]], "FP", "T"))</f>
        <v>#VALUE!</v>
      </c>
      <c r="AN154" t="e">
        <f>IF(NLCresults[[#This Row],[ containsForcedMarriage]]=1, IF(Table4[[#This Row],[predictsForcedMarriage]], "T", "FN"), IF(Table4[[#This Row],[predictsForcedMarriage]], "FP", "T"))</f>
        <v>#VALUE!</v>
      </c>
      <c r="AO154" t="e">
        <f>IF(NLCresults[[#This Row],[ containsLabourExploitation]]=1, IF(Table4[[#This Row],[predictsLabourExploitation]], "T", "FN"), IF(Table4[[#This Row],[predictsLabourExploitation]], "FP", "T"))</f>
        <v>#VALUE!</v>
      </c>
      <c r="AP154" t="e">
        <f>IF(NLCresults[[#This Row],[ containsSexualExploitation]]=1, IF(Table4[[#This Row],[predictsSexualExploitation]], "T", "FN"), IF(Table4[[#This Row],[predictsSexualExploitation]], "FP", "T"))</f>
        <v>#VALUE!</v>
      </c>
      <c r="AQ154" t="e">
        <f>IF(NLCresults[[#This Row],[ containsOther]]=1, IF(Table4[[#This Row],[predictsOther]], "T", "FN"), IF(Table4[[#This Row],[predictsOther]], "FP", "T"))</f>
        <v>#VALUE!</v>
      </c>
      <c r="AR154" s="2" t="e">
        <f>(COUNTIF(Table4[[#This Row],[resultChildLabour]:[resultOther]], "T")=10)</f>
        <v>#VALUE!</v>
      </c>
      <c r="AS154" t="e">
        <f>(COUNTIF(Table4[[#This Row],[resultChildLabour]:[resultOther]], "T")+ COUNTIF(Table4[[#This Row],[resultChildLabour]:[resultOther]], "FP")=10)</f>
        <v>#VALUE!</v>
      </c>
      <c r="AT154" t="e">
        <f>COUNTIF(Table4[[#This Row],[resultChildLabour]:[resultOther]], "FP")&gt;=1</f>
        <v>#VALUE!</v>
      </c>
      <c r="AU154" s="2" t="e">
        <f>COUNTIF(Table4[[#This Row],[resultChildLabour]:[resultOther]], "FN")&gt;=1</f>
        <v>#VALUE!</v>
      </c>
      <c r="AV154" s="2" t="e">
        <f>COUNTIF(Table4[[#This Row],[resultChildLabour]:[resultOther]], "FN")+COUNTIF(Table4[[#This Row],[resultChildLabour]:[resultOther]], "FP")</f>
        <v>#VALUE!</v>
      </c>
    </row>
    <row r="155" spans="24:48" x14ac:dyDescent="0.25">
      <c r="X155" t="e">
        <f>NLCresults[[#This Row],[ childLabourConfidence]]&gt;=$AX$4</f>
        <v>#VALUE!</v>
      </c>
      <c r="Y155" t="e">
        <f>NLCresults[[#This Row],[ childSexualExploitationConfidence]]&gt;=$AX$4</f>
        <v>#VALUE!</v>
      </c>
      <c r="Z155" t="e">
        <f>NLCresults[[#This Row],[ childTraffickingConfidence]]&gt;=$AX$4</f>
        <v>#VALUE!</v>
      </c>
      <c r="AA155" t="e">
        <f>NLCresults[[#This Row],[ domesticServitudeConfidence]]&gt;=$AX$4</f>
        <v>#VALUE!</v>
      </c>
      <c r="AB155" t="e">
        <f>NLCresults[[#This Row],[ forcedCriminalityConfidence]]&gt;=$AX$4</f>
        <v>#VALUE!</v>
      </c>
      <c r="AC155" t="e">
        <f>NLCresults[[#This Row],[ forcedLabourConfidence]]&gt;=$AX$4</f>
        <v>#VALUE!</v>
      </c>
      <c r="AD155" t="e">
        <f>NLCresults[[#This Row],[ forcedMarriageConfidence]]&gt;=$AX$4</f>
        <v>#VALUE!</v>
      </c>
      <c r="AE155" t="e">
        <f>NLCresults[[#This Row],[ labourExploitationConfidence]]&gt;=$AX$4</f>
        <v>#VALUE!</v>
      </c>
      <c r="AF155" t="e">
        <f>NLCresults[[#This Row],[ sexualExploitationConfidence]]&gt;=$AX$4</f>
        <v>#VALUE!</v>
      </c>
      <c r="AG155" t="e">
        <f>NLCresults[[#This Row],[ otherConfidence]]&gt;=$AX$4</f>
        <v>#VALUE!</v>
      </c>
      <c r="AH155" s="2" t="e">
        <f>IF(NLCresults[[#This Row],[ containsChildLabour]]=1, IF(Table4[[#This Row],[predictsChildLabour]], "T", "FN"), IF(Table4[[#This Row],[predictsChildLabour]], "FP", "T"))</f>
        <v>#VALUE!</v>
      </c>
      <c r="AI155" t="e">
        <f>IF(NLCresults[[#This Row],[ containsChildSexualExploitation]]=1, IF(Table4[[#This Row],[predictsChildSexualExploitation]], "T", "FN"), IF(Table4[[#This Row],[predictsChildSexualExploitation]], "FP", "T"))</f>
        <v>#VALUE!</v>
      </c>
      <c r="AJ155" t="e">
        <f>IF(NLCresults[[#This Row],[ containsChildTrafficking]]=1, IF(Table4[[#This Row],[predictsChildTrafficking]], "T", "FN"), IF(Table4[[#This Row],[predictsChildTrafficking]], "FP", "T"))</f>
        <v>#VALUE!</v>
      </c>
      <c r="AK155" t="e">
        <f>IF(NLCresults[[#This Row],[ containsDomesticServitude]]=1, IF(Table4[[#This Row],[predictsDomesticServitude]], "T", "FN"), IF(Table4[[#This Row],[predictsDomesticServitude]], "FP", "T"))</f>
        <v>#VALUE!</v>
      </c>
      <c r="AL155" t="e">
        <f>IF(NLCresults[[#This Row],[ containsForcedCriminality]]=1, IF(Table4[[#This Row],[predictsForcedCriminality]], "T", "FN"), IF(Table4[[#This Row],[predictsForcedCriminality]], "FP", "T"))</f>
        <v>#VALUE!</v>
      </c>
      <c r="AM155" t="e">
        <f>IF(NLCresults[[#This Row],[ containsForcedLabour]]=1, IF(Table4[[#This Row],[predictsForcedLabour]], "T", "FN"), IF(Table4[[#This Row],[predictsForcedLabour]], "FP", "T"))</f>
        <v>#VALUE!</v>
      </c>
      <c r="AN155" t="e">
        <f>IF(NLCresults[[#This Row],[ containsForcedMarriage]]=1, IF(Table4[[#This Row],[predictsForcedMarriage]], "T", "FN"), IF(Table4[[#This Row],[predictsForcedMarriage]], "FP", "T"))</f>
        <v>#VALUE!</v>
      </c>
      <c r="AO155" t="e">
        <f>IF(NLCresults[[#This Row],[ containsLabourExploitation]]=1, IF(Table4[[#This Row],[predictsLabourExploitation]], "T", "FN"), IF(Table4[[#This Row],[predictsLabourExploitation]], "FP", "T"))</f>
        <v>#VALUE!</v>
      </c>
      <c r="AP155" t="e">
        <f>IF(NLCresults[[#This Row],[ containsSexualExploitation]]=1, IF(Table4[[#This Row],[predictsSexualExploitation]], "T", "FN"), IF(Table4[[#This Row],[predictsSexualExploitation]], "FP", "T"))</f>
        <v>#VALUE!</v>
      </c>
      <c r="AQ155" t="e">
        <f>IF(NLCresults[[#This Row],[ containsOther]]=1, IF(Table4[[#This Row],[predictsOther]], "T", "FN"), IF(Table4[[#This Row],[predictsOther]], "FP", "T"))</f>
        <v>#VALUE!</v>
      </c>
      <c r="AR155" s="2" t="e">
        <f>(COUNTIF(Table4[[#This Row],[resultChildLabour]:[resultOther]], "T")=10)</f>
        <v>#VALUE!</v>
      </c>
      <c r="AS155" t="e">
        <f>(COUNTIF(Table4[[#This Row],[resultChildLabour]:[resultOther]], "T")+ COUNTIF(Table4[[#This Row],[resultChildLabour]:[resultOther]], "FP")=10)</f>
        <v>#VALUE!</v>
      </c>
      <c r="AT155" t="e">
        <f>COUNTIF(Table4[[#This Row],[resultChildLabour]:[resultOther]], "FP")&gt;=1</f>
        <v>#VALUE!</v>
      </c>
      <c r="AU155" s="2" t="e">
        <f>COUNTIF(Table4[[#This Row],[resultChildLabour]:[resultOther]], "FN")&gt;=1</f>
        <v>#VALUE!</v>
      </c>
      <c r="AV155" s="2" t="e">
        <f>COUNTIF(Table4[[#This Row],[resultChildLabour]:[resultOther]], "FN")+COUNTIF(Table4[[#This Row],[resultChildLabour]:[resultOther]], "FP")</f>
        <v>#VALUE!</v>
      </c>
    </row>
    <row r="156" spans="24:48" x14ac:dyDescent="0.25">
      <c r="X156" t="e">
        <f>NLCresults[[#This Row],[ childLabourConfidence]]&gt;=$AX$4</f>
        <v>#VALUE!</v>
      </c>
      <c r="Y156" t="e">
        <f>NLCresults[[#This Row],[ childSexualExploitationConfidence]]&gt;=$AX$4</f>
        <v>#VALUE!</v>
      </c>
      <c r="Z156" t="e">
        <f>NLCresults[[#This Row],[ childTraffickingConfidence]]&gt;=$AX$4</f>
        <v>#VALUE!</v>
      </c>
      <c r="AA156" t="e">
        <f>NLCresults[[#This Row],[ domesticServitudeConfidence]]&gt;=$AX$4</f>
        <v>#VALUE!</v>
      </c>
      <c r="AB156" t="e">
        <f>NLCresults[[#This Row],[ forcedCriminalityConfidence]]&gt;=$AX$4</f>
        <v>#VALUE!</v>
      </c>
      <c r="AC156" t="e">
        <f>NLCresults[[#This Row],[ forcedLabourConfidence]]&gt;=$AX$4</f>
        <v>#VALUE!</v>
      </c>
      <c r="AD156" t="e">
        <f>NLCresults[[#This Row],[ forcedMarriageConfidence]]&gt;=$AX$4</f>
        <v>#VALUE!</v>
      </c>
      <c r="AE156" t="e">
        <f>NLCresults[[#This Row],[ labourExploitationConfidence]]&gt;=$AX$4</f>
        <v>#VALUE!</v>
      </c>
      <c r="AF156" t="e">
        <f>NLCresults[[#This Row],[ sexualExploitationConfidence]]&gt;=$AX$4</f>
        <v>#VALUE!</v>
      </c>
      <c r="AG156" t="e">
        <f>NLCresults[[#This Row],[ otherConfidence]]&gt;=$AX$4</f>
        <v>#VALUE!</v>
      </c>
      <c r="AH156" s="2" t="e">
        <f>IF(NLCresults[[#This Row],[ containsChildLabour]]=1, IF(Table4[[#This Row],[predictsChildLabour]], "T", "FN"), IF(Table4[[#This Row],[predictsChildLabour]], "FP", "T"))</f>
        <v>#VALUE!</v>
      </c>
      <c r="AI156" t="e">
        <f>IF(NLCresults[[#This Row],[ containsChildSexualExploitation]]=1, IF(Table4[[#This Row],[predictsChildSexualExploitation]], "T", "FN"), IF(Table4[[#This Row],[predictsChildSexualExploitation]], "FP", "T"))</f>
        <v>#VALUE!</v>
      </c>
      <c r="AJ156" t="e">
        <f>IF(NLCresults[[#This Row],[ containsChildTrafficking]]=1, IF(Table4[[#This Row],[predictsChildTrafficking]], "T", "FN"), IF(Table4[[#This Row],[predictsChildTrafficking]], "FP", "T"))</f>
        <v>#VALUE!</v>
      </c>
      <c r="AK156" t="e">
        <f>IF(NLCresults[[#This Row],[ containsDomesticServitude]]=1, IF(Table4[[#This Row],[predictsDomesticServitude]], "T", "FN"), IF(Table4[[#This Row],[predictsDomesticServitude]], "FP", "T"))</f>
        <v>#VALUE!</v>
      </c>
      <c r="AL156" t="e">
        <f>IF(NLCresults[[#This Row],[ containsForcedCriminality]]=1, IF(Table4[[#This Row],[predictsForcedCriminality]], "T", "FN"), IF(Table4[[#This Row],[predictsForcedCriminality]], "FP", "T"))</f>
        <v>#VALUE!</v>
      </c>
      <c r="AM156" t="e">
        <f>IF(NLCresults[[#This Row],[ containsForcedLabour]]=1, IF(Table4[[#This Row],[predictsForcedLabour]], "T", "FN"), IF(Table4[[#This Row],[predictsForcedLabour]], "FP", "T"))</f>
        <v>#VALUE!</v>
      </c>
      <c r="AN156" t="e">
        <f>IF(NLCresults[[#This Row],[ containsForcedMarriage]]=1, IF(Table4[[#This Row],[predictsForcedMarriage]], "T", "FN"), IF(Table4[[#This Row],[predictsForcedMarriage]], "FP", "T"))</f>
        <v>#VALUE!</v>
      </c>
      <c r="AO156" t="e">
        <f>IF(NLCresults[[#This Row],[ containsLabourExploitation]]=1, IF(Table4[[#This Row],[predictsLabourExploitation]], "T", "FN"), IF(Table4[[#This Row],[predictsLabourExploitation]], "FP", "T"))</f>
        <v>#VALUE!</v>
      </c>
      <c r="AP156" t="e">
        <f>IF(NLCresults[[#This Row],[ containsSexualExploitation]]=1, IF(Table4[[#This Row],[predictsSexualExploitation]], "T", "FN"), IF(Table4[[#This Row],[predictsSexualExploitation]], "FP", "T"))</f>
        <v>#VALUE!</v>
      </c>
      <c r="AQ156" t="e">
        <f>IF(NLCresults[[#This Row],[ containsOther]]=1, IF(Table4[[#This Row],[predictsOther]], "T", "FN"), IF(Table4[[#This Row],[predictsOther]], "FP", "T"))</f>
        <v>#VALUE!</v>
      </c>
      <c r="AR156" s="2" t="e">
        <f>(COUNTIF(Table4[[#This Row],[resultChildLabour]:[resultOther]], "T")=10)</f>
        <v>#VALUE!</v>
      </c>
      <c r="AS156" t="e">
        <f>(COUNTIF(Table4[[#This Row],[resultChildLabour]:[resultOther]], "T")+ COUNTIF(Table4[[#This Row],[resultChildLabour]:[resultOther]], "FP")=10)</f>
        <v>#VALUE!</v>
      </c>
      <c r="AT156" t="e">
        <f>COUNTIF(Table4[[#This Row],[resultChildLabour]:[resultOther]], "FP")&gt;=1</f>
        <v>#VALUE!</v>
      </c>
      <c r="AU156" s="2" t="e">
        <f>COUNTIF(Table4[[#This Row],[resultChildLabour]:[resultOther]], "FN")&gt;=1</f>
        <v>#VALUE!</v>
      </c>
      <c r="AV156" s="2" t="e">
        <f>COUNTIF(Table4[[#This Row],[resultChildLabour]:[resultOther]], "FN")+COUNTIF(Table4[[#This Row],[resultChildLabour]:[resultOther]], "FP")</f>
        <v>#VALUE!</v>
      </c>
    </row>
    <row r="157" spans="24:48" x14ac:dyDescent="0.25">
      <c r="X157" t="e">
        <f>NLCresults[[#This Row],[ childLabourConfidence]]&gt;=$AX$4</f>
        <v>#VALUE!</v>
      </c>
      <c r="Y157" t="e">
        <f>NLCresults[[#This Row],[ childSexualExploitationConfidence]]&gt;=$AX$4</f>
        <v>#VALUE!</v>
      </c>
      <c r="Z157" t="e">
        <f>NLCresults[[#This Row],[ childTraffickingConfidence]]&gt;=$AX$4</f>
        <v>#VALUE!</v>
      </c>
      <c r="AA157" t="e">
        <f>NLCresults[[#This Row],[ domesticServitudeConfidence]]&gt;=$AX$4</f>
        <v>#VALUE!</v>
      </c>
      <c r="AB157" t="e">
        <f>NLCresults[[#This Row],[ forcedCriminalityConfidence]]&gt;=$AX$4</f>
        <v>#VALUE!</v>
      </c>
      <c r="AC157" t="e">
        <f>NLCresults[[#This Row],[ forcedLabourConfidence]]&gt;=$AX$4</f>
        <v>#VALUE!</v>
      </c>
      <c r="AD157" t="e">
        <f>NLCresults[[#This Row],[ forcedMarriageConfidence]]&gt;=$AX$4</f>
        <v>#VALUE!</v>
      </c>
      <c r="AE157" t="e">
        <f>NLCresults[[#This Row],[ labourExploitationConfidence]]&gt;=$AX$4</f>
        <v>#VALUE!</v>
      </c>
      <c r="AF157" t="e">
        <f>NLCresults[[#This Row],[ sexualExploitationConfidence]]&gt;=$AX$4</f>
        <v>#VALUE!</v>
      </c>
      <c r="AG157" t="e">
        <f>NLCresults[[#This Row],[ otherConfidence]]&gt;=$AX$4</f>
        <v>#VALUE!</v>
      </c>
      <c r="AH157" s="2" t="e">
        <f>IF(NLCresults[[#This Row],[ containsChildLabour]]=1, IF(Table4[[#This Row],[predictsChildLabour]], "T", "FN"), IF(Table4[[#This Row],[predictsChildLabour]], "FP", "T"))</f>
        <v>#VALUE!</v>
      </c>
      <c r="AI157" t="e">
        <f>IF(NLCresults[[#This Row],[ containsChildSexualExploitation]]=1, IF(Table4[[#This Row],[predictsChildSexualExploitation]], "T", "FN"), IF(Table4[[#This Row],[predictsChildSexualExploitation]], "FP", "T"))</f>
        <v>#VALUE!</v>
      </c>
      <c r="AJ157" t="e">
        <f>IF(NLCresults[[#This Row],[ containsChildTrafficking]]=1, IF(Table4[[#This Row],[predictsChildTrafficking]], "T", "FN"), IF(Table4[[#This Row],[predictsChildTrafficking]], "FP", "T"))</f>
        <v>#VALUE!</v>
      </c>
      <c r="AK157" t="e">
        <f>IF(NLCresults[[#This Row],[ containsDomesticServitude]]=1, IF(Table4[[#This Row],[predictsDomesticServitude]], "T", "FN"), IF(Table4[[#This Row],[predictsDomesticServitude]], "FP", "T"))</f>
        <v>#VALUE!</v>
      </c>
      <c r="AL157" t="e">
        <f>IF(NLCresults[[#This Row],[ containsForcedCriminality]]=1, IF(Table4[[#This Row],[predictsForcedCriminality]], "T", "FN"), IF(Table4[[#This Row],[predictsForcedCriminality]], "FP", "T"))</f>
        <v>#VALUE!</v>
      </c>
      <c r="AM157" t="e">
        <f>IF(NLCresults[[#This Row],[ containsForcedLabour]]=1, IF(Table4[[#This Row],[predictsForcedLabour]], "T", "FN"), IF(Table4[[#This Row],[predictsForcedLabour]], "FP", "T"))</f>
        <v>#VALUE!</v>
      </c>
      <c r="AN157" t="e">
        <f>IF(NLCresults[[#This Row],[ containsForcedMarriage]]=1, IF(Table4[[#This Row],[predictsForcedMarriage]], "T", "FN"), IF(Table4[[#This Row],[predictsForcedMarriage]], "FP", "T"))</f>
        <v>#VALUE!</v>
      </c>
      <c r="AO157" t="e">
        <f>IF(NLCresults[[#This Row],[ containsLabourExploitation]]=1, IF(Table4[[#This Row],[predictsLabourExploitation]], "T", "FN"), IF(Table4[[#This Row],[predictsLabourExploitation]], "FP", "T"))</f>
        <v>#VALUE!</v>
      </c>
      <c r="AP157" t="e">
        <f>IF(NLCresults[[#This Row],[ containsSexualExploitation]]=1, IF(Table4[[#This Row],[predictsSexualExploitation]], "T", "FN"), IF(Table4[[#This Row],[predictsSexualExploitation]], "FP", "T"))</f>
        <v>#VALUE!</v>
      </c>
      <c r="AQ157" t="e">
        <f>IF(NLCresults[[#This Row],[ containsOther]]=1, IF(Table4[[#This Row],[predictsOther]], "T", "FN"), IF(Table4[[#This Row],[predictsOther]], "FP", "T"))</f>
        <v>#VALUE!</v>
      </c>
      <c r="AR157" s="2" t="e">
        <f>(COUNTIF(Table4[[#This Row],[resultChildLabour]:[resultOther]], "T")=10)</f>
        <v>#VALUE!</v>
      </c>
      <c r="AS157" t="e">
        <f>(COUNTIF(Table4[[#This Row],[resultChildLabour]:[resultOther]], "T")+ COUNTIF(Table4[[#This Row],[resultChildLabour]:[resultOther]], "FP")=10)</f>
        <v>#VALUE!</v>
      </c>
      <c r="AT157" t="e">
        <f>COUNTIF(Table4[[#This Row],[resultChildLabour]:[resultOther]], "FP")&gt;=1</f>
        <v>#VALUE!</v>
      </c>
      <c r="AU157" s="2" t="e">
        <f>COUNTIF(Table4[[#This Row],[resultChildLabour]:[resultOther]], "FN")&gt;=1</f>
        <v>#VALUE!</v>
      </c>
      <c r="AV157" s="2" t="e">
        <f>COUNTIF(Table4[[#This Row],[resultChildLabour]:[resultOther]], "FN")+COUNTIF(Table4[[#This Row],[resultChildLabour]:[resultOther]], "FP")</f>
        <v>#VALUE!</v>
      </c>
    </row>
    <row r="158" spans="24:48" x14ac:dyDescent="0.25">
      <c r="X158" t="e">
        <f>NLCresults[[#This Row],[ childLabourConfidence]]&gt;=$AX$4</f>
        <v>#VALUE!</v>
      </c>
      <c r="Y158" t="e">
        <f>NLCresults[[#This Row],[ childSexualExploitationConfidence]]&gt;=$AX$4</f>
        <v>#VALUE!</v>
      </c>
      <c r="Z158" t="e">
        <f>NLCresults[[#This Row],[ childTraffickingConfidence]]&gt;=$AX$4</f>
        <v>#VALUE!</v>
      </c>
      <c r="AA158" t="e">
        <f>NLCresults[[#This Row],[ domesticServitudeConfidence]]&gt;=$AX$4</f>
        <v>#VALUE!</v>
      </c>
      <c r="AB158" t="e">
        <f>NLCresults[[#This Row],[ forcedCriminalityConfidence]]&gt;=$AX$4</f>
        <v>#VALUE!</v>
      </c>
      <c r="AC158" t="e">
        <f>NLCresults[[#This Row],[ forcedLabourConfidence]]&gt;=$AX$4</f>
        <v>#VALUE!</v>
      </c>
      <c r="AD158" t="e">
        <f>NLCresults[[#This Row],[ forcedMarriageConfidence]]&gt;=$AX$4</f>
        <v>#VALUE!</v>
      </c>
      <c r="AE158" t="e">
        <f>NLCresults[[#This Row],[ labourExploitationConfidence]]&gt;=$AX$4</f>
        <v>#VALUE!</v>
      </c>
      <c r="AF158" t="e">
        <f>NLCresults[[#This Row],[ sexualExploitationConfidence]]&gt;=$AX$4</f>
        <v>#VALUE!</v>
      </c>
      <c r="AG158" t="e">
        <f>NLCresults[[#This Row],[ otherConfidence]]&gt;=$AX$4</f>
        <v>#VALUE!</v>
      </c>
      <c r="AH158" s="2" t="e">
        <f>IF(NLCresults[[#This Row],[ containsChildLabour]]=1, IF(Table4[[#This Row],[predictsChildLabour]], "T", "FN"), IF(Table4[[#This Row],[predictsChildLabour]], "FP", "T"))</f>
        <v>#VALUE!</v>
      </c>
      <c r="AI158" t="e">
        <f>IF(NLCresults[[#This Row],[ containsChildSexualExploitation]]=1, IF(Table4[[#This Row],[predictsChildSexualExploitation]], "T", "FN"), IF(Table4[[#This Row],[predictsChildSexualExploitation]], "FP", "T"))</f>
        <v>#VALUE!</v>
      </c>
      <c r="AJ158" t="e">
        <f>IF(NLCresults[[#This Row],[ containsChildTrafficking]]=1, IF(Table4[[#This Row],[predictsChildTrafficking]], "T", "FN"), IF(Table4[[#This Row],[predictsChildTrafficking]], "FP", "T"))</f>
        <v>#VALUE!</v>
      </c>
      <c r="AK158" t="e">
        <f>IF(NLCresults[[#This Row],[ containsDomesticServitude]]=1, IF(Table4[[#This Row],[predictsDomesticServitude]], "T", "FN"), IF(Table4[[#This Row],[predictsDomesticServitude]], "FP", "T"))</f>
        <v>#VALUE!</v>
      </c>
      <c r="AL158" t="e">
        <f>IF(NLCresults[[#This Row],[ containsForcedCriminality]]=1, IF(Table4[[#This Row],[predictsForcedCriminality]], "T", "FN"), IF(Table4[[#This Row],[predictsForcedCriminality]], "FP", "T"))</f>
        <v>#VALUE!</v>
      </c>
      <c r="AM158" t="e">
        <f>IF(NLCresults[[#This Row],[ containsForcedLabour]]=1, IF(Table4[[#This Row],[predictsForcedLabour]], "T", "FN"), IF(Table4[[#This Row],[predictsForcedLabour]], "FP", "T"))</f>
        <v>#VALUE!</v>
      </c>
      <c r="AN158" t="e">
        <f>IF(NLCresults[[#This Row],[ containsForcedMarriage]]=1, IF(Table4[[#This Row],[predictsForcedMarriage]], "T", "FN"), IF(Table4[[#This Row],[predictsForcedMarriage]], "FP", "T"))</f>
        <v>#VALUE!</v>
      </c>
      <c r="AO158" t="e">
        <f>IF(NLCresults[[#This Row],[ containsLabourExploitation]]=1, IF(Table4[[#This Row],[predictsLabourExploitation]], "T", "FN"), IF(Table4[[#This Row],[predictsLabourExploitation]], "FP", "T"))</f>
        <v>#VALUE!</v>
      </c>
      <c r="AP158" t="e">
        <f>IF(NLCresults[[#This Row],[ containsSexualExploitation]]=1, IF(Table4[[#This Row],[predictsSexualExploitation]], "T", "FN"), IF(Table4[[#This Row],[predictsSexualExploitation]], "FP", "T"))</f>
        <v>#VALUE!</v>
      </c>
      <c r="AQ158" t="e">
        <f>IF(NLCresults[[#This Row],[ containsOther]]=1, IF(Table4[[#This Row],[predictsOther]], "T", "FN"), IF(Table4[[#This Row],[predictsOther]], "FP", "T"))</f>
        <v>#VALUE!</v>
      </c>
      <c r="AR158" s="2" t="e">
        <f>(COUNTIF(Table4[[#This Row],[resultChildLabour]:[resultOther]], "T")=10)</f>
        <v>#VALUE!</v>
      </c>
      <c r="AS158" t="e">
        <f>(COUNTIF(Table4[[#This Row],[resultChildLabour]:[resultOther]], "T")+ COUNTIF(Table4[[#This Row],[resultChildLabour]:[resultOther]], "FP")=10)</f>
        <v>#VALUE!</v>
      </c>
      <c r="AT158" t="e">
        <f>COUNTIF(Table4[[#This Row],[resultChildLabour]:[resultOther]], "FP")&gt;=1</f>
        <v>#VALUE!</v>
      </c>
      <c r="AU158" s="2" t="e">
        <f>COUNTIF(Table4[[#This Row],[resultChildLabour]:[resultOther]], "FN")&gt;=1</f>
        <v>#VALUE!</v>
      </c>
      <c r="AV158" s="2" t="e">
        <f>COUNTIF(Table4[[#This Row],[resultChildLabour]:[resultOther]], "FN")+COUNTIF(Table4[[#This Row],[resultChildLabour]:[resultOther]], "FP")</f>
        <v>#VALUE!</v>
      </c>
    </row>
    <row r="159" spans="24:48" x14ac:dyDescent="0.25">
      <c r="X159" t="e">
        <f>NLCresults[[#This Row],[ childLabourConfidence]]&gt;=$AX$4</f>
        <v>#VALUE!</v>
      </c>
      <c r="Y159" t="e">
        <f>NLCresults[[#This Row],[ childSexualExploitationConfidence]]&gt;=$AX$4</f>
        <v>#VALUE!</v>
      </c>
      <c r="Z159" t="e">
        <f>NLCresults[[#This Row],[ childTraffickingConfidence]]&gt;=$AX$4</f>
        <v>#VALUE!</v>
      </c>
      <c r="AA159" t="e">
        <f>NLCresults[[#This Row],[ domesticServitudeConfidence]]&gt;=$AX$4</f>
        <v>#VALUE!</v>
      </c>
      <c r="AB159" t="e">
        <f>NLCresults[[#This Row],[ forcedCriminalityConfidence]]&gt;=$AX$4</f>
        <v>#VALUE!</v>
      </c>
      <c r="AC159" t="e">
        <f>NLCresults[[#This Row],[ forcedLabourConfidence]]&gt;=$AX$4</f>
        <v>#VALUE!</v>
      </c>
      <c r="AD159" t="e">
        <f>NLCresults[[#This Row],[ forcedMarriageConfidence]]&gt;=$AX$4</f>
        <v>#VALUE!</v>
      </c>
      <c r="AE159" t="e">
        <f>NLCresults[[#This Row],[ labourExploitationConfidence]]&gt;=$AX$4</f>
        <v>#VALUE!</v>
      </c>
      <c r="AF159" t="e">
        <f>NLCresults[[#This Row],[ sexualExploitationConfidence]]&gt;=$AX$4</f>
        <v>#VALUE!</v>
      </c>
      <c r="AG159" t="e">
        <f>NLCresults[[#This Row],[ otherConfidence]]&gt;=$AX$4</f>
        <v>#VALUE!</v>
      </c>
      <c r="AH159" s="2" t="e">
        <f>IF(NLCresults[[#This Row],[ containsChildLabour]]=1, IF(Table4[[#This Row],[predictsChildLabour]], "T", "FN"), IF(Table4[[#This Row],[predictsChildLabour]], "FP", "T"))</f>
        <v>#VALUE!</v>
      </c>
      <c r="AI159" t="e">
        <f>IF(NLCresults[[#This Row],[ containsChildSexualExploitation]]=1, IF(Table4[[#This Row],[predictsChildSexualExploitation]], "T", "FN"), IF(Table4[[#This Row],[predictsChildSexualExploitation]], "FP", "T"))</f>
        <v>#VALUE!</v>
      </c>
      <c r="AJ159" t="e">
        <f>IF(NLCresults[[#This Row],[ containsChildTrafficking]]=1, IF(Table4[[#This Row],[predictsChildTrafficking]], "T", "FN"), IF(Table4[[#This Row],[predictsChildTrafficking]], "FP", "T"))</f>
        <v>#VALUE!</v>
      </c>
      <c r="AK159" t="e">
        <f>IF(NLCresults[[#This Row],[ containsDomesticServitude]]=1, IF(Table4[[#This Row],[predictsDomesticServitude]], "T", "FN"), IF(Table4[[#This Row],[predictsDomesticServitude]], "FP", "T"))</f>
        <v>#VALUE!</v>
      </c>
      <c r="AL159" t="e">
        <f>IF(NLCresults[[#This Row],[ containsForcedCriminality]]=1, IF(Table4[[#This Row],[predictsForcedCriminality]], "T", "FN"), IF(Table4[[#This Row],[predictsForcedCriminality]], "FP", "T"))</f>
        <v>#VALUE!</v>
      </c>
      <c r="AM159" t="e">
        <f>IF(NLCresults[[#This Row],[ containsForcedLabour]]=1, IF(Table4[[#This Row],[predictsForcedLabour]], "T", "FN"), IF(Table4[[#This Row],[predictsForcedLabour]], "FP", "T"))</f>
        <v>#VALUE!</v>
      </c>
      <c r="AN159" t="e">
        <f>IF(NLCresults[[#This Row],[ containsForcedMarriage]]=1, IF(Table4[[#This Row],[predictsForcedMarriage]], "T", "FN"), IF(Table4[[#This Row],[predictsForcedMarriage]], "FP", "T"))</f>
        <v>#VALUE!</v>
      </c>
      <c r="AO159" t="e">
        <f>IF(NLCresults[[#This Row],[ containsLabourExploitation]]=1, IF(Table4[[#This Row],[predictsLabourExploitation]], "T", "FN"), IF(Table4[[#This Row],[predictsLabourExploitation]], "FP", "T"))</f>
        <v>#VALUE!</v>
      </c>
      <c r="AP159" t="e">
        <f>IF(NLCresults[[#This Row],[ containsSexualExploitation]]=1, IF(Table4[[#This Row],[predictsSexualExploitation]], "T", "FN"), IF(Table4[[#This Row],[predictsSexualExploitation]], "FP", "T"))</f>
        <v>#VALUE!</v>
      </c>
      <c r="AQ159" t="e">
        <f>IF(NLCresults[[#This Row],[ containsOther]]=1, IF(Table4[[#This Row],[predictsOther]], "T", "FN"), IF(Table4[[#This Row],[predictsOther]], "FP", "T"))</f>
        <v>#VALUE!</v>
      </c>
      <c r="AR159" s="2" t="e">
        <f>(COUNTIF(Table4[[#This Row],[resultChildLabour]:[resultOther]], "T")=10)</f>
        <v>#VALUE!</v>
      </c>
      <c r="AS159" t="e">
        <f>(COUNTIF(Table4[[#This Row],[resultChildLabour]:[resultOther]], "T")+ COUNTIF(Table4[[#This Row],[resultChildLabour]:[resultOther]], "FP")=10)</f>
        <v>#VALUE!</v>
      </c>
      <c r="AT159" t="e">
        <f>COUNTIF(Table4[[#This Row],[resultChildLabour]:[resultOther]], "FP")&gt;=1</f>
        <v>#VALUE!</v>
      </c>
      <c r="AU159" s="2" t="e">
        <f>COUNTIF(Table4[[#This Row],[resultChildLabour]:[resultOther]], "FN")&gt;=1</f>
        <v>#VALUE!</v>
      </c>
      <c r="AV159" s="2" t="e">
        <f>COUNTIF(Table4[[#This Row],[resultChildLabour]:[resultOther]], "FN")+COUNTIF(Table4[[#This Row],[resultChildLabour]:[resultOther]], "FP")</f>
        <v>#VALUE!</v>
      </c>
    </row>
    <row r="160" spans="24:48" x14ac:dyDescent="0.25">
      <c r="X160" t="e">
        <f>NLCresults[[#This Row],[ childLabourConfidence]]&gt;=$AX$4</f>
        <v>#VALUE!</v>
      </c>
      <c r="Y160" t="e">
        <f>NLCresults[[#This Row],[ childSexualExploitationConfidence]]&gt;=$AX$4</f>
        <v>#VALUE!</v>
      </c>
      <c r="Z160" t="e">
        <f>NLCresults[[#This Row],[ childTraffickingConfidence]]&gt;=$AX$4</f>
        <v>#VALUE!</v>
      </c>
      <c r="AA160" t="e">
        <f>NLCresults[[#This Row],[ domesticServitudeConfidence]]&gt;=$AX$4</f>
        <v>#VALUE!</v>
      </c>
      <c r="AB160" t="e">
        <f>NLCresults[[#This Row],[ forcedCriminalityConfidence]]&gt;=$AX$4</f>
        <v>#VALUE!</v>
      </c>
      <c r="AC160" t="e">
        <f>NLCresults[[#This Row],[ forcedLabourConfidence]]&gt;=$AX$4</f>
        <v>#VALUE!</v>
      </c>
      <c r="AD160" t="e">
        <f>NLCresults[[#This Row],[ forcedMarriageConfidence]]&gt;=$AX$4</f>
        <v>#VALUE!</v>
      </c>
      <c r="AE160" t="e">
        <f>NLCresults[[#This Row],[ labourExploitationConfidence]]&gt;=$AX$4</f>
        <v>#VALUE!</v>
      </c>
      <c r="AF160" t="e">
        <f>NLCresults[[#This Row],[ sexualExploitationConfidence]]&gt;=$AX$4</f>
        <v>#VALUE!</v>
      </c>
      <c r="AG160" t="e">
        <f>NLCresults[[#This Row],[ otherConfidence]]&gt;=$AX$4</f>
        <v>#VALUE!</v>
      </c>
      <c r="AH160" s="2" t="e">
        <f>IF(NLCresults[[#This Row],[ containsChildLabour]]=1, IF(Table4[[#This Row],[predictsChildLabour]], "T", "FN"), IF(Table4[[#This Row],[predictsChildLabour]], "FP", "T"))</f>
        <v>#VALUE!</v>
      </c>
      <c r="AI160" t="e">
        <f>IF(NLCresults[[#This Row],[ containsChildSexualExploitation]]=1, IF(Table4[[#This Row],[predictsChildSexualExploitation]], "T", "FN"), IF(Table4[[#This Row],[predictsChildSexualExploitation]], "FP", "T"))</f>
        <v>#VALUE!</v>
      </c>
      <c r="AJ160" t="e">
        <f>IF(NLCresults[[#This Row],[ containsChildTrafficking]]=1, IF(Table4[[#This Row],[predictsChildTrafficking]], "T", "FN"), IF(Table4[[#This Row],[predictsChildTrafficking]], "FP", "T"))</f>
        <v>#VALUE!</v>
      </c>
      <c r="AK160" t="e">
        <f>IF(NLCresults[[#This Row],[ containsDomesticServitude]]=1, IF(Table4[[#This Row],[predictsDomesticServitude]], "T", "FN"), IF(Table4[[#This Row],[predictsDomesticServitude]], "FP", "T"))</f>
        <v>#VALUE!</v>
      </c>
      <c r="AL160" t="e">
        <f>IF(NLCresults[[#This Row],[ containsForcedCriminality]]=1, IF(Table4[[#This Row],[predictsForcedCriminality]], "T", "FN"), IF(Table4[[#This Row],[predictsForcedCriminality]], "FP", "T"))</f>
        <v>#VALUE!</v>
      </c>
      <c r="AM160" t="e">
        <f>IF(NLCresults[[#This Row],[ containsForcedLabour]]=1, IF(Table4[[#This Row],[predictsForcedLabour]], "T", "FN"), IF(Table4[[#This Row],[predictsForcedLabour]], "FP", "T"))</f>
        <v>#VALUE!</v>
      </c>
      <c r="AN160" t="e">
        <f>IF(NLCresults[[#This Row],[ containsForcedMarriage]]=1, IF(Table4[[#This Row],[predictsForcedMarriage]], "T", "FN"), IF(Table4[[#This Row],[predictsForcedMarriage]], "FP", "T"))</f>
        <v>#VALUE!</v>
      </c>
      <c r="AO160" t="e">
        <f>IF(NLCresults[[#This Row],[ containsLabourExploitation]]=1, IF(Table4[[#This Row],[predictsLabourExploitation]], "T", "FN"), IF(Table4[[#This Row],[predictsLabourExploitation]], "FP", "T"))</f>
        <v>#VALUE!</v>
      </c>
      <c r="AP160" t="e">
        <f>IF(NLCresults[[#This Row],[ containsSexualExploitation]]=1, IF(Table4[[#This Row],[predictsSexualExploitation]], "T", "FN"), IF(Table4[[#This Row],[predictsSexualExploitation]], "FP", "T"))</f>
        <v>#VALUE!</v>
      </c>
      <c r="AQ160" t="e">
        <f>IF(NLCresults[[#This Row],[ containsOther]]=1, IF(Table4[[#This Row],[predictsOther]], "T", "FN"), IF(Table4[[#This Row],[predictsOther]], "FP", "T"))</f>
        <v>#VALUE!</v>
      </c>
      <c r="AR160" s="2" t="e">
        <f>(COUNTIF(Table4[[#This Row],[resultChildLabour]:[resultOther]], "T")=10)</f>
        <v>#VALUE!</v>
      </c>
      <c r="AS160" t="e">
        <f>(COUNTIF(Table4[[#This Row],[resultChildLabour]:[resultOther]], "T")+ COUNTIF(Table4[[#This Row],[resultChildLabour]:[resultOther]], "FP")=10)</f>
        <v>#VALUE!</v>
      </c>
      <c r="AT160" t="e">
        <f>COUNTIF(Table4[[#This Row],[resultChildLabour]:[resultOther]], "FP")&gt;=1</f>
        <v>#VALUE!</v>
      </c>
      <c r="AU160" s="2" t="e">
        <f>COUNTIF(Table4[[#This Row],[resultChildLabour]:[resultOther]], "FN")&gt;=1</f>
        <v>#VALUE!</v>
      </c>
      <c r="AV160" s="2" t="e">
        <f>COUNTIF(Table4[[#This Row],[resultChildLabour]:[resultOther]], "FN")+COUNTIF(Table4[[#This Row],[resultChildLabour]:[resultOther]], "FP")</f>
        <v>#VALUE!</v>
      </c>
    </row>
    <row r="161" spans="24:48" x14ac:dyDescent="0.25">
      <c r="X161" t="e">
        <f>NLCresults[[#This Row],[ childLabourConfidence]]&gt;=$AX$4</f>
        <v>#VALUE!</v>
      </c>
      <c r="Y161" t="e">
        <f>NLCresults[[#This Row],[ childSexualExploitationConfidence]]&gt;=$AX$4</f>
        <v>#VALUE!</v>
      </c>
      <c r="Z161" t="e">
        <f>NLCresults[[#This Row],[ childTraffickingConfidence]]&gt;=$AX$4</f>
        <v>#VALUE!</v>
      </c>
      <c r="AA161" t="e">
        <f>NLCresults[[#This Row],[ domesticServitudeConfidence]]&gt;=$AX$4</f>
        <v>#VALUE!</v>
      </c>
      <c r="AB161" t="e">
        <f>NLCresults[[#This Row],[ forcedCriminalityConfidence]]&gt;=$AX$4</f>
        <v>#VALUE!</v>
      </c>
      <c r="AC161" t="e">
        <f>NLCresults[[#This Row],[ forcedLabourConfidence]]&gt;=$AX$4</f>
        <v>#VALUE!</v>
      </c>
      <c r="AD161" t="e">
        <f>NLCresults[[#This Row],[ forcedMarriageConfidence]]&gt;=$AX$4</f>
        <v>#VALUE!</v>
      </c>
      <c r="AE161" t="e">
        <f>NLCresults[[#This Row],[ labourExploitationConfidence]]&gt;=$AX$4</f>
        <v>#VALUE!</v>
      </c>
      <c r="AF161" t="e">
        <f>NLCresults[[#This Row],[ sexualExploitationConfidence]]&gt;=$AX$4</f>
        <v>#VALUE!</v>
      </c>
      <c r="AG161" t="e">
        <f>NLCresults[[#This Row],[ otherConfidence]]&gt;=$AX$4</f>
        <v>#VALUE!</v>
      </c>
      <c r="AH161" s="2" t="e">
        <f>IF(NLCresults[[#This Row],[ containsChildLabour]]=1, IF(Table4[[#This Row],[predictsChildLabour]], "T", "FN"), IF(Table4[[#This Row],[predictsChildLabour]], "FP", "T"))</f>
        <v>#VALUE!</v>
      </c>
      <c r="AI161" t="e">
        <f>IF(NLCresults[[#This Row],[ containsChildSexualExploitation]]=1, IF(Table4[[#This Row],[predictsChildSexualExploitation]], "T", "FN"), IF(Table4[[#This Row],[predictsChildSexualExploitation]], "FP", "T"))</f>
        <v>#VALUE!</v>
      </c>
      <c r="AJ161" t="e">
        <f>IF(NLCresults[[#This Row],[ containsChildTrafficking]]=1, IF(Table4[[#This Row],[predictsChildTrafficking]], "T", "FN"), IF(Table4[[#This Row],[predictsChildTrafficking]], "FP", "T"))</f>
        <v>#VALUE!</v>
      </c>
      <c r="AK161" t="e">
        <f>IF(NLCresults[[#This Row],[ containsDomesticServitude]]=1, IF(Table4[[#This Row],[predictsDomesticServitude]], "T", "FN"), IF(Table4[[#This Row],[predictsDomesticServitude]], "FP", "T"))</f>
        <v>#VALUE!</v>
      </c>
      <c r="AL161" t="e">
        <f>IF(NLCresults[[#This Row],[ containsForcedCriminality]]=1, IF(Table4[[#This Row],[predictsForcedCriminality]], "T", "FN"), IF(Table4[[#This Row],[predictsForcedCriminality]], "FP", "T"))</f>
        <v>#VALUE!</v>
      </c>
      <c r="AM161" t="e">
        <f>IF(NLCresults[[#This Row],[ containsForcedLabour]]=1, IF(Table4[[#This Row],[predictsForcedLabour]], "T", "FN"), IF(Table4[[#This Row],[predictsForcedLabour]], "FP", "T"))</f>
        <v>#VALUE!</v>
      </c>
      <c r="AN161" t="e">
        <f>IF(NLCresults[[#This Row],[ containsForcedMarriage]]=1, IF(Table4[[#This Row],[predictsForcedMarriage]], "T", "FN"), IF(Table4[[#This Row],[predictsForcedMarriage]], "FP", "T"))</f>
        <v>#VALUE!</v>
      </c>
      <c r="AO161" t="e">
        <f>IF(NLCresults[[#This Row],[ containsLabourExploitation]]=1, IF(Table4[[#This Row],[predictsLabourExploitation]], "T", "FN"), IF(Table4[[#This Row],[predictsLabourExploitation]], "FP", "T"))</f>
        <v>#VALUE!</v>
      </c>
      <c r="AP161" t="e">
        <f>IF(NLCresults[[#This Row],[ containsSexualExploitation]]=1, IF(Table4[[#This Row],[predictsSexualExploitation]], "T", "FN"), IF(Table4[[#This Row],[predictsSexualExploitation]], "FP", "T"))</f>
        <v>#VALUE!</v>
      </c>
      <c r="AQ161" t="e">
        <f>IF(NLCresults[[#This Row],[ containsOther]]=1, IF(Table4[[#This Row],[predictsOther]], "T", "FN"), IF(Table4[[#This Row],[predictsOther]], "FP", "T"))</f>
        <v>#VALUE!</v>
      </c>
      <c r="AR161" s="2" t="e">
        <f>(COUNTIF(Table4[[#This Row],[resultChildLabour]:[resultOther]], "T")=10)</f>
        <v>#VALUE!</v>
      </c>
      <c r="AS161" t="e">
        <f>(COUNTIF(Table4[[#This Row],[resultChildLabour]:[resultOther]], "T")+ COUNTIF(Table4[[#This Row],[resultChildLabour]:[resultOther]], "FP")=10)</f>
        <v>#VALUE!</v>
      </c>
      <c r="AT161" t="e">
        <f>COUNTIF(Table4[[#This Row],[resultChildLabour]:[resultOther]], "FP")&gt;=1</f>
        <v>#VALUE!</v>
      </c>
      <c r="AU161" s="2" t="e">
        <f>COUNTIF(Table4[[#This Row],[resultChildLabour]:[resultOther]], "FN")&gt;=1</f>
        <v>#VALUE!</v>
      </c>
      <c r="AV161" s="2" t="e">
        <f>COUNTIF(Table4[[#This Row],[resultChildLabour]:[resultOther]], "FN")+COUNTIF(Table4[[#This Row],[resultChildLabour]:[resultOther]], "FP")</f>
        <v>#VALUE!</v>
      </c>
    </row>
    <row r="162" spans="24:48" x14ac:dyDescent="0.25">
      <c r="X162" t="e">
        <f>NLCresults[[#This Row],[ childLabourConfidence]]&gt;=$AX$4</f>
        <v>#VALUE!</v>
      </c>
      <c r="Y162" t="e">
        <f>NLCresults[[#This Row],[ childSexualExploitationConfidence]]&gt;=$AX$4</f>
        <v>#VALUE!</v>
      </c>
      <c r="Z162" t="e">
        <f>NLCresults[[#This Row],[ childTraffickingConfidence]]&gt;=$AX$4</f>
        <v>#VALUE!</v>
      </c>
      <c r="AA162" t="e">
        <f>NLCresults[[#This Row],[ domesticServitudeConfidence]]&gt;=$AX$4</f>
        <v>#VALUE!</v>
      </c>
      <c r="AB162" t="e">
        <f>NLCresults[[#This Row],[ forcedCriminalityConfidence]]&gt;=$AX$4</f>
        <v>#VALUE!</v>
      </c>
      <c r="AC162" t="e">
        <f>NLCresults[[#This Row],[ forcedLabourConfidence]]&gt;=$AX$4</f>
        <v>#VALUE!</v>
      </c>
      <c r="AD162" t="e">
        <f>NLCresults[[#This Row],[ forcedMarriageConfidence]]&gt;=$AX$4</f>
        <v>#VALUE!</v>
      </c>
      <c r="AE162" t="e">
        <f>NLCresults[[#This Row],[ labourExploitationConfidence]]&gt;=$AX$4</f>
        <v>#VALUE!</v>
      </c>
      <c r="AF162" t="e">
        <f>NLCresults[[#This Row],[ sexualExploitationConfidence]]&gt;=$AX$4</f>
        <v>#VALUE!</v>
      </c>
      <c r="AG162" t="e">
        <f>NLCresults[[#This Row],[ otherConfidence]]&gt;=$AX$4</f>
        <v>#VALUE!</v>
      </c>
      <c r="AH162" s="2" t="e">
        <f>IF(NLCresults[[#This Row],[ containsChildLabour]]=1, IF(Table4[[#This Row],[predictsChildLabour]], "T", "FN"), IF(Table4[[#This Row],[predictsChildLabour]], "FP", "T"))</f>
        <v>#VALUE!</v>
      </c>
      <c r="AI162" t="e">
        <f>IF(NLCresults[[#This Row],[ containsChildSexualExploitation]]=1, IF(Table4[[#This Row],[predictsChildSexualExploitation]], "T", "FN"), IF(Table4[[#This Row],[predictsChildSexualExploitation]], "FP", "T"))</f>
        <v>#VALUE!</v>
      </c>
      <c r="AJ162" t="e">
        <f>IF(NLCresults[[#This Row],[ containsChildTrafficking]]=1, IF(Table4[[#This Row],[predictsChildTrafficking]], "T", "FN"), IF(Table4[[#This Row],[predictsChildTrafficking]], "FP", "T"))</f>
        <v>#VALUE!</v>
      </c>
      <c r="AK162" t="e">
        <f>IF(NLCresults[[#This Row],[ containsDomesticServitude]]=1, IF(Table4[[#This Row],[predictsDomesticServitude]], "T", "FN"), IF(Table4[[#This Row],[predictsDomesticServitude]], "FP", "T"))</f>
        <v>#VALUE!</v>
      </c>
      <c r="AL162" t="e">
        <f>IF(NLCresults[[#This Row],[ containsForcedCriminality]]=1, IF(Table4[[#This Row],[predictsForcedCriminality]], "T", "FN"), IF(Table4[[#This Row],[predictsForcedCriminality]], "FP", "T"))</f>
        <v>#VALUE!</v>
      </c>
      <c r="AM162" t="e">
        <f>IF(NLCresults[[#This Row],[ containsForcedLabour]]=1, IF(Table4[[#This Row],[predictsForcedLabour]], "T", "FN"), IF(Table4[[#This Row],[predictsForcedLabour]], "FP", "T"))</f>
        <v>#VALUE!</v>
      </c>
      <c r="AN162" t="e">
        <f>IF(NLCresults[[#This Row],[ containsForcedMarriage]]=1, IF(Table4[[#This Row],[predictsForcedMarriage]], "T", "FN"), IF(Table4[[#This Row],[predictsForcedMarriage]], "FP", "T"))</f>
        <v>#VALUE!</v>
      </c>
      <c r="AO162" t="e">
        <f>IF(NLCresults[[#This Row],[ containsLabourExploitation]]=1, IF(Table4[[#This Row],[predictsLabourExploitation]], "T", "FN"), IF(Table4[[#This Row],[predictsLabourExploitation]], "FP", "T"))</f>
        <v>#VALUE!</v>
      </c>
      <c r="AP162" t="e">
        <f>IF(NLCresults[[#This Row],[ containsSexualExploitation]]=1, IF(Table4[[#This Row],[predictsSexualExploitation]], "T", "FN"), IF(Table4[[#This Row],[predictsSexualExploitation]], "FP", "T"))</f>
        <v>#VALUE!</v>
      </c>
      <c r="AQ162" t="e">
        <f>IF(NLCresults[[#This Row],[ containsOther]]=1, IF(Table4[[#This Row],[predictsOther]], "T", "FN"), IF(Table4[[#This Row],[predictsOther]], "FP", "T"))</f>
        <v>#VALUE!</v>
      </c>
      <c r="AR162" s="2" t="e">
        <f>(COUNTIF(Table4[[#This Row],[resultChildLabour]:[resultOther]], "T")=10)</f>
        <v>#VALUE!</v>
      </c>
      <c r="AS162" t="e">
        <f>(COUNTIF(Table4[[#This Row],[resultChildLabour]:[resultOther]], "T")+ COUNTIF(Table4[[#This Row],[resultChildLabour]:[resultOther]], "FP")=10)</f>
        <v>#VALUE!</v>
      </c>
      <c r="AT162" t="e">
        <f>COUNTIF(Table4[[#This Row],[resultChildLabour]:[resultOther]], "FP")&gt;=1</f>
        <v>#VALUE!</v>
      </c>
      <c r="AU162" s="2" t="e">
        <f>COUNTIF(Table4[[#This Row],[resultChildLabour]:[resultOther]], "FN")&gt;=1</f>
        <v>#VALUE!</v>
      </c>
      <c r="AV162" s="2" t="e">
        <f>COUNTIF(Table4[[#This Row],[resultChildLabour]:[resultOther]], "FN")+COUNTIF(Table4[[#This Row],[resultChildLabour]:[resultOther]], "FP")</f>
        <v>#VALUE!</v>
      </c>
    </row>
    <row r="163" spans="24:48" x14ac:dyDescent="0.25">
      <c r="X163" t="e">
        <f>NLCresults[[#This Row],[ childLabourConfidence]]&gt;=$AX$4</f>
        <v>#VALUE!</v>
      </c>
      <c r="Y163" t="e">
        <f>NLCresults[[#This Row],[ childSexualExploitationConfidence]]&gt;=$AX$4</f>
        <v>#VALUE!</v>
      </c>
      <c r="Z163" t="e">
        <f>NLCresults[[#This Row],[ childTraffickingConfidence]]&gt;=$AX$4</f>
        <v>#VALUE!</v>
      </c>
      <c r="AA163" t="e">
        <f>NLCresults[[#This Row],[ domesticServitudeConfidence]]&gt;=$AX$4</f>
        <v>#VALUE!</v>
      </c>
      <c r="AB163" t="e">
        <f>NLCresults[[#This Row],[ forcedCriminalityConfidence]]&gt;=$AX$4</f>
        <v>#VALUE!</v>
      </c>
      <c r="AC163" t="e">
        <f>NLCresults[[#This Row],[ forcedLabourConfidence]]&gt;=$AX$4</f>
        <v>#VALUE!</v>
      </c>
      <c r="AD163" t="e">
        <f>NLCresults[[#This Row],[ forcedMarriageConfidence]]&gt;=$AX$4</f>
        <v>#VALUE!</v>
      </c>
      <c r="AE163" t="e">
        <f>NLCresults[[#This Row],[ labourExploitationConfidence]]&gt;=$AX$4</f>
        <v>#VALUE!</v>
      </c>
      <c r="AF163" t="e">
        <f>NLCresults[[#This Row],[ sexualExploitationConfidence]]&gt;=$AX$4</f>
        <v>#VALUE!</v>
      </c>
      <c r="AG163" t="e">
        <f>NLCresults[[#This Row],[ otherConfidence]]&gt;=$AX$4</f>
        <v>#VALUE!</v>
      </c>
      <c r="AH163" s="2" t="e">
        <f>IF(NLCresults[[#This Row],[ containsChildLabour]]=1, IF(Table4[[#This Row],[predictsChildLabour]], "T", "FN"), IF(Table4[[#This Row],[predictsChildLabour]], "FP", "T"))</f>
        <v>#VALUE!</v>
      </c>
      <c r="AI163" t="e">
        <f>IF(NLCresults[[#This Row],[ containsChildSexualExploitation]]=1, IF(Table4[[#This Row],[predictsChildSexualExploitation]], "T", "FN"), IF(Table4[[#This Row],[predictsChildSexualExploitation]], "FP", "T"))</f>
        <v>#VALUE!</v>
      </c>
      <c r="AJ163" t="e">
        <f>IF(NLCresults[[#This Row],[ containsChildTrafficking]]=1, IF(Table4[[#This Row],[predictsChildTrafficking]], "T", "FN"), IF(Table4[[#This Row],[predictsChildTrafficking]], "FP", "T"))</f>
        <v>#VALUE!</v>
      </c>
      <c r="AK163" t="e">
        <f>IF(NLCresults[[#This Row],[ containsDomesticServitude]]=1, IF(Table4[[#This Row],[predictsDomesticServitude]], "T", "FN"), IF(Table4[[#This Row],[predictsDomesticServitude]], "FP", "T"))</f>
        <v>#VALUE!</v>
      </c>
      <c r="AL163" t="e">
        <f>IF(NLCresults[[#This Row],[ containsForcedCriminality]]=1, IF(Table4[[#This Row],[predictsForcedCriminality]], "T", "FN"), IF(Table4[[#This Row],[predictsForcedCriminality]], "FP", "T"))</f>
        <v>#VALUE!</v>
      </c>
      <c r="AM163" t="e">
        <f>IF(NLCresults[[#This Row],[ containsForcedLabour]]=1, IF(Table4[[#This Row],[predictsForcedLabour]], "T", "FN"), IF(Table4[[#This Row],[predictsForcedLabour]], "FP", "T"))</f>
        <v>#VALUE!</v>
      </c>
      <c r="AN163" t="e">
        <f>IF(NLCresults[[#This Row],[ containsForcedMarriage]]=1, IF(Table4[[#This Row],[predictsForcedMarriage]], "T", "FN"), IF(Table4[[#This Row],[predictsForcedMarriage]], "FP", "T"))</f>
        <v>#VALUE!</v>
      </c>
      <c r="AO163" t="e">
        <f>IF(NLCresults[[#This Row],[ containsLabourExploitation]]=1, IF(Table4[[#This Row],[predictsLabourExploitation]], "T", "FN"), IF(Table4[[#This Row],[predictsLabourExploitation]], "FP", "T"))</f>
        <v>#VALUE!</v>
      </c>
      <c r="AP163" t="e">
        <f>IF(NLCresults[[#This Row],[ containsSexualExploitation]]=1, IF(Table4[[#This Row],[predictsSexualExploitation]], "T", "FN"), IF(Table4[[#This Row],[predictsSexualExploitation]], "FP", "T"))</f>
        <v>#VALUE!</v>
      </c>
      <c r="AQ163" t="e">
        <f>IF(NLCresults[[#This Row],[ containsOther]]=1, IF(Table4[[#This Row],[predictsOther]], "T", "FN"), IF(Table4[[#This Row],[predictsOther]], "FP", "T"))</f>
        <v>#VALUE!</v>
      </c>
      <c r="AR163" s="2" t="e">
        <f>(COUNTIF(Table4[[#This Row],[resultChildLabour]:[resultOther]], "T")=10)</f>
        <v>#VALUE!</v>
      </c>
      <c r="AS163" t="e">
        <f>(COUNTIF(Table4[[#This Row],[resultChildLabour]:[resultOther]], "T")+ COUNTIF(Table4[[#This Row],[resultChildLabour]:[resultOther]], "FP")=10)</f>
        <v>#VALUE!</v>
      </c>
      <c r="AT163" t="e">
        <f>COUNTIF(Table4[[#This Row],[resultChildLabour]:[resultOther]], "FP")&gt;=1</f>
        <v>#VALUE!</v>
      </c>
      <c r="AU163" s="2" t="e">
        <f>COUNTIF(Table4[[#This Row],[resultChildLabour]:[resultOther]], "FN")&gt;=1</f>
        <v>#VALUE!</v>
      </c>
      <c r="AV163" s="2" t="e">
        <f>COUNTIF(Table4[[#This Row],[resultChildLabour]:[resultOther]], "FN")+COUNTIF(Table4[[#This Row],[resultChildLabour]:[resultOther]], "FP")</f>
        <v>#VALUE!</v>
      </c>
    </row>
    <row r="164" spans="24:48" x14ac:dyDescent="0.25">
      <c r="X164" t="e">
        <f>NLCresults[[#This Row],[ childLabourConfidence]]&gt;=$AX$4</f>
        <v>#VALUE!</v>
      </c>
      <c r="Y164" t="e">
        <f>NLCresults[[#This Row],[ childSexualExploitationConfidence]]&gt;=$AX$4</f>
        <v>#VALUE!</v>
      </c>
      <c r="Z164" t="e">
        <f>NLCresults[[#This Row],[ childTraffickingConfidence]]&gt;=$AX$4</f>
        <v>#VALUE!</v>
      </c>
      <c r="AA164" t="e">
        <f>NLCresults[[#This Row],[ domesticServitudeConfidence]]&gt;=$AX$4</f>
        <v>#VALUE!</v>
      </c>
      <c r="AB164" t="e">
        <f>NLCresults[[#This Row],[ forcedCriminalityConfidence]]&gt;=$AX$4</f>
        <v>#VALUE!</v>
      </c>
      <c r="AC164" t="e">
        <f>NLCresults[[#This Row],[ forcedLabourConfidence]]&gt;=$AX$4</f>
        <v>#VALUE!</v>
      </c>
      <c r="AD164" t="e">
        <f>NLCresults[[#This Row],[ forcedMarriageConfidence]]&gt;=$AX$4</f>
        <v>#VALUE!</v>
      </c>
      <c r="AE164" t="e">
        <f>NLCresults[[#This Row],[ labourExploitationConfidence]]&gt;=$AX$4</f>
        <v>#VALUE!</v>
      </c>
      <c r="AF164" t="e">
        <f>NLCresults[[#This Row],[ sexualExploitationConfidence]]&gt;=$AX$4</f>
        <v>#VALUE!</v>
      </c>
      <c r="AG164" t="e">
        <f>NLCresults[[#This Row],[ otherConfidence]]&gt;=$AX$4</f>
        <v>#VALUE!</v>
      </c>
      <c r="AH164" s="2" t="e">
        <f>IF(NLCresults[[#This Row],[ containsChildLabour]]=1, IF(Table4[[#This Row],[predictsChildLabour]], "T", "FN"), IF(Table4[[#This Row],[predictsChildLabour]], "FP", "T"))</f>
        <v>#VALUE!</v>
      </c>
      <c r="AI164" t="e">
        <f>IF(NLCresults[[#This Row],[ containsChildSexualExploitation]]=1, IF(Table4[[#This Row],[predictsChildSexualExploitation]], "T", "FN"), IF(Table4[[#This Row],[predictsChildSexualExploitation]], "FP", "T"))</f>
        <v>#VALUE!</v>
      </c>
      <c r="AJ164" t="e">
        <f>IF(NLCresults[[#This Row],[ containsChildTrafficking]]=1, IF(Table4[[#This Row],[predictsChildTrafficking]], "T", "FN"), IF(Table4[[#This Row],[predictsChildTrafficking]], "FP", "T"))</f>
        <v>#VALUE!</v>
      </c>
      <c r="AK164" t="e">
        <f>IF(NLCresults[[#This Row],[ containsDomesticServitude]]=1, IF(Table4[[#This Row],[predictsDomesticServitude]], "T", "FN"), IF(Table4[[#This Row],[predictsDomesticServitude]], "FP", "T"))</f>
        <v>#VALUE!</v>
      </c>
      <c r="AL164" t="e">
        <f>IF(NLCresults[[#This Row],[ containsForcedCriminality]]=1, IF(Table4[[#This Row],[predictsForcedCriminality]], "T", "FN"), IF(Table4[[#This Row],[predictsForcedCriminality]], "FP", "T"))</f>
        <v>#VALUE!</v>
      </c>
      <c r="AM164" t="e">
        <f>IF(NLCresults[[#This Row],[ containsForcedLabour]]=1, IF(Table4[[#This Row],[predictsForcedLabour]], "T", "FN"), IF(Table4[[#This Row],[predictsForcedLabour]], "FP", "T"))</f>
        <v>#VALUE!</v>
      </c>
      <c r="AN164" t="e">
        <f>IF(NLCresults[[#This Row],[ containsForcedMarriage]]=1, IF(Table4[[#This Row],[predictsForcedMarriage]], "T", "FN"), IF(Table4[[#This Row],[predictsForcedMarriage]], "FP", "T"))</f>
        <v>#VALUE!</v>
      </c>
      <c r="AO164" t="e">
        <f>IF(NLCresults[[#This Row],[ containsLabourExploitation]]=1, IF(Table4[[#This Row],[predictsLabourExploitation]], "T", "FN"), IF(Table4[[#This Row],[predictsLabourExploitation]], "FP", "T"))</f>
        <v>#VALUE!</v>
      </c>
      <c r="AP164" t="e">
        <f>IF(NLCresults[[#This Row],[ containsSexualExploitation]]=1, IF(Table4[[#This Row],[predictsSexualExploitation]], "T", "FN"), IF(Table4[[#This Row],[predictsSexualExploitation]], "FP", "T"))</f>
        <v>#VALUE!</v>
      </c>
      <c r="AQ164" t="e">
        <f>IF(NLCresults[[#This Row],[ containsOther]]=1, IF(Table4[[#This Row],[predictsOther]], "T", "FN"), IF(Table4[[#This Row],[predictsOther]], "FP", "T"))</f>
        <v>#VALUE!</v>
      </c>
      <c r="AR164" s="2" t="e">
        <f>(COUNTIF(Table4[[#This Row],[resultChildLabour]:[resultOther]], "T")=10)</f>
        <v>#VALUE!</v>
      </c>
      <c r="AS164" t="e">
        <f>(COUNTIF(Table4[[#This Row],[resultChildLabour]:[resultOther]], "T")+ COUNTIF(Table4[[#This Row],[resultChildLabour]:[resultOther]], "FP")=10)</f>
        <v>#VALUE!</v>
      </c>
      <c r="AT164" t="e">
        <f>COUNTIF(Table4[[#This Row],[resultChildLabour]:[resultOther]], "FP")&gt;=1</f>
        <v>#VALUE!</v>
      </c>
      <c r="AU164" s="2" t="e">
        <f>COUNTIF(Table4[[#This Row],[resultChildLabour]:[resultOther]], "FN")&gt;=1</f>
        <v>#VALUE!</v>
      </c>
      <c r="AV164" s="2" t="e">
        <f>COUNTIF(Table4[[#This Row],[resultChildLabour]:[resultOther]], "FN")+COUNTIF(Table4[[#This Row],[resultChildLabour]:[resultOther]], "FP")</f>
        <v>#VALUE!</v>
      </c>
    </row>
    <row r="165" spans="24:48" x14ac:dyDescent="0.25">
      <c r="X165" t="e">
        <f>NLCresults[[#This Row],[ childLabourConfidence]]&gt;=$AX$4</f>
        <v>#VALUE!</v>
      </c>
      <c r="Y165" t="e">
        <f>NLCresults[[#This Row],[ childSexualExploitationConfidence]]&gt;=$AX$4</f>
        <v>#VALUE!</v>
      </c>
      <c r="Z165" t="e">
        <f>NLCresults[[#This Row],[ childTraffickingConfidence]]&gt;=$AX$4</f>
        <v>#VALUE!</v>
      </c>
      <c r="AA165" t="e">
        <f>NLCresults[[#This Row],[ domesticServitudeConfidence]]&gt;=$AX$4</f>
        <v>#VALUE!</v>
      </c>
      <c r="AB165" t="e">
        <f>NLCresults[[#This Row],[ forcedCriminalityConfidence]]&gt;=$AX$4</f>
        <v>#VALUE!</v>
      </c>
      <c r="AC165" t="e">
        <f>NLCresults[[#This Row],[ forcedLabourConfidence]]&gt;=$AX$4</f>
        <v>#VALUE!</v>
      </c>
      <c r="AD165" t="e">
        <f>NLCresults[[#This Row],[ forcedMarriageConfidence]]&gt;=$AX$4</f>
        <v>#VALUE!</v>
      </c>
      <c r="AE165" t="e">
        <f>NLCresults[[#This Row],[ labourExploitationConfidence]]&gt;=$AX$4</f>
        <v>#VALUE!</v>
      </c>
      <c r="AF165" t="e">
        <f>NLCresults[[#This Row],[ sexualExploitationConfidence]]&gt;=$AX$4</f>
        <v>#VALUE!</v>
      </c>
      <c r="AG165" t="e">
        <f>NLCresults[[#This Row],[ otherConfidence]]&gt;=$AX$4</f>
        <v>#VALUE!</v>
      </c>
      <c r="AH165" s="2" t="e">
        <f>IF(NLCresults[[#This Row],[ containsChildLabour]]=1, IF(Table4[[#This Row],[predictsChildLabour]], "T", "FN"), IF(Table4[[#This Row],[predictsChildLabour]], "FP", "T"))</f>
        <v>#VALUE!</v>
      </c>
      <c r="AI165" t="e">
        <f>IF(NLCresults[[#This Row],[ containsChildSexualExploitation]]=1, IF(Table4[[#This Row],[predictsChildSexualExploitation]], "T", "FN"), IF(Table4[[#This Row],[predictsChildSexualExploitation]], "FP", "T"))</f>
        <v>#VALUE!</v>
      </c>
      <c r="AJ165" t="e">
        <f>IF(NLCresults[[#This Row],[ containsChildTrafficking]]=1, IF(Table4[[#This Row],[predictsChildTrafficking]], "T", "FN"), IF(Table4[[#This Row],[predictsChildTrafficking]], "FP", "T"))</f>
        <v>#VALUE!</v>
      </c>
      <c r="AK165" t="e">
        <f>IF(NLCresults[[#This Row],[ containsDomesticServitude]]=1, IF(Table4[[#This Row],[predictsDomesticServitude]], "T", "FN"), IF(Table4[[#This Row],[predictsDomesticServitude]], "FP", "T"))</f>
        <v>#VALUE!</v>
      </c>
      <c r="AL165" t="e">
        <f>IF(NLCresults[[#This Row],[ containsForcedCriminality]]=1, IF(Table4[[#This Row],[predictsForcedCriminality]], "T", "FN"), IF(Table4[[#This Row],[predictsForcedCriminality]], "FP", "T"))</f>
        <v>#VALUE!</v>
      </c>
      <c r="AM165" t="e">
        <f>IF(NLCresults[[#This Row],[ containsForcedLabour]]=1, IF(Table4[[#This Row],[predictsForcedLabour]], "T", "FN"), IF(Table4[[#This Row],[predictsForcedLabour]], "FP", "T"))</f>
        <v>#VALUE!</v>
      </c>
      <c r="AN165" t="e">
        <f>IF(NLCresults[[#This Row],[ containsForcedMarriage]]=1, IF(Table4[[#This Row],[predictsForcedMarriage]], "T", "FN"), IF(Table4[[#This Row],[predictsForcedMarriage]], "FP", "T"))</f>
        <v>#VALUE!</v>
      </c>
      <c r="AO165" t="e">
        <f>IF(NLCresults[[#This Row],[ containsLabourExploitation]]=1, IF(Table4[[#This Row],[predictsLabourExploitation]], "T", "FN"), IF(Table4[[#This Row],[predictsLabourExploitation]], "FP", "T"))</f>
        <v>#VALUE!</v>
      </c>
      <c r="AP165" t="e">
        <f>IF(NLCresults[[#This Row],[ containsSexualExploitation]]=1, IF(Table4[[#This Row],[predictsSexualExploitation]], "T", "FN"), IF(Table4[[#This Row],[predictsSexualExploitation]], "FP", "T"))</f>
        <v>#VALUE!</v>
      </c>
      <c r="AQ165" t="e">
        <f>IF(NLCresults[[#This Row],[ containsOther]]=1, IF(Table4[[#This Row],[predictsOther]], "T", "FN"), IF(Table4[[#This Row],[predictsOther]], "FP", "T"))</f>
        <v>#VALUE!</v>
      </c>
      <c r="AR165" s="2" t="e">
        <f>(COUNTIF(Table4[[#This Row],[resultChildLabour]:[resultOther]], "T")=10)</f>
        <v>#VALUE!</v>
      </c>
      <c r="AS165" t="e">
        <f>(COUNTIF(Table4[[#This Row],[resultChildLabour]:[resultOther]], "T")+ COUNTIF(Table4[[#This Row],[resultChildLabour]:[resultOther]], "FP")=10)</f>
        <v>#VALUE!</v>
      </c>
      <c r="AT165" t="e">
        <f>COUNTIF(Table4[[#This Row],[resultChildLabour]:[resultOther]], "FP")&gt;=1</f>
        <v>#VALUE!</v>
      </c>
      <c r="AU165" s="2" t="e">
        <f>COUNTIF(Table4[[#This Row],[resultChildLabour]:[resultOther]], "FN")&gt;=1</f>
        <v>#VALUE!</v>
      </c>
      <c r="AV165" s="2" t="e">
        <f>COUNTIF(Table4[[#This Row],[resultChildLabour]:[resultOther]], "FN")+COUNTIF(Table4[[#This Row],[resultChildLabour]:[resultOther]], "FP")</f>
        <v>#VALUE!</v>
      </c>
    </row>
    <row r="166" spans="24:48" x14ac:dyDescent="0.25">
      <c r="X166" t="e">
        <f>NLCresults[[#This Row],[ childLabourConfidence]]&gt;=$AX$4</f>
        <v>#VALUE!</v>
      </c>
      <c r="Y166" t="e">
        <f>NLCresults[[#This Row],[ childSexualExploitationConfidence]]&gt;=$AX$4</f>
        <v>#VALUE!</v>
      </c>
      <c r="Z166" t="e">
        <f>NLCresults[[#This Row],[ childTraffickingConfidence]]&gt;=$AX$4</f>
        <v>#VALUE!</v>
      </c>
      <c r="AA166" t="e">
        <f>NLCresults[[#This Row],[ domesticServitudeConfidence]]&gt;=$AX$4</f>
        <v>#VALUE!</v>
      </c>
      <c r="AB166" t="e">
        <f>NLCresults[[#This Row],[ forcedCriminalityConfidence]]&gt;=$AX$4</f>
        <v>#VALUE!</v>
      </c>
      <c r="AC166" t="e">
        <f>NLCresults[[#This Row],[ forcedLabourConfidence]]&gt;=$AX$4</f>
        <v>#VALUE!</v>
      </c>
      <c r="AD166" t="e">
        <f>NLCresults[[#This Row],[ forcedMarriageConfidence]]&gt;=$AX$4</f>
        <v>#VALUE!</v>
      </c>
      <c r="AE166" t="e">
        <f>NLCresults[[#This Row],[ labourExploitationConfidence]]&gt;=$AX$4</f>
        <v>#VALUE!</v>
      </c>
      <c r="AF166" t="e">
        <f>NLCresults[[#This Row],[ sexualExploitationConfidence]]&gt;=$AX$4</f>
        <v>#VALUE!</v>
      </c>
      <c r="AG166" t="e">
        <f>NLCresults[[#This Row],[ otherConfidence]]&gt;=$AX$4</f>
        <v>#VALUE!</v>
      </c>
      <c r="AH166" s="2" t="e">
        <f>IF(NLCresults[[#This Row],[ containsChildLabour]]=1, IF(Table4[[#This Row],[predictsChildLabour]], "T", "FN"), IF(Table4[[#This Row],[predictsChildLabour]], "FP", "T"))</f>
        <v>#VALUE!</v>
      </c>
      <c r="AI166" t="e">
        <f>IF(NLCresults[[#This Row],[ containsChildSexualExploitation]]=1, IF(Table4[[#This Row],[predictsChildSexualExploitation]], "T", "FN"), IF(Table4[[#This Row],[predictsChildSexualExploitation]], "FP", "T"))</f>
        <v>#VALUE!</v>
      </c>
      <c r="AJ166" t="e">
        <f>IF(NLCresults[[#This Row],[ containsChildTrafficking]]=1, IF(Table4[[#This Row],[predictsChildTrafficking]], "T", "FN"), IF(Table4[[#This Row],[predictsChildTrafficking]], "FP", "T"))</f>
        <v>#VALUE!</v>
      </c>
      <c r="AK166" t="e">
        <f>IF(NLCresults[[#This Row],[ containsDomesticServitude]]=1, IF(Table4[[#This Row],[predictsDomesticServitude]], "T", "FN"), IF(Table4[[#This Row],[predictsDomesticServitude]], "FP", "T"))</f>
        <v>#VALUE!</v>
      </c>
      <c r="AL166" t="e">
        <f>IF(NLCresults[[#This Row],[ containsForcedCriminality]]=1, IF(Table4[[#This Row],[predictsForcedCriminality]], "T", "FN"), IF(Table4[[#This Row],[predictsForcedCriminality]], "FP", "T"))</f>
        <v>#VALUE!</v>
      </c>
      <c r="AM166" t="e">
        <f>IF(NLCresults[[#This Row],[ containsForcedLabour]]=1, IF(Table4[[#This Row],[predictsForcedLabour]], "T", "FN"), IF(Table4[[#This Row],[predictsForcedLabour]], "FP", "T"))</f>
        <v>#VALUE!</v>
      </c>
      <c r="AN166" t="e">
        <f>IF(NLCresults[[#This Row],[ containsForcedMarriage]]=1, IF(Table4[[#This Row],[predictsForcedMarriage]], "T", "FN"), IF(Table4[[#This Row],[predictsForcedMarriage]], "FP", "T"))</f>
        <v>#VALUE!</v>
      </c>
      <c r="AO166" t="e">
        <f>IF(NLCresults[[#This Row],[ containsLabourExploitation]]=1, IF(Table4[[#This Row],[predictsLabourExploitation]], "T", "FN"), IF(Table4[[#This Row],[predictsLabourExploitation]], "FP", "T"))</f>
        <v>#VALUE!</v>
      </c>
      <c r="AP166" t="e">
        <f>IF(NLCresults[[#This Row],[ containsSexualExploitation]]=1, IF(Table4[[#This Row],[predictsSexualExploitation]], "T", "FN"), IF(Table4[[#This Row],[predictsSexualExploitation]], "FP", "T"))</f>
        <v>#VALUE!</v>
      </c>
      <c r="AQ166" t="e">
        <f>IF(NLCresults[[#This Row],[ containsOther]]=1, IF(Table4[[#This Row],[predictsOther]], "T", "FN"), IF(Table4[[#This Row],[predictsOther]], "FP", "T"))</f>
        <v>#VALUE!</v>
      </c>
      <c r="AR166" s="2" t="e">
        <f>(COUNTIF(Table4[[#This Row],[resultChildLabour]:[resultOther]], "T")=10)</f>
        <v>#VALUE!</v>
      </c>
      <c r="AS166" t="e">
        <f>(COUNTIF(Table4[[#This Row],[resultChildLabour]:[resultOther]], "T")+ COUNTIF(Table4[[#This Row],[resultChildLabour]:[resultOther]], "FP")=10)</f>
        <v>#VALUE!</v>
      </c>
      <c r="AT166" t="e">
        <f>COUNTIF(Table4[[#This Row],[resultChildLabour]:[resultOther]], "FP")&gt;=1</f>
        <v>#VALUE!</v>
      </c>
      <c r="AU166" s="2" t="e">
        <f>COUNTIF(Table4[[#This Row],[resultChildLabour]:[resultOther]], "FN")&gt;=1</f>
        <v>#VALUE!</v>
      </c>
      <c r="AV166" s="2" t="e">
        <f>COUNTIF(Table4[[#This Row],[resultChildLabour]:[resultOther]], "FN")+COUNTIF(Table4[[#This Row],[resultChildLabour]:[resultOther]], "FP")</f>
        <v>#VALUE!</v>
      </c>
    </row>
    <row r="167" spans="24:48" x14ac:dyDescent="0.25">
      <c r="X167" t="e">
        <f>NLCresults[[#This Row],[ childLabourConfidence]]&gt;=$AX$4</f>
        <v>#VALUE!</v>
      </c>
      <c r="Y167" t="e">
        <f>NLCresults[[#This Row],[ childSexualExploitationConfidence]]&gt;=$AX$4</f>
        <v>#VALUE!</v>
      </c>
      <c r="Z167" t="e">
        <f>NLCresults[[#This Row],[ childTraffickingConfidence]]&gt;=$AX$4</f>
        <v>#VALUE!</v>
      </c>
      <c r="AA167" t="e">
        <f>NLCresults[[#This Row],[ domesticServitudeConfidence]]&gt;=$AX$4</f>
        <v>#VALUE!</v>
      </c>
      <c r="AB167" t="e">
        <f>NLCresults[[#This Row],[ forcedCriminalityConfidence]]&gt;=$AX$4</f>
        <v>#VALUE!</v>
      </c>
      <c r="AC167" t="e">
        <f>NLCresults[[#This Row],[ forcedLabourConfidence]]&gt;=$AX$4</f>
        <v>#VALUE!</v>
      </c>
      <c r="AD167" t="e">
        <f>NLCresults[[#This Row],[ forcedMarriageConfidence]]&gt;=$AX$4</f>
        <v>#VALUE!</v>
      </c>
      <c r="AE167" t="e">
        <f>NLCresults[[#This Row],[ labourExploitationConfidence]]&gt;=$AX$4</f>
        <v>#VALUE!</v>
      </c>
      <c r="AF167" t="e">
        <f>NLCresults[[#This Row],[ sexualExploitationConfidence]]&gt;=$AX$4</f>
        <v>#VALUE!</v>
      </c>
      <c r="AG167" t="e">
        <f>NLCresults[[#This Row],[ otherConfidence]]&gt;=$AX$4</f>
        <v>#VALUE!</v>
      </c>
      <c r="AH167" s="2" t="e">
        <f>IF(NLCresults[[#This Row],[ containsChildLabour]]=1, IF(Table4[[#This Row],[predictsChildLabour]], "T", "FN"), IF(Table4[[#This Row],[predictsChildLabour]], "FP", "T"))</f>
        <v>#VALUE!</v>
      </c>
      <c r="AI167" t="e">
        <f>IF(NLCresults[[#This Row],[ containsChildSexualExploitation]]=1, IF(Table4[[#This Row],[predictsChildSexualExploitation]], "T", "FN"), IF(Table4[[#This Row],[predictsChildSexualExploitation]], "FP", "T"))</f>
        <v>#VALUE!</v>
      </c>
      <c r="AJ167" t="e">
        <f>IF(NLCresults[[#This Row],[ containsChildTrafficking]]=1, IF(Table4[[#This Row],[predictsChildTrafficking]], "T", "FN"), IF(Table4[[#This Row],[predictsChildTrafficking]], "FP", "T"))</f>
        <v>#VALUE!</v>
      </c>
      <c r="AK167" t="e">
        <f>IF(NLCresults[[#This Row],[ containsDomesticServitude]]=1, IF(Table4[[#This Row],[predictsDomesticServitude]], "T", "FN"), IF(Table4[[#This Row],[predictsDomesticServitude]], "FP", "T"))</f>
        <v>#VALUE!</v>
      </c>
      <c r="AL167" t="e">
        <f>IF(NLCresults[[#This Row],[ containsForcedCriminality]]=1, IF(Table4[[#This Row],[predictsForcedCriminality]], "T", "FN"), IF(Table4[[#This Row],[predictsForcedCriminality]], "FP", "T"))</f>
        <v>#VALUE!</v>
      </c>
      <c r="AM167" t="e">
        <f>IF(NLCresults[[#This Row],[ containsForcedLabour]]=1, IF(Table4[[#This Row],[predictsForcedLabour]], "T", "FN"), IF(Table4[[#This Row],[predictsForcedLabour]], "FP", "T"))</f>
        <v>#VALUE!</v>
      </c>
      <c r="AN167" t="e">
        <f>IF(NLCresults[[#This Row],[ containsForcedMarriage]]=1, IF(Table4[[#This Row],[predictsForcedMarriage]], "T", "FN"), IF(Table4[[#This Row],[predictsForcedMarriage]], "FP", "T"))</f>
        <v>#VALUE!</v>
      </c>
      <c r="AO167" t="e">
        <f>IF(NLCresults[[#This Row],[ containsLabourExploitation]]=1, IF(Table4[[#This Row],[predictsLabourExploitation]], "T", "FN"), IF(Table4[[#This Row],[predictsLabourExploitation]], "FP", "T"))</f>
        <v>#VALUE!</v>
      </c>
      <c r="AP167" t="e">
        <f>IF(NLCresults[[#This Row],[ containsSexualExploitation]]=1, IF(Table4[[#This Row],[predictsSexualExploitation]], "T", "FN"), IF(Table4[[#This Row],[predictsSexualExploitation]], "FP", "T"))</f>
        <v>#VALUE!</v>
      </c>
      <c r="AQ167" t="e">
        <f>IF(NLCresults[[#This Row],[ containsOther]]=1, IF(Table4[[#This Row],[predictsOther]], "T", "FN"), IF(Table4[[#This Row],[predictsOther]], "FP", "T"))</f>
        <v>#VALUE!</v>
      </c>
      <c r="AR167" s="2" t="e">
        <f>(COUNTIF(Table4[[#This Row],[resultChildLabour]:[resultOther]], "T")=10)</f>
        <v>#VALUE!</v>
      </c>
      <c r="AS167" t="e">
        <f>(COUNTIF(Table4[[#This Row],[resultChildLabour]:[resultOther]], "T")+ COUNTIF(Table4[[#This Row],[resultChildLabour]:[resultOther]], "FP")=10)</f>
        <v>#VALUE!</v>
      </c>
      <c r="AT167" t="e">
        <f>COUNTIF(Table4[[#This Row],[resultChildLabour]:[resultOther]], "FP")&gt;=1</f>
        <v>#VALUE!</v>
      </c>
      <c r="AU167" s="2" t="e">
        <f>COUNTIF(Table4[[#This Row],[resultChildLabour]:[resultOther]], "FN")&gt;=1</f>
        <v>#VALUE!</v>
      </c>
      <c r="AV167" s="2" t="e">
        <f>COUNTIF(Table4[[#This Row],[resultChildLabour]:[resultOther]], "FN")+COUNTIF(Table4[[#This Row],[resultChildLabour]:[resultOther]], "FP")</f>
        <v>#VALUE!</v>
      </c>
    </row>
    <row r="168" spans="24:48" x14ac:dyDescent="0.25">
      <c r="X168" t="e">
        <f>NLCresults[[#This Row],[ childLabourConfidence]]&gt;=$AX$4</f>
        <v>#VALUE!</v>
      </c>
      <c r="Y168" t="e">
        <f>NLCresults[[#This Row],[ childSexualExploitationConfidence]]&gt;=$AX$4</f>
        <v>#VALUE!</v>
      </c>
      <c r="Z168" t="e">
        <f>NLCresults[[#This Row],[ childTraffickingConfidence]]&gt;=$AX$4</f>
        <v>#VALUE!</v>
      </c>
      <c r="AA168" t="e">
        <f>NLCresults[[#This Row],[ domesticServitudeConfidence]]&gt;=$AX$4</f>
        <v>#VALUE!</v>
      </c>
      <c r="AB168" t="e">
        <f>NLCresults[[#This Row],[ forcedCriminalityConfidence]]&gt;=$AX$4</f>
        <v>#VALUE!</v>
      </c>
      <c r="AC168" t="e">
        <f>NLCresults[[#This Row],[ forcedLabourConfidence]]&gt;=$AX$4</f>
        <v>#VALUE!</v>
      </c>
      <c r="AD168" t="e">
        <f>NLCresults[[#This Row],[ forcedMarriageConfidence]]&gt;=$AX$4</f>
        <v>#VALUE!</v>
      </c>
      <c r="AE168" t="e">
        <f>NLCresults[[#This Row],[ labourExploitationConfidence]]&gt;=$AX$4</f>
        <v>#VALUE!</v>
      </c>
      <c r="AF168" t="e">
        <f>NLCresults[[#This Row],[ sexualExploitationConfidence]]&gt;=$AX$4</f>
        <v>#VALUE!</v>
      </c>
      <c r="AG168" t="e">
        <f>NLCresults[[#This Row],[ otherConfidence]]&gt;=$AX$4</f>
        <v>#VALUE!</v>
      </c>
      <c r="AH168" s="2" t="e">
        <f>IF(NLCresults[[#This Row],[ containsChildLabour]]=1, IF(Table4[[#This Row],[predictsChildLabour]], "T", "FN"), IF(Table4[[#This Row],[predictsChildLabour]], "FP", "T"))</f>
        <v>#VALUE!</v>
      </c>
      <c r="AI168" t="e">
        <f>IF(NLCresults[[#This Row],[ containsChildSexualExploitation]]=1, IF(Table4[[#This Row],[predictsChildSexualExploitation]], "T", "FN"), IF(Table4[[#This Row],[predictsChildSexualExploitation]], "FP", "T"))</f>
        <v>#VALUE!</v>
      </c>
      <c r="AJ168" t="e">
        <f>IF(NLCresults[[#This Row],[ containsChildTrafficking]]=1, IF(Table4[[#This Row],[predictsChildTrafficking]], "T", "FN"), IF(Table4[[#This Row],[predictsChildTrafficking]], "FP", "T"))</f>
        <v>#VALUE!</v>
      </c>
      <c r="AK168" t="e">
        <f>IF(NLCresults[[#This Row],[ containsDomesticServitude]]=1, IF(Table4[[#This Row],[predictsDomesticServitude]], "T", "FN"), IF(Table4[[#This Row],[predictsDomesticServitude]], "FP", "T"))</f>
        <v>#VALUE!</v>
      </c>
      <c r="AL168" t="e">
        <f>IF(NLCresults[[#This Row],[ containsForcedCriminality]]=1, IF(Table4[[#This Row],[predictsForcedCriminality]], "T", "FN"), IF(Table4[[#This Row],[predictsForcedCriminality]], "FP", "T"))</f>
        <v>#VALUE!</v>
      </c>
      <c r="AM168" t="e">
        <f>IF(NLCresults[[#This Row],[ containsForcedLabour]]=1, IF(Table4[[#This Row],[predictsForcedLabour]], "T", "FN"), IF(Table4[[#This Row],[predictsForcedLabour]], "FP", "T"))</f>
        <v>#VALUE!</v>
      </c>
      <c r="AN168" t="e">
        <f>IF(NLCresults[[#This Row],[ containsForcedMarriage]]=1, IF(Table4[[#This Row],[predictsForcedMarriage]], "T", "FN"), IF(Table4[[#This Row],[predictsForcedMarriage]], "FP", "T"))</f>
        <v>#VALUE!</v>
      </c>
      <c r="AO168" t="e">
        <f>IF(NLCresults[[#This Row],[ containsLabourExploitation]]=1, IF(Table4[[#This Row],[predictsLabourExploitation]], "T", "FN"), IF(Table4[[#This Row],[predictsLabourExploitation]], "FP", "T"))</f>
        <v>#VALUE!</v>
      </c>
      <c r="AP168" t="e">
        <f>IF(NLCresults[[#This Row],[ containsSexualExploitation]]=1, IF(Table4[[#This Row],[predictsSexualExploitation]], "T", "FN"), IF(Table4[[#This Row],[predictsSexualExploitation]], "FP", "T"))</f>
        <v>#VALUE!</v>
      </c>
      <c r="AQ168" t="e">
        <f>IF(NLCresults[[#This Row],[ containsOther]]=1, IF(Table4[[#This Row],[predictsOther]], "T", "FN"), IF(Table4[[#This Row],[predictsOther]], "FP", "T"))</f>
        <v>#VALUE!</v>
      </c>
      <c r="AR168" s="2" t="e">
        <f>(COUNTIF(Table4[[#This Row],[resultChildLabour]:[resultOther]], "T")=10)</f>
        <v>#VALUE!</v>
      </c>
      <c r="AS168" t="e">
        <f>(COUNTIF(Table4[[#This Row],[resultChildLabour]:[resultOther]], "T")+ COUNTIF(Table4[[#This Row],[resultChildLabour]:[resultOther]], "FP")=10)</f>
        <v>#VALUE!</v>
      </c>
      <c r="AT168" t="e">
        <f>COUNTIF(Table4[[#This Row],[resultChildLabour]:[resultOther]], "FP")&gt;=1</f>
        <v>#VALUE!</v>
      </c>
      <c r="AU168" s="2" t="e">
        <f>COUNTIF(Table4[[#This Row],[resultChildLabour]:[resultOther]], "FN")&gt;=1</f>
        <v>#VALUE!</v>
      </c>
      <c r="AV168" s="2" t="e">
        <f>COUNTIF(Table4[[#This Row],[resultChildLabour]:[resultOther]], "FN")+COUNTIF(Table4[[#This Row],[resultChildLabour]:[resultOther]], "FP")</f>
        <v>#VALUE!</v>
      </c>
    </row>
    <row r="169" spans="24:48" x14ac:dyDescent="0.25">
      <c r="X169" t="e">
        <f>NLCresults[[#This Row],[ childLabourConfidence]]&gt;=$AX$4</f>
        <v>#VALUE!</v>
      </c>
      <c r="Y169" t="e">
        <f>NLCresults[[#This Row],[ childSexualExploitationConfidence]]&gt;=$AX$4</f>
        <v>#VALUE!</v>
      </c>
      <c r="Z169" t="e">
        <f>NLCresults[[#This Row],[ childTraffickingConfidence]]&gt;=$AX$4</f>
        <v>#VALUE!</v>
      </c>
      <c r="AA169" t="e">
        <f>NLCresults[[#This Row],[ domesticServitudeConfidence]]&gt;=$AX$4</f>
        <v>#VALUE!</v>
      </c>
      <c r="AB169" t="e">
        <f>NLCresults[[#This Row],[ forcedCriminalityConfidence]]&gt;=$AX$4</f>
        <v>#VALUE!</v>
      </c>
      <c r="AC169" t="e">
        <f>NLCresults[[#This Row],[ forcedLabourConfidence]]&gt;=$AX$4</f>
        <v>#VALUE!</v>
      </c>
      <c r="AD169" t="e">
        <f>NLCresults[[#This Row],[ forcedMarriageConfidence]]&gt;=$AX$4</f>
        <v>#VALUE!</v>
      </c>
      <c r="AE169" t="e">
        <f>NLCresults[[#This Row],[ labourExploitationConfidence]]&gt;=$AX$4</f>
        <v>#VALUE!</v>
      </c>
      <c r="AF169" t="e">
        <f>NLCresults[[#This Row],[ sexualExploitationConfidence]]&gt;=$AX$4</f>
        <v>#VALUE!</v>
      </c>
      <c r="AG169" t="e">
        <f>NLCresults[[#This Row],[ otherConfidence]]&gt;=$AX$4</f>
        <v>#VALUE!</v>
      </c>
      <c r="AH169" s="2" t="e">
        <f>IF(NLCresults[[#This Row],[ containsChildLabour]]=1, IF(Table4[[#This Row],[predictsChildLabour]], "T", "FN"), IF(Table4[[#This Row],[predictsChildLabour]], "FP", "T"))</f>
        <v>#VALUE!</v>
      </c>
      <c r="AI169" t="e">
        <f>IF(NLCresults[[#This Row],[ containsChildSexualExploitation]]=1, IF(Table4[[#This Row],[predictsChildSexualExploitation]], "T", "FN"), IF(Table4[[#This Row],[predictsChildSexualExploitation]], "FP", "T"))</f>
        <v>#VALUE!</v>
      </c>
      <c r="AJ169" t="e">
        <f>IF(NLCresults[[#This Row],[ containsChildTrafficking]]=1, IF(Table4[[#This Row],[predictsChildTrafficking]], "T", "FN"), IF(Table4[[#This Row],[predictsChildTrafficking]], "FP", "T"))</f>
        <v>#VALUE!</v>
      </c>
      <c r="AK169" t="e">
        <f>IF(NLCresults[[#This Row],[ containsDomesticServitude]]=1, IF(Table4[[#This Row],[predictsDomesticServitude]], "T", "FN"), IF(Table4[[#This Row],[predictsDomesticServitude]], "FP", "T"))</f>
        <v>#VALUE!</v>
      </c>
      <c r="AL169" t="e">
        <f>IF(NLCresults[[#This Row],[ containsForcedCriminality]]=1, IF(Table4[[#This Row],[predictsForcedCriminality]], "T", "FN"), IF(Table4[[#This Row],[predictsForcedCriminality]], "FP", "T"))</f>
        <v>#VALUE!</v>
      </c>
      <c r="AM169" t="e">
        <f>IF(NLCresults[[#This Row],[ containsForcedLabour]]=1, IF(Table4[[#This Row],[predictsForcedLabour]], "T", "FN"), IF(Table4[[#This Row],[predictsForcedLabour]], "FP", "T"))</f>
        <v>#VALUE!</v>
      </c>
      <c r="AN169" t="e">
        <f>IF(NLCresults[[#This Row],[ containsForcedMarriage]]=1, IF(Table4[[#This Row],[predictsForcedMarriage]], "T", "FN"), IF(Table4[[#This Row],[predictsForcedMarriage]], "FP", "T"))</f>
        <v>#VALUE!</v>
      </c>
      <c r="AO169" t="e">
        <f>IF(NLCresults[[#This Row],[ containsLabourExploitation]]=1, IF(Table4[[#This Row],[predictsLabourExploitation]], "T", "FN"), IF(Table4[[#This Row],[predictsLabourExploitation]], "FP", "T"))</f>
        <v>#VALUE!</v>
      </c>
      <c r="AP169" t="e">
        <f>IF(NLCresults[[#This Row],[ containsSexualExploitation]]=1, IF(Table4[[#This Row],[predictsSexualExploitation]], "T", "FN"), IF(Table4[[#This Row],[predictsSexualExploitation]], "FP", "T"))</f>
        <v>#VALUE!</v>
      </c>
      <c r="AQ169" t="e">
        <f>IF(NLCresults[[#This Row],[ containsOther]]=1, IF(Table4[[#This Row],[predictsOther]], "T", "FN"), IF(Table4[[#This Row],[predictsOther]], "FP", "T"))</f>
        <v>#VALUE!</v>
      </c>
      <c r="AR169" s="2" t="e">
        <f>(COUNTIF(Table4[[#This Row],[resultChildLabour]:[resultOther]], "T")=10)</f>
        <v>#VALUE!</v>
      </c>
      <c r="AS169" t="e">
        <f>(COUNTIF(Table4[[#This Row],[resultChildLabour]:[resultOther]], "T")+ COUNTIF(Table4[[#This Row],[resultChildLabour]:[resultOther]], "FP")=10)</f>
        <v>#VALUE!</v>
      </c>
      <c r="AT169" t="e">
        <f>COUNTIF(Table4[[#This Row],[resultChildLabour]:[resultOther]], "FP")&gt;=1</f>
        <v>#VALUE!</v>
      </c>
      <c r="AU169" s="2" t="e">
        <f>COUNTIF(Table4[[#This Row],[resultChildLabour]:[resultOther]], "FN")&gt;=1</f>
        <v>#VALUE!</v>
      </c>
      <c r="AV169" s="2" t="e">
        <f>COUNTIF(Table4[[#This Row],[resultChildLabour]:[resultOther]], "FN")+COUNTIF(Table4[[#This Row],[resultChildLabour]:[resultOther]], "FP")</f>
        <v>#VALUE!</v>
      </c>
    </row>
    <row r="170" spans="24:48" x14ac:dyDescent="0.25">
      <c r="X170" t="e">
        <f>NLCresults[[#This Row],[ childLabourConfidence]]&gt;=$AX$4</f>
        <v>#VALUE!</v>
      </c>
      <c r="Y170" t="e">
        <f>NLCresults[[#This Row],[ childSexualExploitationConfidence]]&gt;=$AX$4</f>
        <v>#VALUE!</v>
      </c>
      <c r="Z170" t="e">
        <f>NLCresults[[#This Row],[ childTraffickingConfidence]]&gt;=$AX$4</f>
        <v>#VALUE!</v>
      </c>
      <c r="AA170" t="e">
        <f>NLCresults[[#This Row],[ domesticServitudeConfidence]]&gt;=$AX$4</f>
        <v>#VALUE!</v>
      </c>
      <c r="AB170" t="e">
        <f>NLCresults[[#This Row],[ forcedCriminalityConfidence]]&gt;=$AX$4</f>
        <v>#VALUE!</v>
      </c>
      <c r="AC170" t="e">
        <f>NLCresults[[#This Row],[ forcedLabourConfidence]]&gt;=$AX$4</f>
        <v>#VALUE!</v>
      </c>
      <c r="AD170" t="e">
        <f>NLCresults[[#This Row],[ forcedMarriageConfidence]]&gt;=$AX$4</f>
        <v>#VALUE!</v>
      </c>
      <c r="AE170" t="e">
        <f>NLCresults[[#This Row],[ labourExploitationConfidence]]&gt;=$AX$4</f>
        <v>#VALUE!</v>
      </c>
      <c r="AF170" t="e">
        <f>NLCresults[[#This Row],[ sexualExploitationConfidence]]&gt;=$AX$4</f>
        <v>#VALUE!</v>
      </c>
      <c r="AG170" t="e">
        <f>NLCresults[[#This Row],[ otherConfidence]]&gt;=$AX$4</f>
        <v>#VALUE!</v>
      </c>
      <c r="AH170" s="2" t="e">
        <f>IF(NLCresults[[#This Row],[ containsChildLabour]]=1, IF(Table4[[#This Row],[predictsChildLabour]], "T", "FN"), IF(Table4[[#This Row],[predictsChildLabour]], "FP", "T"))</f>
        <v>#VALUE!</v>
      </c>
      <c r="AI170" t="e">
        <f>IF(NLCresults[[#This Row],[ containsChildSexualExploitation]]=1, IF(Table4[[#This Row],[predictsChildSexualExploitation]], "T", "FN"), IF(Table4[[#This Row],[predictsChildSexualExploitation]], "FP", "T"))</f>
        <v>#VALUE!</v>
      </c>
      <c r="AJ170" t="e">
        <f>IF(NLCresults[[#This Row],[ containsChildTrafficking]]=1, IF(Table4[[#This Row],[predictsChildTrafficking]], "T", "FN"), IF(Table4[[#This Row],[predictsChildTrafficking]], "FP", "T"))</f>
        <v>#VALUE!</v>
      </c>
      <c r="AK170" t="e">
        <f>IF(NLCresults[[#This Row],[ containsDomesticServitude]]=1, IF(Table4[[#This Row],[predictsDomesticServitude]], "T", "FN"), IF(Table4[[#This Row],[predictsDomesticServitude]], "FP", "T"))</f>
        <v>#VALUE!</v>
      </c>
      <c r="AL170" t="e">
        <f>IF(NLCresults[[#This Row],[ containsForcedCriminality]]=1, IF(Table4[[#This Row],[predictsForcedCriminality]], "T", "FN"), IF(Table4[[#This Row],[predictsForcedCriminality]], "FP", "T"))</f>
        <v>#VALUE!</v>
      </c>
      <c r="AM170" t="e">
        <f>IF(NLCresults[[#This Row],[ containsForcedLabour]]=1, IF(Table4[[#This Row],[predictsForcedLabour]], "T", "FN"), IF(Table4[[#This Row],[predictsForcedLabour]], "FP", "T"))</f>
        <v>#VALUE!</v>
      </c>
      <c r="AN170" t="e">
        <f>IF(NLCresults[[#This Row],[ containsForcedMarriage]]=1, IF(Table4[[#This Row],[predictsForcedMarriage]], "T", "FN"), IF(Table4[[#This Row],[predictsForcedMarriage]], "FP", "T"))</f>
        <v>#VALUE!</v>
      </c>
      <c r="AO170" t="e">
        <f>IF(NLCresults[[#This Row],[ containsLabourExploitation]]=1, IF(Table4[[#This Row],[predictsLabourExploitation]], "T", "FN"), IF(Table4[[#This Row],[predictsLabourExploitation]], "FP", "T"))</f>
        <v>#VALUE!</v>
      </c>
      <c r="AP170" t="e">
        <f>IF(NLCresults[[#This Row],[ containsSexualExploitation]]=1, IF(Table4[[#This Row],[predictsSexualExploitation]], "T", "FN"), IF(Table4[[#This Row],[predictsSexualExploitation]], "FP", "T"))</f>
        <v>#VALUE!</v>
      </c>
      <c r="AQ170" t="e">
        <f>IF(NLCresults[[#This Row],[ containsOther]]=1, IF(Table4[[#This Row],[predictsOther]], "T", "FN"), IF(Table4[[#This Row],[predictsOther]], "FP", "T"))</f>
        <v>#VALUE!</v>
      </c>
      <c r="AR170" s="2" t="e">
        <f>(COUNTIF(Table4[[#This Row],[resultChildLabour]:[resultOther]], "T")=10)</f>
        <v>#VALUE!</v>
      </c>
      <c r="AS170" t="e">
        <f>(COUNTIF(Table4[[#This Row],[resultChildLabour]:[resultOther]], "T")+ COUNTIF(Table4[[#This Row],[resultChildLabour]:[resultOther]], "FP")=10)</f>
        <v>#VALUE!</v>
      </c>
      <c r="AT170" t="e">
        <f>COUNTIF(Table4[[#This Row],[resultChildLabour]:[resultOther]], "FP")&gt;=1</f>
        <v>#VALUE!</v>
      </c>
      <c r="AU170" s="2" t="e">
        <f>COUNTIF(Table4[[#This Row],[resultChildLabour]:[resultOther]], "FN")&gt;=1</f>
        <v>#VALUE!</v>
      </c>
      <c r="AV170" s="2" t="e">
        <f>COUNTIF(Table4[[#This Row],[resultChildLabour]:[resultOther]], "FN")+COUNTIF(Table4[[#This Row],[resultChildLabour]:[resultOther]], "FP")</f>
        <v>#VALUE!</v>
      </c>
    </row>
    <row r="171" spans="24:48" x14ac:dyDescent="0.25">
      <c r="X171" t="e">
        <f>NLCresults[[#This Row],[ childLabourConfidence]]&gt;=$AX$4</f>
        <v>#VALUE!</v>
      </c>
      <c r="Y171" t="e">
        <f>NLCresults[[#This Row],[ childSexualExploitationConfidence]]&gt;=$AX$4</f>
        <v>#VALUE!</v>
      </c>
      <c r="Z171" t="e">
        <f>NLCresults[[#This Row],[ childTraffickingConfidence]]&gt;=$AX$4</f>
        <v>#VALUE!</v>
      </c>
      <c r="AA171" t="e">
        <f>NLCresults[[#This Row],[ domesticServitudeConfidence]]&gt;=$AX$4</f>
        <v>#VALUE!</v>
      </c>
      <c r="AB171" t="e">
        <f>NLCresults[[#This Row],[ forcedCriminalityConfidence]]&gt;=$AX$4</f>
        <v>#VALUE!</v>
      </c>
      <c r="AC171" t="e">
        <f>NLCresults[[#This Row],[ forcedLabourConfidence]]&gt;=$AX$4</f>
        <v>#VALUE!</v>
      </c>
      <c r="AD171" t="e">
        <f>NLCresults[[#This Row],[ forcedMarriageConfidence]]&gt;=$AX$4</f>
        <v>#VALUE!</v>
      </c>
      <c r="AE171" t="e">
        <f>NLCresults[[#This Row],[ labourExploitationConfidence]]&gt;=$AX$4</f>
        <v>#VALUE!</v>
      </c>
      <c r="AF171" t="e">
        <f>NLCresults[[#This Row],[ sexualExploitationConfidence]]&gt;=$AX$4</f>
        <v>#VALUE!</v>
      </c>
      <c r="AG171" t="e">
        <f>NLCresults[[#This Row],[ otherConfidence]]&gt;=$AX$4</f>
        <v>#VALUE!</v>
      </c>
      <c r="AH171" s="2" t="e">
        <f>IF(NLCresults[[#This Row],[ containsChildLabour]]=1, IF(Table4[[#This Row],[predictsChildLabour]], "T", "FN"), IF(Table4[[#This Row],[predictsChildLabour]], "FP", "T"))</f>
        <v>#VALUE!</v>
      </c>
      <c r="AI171" t="e">
        <f>IF(NLCresults[[#This Row],[ containsChildSexualExploitation]]=1, IF(Table4[[#This Row],[predictsChildSexualExploitation]], "T", "FN"), IF(Table4[[#This Row],[predictsChildSexualExploitation]], "FP", "T"))</f>
        <v>#VALUE!</v>
      </c>
      <c r="AJ171" t="e">
        <f>IF(NLCresults[[#This Row],[ containsChildTrafficking]]=1, IF(Table4[[#This Row],[predictsChildTrafficking]], "T", "FN"), IF(Table4[[#This Row],[predictsChildTrafficking]], "FP", "T"))</f>
        <v>#VALUE!</v>
      </c>
      <c r="AK171" t="e">
        <f>IF(NLCresults[[#This Row],[ containsDomesticServitude]]=1, IF(Table4[[#This Row],[predictsDomesticServitude]], "T", "FN"), IF(Table4[[#This Row],[predictsDomesticServitude]], "FP", "T"))</f>
        <v>#VALUE!</v>
      </c>
      <c r="AL171" t="e">
        <f>IF(NLCresults[[#This Row],[ containsForcedCriminality]]=1, IF(Table4[[#This Row],[predictsForcedCriminality]], "T", "FN"), IF(Table4[[#This Row],[predictsForcedCriminality]], "FP", "T"))</f>
        <v>#VALUE!</v>
      </c>
      <c r="AM171" t="e">
        <f>IF(NLCresults[[#This Row],[ containsForcedLabour]]=1, IF(Table4[[#This Row],[predictsForcedLabour]], "T", "FN"), IF(Table4[[#This Row],[predictsForcedLabour]], "FP", "T"))</f>
        <v>#VALUE!</v>
      </c>
      <c r="AN171" t="e">
        <f>IF(NLCresults[[#This Row],[ containsForcedMarriage]]=1, IF(Table4[[#This Row],[predictsForcedMarriage]], "T", "FN"), IF(Table4[[#This Row],[predictsForcedMarriage]], "FP", "T"))</f>
        <v>#VALUE!</v>
      </c>
      <c r="AO171" t="e">
        <f>IF(NLCresults[[#This Row],[ containsLabourExploitation]]=1, IF(Table4[[#This Row],[predictsLabourExploitation]], "T", "FN"), IF(Table4[[#This Row],[predictsLabourExploitation]], "FP", "T"))</f>
        <v>#VALUE!</v>
      </c>
      <c r="AP171" t="e">
        <f>IF(NLCresults[[#This Row],[ containsSexualExploitation]]=1, IF(Table4[[#This Row],[predictsSexualExploitation]], "T", "FN"), IF(Table4[[#This Row],[predictsSexualExploitation]], "FP", "T"))</f>
        <v>#VALUE!</v>
      </c>
      <c r="AQ171" t="e">
        <f>IF(NLCresults[[#This Row],[ containsOther]]=1, IF(Table4[[#This Row],[predictsOther]], "T", "FN"), IF(Table4[[#This Row],[predictsOther]], "FP", "T"))</f>
        <v>#VALUE!</v>
      </c>
      <c r="AR171" s="2" t="e">
        <f>(COUNTIF(Table4[[#This Row],[resultChildLabour]:[resultOther]], "T")=10)</f>
        <v>#VALUE!</v>
      </c>
      <c r="AS171" t="e">
        <f>(COUNTIF(Table4[[#This Row],[resultChildLabour]:[resultOther]], "T")+ COUNTIF(Table4[[#This Row],[resultChildLabour]:[resultOther]], "FP")=10)</f>
        <v>#VALUE!</v>
      </c>
      <c r="AT171" t="e">
        <f>COUNTIF(Table4[[#This Row],[resultChildLabour]:[resultOther]], "FP")&gt;=1</f>
        <v>#VALUE!</v>
      </c>
      <c r="AU171" s="2" t="e">
        <f>COUNTIF(Table4[[#This Row],[resultChildLabour]:[resultOther]], "FN")&gt;=1</f>
        <v>#VALUE!</v>
      </c>
      <c r="AV171" s="2" t="e">
        <f>COUNTIF(Table4[[#This Row],[resultChildLabour]:[resultOther]], "FN")+COUNTIF(Table4[[#This Row],[resultChildLabour]:[resultOther]], "FP")</f>
        <v>#VALUE!</v>
      </c>
    </row>
    <row r="172" spans="24:48" x14ac:dyDescent="0.25">
      <c r="X172" t="e">
        <f>NLCresults[[#This Row],[ childLabourConfidence]]&gt;=$AX$4</f>
        <v>#VALUE!</v>
      </c>
      <c r="Y172" t="e">
        <f>NLCresults[[#This Row],[ childSexualExploitationConfidence]]&gt;=$AX$4</f>
        <v>#VALUE!</v>
      </c>
      <c r="Z172" t="e">
        <f>NLCresults[[#This Row],[ childTraffickingConfidence]]&gt;=$AX$4</f>
        <v>#VALUE!</v>
      </c>
      <c r="AA172" t="e">
        <f>NLCresults[[#This Row],[ domesticServitudeConfidence]]&gt;=$AX$4</f>
        <v>#VALUE!</v>
      </c>
      <c r="AB172" t="e">
        <f>NLCresults[[#This Row],[ forcedCriminalityConfidence]]&gt;=$AX$4</f>
        <v>#VALUE!</v>
      </c>
      <c r="AC172" t="e">
        <f>NLCresults[[#This Row],[ forcedLabourConfidence]]&gt;=$AX$4</f>
        <v>#VALUE!</v>
      </c>
      <c r="AD172" t="e">
        <f>NLCresults[[#This Row],[ forcedMarriageConfidence]]&gt;=$AX$4</f>
        <v>#VALUE!</v>
      </c>
      <c r="AE172" t="e">
        <f>NLCresults[[#This Row],[ labourExploitationConfidence]]&gt;=$AX$4</f>
        <v>#VALUE!</v>
      </c>
      <c r="AF172" t="e">
        <f>NLCresults[[#This Row],[ sexualExploitationConfidence]]&gt;=$AX$4</f>
        <v>#VALUE!</v>
      </c>
      <c r="AG172" t="e">
        <f>NLCresults[[#This Row],[ otherConfidence]]&gt;=$AX$4</f>
        <v>#VALUE!</v>
      </c>
      <c r="AH172" s="2" t="e">
        <f>IF(NLCresults[[#This Row],[ containsChildLabour]]=1, IF(Table4[[#This Row],[predictsChildLabour]], "T", "FN"), IF(Table4[[#This Row],[predictsChildLabour]], "FP", "T"))</f>
        <v>#VALUE!</v>
      </c>
      <c r="AI172" t="e">
        <f>IF(NLCresults[[#This Row],[ containsChildSexualExploitation]]=1, IF(Table4[[#This Row],[predictsChildSexualExploitation]], "T", "FN"), IF(Table4[[#This Row],[predictsChildSexualExploitation]], "FP", "T"))</f>
        <v>#VALUE!</v>
      </c>
      <c r="AJ172" t="e">
        <f>IF(NLCresults[[#This Row],[ containsChildTrafficking]]=1, IF(Table4[[#This Row],[predictsChildTrafficking]], "T", "FN"), IF(Table4[[#This Row],[predictsChildTrafficking]], "FP", "T"))</f>
        <v>#VALUE!</v>
      </c>
      <c r="AK172" t="e">
        <f>IF(NLCresults[[#This Row],[ containsDomesticServitude]]=1, IF(Table4[[#This Row],[predictsDomesticServitude]], "T", "FN"), IF(Table4[[#This Row],[predictsDomesticServitude]], "FP", "T"))</f>
        <v>#VALUE!</v>
      </c>
      <c r="AL172" t="e">
        <f>IF(NLCresults[[#This Row],[ containsForcedCriminality]]=1, IF(Table4[[#This Row],[predictsForcedCriminality]], "T", "FN"), IF(Table4[[#This Row],[predictsForcedCriminality]], "FP", "T"))</f>
        <v>#VALUE!</v>
      </c>
      <c r="AM172" t="e">
        <f>IF(NLCresults[[#This Row],[ containsForcedLabour]]=1, IF(Table4[[#This Row],[predictsForcedLabour]], "T", "FN"), IF(Table4[[#This Row],[predictsForcedLabour]], "FP", "T"))</f>
        <v>#VALUE!</v>
      </c>
      <c r="AN172" t="e">
        <f>IF(NLCresults[[#This Row],[ containsForcedMarriage]]=1, IF(Table4[[#This Row],[predictsForcedMarriage]], "T", "FN"), IF(Table4[[#This Row],[predictsForcedMarriage]], "FP", "T"))</f>
        <v>#VALUE!</v>
      </c>
      <c r="AO172" t="e">
        <f>IF(NLCresults[[#This Row],[ containsLabourExploitation]]=1, IF(Table4[[#This Row],[predictsLabourExploitation]], "T", "FN"), IF(Table4[[#This Row],[predictsLabourExploitation]], "FP", "T"))</f>
        <v>#VALUE!</v>
      </c>
      <c r="AP172" t="e">
        <f>IF(NLCresults[[#This Row],[ containsSexualExploitation]]=1, IF(Table4[[#This Row],[predictsSexualExploitation]], "T", "FN"), IF(Table4[[#This Row],[predictsSexualExploitation]], "FP", "T"))</f>
        <v>#VALUE!</v>
      </c>
      <c r="AQ172" t="e">
        <f>IF(NLCresults[[#This Row],[ containsOther]]=1, IF(Table4[[#This Row],[predictsOther]], "T", "FN"), IF(Table4[[#This Row],[predictsOther]], "FP", "T"))</f>
        <v>#VALUE!</v>
      </c>
      <c r="AR172" s="2" t="e">
        <f>(COUNTIF(Table4[[#This Row],[resultChildLabour]:[resultOther]], "T")=10)</f>
        <v>#VALUE!</v>
      </c>
      <c r="AS172" t="e">
        <f>(COUNTIF(Table4[[#This Row],[resultChildLabour]:[resultOther]], "T")+ COUNTIF(Table4[[#This Row],[resultChildLabour]:[resultOther]], "FP")=10)</f>
        <v>#VALUE!</v>
      </c>
      <c r="AT172" t="e">
        <f>COUNTIF(Table4[[#This Row],[resultChildLabour]:[resultOther]], "FP")&gt;=1</f>
        <v>#VALUE!</v>
      </c>
      <c r="AU172" s="2" t="e">
        <f>COUNTIF(Table4[[#This Row],[resultChildLabour]:[resultOther]], "FN")&gt;=1</f>
        <v>#VALUE!</v>
      </c>
      <c r="AV172" s="2" t="e">
        <f>COUNTIF(Table4[[#This Row],[resultChildLabour]:[resultOther]], "FN")+COUNTIF(Table4[[#This Row],[resultChildLabour]:[resultOther]], "FP")</f>
        <v>#VALUE!</v>
      </c>
    </row>
    <row r="173" spans="24:48" x14ac:dyDescent="0.25">
      <c r="X173" t="e">
        <f>NLCresults[[#This Row],[ childLabourConfidence]]&gt;=$AX$4</f>
        <v>#VALUE!</v>
      </c>
      <c r="Y173" t="e">
        <f>NLCresults[[#This Row],[ childSexualExploitationConfidence]]&gt;=$AX$4</f>
        <v>#VALUE!</v>
      </c>
      <c r="Z173" t="e">
        <f>NLCresults[[#This Row],[ childTraffickingConfidence]]&gt;=$AX$4</f>
        <v>#VALUE!</v>
      </c>
      <c r="AA173" t="e">
        <f>NLCresults[[#This Row],[ domesticServitudeConfidence]]&gt;=$AX$4</f>
        <v>#VALUE!</v>
      </c>
      <c r="AB173" t="e">
        <f>NLCresults[[#This Row],[ forcedCriminalityConfidence]]&gt;=$AX$4</f>
        <v>#VALUE!</v>
      </c>
      <c r="AC173" t="e">
        <f>NLCresults[[#This Row],[ forcedLabourConfidence]]&gt;=$AX$4</f>
        <v>#VALUE!</v>
      </c>
      <c r="AD173" t="e">
        <f>NLCresults[[#This Row],[ forcedMarriageConfidence]]&gt;=$AX$4</f>
        <v>#VALUE!</v>
      </c>
      <c r="AE173" t="e">
        <f>NLCresults[[#This Row],[ labourExploitationConfidence]]&gt;=$AX$4</f>
        <v>#VALUE!</v>
      </c>
      <c r="AF173" t="e">
        <f>NLCresults[[#This Row],[ sexualExploitationConfidence]]&gt;=$AX$4</f>
        <v>#VALUE!</v>
      </c>
      <c r="AG173" t="e">
        <f>NLCresults[[#This Row],[ otherConfidence]]&gt;=$AX$4</f>
        <v>#VALUE!</v>
      </c>
      <c r="AH173" s="2" t="e">
        <f>IF(NLCresults[[#This Row],[ containsChildLabour]]=1, IF(Table4[[#This Row],[predictsChildLabour]], "T", "FN"), IF(Table4[[#This Row],[predictsChildLabour]], "FP", "T"))</f>
        <v>#VALUE!</v>
      </c>
      <c r="AI173" t="e">
        <f>IF(NLCresults[[#This Row],[ containsChildSexualExploitation]]=1, IF(Table4[[#This Row],[predictsChildSexualExploitation]], "T", "FN"), IF(Table4[[#This Row],[predictsChildSexualExploitation]], "FP", "T"))</f>
        <v>#VALUE!</v>
      </c>
      <c r="AJ173" t="e">
        <f>IF(NLCresults[[#This Row],[ containsChildTrafficking]]=1, IF(Table4[[#This Row],[predictsChildTrafficking]], "T", "FN"), IF(Table4[[#This Row],[predictsChildTrafficking]], "FP", "T"))</f>
        <v>#VALUE!</v>
      </c>
      <c r="AK173" t="e">
        <f>IF(NLCresults[[#This Row],[ containsDomesticServitude]]=1, IF(Table4[[#This Row],[predictsDomesticServitude]], "T", "FN"), IF(Table4[[#This Row],[predictsDomesticServitude]], "FP", "T"))</f>
        <v>#VALUE!</v>
      </c>
      <c r="AL173" t="e">
        <f>IF(NLCresults[[#This Row],[ containsForcedCriminality]]=1, IF(Table4[[#This Row],[predictsForcedCriminality]], "T", "FN"), IF(Table4[[#This Row],[predictsForcedCriminality]], "FP", "T"))</f>
        <v>#VALUE!</v>
      </c>
      <c r="AM173" t="e">
        <f>IF(NLCresults[[#This Row],[ containsForcedLabour]]=1, IF(Table4[[#This Row],[predictsForcedLabour]], "T", "FN"), IF(Table4[[#This Row],[predictsForcedLabour]], "FP", "T"))</f>
        <v>#VALUE!</v>
      </c>
      <c r="AN173" t="e">
        <f>IF(NLCresults[[#This Row],[ containsForcedMarriage]]=1, IF(Table4[[#This Row],[predictsForcedMarriage]], "T", "FN"), IF(Table4[[#This Row],[predictsForcedMarriage]], "FP", "T"))</f>
        <v>#VALUE!</v>
      </c>
      <c r="AO173" t="e">
        <f>IF(NLCresults[[#This Row],[ containsLabourExploitation]]=1, IF(Table4[[#This Row],[predictsLabourExploitation]], "T", "FN"), IF(Table4[[#This Row],[predictsLabourExploitation]], "FP", "T"))</f>
        <v>#VALUE!</v>
      </c>
      <c r="AP173" t="e">
        <f>IF(NLCresults[[#This Row],[ containsSexualExploitation]]=1, IF(Table4[[#This Row],[predictsSexualExploitation]], "T", "FN"), IF(Table4[[#This Row],[predictsSexualExploitation]], "FP", "T"))</f>
        <v>#VALUE!</v>
      </c>
      <c r="AQ173" t="e">
        <f>IF(NLCresults[[#This Row],[ containsOther]]=1, IF(Table4[[#This Row],[predictsOther]], "T", "FN"), IF(Table4[[#This Row],[predictsOther]], "FP", "T"))</f>
        <v>#VALUE!</v>
      </c>
      <c r="AR173" s="2" t="e">
        <f>(COUNTIF(Table4[[#This Row],[resultChildLabour]:[resultOther]], "T")=10)</f>
        <v>#VALUE!</v>
      </c>
      <c r="AS173" t="e">
        <f>(COUNTIF(Table4[[#This Row],[resultChildLabour]:[resultOther]], "T")+ COUNTIF(Table4[[#This Row],[resultChildLabour]:[resultOther]], "FP")=10)</f>
        <v>#VALUE!</v>
      </c>
      <c r="AT173" t="e">
        <f>COUNTIF(Table4[[#This Row],[resultChildLabour]:[resultOther]], "FP")&gt;=1</f>
        <v>#VALUE!</v>
      </c>
      <c r="AU173" s="2" t="e">
        <f>COUNTIF(Table4[[#This Row],[resultChildLabour]:[resultOther]], "FN")&gt;=1</f>
        <v>#VALUE!</v>
      </c>
      <c r="AV173" s="2" t="e">
        <f>COUNTIF(Table4[[#This Row],[resultChildLabour]:[resultOther]], "FN")+COUNTIF(Table4[[#This Row],[resultChildLabour]:[resultOther]], "FP")</f>
        <v>#VALUE!</v>
      </c>
    </row>
    <row r="174" spans="24:48" x14ac:dyDescent="0.25">
      <c r="X174" t="e">
        <f>NLCresults[[#This Row],[ childLabourConfidence]]&gt;=$AX$4</f>
        <v>#VALUE!</v>
      </c>
      <c r="Y174" t="e">
        <f>NLCresults[[#This Row],[ childSexualExploitationConfidence]]&gt;=$AX$4</f>
        <v>#VALUE!</v>
      </c>
      <c r="Z174" t="e">
        <f>NLCresults[[#This Row],[ childTraffickingConfidence]]&gt;=$AX$4</f>
        <v>#VALUE!</v>
      </c>
      <c r="AA174" t="e">
        <f>NLCresults[[#This Row],[ domesticServitudeConfidence]]&gt;=$AX$4</f>
        <v>#VALUE!</v>
      </c>
      <c r="AB174" t="e">
        <f>NLCresults[[#This Row],[ forcedCriminalityConfidence]]&gt;=$AX$4</f>
        <v>#VALUE!</v>
      </c>
      <c r="AC174" t="e">
        <f>NLCresults[[#This Row],[ forcedLabourConfidence]]&gt;=$AX$4</f>
        <v>#VALUE!</v>
      </c>
      <c r="AD174" t="e">
        <f>NLCresults[[#This Row],[ forcedMarriageConfidence]]&gt;=$AX$4</f>
        <v>#VALUE!</v>
      </c>
      <c r="AE174" t="e">
        <f>NLCresults[[#This Row],[ labourExploitationConfidence]]&gt;=$AX$4</f>
        <v>#VALUE!</v>
      </c>
      <c r="AF174" t="e">
        <f>NLCresults[[#This Row],[ sexualExploitationConfidence]]&gt;=$AX$4</f>
        <v>#VALUE!</v>
      </c>
      <c r="AG174" t="e">
        <f>NLCresults[[#This Row],[ otherConfidence]]&gt;=$AX$4</f>
        <v>#VALUE!</v>
      </c>
      <c r="AH174" s="2" t="e">
        <f>IF(NLCresults[[#This Row],[ containsChildLabour]]=1, IF(Table4[[#This Row],[predictsChildLabour]], "T", "FN"), IF(Table4[[#This Row],[predictsChildLabour]], "FP", "T"))</f>
        <v>#VALUE!</v>
      </c>
      <c r="AI174" t="e">
        <f>IF(NLCresults[[#This Row],[ containsChildSexualExploitation]]=1, IF(Table4[[#This Row],[predictsChildSexualExploitation]], "T", "FN"), IF(Table4[[#This Row],[predictsChildSexualExploitation]], "FP", "T"))</f>
        <v>#VALUE!</v>
      </c>
      <c r="AJ174" t="e">
        <f>IF(NLCresults[[#This Row],[ containsChildTrafficking]]=1, IF(Table4[[#This Row],[predictsChildTrafficking]], "T", "FN"), IF(Table4[[#This Row],[predictsChildTrafficking]], "FP", "T"))</f>
        <v>#VALUE!</v>
      </c>
      <c r="AK174" t="e">
        <f>IF(NLCresults[[#This Row],[ containsDomesticServitude]]=1, IF(Table4[[#This Row],[predictsDomesticServitude]], "T", "FN"), IF(Table4[[#This Row],[predictsDomesticServitude]], "FP", "T"))</f>
        <v>#VALUE!</v>
      </c>
      <c r="AL174" t="e">
        <f>IF(NLCresults[[#This Row],[ containsForcedCriminality]]=1, IF(Table4[[#This Row],[predictsForcedCriminality]], "T", "FN"), IF(Table4[[#This Row],[predictsForcedCriminality]], "FP", "T"))</f>
        <v>#VALUE!</v>
      </c>
      <c r="AM174" t="e">
        <f>IF(NLCresults[[#This Row],[ containsForcedLabour]]=1, IF(Table4[[#This Row],[predictsForcedLabour]], "T", "FN"), IF(Table4[[#This Row],[predictsForcedLabour]], "FP", "T"))</f>
        <v>#VALUE!</v>
      </c>
      <c r="AN174" t="e">
        <f>IF(NLCresults[[#This Row],[ containsForcedMarriage]]=1, IF(Table4[[#This Row],[predictsForcedMarriage]], "T", "FN"), IF(Table4[[#This Row],[predictsForcedMarriage]], "FP", "T"))</f>
        <v>#VALUE!</v>
      </c>
      <c r="AO174" t="e">
        <f>IF(NLCresults[[#This Row],[ containsLabourExploitation]]=1, IF(Table4[[#This Row],[predictsLabourExploitation]], "T", "FN"), IF(Table4[[#This Row],[predictsLabourExploitation]], "FP", "T"))</f>
        <v>#VALUE!</v>
      </c>
      <c r="AP174" t="e">
        <f>IF(NLCresults[[#This Row],[ containsSexualExploitation]]=1, IF(Table4[[#This Row],[predictsSexualExploitation]], "T", "FN"), IF(Table4[[#This Row],[predictsSexualExploitation]], "FP", "T"))</f>
        <v>#VALUE!</v>
      </c>
      <c r="AQ174" t="e">
        <f>IF(NLCresults[[#This Row],[ containsOther]]=1, IF(Table4[[#This Row],[predictsOther]], "T", "FN"), IF(Table4[[#This Row],[predictsOther]], "FP", "T"))</f>
        <v>#VALUE!</v>
      </c>
      <c r="AR174" s="2" t="e">
        <f>(COUNTIF(Table4[[#This Row],[resultChildLabour]:[resultOther]], "T")=10)</f>
        <v>#VALUE!</v>
      </c>
      <c r="AS174" t="e">
        <f>(COUNTIF(Table4[[#This Row],[resultChildLabour]:[resultOther]], "T")+ COUNTIF(Table4[[#This Row],[resultChildLabour]:[resultOther]], "FP")=10)</f>
        <v>#VALUE!</v>
      </c>
      <c r="AT174" t="e">
        <f>COUNTIF(Table4[[#This Row],[resultChildLabour]:[resultOther]], "FP")&gt;=1</f>
        <v>#VALUE!</v>
      </c>
      <c r="AU174" s="2" t="e">
        <f>COUNTIF(Table4[[#This Row],[resultChildLabour]:[resultOther]], "FN")&gt;=1</f>
        <v>#VALUE!</v>
      </c>
      <c r="AV174" s="2" t="e">
        <f>COUNTIF(Table4[[#This Row],[resultChildLabour]:[resultOther]], "FN")+COUNTIF(Table4[[#This Row],[resultChildLabour]:[resultOther]], "FP")</f>
        <v>#VALUE!</v>
      </c>
    </row>
    <row r="175" spans="24:48" x14ac:dyDescent="0.25">
      <c r="X175" t="e">
        <f>NLCresults[[#This Row],[ childLabourConfidence]]&gt;=$AX$4</f>
        <v>#VALUE!</v>
      </c>
      <c r="Y175" t="e">
        <f>NLCresults[[#This Row],[ childSexualExploitationConfidence]]&gt;=$AX$4</f>
        <v>#VALUE!</v>
      </c>
      <c r="Z175" t="e">
        <f>NLCresults[[#This Row],[ childTraffickingConfidence]]&gt;=$AX$4</f>
        <v>#VALUE!</v>
      </c>
      <c r="AA175" t="e">
        <f>NLCresults[[#This Row],[ domesticServitudeConfidence]]&gt;=$AX$4</f>
        <v>#VALUE!</v>
      </c>
      <c r="AB175" t="e">
        <f>NLCresults[[#This Row],[ forcedCriminalityConfidence]]&gt;=$AX$4</f>
        <v>#VALUE!</v>
      </c>
      <c r="AC175" t="e">
        <f>NLCresults[[#This Row],[ forcedLabourConfidence]]&gt;=$AX$4</f>
        <v>#VALUE!</v>
      </c>
      <c r="AD175" t="e">
        <f>NLCresults[[#This Row],[ forcedMarriageConfidence]]&gt;=$AX$4</f>
        <v>#VALUE!</v>
      </c>
      <c r="AE175" t="e">
        <f>NLCresults[[#This Row],[ labourExploitationConfidence]]&gt;=$AX$4</f>
        <v>#VALUE!</v>
      </c>
      <c r="AF175" t="e">
        <f>NLCresults[[#This Row],[ sexualExploitationConfidence]]&gt;=$AX$4</f>
        <v>#VALUE!</v>
      </c>
      <c r="AG175" t="e">
        <f>NLCresults[[#This Row],[ otherConfidence]]&gt;=$AX$4</f>
        <v>#VALUE!</v>
      </c>
      <c r="AH175" s="2" t="e">
        <f>IF(NLCresults[[#This Row],[ containsChildLabour]]=1, IF(Table4[[#This Row],[predictsChildLabour]], "T", "FN"), IF(Table4[[#This Row],[predictsChildLabour]], "FP", "T"))</f>
        <v>#VALUE!</v>
      </c>
      <c r="AI175" t="e">
        <f>IF(NLCresults[[#This Row],[ containsChildSexualExploitation]]=1, IF(Table4[[#This Row],[predictsChildSexualExploitation]], "T", "FN"), IF(Table4[[#This Row],[predictsChildSexualExploitation]], "FP", "T"))</f>
        <v>#VALUE!</v>
      </c>
      <c r="AJ175" t="e">
        <f>IF(NLCresults[[#This Row],[ containsChildTrafficking]]=1, IF(Table4[[#This Row],[predictsChildTrafficking]], "T", "FN"), IF(Table4[[#This Row],[predictsChildTrafficking]], "FP", "T"))</f>
        <v>#VALUE!</v>
      </c>
      <c r="AK175" t="e">
        <f>IF(NLCresults[[#This Row],[ containsDomesticServitude]]=1, IF(Table4[[#This Row],[predictsDomesticServitude]], "T", "FN"), IF(Table4[[#This Row],[predictsDomesticServitude]], "FP", "T"))</f>
        <v>#VALUE!</v>
      </c>
      <c r="AL175" t="e">
        <f>IF(NLCresults[[#This Row],[ containsForcedCriminality]]=1, IF(Table4[[#This Row],[predictsForcedCriminality]], "T", "FN"), IF(Table4[[#This Row],[predictsForcedCriminality]], "FP", "T"))</f>
        <v>#VALUE!</v>
      </c>
      <c r="AM175" t="e">
        <f>IF(NLCresults[[#This Row],[ containsForcedLabour]]=1, IF(Table4[[#This Row],[predictsForcedLabour]], "T", "FN"), IF(Table4[[#This Row],[predictsForcedLabour]], "FP", "T"))</f>
        <v>#VALUE!</v>
      </c>
      <c r="AN175" t="e">
        <f>IF(NLCresults[[#This Row],[ containsForcedMarriage]]=1, IF(Table4[[#This Row],[predictsForcedMarriage]], "T", "FN"), IF(Table4[[#This Row],[predictsForcedMarriage]], "FP", "T"))</f>
        <v>#VALUE!</v>
      </c>
      <c r="AO175" t="e">
        <f>IF(NLCresults[[#This Row],[ containsLabourExploitation]]=1, IF(Table4[[#This Row],[predictsLabourExploitation]], "T", "FN"), IF(Table4[[#This Row],[predictsLabourExploitation]], "FP", "T"))</f>
        <v>#VALUE!</v>
      </c>
      <c r="AP175" t="e">
        <f>IF(NLCresults[[#This Row],[ containsSexualExploitation]]=1, IF(Table4[[#This Row],[predictsSexualExploitation]], "T", "FN"), IF(Table4[[#This Row],[predictsSexualExploitation]], "FP", "T"))</f>
        <v>#VALUE!</v>
      </c>
      <c r="AQ175" t="e">
        <f>IF(NLCresults[[#This Row],[ containsOther]]=1, IF(Table4[[#This Row],[predictsOther]], "T", "FN"), IF(Table4[[#This Row],[predictsOther]], "FP", "T"))</f>
        <v>#VALUE!</v>
      </c>
      <c r="AR175" s="2" t="e">
        <f>(COUNTIF(Table4[[#This Row],[resultChildLabour]:[resultOther]], "T")=10)</f>
        <v>#VALUE!</v>
      </c>
      <c r="AS175" t="e">
        <f>(COUNTIF(Table4[[#This Row],[resultChildLabour]:[resultOther]], "T")+ COUNTIF(Table4[[#This Row],[resultChildLabour]:[resultOther]], "FP")=10)</f>
        <v>#VALUE!</v>
      </c>
      <c r="AT175" t="e">
        <f>COUNTIF(Table4[[#This Row],[resultChildLabour]:[resultOther]], "FP")&gt;=1</f>
        <v>#VALUE!</v>
      </c>
      <c r="AU175" s="2" t="e">
        <f>COUNTIF(Table4[[#This Row],[resultChildLabour]:[resultOther]], "FN")&gt;=1</f>
        <v>#VALUE!</v>
      </c>
      <c r="AV175" s="2" t="e">
        <f>COUNTIF(Table4[[#This Row],[resultChildLabour]:[resultOther]], "FN")+COUNTIF(Table4[[#This Row],[resultChildLabour]:[resultOther]], "FP")</f>
        <v>#VALUE!</v>
      </c>
    </row>
    <row r="176" spans="24:48" x14ac:dyDescent="0.25">
      <c r="X176" t="e">
        <f>NLCresults[[#This Row],[ childLabourConfidence]]&gt;=$AX$4</f>
        <v>#VALUE!</v>
      </c>
      <c r="Y176" t="e">
        <f>NLCresults[[#This Row],[ childSexualExploitationConfidence]]&gt;=$AX$4</f>
        <v>#VALUE!</v>
      </c>
      <c r="Z176" t="e">
        <f>NLCresults[[#This Row],[ childTraffickingConfidence]]&gt;=$AX$4</f>
        <v>#VALUE!</v>
      </c>
      <c r="AA176" t="e">
        <f>NLCresults[[#This Row],[ domesticServitudeConfidence]]&gt;=$AX$4</f>
        <v>#VALUE!</v>
      </c>
      <c r="AB176" t="e">
        <f>NLCresults[[#This Row],[ forcedCriminalityConfidence]]&gt;=$AX$4</f>
        <v>#VALUE!</v>
      </c>
      <c r="AC176" t="e">
        <f>NLCresults[[#This Row],[ forcedLabourConfidence]]&gt;=$AX$4</f>
        <v>#VALUE!</v>
      </c>
      <c r="AD176" t="e">
        <f>NLCresults[[#This Row],[ forcedMarriageConfidence]]&gt;=$AX$4</f>
        <v>#VALUE!</v>
      </c>
      <c r="AE176" t="e">
        <f>NLCresults[[#This Row],[ labourExploitationConfidence]]&gt;=$AX$4</f>
        <v>#VALUE!</v>
      </c>
      <c r="AF176" t="e">
        <f>NLCresults[[#This Row],[ sexualExploitationConfidence]]&gt;=$AX$4</f>
        <v>#VALUE!</v>
      </c>
      <c r="AG176" t="e">
        <f>NLCresults[[#This Row],[ otherConfidence]]&gt;=$AX$4</f>
        <v>#VALUE!</v>
      </c>
      <c r="AH176" s="2" t="e">
        <f>IF(NLCresults[[#This Row],[ containsChildLabour]]=1, IF(Table4[[#This Row],[predictsChildLabour]], "T", "FN"), IF(Table4[[#This Row],[predictsChildLabour]], "FP", "T"))</f>
        <v>#VALUE!</v>
      </c>
      <c r="AI176" t="e">
        <f>IF(NLCresults[[#This Row],[ containsChildSexualExploitation]]=1, IF(Table4[[#This Row],[predictsChildSexualExploitation]], "T", "FN"), IF(Table4[[#This Row],[predictsChildSexualExploitation]], "FP", "T"))</f>
        <v>#VALUE!</v>
      </c>
      <c r="AJ176" t="e">
        <f>IF(NLCresults[[#This Row],[ containsChildTrafficking]]=1, IF(Table4[[#This Row],[predictsChildTrafficking]], "T", "FN"), IF(Table4[[#This Row],[predictsChildTrafficking]], "FP", "T"))</f>
        <v>#VALUE!</v>
      </c>
      <c r="AK176" t="e">
        <f>IF(NLCresults[[#This Row],[ containsDomesticServitude]]=1, IF(Table4[[#This Row],[predictsDomesticServitude]], "T", "FN"), IF(Table4[[#This Row],[predictsDomesticServitude]], "FP", "T"))</f>
        <v>#VALUE!</v>
      </c>
      <c r="AL176" t="e">
        <f>IF(NLCresults[[#This Row],[ containsForcedCriminality]]=1, IF(Table4[[#This Row],[predictsForcedCriminality]], "T", "FN"), IF(Table4[[#This Row],[predictsForcedCriminality]], "FP", "T"))</f>
        <v>#VALUE!</v>
      </c>
      <c r="AM176" t="e">
        <f>IF(NLCresults[[#This Row],[ containsForcedLabour]]=1, IF(Table4[[#This Row],[predictsForcedLabour]], "T", "FN"), IF(Table4[[#This Row],[predictsForcedLabour]], "FP", "T"))</f>
        <v>#VALUE!</v>
      </c>
      <c r="AN176" t="e">
        <f>IF(NLCresults[[#This Row],[ containsForcedMarriage]]=1, IF(Table4[[#This Row],[predictsForcedMarriage]], "T", "FN"), IF(Table4[[#This Row],[predictsForcedMarriage]], "FP", "T"))</f>
        <v>#VALUE!</v>
      </c>
      <c r="AO176" t="e">
        <f>IF(NLCresults[[#This Row],[ containsLabourExploitation]]=1, IF(Table4[[#This Row],[predictsLabourExploitation]], "T", "FN"), IF(Table4[[#This Row],[predictsLabourExploitation]], "FP", "T"))</f>
        <v>#VALUE!</v>
      </c>
      <c r="AP176" t="e">
        <f>IF(NLCresults[[#This Row],[ containsSexualExploitation]]=1, IF(Table4[[#This Row],[predictsSexualExploitation]], "T", "FN"), IF(Table4[[#This Row],[predictsSexualExploitation]], "FP", "T"))</f>
        <v>#VALUE!</v>
      </c>
      <c r="AQ176" t="e">
        <f>IF(NLCresults[[#This Row],[ containsOther]]=1, IF(Table4[[#This Row],[predictsOther]], "T", "FN"), IF(Table4[[#This Row],[predictsOther]], "FP", "T"))</f>
        <v>#VALUE!</v>
      </c>
      <c r="AR176" s="2" t="e">
        <f>(COUNTIF(Table4[[#This Row],[resultChildLabour]:[resultOther]], "T")=10)</f>
        <v>#VALUE!</v>
      </c>
      <c r="AS176" t="e">
        <f>(COUNTIF(Table4[[#This Row],[resultChildLabour]:[resultOther]], "T")+ COUNTIF(Table4[[#This Row],[resultChildLabour]:[resultOther]], "FP")=10)</f>
        <v>#VALUE!</v>
      </c>
      <c r="AT176" t="e">
        <f>COUNTIF(Table4[[#This Row],[resultChildLabour]:[resultOther]], "FP")&gt;=1</f>
        <v>#VALUE!</v>
      </c>
      <c r="AU176" s="2" t="e">
        <f>COUNTIF(Table4[[#This Row],[resultChildLabour]:[resultOther]], "FN")&gt;=1</f>
        <v>#VALUE!</v>
      </c>
      <c r="AV176" s="2" t="e">
        <f>COUNTIF(Table4[[#This Row],[resultChildLabour]:[resultOther]], "FN")+COUNTIF(Table4[[#This Row],[resultChildLabour]:[resultOther]], "FP")</f>
        <v>#VALUE!</v>
      </c>
    </row>
    <row r="177" spans="24:48" x14ac:dyDescent="0.25">
      <c r="X177" t="e">
        <f>NLCresults[[#This Row],[ childLabourConfidence]]&gt;=$AX$4</f>
        <v>#VALUE!</v>
      </c>
      <c r="Y177" t="e">
        <f>NLCresults[[#This Row],[ childSexualExploitationConfidence]]&gt;=$AX$4</f>
        <v>#VALUE!</v>
      </c>
      <c r="Z177" t="e">
        <f>NLCresults[[#This Row],[ childTraffickingConfidence]]&gt;=$AX$4</f>
        <v>#VALUE!</v>
      </c>
      <c r="AA177" t="e">
        <f>NLCresults[[#This Row],[ domesticServitudeConfidence]]&gt;=$AX$4</f>
        <v>#VALUE!</v>
      </c>
      <c r="AB177" t="e">
        <f>NLCresults[[#This Row],[ forcedCriminalityConfidence]]&gt;=$AX$4</f>
        <v>#VALUE!</v>
      </c>
      <c r="AC177" t="e">
        <f>NLCresults[[#This Row],[ forcedLabourConfidence]]&gt;=$AX$4</f>
        <v>#VALUE!</v>
      </c>
      <c r="AD177" t="e">
        <f>NLCresults[[#This Row],[ forcedMarriageConfidence]]&gt;=$AX$4</f>
        <v>#VALUE!</v>
      </c>
      <c r="AE177" t="e">
        <f>NLCresults[[#This Row],[ labourExploitationConfidence]]&gt;=$AX$4</f>
        <v>#VALUE!</v>
      </c>
      <c r="AF177" t="e">
        <f>NLCresults[[#This Row],[ sexualExploitationConfidence]]&gt;=$AX$4</f>
        <v>#VALUE!</v>
      </c>
      <c r="AG177" t="e">
        <f>NLCresults[[#This Row],[ otherConfidence]]&gt;=$AX$4</f>
        <v>#VALUE!</v>
      </c>
      <c r="AH177" s="2" t="e">
        <f>IF(NLCresults[[#This Row],[ containsChildLabour]]=1, IF(Table4[[#This Row],[predictsChildLabour]], "T", "FN"), IF(Table4[[#This Row],[predictsChildLabour]], "FP", "T"))</f>
        <v>#VALUE!</v>
      </c>
      <c r="AI177" t="e">
        <f>IF(NLCresults[[#This Row],[ containsChildSexualExploitation]]=1, IF(Table4[[#This Row],[predictsChildSexualExploitation]], "T", "FN"), IF(Table4[[#This Row],[predictsChildSexualExploitation]], "FP", "T"))</f>
        <v>#VALUE!</v>
      </c>
      <c r="AJ177" t="e">
        <f>IF(NLCresults[[#This Row],[ containsChildTrafficking]]=1, IF(Table4[[#This Row],[predictsChildTrafficking]], "T", "FN"), IF(Table4[[#This Row],[predictsChildTrafficking]], "FP", "T"))</f>
        <v>#VALUE!</v>
      </c>
      <c r="AK177" t="e">
        <f>IF(NLCresults[[#This Row],[ containsDomesticServitude]]=1, IF(Table4[[#This Row],[predictsDomesticServitude]], "T", "FN"), IF(Table4[[#This Row],[predictsDomesticServitude]], "FP", "T"))</f>
        <v>#VALUE!</v>
      </c>
      <c r="AL177" t="e">
        <f>IF(NLCresults[[#This Row],[ containsForcedCriminality]]=1, IF(Table4[[#This Row],[predictsForcedCriminality]], "T", "FN"), IF(Table4[[#This Row],[predictsForcedCriminality]], "FP", "T"))</f>
        <v>#VALUE!</v>
      </c>
      <c r="AM177" t="e">
        <f>IF(NLCresults[[#This Row],[ containsForcedLabour]]=1, IF(Table4[[#This Row],[predictsForcedLabour]], "T", "FN"), IF(Table4[[#This Row],[predictsForcedLabour]], "FP", "T"))</f>
        <v>#VALUE!</v>
      </c>
      <c r="AN177" t="e">
        <f>IF(NLCresults[[#This Row],[ containsForcedMarriage]]=1, IF(Table4[[#This Row],[predictsForcedMarriage]], "T", "FN"), IF(Table4[[#This Row],[predictsForcedMarriage]], "FP", "T"))</f>
        <v>#VALUE!</v>
      </c>
      <c r="AO177" t="e">
        <f>IF(NLCresults[[#This Row],[ containsLabourExploitation]]=1, IF(Table4[[#This Row],[predictsLabourExploitation]], "T", "FN"), IF(Table4[[#This Row],[predictsLabourExploitation]], "FP", "T"))</f>
        <v>#VALUE!</v>
      </c>
      <c r="AP177" t="e">
        <f>IF(NLCresults[[#This Row],[ containsSexualExploitation]]=1, IF(Table4[[#This Row],[predictsSexualExploitation]], "T", "FN"), IF(Table4[[#This Row],[predictsSexualExploitation]], "FP", "T"))</f>
        <v>#VALUE!</v>
      </c>
      <c r="AQ177" t="e">
        <f>IF(NLCresults[[#This Row],[ containsOther]]=1, IF(Table4[[#This Row],[predictsOther]], "T", "FN"), IF(Table4[[#This Row],[predictsOther]], "FP", "T"))</f>
        <v>#VALUE!</v>
      </c>
      <c r="AR177" s="2" t="e">
        <f>(COUNTIF(Table4[[#This Row],[resultChildLabour]:[resultOther]], "T")=10)</f>
        <v>#VALUE!</v>
      </c>
      <c r="AS177" t="e">
        <f>(COUNTIF(Table4[[#This Row],[resultChildLabour]:[resultOther]], "T")+ COUNTIF(Table4[[#This Row],[resultChildLabour]:[resultOther]], "FP")=10)</f>
        <v>#VALUE!</v>
      </c>
      <c r="AT177" t="e">
        <f>COUNTIF(Table4[[#This Row],[resultChildLabour]:[resultOther]], "FP")&gt;=1</f>
        <v>#VALUE!</v>
      </c>
      <c r="AU177" s="2" t="e">
        <f>COUNTIF(Table4[[#This Row],[resultChildLabour]:[resultOther]], "FN")&gt;=1</f>
        <v>#VALUE!</v>
      </c>
      <c r="AV177" s="2" t="e">
        <f>COUNTIF(Table4[[#This Row],[resultChildLabour]:[resultOther]], "FN")+COUNTIF(Table4[[#This Row],[resultChildLabour]:[resultOther]], "FP")</f>
        <v>#VALUE!</v>
      </c>
    </row>
    <row r="178" spans="24:48" x14ac:dyDescent="0.25">
      <c r="X178" t="e">
        <f>NLCresults[[#This Row],[ childLabourConfidence]]&gt;=$AX$4</f>
        <v>#VALUE!</v>
      </c>
      <c r="Y178" t="e">
        <f>NLCresults[[#This Row],[ childSexualExploitationConfidence]]&gt;=$AX$4</f>
        <v>#VALUE!</v>
      </c>
      <c r="Z178" t="e">
        <f>NLCresults[[#This Row],[ childTraffickingConfidence]]&gt;=$AX$4</f>
        <v>#VALUE!</v>
      </c>
      <c r="AA178" t="e">
        <f>NLCresults[[#This Row],[ domesticServitudeConfidence]]&gt;=$AX$4</f>
        <v>#VALUE!</v>
      </c>
      <c r="AB178" t="e">
        <f>NLCresults[[#This Row],[ forcedCriminalityConfidence]]&gt;=$AX$4</f>
        <v>#VALUE!</v>
      </c>
      <c r="AC178" t="e">
        <f>NLCresults[[#This Row],[ forcedLabourConfidence]]&gt;=$AX$4</f>
        <v>#VALUE!</v>
      </c>
      <c r="AD178" t="e">
        <f>NLCresults[[#This Row],[ forcedMarriageConfidence]]&gt;=$AX$4</f>
        <v>#VALUE!</v>
      </c>
      <c r="AE178" t="e">
        <f>NLCresults[[#This Row],[ labourExploitationConfidence]]&gt;=$AX$4</f>
        <v>#VALUE!</v>
      </c>
      <c r="AF178" t="e">
        <f>NLCresults[[#This Row],[ sexualExploitationConfidence]]&gt;=$AX$4</f>
        <v>#VALUE!</v>
      </c>
      <c r="AG178" t="e">
        <f>NLCresults[[#This Row],[ otherConfidence]]&gt;=$AX$4</f>
        <v>#VALUE!</v>
      </c>
      <c r="AH178" s="2" t="e">
        <f>IF(NLCresults[[#This Row],[ containsChildLabour]]=1, IF(Table4[[#This Row],[predictsChildLabour]], "T", "FN"), IF(Table4[[#This Row],[predictsChildLabour]], "FP", "T"))</f>
        <v>#VALUE!</v>
      </c>
      <c r="AI178" t="e">
        <f>IF(NLCresults[[#This Row],[ containsChildSexualExploitation]]=1, IF(Table4[[#This Row],[predictsChildSexualExploitation]], "T", "FN"), IF(Table4[[#This Row],[predictsChildSexualExploitation]], "FP", "T"))</f>
        <v>#VALUE!</v>
      </c>
      <c r="AJ178" t="e">
        <f>IF(NLCresults[[#This Row],[ containsChildTrafficking]]=1, IF(Table4[[#This Row],[predictsChildTrafficking]], "T", "FN"), IF(Table4[[#This Row],[predictsChildTrafficking]], "FP", "T"))</f>
        <v>#VALUE!</v>
      </c>
      <c r="AK178" t="e">
        <f>IF(NLCresults[[#This Row],[ containsDomesticServitude]]=1, IF(Table4[[#This Row],[predictsDomesticServitude]], "T", "FN"), IF(Table4[[#This Row],[predictsDomesticServitude]], "FP", "T"))</f>
        <v>#VALUE!</v>
      </c>
      <c r="AL178" t="e">
        <f>IF(NLCresults[[#This Row],[ containsForcedCriminality]]=1, IF(Table4[[#This Row],[predictsForcedCriminality]], "T", "FN"), IF(Table4[[#This Row],[predictsForcedCriminality]], "FP", "T"))</f>
        <v>#VALUE!</v>
      </c>
      <c r="AM178" t="e">
        <f>IF(NLCresults[[#This Row],[ containsForcedLabour]]=1, IF(Table4[[#This Row],[predictsForcedLabour]], "T", "FN"), IF(Table4[[#This Row],[predictsForcedLabour]], "FP", "T"))</f>
        <v>#VALUE!</v>
      </c>
      <c r="AN178" t="e">
        <f>IF(NLCresults[[#This Row],[ containsForcedMarriage]]=1, IF(Table4[[#This Row],[predictsForcedMarriage]], "T", "FN"), IF(Table4[[#This Row],[predictsForcedMarriage]], "FP", "T"))</f>
        <v>#VALUE!</v>
      </c>
      <c r="AO178" t="e">
        <f>IF(NLCresults[[#This Row],[ containsLabourExploitation]]=1, IF(Table4[[#This Row],[predictsLabourExploitation]], "T", "FN"), IF(Table4[[#This Row],[predictsLabourExploitation]], "FP", "T"))</f>
        <v>#VALUE!</v>
      </c>
      <c r="AP178" t="e">
        <f>IF(NLCresults[[#This Row],[ containsSexualExploitation]]=1, IF(Table4[[#This Row],[predictsSexualExploitation]], "T", "FN"), IF(Table4[[#This Row],[predictsSexualExploitation]], "FP", "T"))</f>
        <v>#VALUE!</v>
      </c>
      <c r="AQ178" t="e">
        <f>IF(NLCresults[[#This Row],[ containsOther]]=1, IF(Table4[[#This Row],[predictsOther]], "T", "FN"), IF(Table4[[#This Row],[predictsOther]], "FP", "T"))</f>
        <v>#VALUE!</v>
      </c>
      <c r="AR178" s="2" t="e">
        <f>(COUNTIF(Table4[[#This Row],[resultChildLabour]:[resultOther]], "T")=10)</f>
        <v>#VALUE!</v>
      </c>
      <c r="AS178" t="e">
        <f>(COUNTIF(Table4[[#This Row],[resultChildLabour]:[resultOther]], "T")+ COUNTIF(Table4[[#This Row],[resultChildLabour]:[resultOther]], "FP")=10)</f>
        <v>#VALUE!</v>
      </c>
      <c r="AT178" t="e">
        <f>COUNTIF(Table4[[#This Row],[resultChildLabour]:[resultOther]], "FP")&gt;=1</f>
        <v>#VALUE!</v>
      </c>
      <c r="AU178" s="2" t="e">
        <f>COUNTIF(Table4[[#This Row],[resultChildLabour]:[resultOther]], "FN")&gt;=1</f>
        <v>#VALUE!</v>
      </c>
      <c r="AV178" s="2" t="e">
        <f>COUNTIF(Table4[[#This Row],[resultChildLabour]:[resultOther]], "FN")+COUNTIF(Table4[[#This Row],[resultChildLabour]:[resultOther]], "FP")</f>
        <v>#VALUE!</v>
      </c>
    </row>
    <row r="179" spans="24:48" x14ac:dyDescent="0.25">
      <c r="X179" t="e">
        <f>NLCresults[[#This Row],[ childLabourConfidence]]&gt;=$AX$4</f>
        <v>#VALUE!</v>
      </c>
      <c r="Y179" t="e">
        <f>NLCresults[[#This Row],[ childSexualExploitationConfidence]]&gt;=$AX$4</f>
        <v>#VALUE!</v>
      </c>
      <c r="Z179" t="e">
        <f>NLCresults[[#This Row],[ childTraffickingConfidence]]&gt;=$AX$4</f>
        <v>#VALUE!</v>
      </c>
      <c r="AA179" t="e">
        <f>NLCresults[[#This Row],[ domesticServitudeConfidence]]&gt;=$AX$4</f>
        <v>#VALUE!</v>
      </c>
      <c r="AB179" t="e">
        <f>NLCresults[[#This Row],[ forcedCriminalityConfidence]]&gt;=$AX$4</f>
        <v>#VALUE!</v>
      </c>
      <c r="AC179" t="e">
        <f>NLCresults[[#This Row],[ forcedLabourConfidence]]&gt;=$AX$4</f>
        <v>#VALUE!</v>
      </c>
      <c r="AD179" t="e">
        <f>NLCresults[[#This Row],[ forcedMarriageConfidence]]&gt;=$AX$4</f>
        <v>#VALUE!</v>
      </c>
      <c r="AE179" t="e">
        <f>NLCresults[[#This Row],[ labourExploitationConfidence]]&gt;=$AX$4</f>
        <v>#VALUE!</v>
      </c>
      <c r="AF179" t="e">
        <f>NLCresults[[#This Row],[ sexualExploitationConfidence]]&gt;=$AX$4</f>
        <v>#VALUE!</v>
      </c>
      <c r="AG179" t="e">
        <f>NLCresults[[#This Row],[ otherConfidence]]&gt;=$AX$4</f>
        <v>#VALUE!</v>
      </c>
      <c r="AH179" s="2" t="e">
        <f>IF(NLCresults[[#This Row],[ containsChildLabour]]=1, IF(Table4[[#This Row],[predictsChildLabour]], "T", "FN"), IF(Table4[[#This Row],[predictsChildLabour]], "FP", "T"))</f>
        <v>#VALUE!</v>
      </c>
      <c r="AI179" t="e">
        <f>IF(NLCresults[[#This Row],[ containsChildSexualExploitation]]=1, IF(Table4[[#This Row],[predictsChildSexualExploitation]], "T", "FN"), IF(Table4[[#This Row],[predictsChildSexualExploitation]], "FP", "T"))</f>
        <v>#VALUE!</v>
      </c>
      <c r="AJ179" t="e">
        <f>IF(NLCresults[[#This Row],[ containsChildTrafficking]]=1, IF(Table4[[#This Row],[predictsChildTrafficking]], "T", "FN"), IF(Table4[[#This Row],[predictsChildTrafficking]], "FP", "T"))</f>
        <v>#VALUE!</v>
      </c>
      <c r="AK179" t="e">
        <f>IF(NLCresults[[#This Row],[ containsDomesticServitude]]=1, IF(Table4[[#This Row],[predictsDomesticServitude]], "T", "FN"), IF(Table4[[#This Row],[predictsDomesticServitude]], "FP", "T"))</f>
        <v>#VALUE!</v>
      </c>
      <c r="AL179" t="e">
        <f>IF(NLCresults[[#This Row],[ containsForcedCriminality]]=1, IF(Table4[[#This Row],[predictsForcedCriminality]], "T", "FN"), IF(Table4[[#This Row],[predictsForcedCriminality]], "FP", "T"))</f>
        <v>#VALUE!</v>
      </c>
      <c r="AM179" t="e">
        <f>IF(NLCresults[[#This Row],[ containsForcedLabour]]=1, IF(Table4[[#This Row],[predictsForcedLabour]], "T", "FN"), IF(Table4[[#This Row],[predictsForcedLabour]], "FP", "T"))</f>
        <v>#VALUE!</v>
      </c>
      <c r="AN179" t="e">
        <f>IF(NLCresults[[#This Row],[ containsForcedMarriage]]=1, IF(Table4[[#This Row],[predictsForcedMarriage]], "T", "FN"), IF(Table4[[#This Row],[predictsForcedMarriage]], "FP", "T"))</f>
        <v>#VALUE!</v>
      </c>
      <c r="AO179" t="e">
        <f>IF(NLCresults[[#This Row],[ containsLabourExploitation]]=1, IF(Table4[[#This Row],[predictsLabourExploitation]], "T", "FN"), IF(Table4[[#This Row],[predictsLabourExploitation]], "FP", "T"))</f>
        <v>#VALUE!</v>
      </c>
      <c r="AP179" t="e">
        <f>IF(NLCresults[[#This Row],[ containsSexualExploitation]]=1, IF(Table4[[#This Row],[predictsSexualExploitation]], "T", "FN"), IF(Table4[[#This Row],[predictsSexualExploitation]], "FP", "T"))</f>
        <v>#VALUE!</v>
      </c>
      <c r="AQ179" t="e">
        <f>IF(NLCresults[[#This Row],[ containsOther]]=1, IF(Table4[[#This Row],[predictsOther]], "T", "FN"), IF(Table4[[#This Row],[predictsOther]], "FP", "T"))</f>
        <v>#VALUE!</v>
      </c>
      <c r="AR179" s="2" t="e">
        <f>(COUNTIF(Table4[[#This Row],[resultChildLabour]:[resultOther]], "T")=10)</f>
        <v>#VALUE!</v>
      </c>
      <c r="AS179" t="e">
        <f>(COUNTIF(Table4[[#This Row],[resultChildLabour]:[resultOther]], "T")+ COUNTIF(Table4[[#This Row],[resultChildLabour]:[resultOther]], "FP")=10)</f>
        <v>#VALUE!</v>
      </c>
      <c r="AT179" t="e">
        <f>COUNTIF(Table4[[#This Row],[resultChildLabour]:[resultOther]], "FP")&gt;=1</f>
        <v>#VALUE!</v>
      </c>
      <c r="AU179" s="2" t="e">
        <f>COUNTIF(Table4[[#This Row],[resultChildLabour]:[resultOther]], "FN")&gt;=1</f>
        <v>#VALUE!</v>
      </c>
      <c r="AV179" s="2" t="e">
        <f>COUNTIF(Table4[[#This Row],[resultChildLabour]:[resultOther]], "FN")+COUNTIF(Table4[[#This Row],[resultChildLabour]:[resultOther]], "FP")</f>
        <v>#VALUE!</v>
      </c>
    </row>
    <row r="180" spans="24:48" x14ac:dyDescent="0.25">
      <c r="X180" t="e">
        <f>NLCresults[[#This Row],[ childLabourConfidence]]&gt;=$AX$4</f>
        <v>#VALUE!</v>
      </c>
      <c r="Y180" t="e">
        <f>NLCresults[[#This Row],[ childSexualExploitationConfidence]]&gt;=$AX$4</f>
        <v>#VALUE!</v>
      </c>
      <c r="Z180" t="e">
        <f>NLCresults[[#This Row],[ childTraffickingConfidence]]&gt;=$AX$4</f>
        <v>#VALUE!</v>
      </c>
      <c r="AA180" t="e">
        <f>NLCresults[[#This Row],[ domesticServitudeConfidence]]&gt;=$AX$4</f>
        <v>#VALUE!</v>
      </c>
      <c r="AB180" t="e">
        <f>NLCresults[[#This Row],[ forcedCriminalityConfidence]]&gt;=$AX$4</f>
        <v>#VALUE!</v>
      </c>
      <c r="AC180" t="e">
        <f>NLCresults[[#This Row],[ forcedLabourConfidence]]&gt;=$AX$4</f>
        <v>#VALUE!</v>
      </c>
      <c r="AD180" t="e">
        <f>NLCresults[[#This Row],[ forcedMarriageConfidence]]&gt;=$AX$4</f>
        <v>#VALUE!</v>
      </c>
      <c r="AE180" t="e">
        <f>NLCresults[[#This Row],[ labourExploitationConfidence]]&gt;=$AX$4</f>
        <v>#VALUE!</v>
      </c>
      <c r="AF180" t="e">
        <f>NLCresults[[#This Row],[ sexualExploitationConfidence]]&gt;=$AX$4</f>
        <v>#VALUE!</v>
      </c>
      <c r="AG180" t="e">
        <f>NLCresults[[#This Row],[ otherConfidence]]&gt;=$AX$4</f>
        <v>#VALUE!</v>
      </c>
      <c r="AH180" s="2" t="e">
        <f>IF(NLCresults[[#This Row],[ containsChildLabour]]=1, IF(Table4[[#This Row],[predictsChildLabour]], "T", "FN"), IF(Table4[[#This Row],[predictsChildLabour]], "FP", "T"))</f>
        <v>#VALUE!</v>
      </c>
      <c r="AI180" t="e">
        <f>IF(NLCresults[[#This Row],[ containsChildSexualExploitation]]=1, IF(Table4[[#This Row],[predictsChildSexualExploitation]], "T", "FN"), IF(Table4[[#This Row],[predictsChildSexualExploitation]], "FP", "T"))</f>
        <v>#VALUE!</v>
      </c>
      <c r="AJ180" t="e">
        <f>IF(NLCresults[[#This Row],[ containsChildTrafficking]]=1, IF(Table4[[#This Row],[predictsChildTrafficking]], "T", "FN"), IF(Table4[[#This Row],[predictsChildTrafficking]], "FP", "T"))</f>
        <v>#VALUE!</v>
      </c>
      <c r="AK180" t="e">
        <f>IF(NLCresults[[#This Row],[ containsDomesticServitude]]=1, IF(Table4[[#This Row],[predictsDomesticServitude]], "T", "FN"), IF(Table4[[#This Row],[predictsDomesticServitude]], "FP", "T"))</f>
        <v>#VALUE!</v>
      </c>
      <c r="AL180" t="e">
        <f>IF(NLCresults[[#This Row],[ containsForcedCriminality]]=1, IF(Table4[[#This Row],[predictsForcedCriminality]], "T", "FN"), IF(Table4[[#This Row],[predictsForcedCriminality]], "FP", "T"))</f>
        <v>#VALUE!</v>
      </c>
      <c r="AM180" t="e">
        <f>IF(NLCresults[[#This Row],[ containsForcedLabour]]=1, IF(Table4[[#This Row],[predictsForcedLabour]], "T", "FN"), IF(Table4[[#This Row],[predictsForcedLabour]], "FP", "T"))</f>
        <v>#VALUE!</v>
      </c>
      <c r="AN180" t="e">
        <f>IF(NLCresults[[#This Row],[ containsForcedMarriage]]=1, IF(Table4[[#This Row],[predictsForcedMarriage]], "T", "FN"), IF(Table4[[#This Row],[predictsForcedMarriage]], "FP", "T"))</f>
        <v>#VALUE!</v>
      </c>
      <c r="AO180" t="e">
        <f>IF(NLCresults[[#This Row],[ containsLabourExploitation]]=1, IF(Table4[[#This Row],[predictsLabourExploitation]], "T", "FN"), IF(Table4[[#This Row],[predictsLabourExploitation]], "FP", "T"))</f>
        <v>#VALUE!</v>
      </c>
      <c r="AP180" t="e">
        <f>IF(NLCresults[[#This Row],[ containsSexualExploitation]]=1, IF(Table4[[#This Row],[predictsSexualExploitation]], "T", "FN"), IF(Table4[[#This Row],[predictsSexualExploitation]], "FP", "T"))</f>
        <v>#VALUE!</v>
      </c>
      <c r="AQ180" t="e">
        <f>IF(NLCresults[[#This Row],[ containsOther]]=1, IF(Table4[[#This Row],[predictsOther]], "T", "FN"), IF(Table4[[#This Row],[predictsOther]], "FP", "T"))</f>
        <v>#VALUE!</v>
      </c>
      <c r="AR180" s="2" t="e">
        <f>(COUNTIF(Table4[[#This Row],[resultChildLabour]:[resultOther]], "T")=10)</f>
        <v>#VALUE!</v>
      </c>
      <c r="AS180" t="e">
        <f>(COUNTIF(Table4[[#This Row],[resultChildLabour]:[resultOther]], "T")+ COUNTIF(Table4[[#This Row],[resultChildLabour]:[resultOther]], "FP")=10)</f>
        <v>#VALUE!</v>
      </c>
      <c r="AT180" t="e">
        <f>COUNTIF(Table4[[#This Row],[resultChildLabour]:[resultOther]], "FP")&gt;=1</f>
        <v>#VALUE!</v>
      </c>
      <c r="AU180" s="2" t="e">
        <f>COUNTIF(Table4[[#This Row],[resultChildLabour]:[resultOther]], "FN")&gt;=1</f>
        <v>#VALUE!</v>
      </c>
      <c r="AV180" s="2" t="e">
        <f>COUNTIF(Table4[[#This Row],[resultChildLabour]:[resultOther]], "FN")+COUNTIF(Table4[[#This Row],[resultChildLabour]:[resultOther]], "FP")</f>
        <v>#VALUE!</v>
      </c>
    </row>
    <row r="181" spans="24:48" x14ac:dyDescent="0.25">
      <c r="X181" t="e">
        <f>NLCresults[[#This Row],[ childLabourConfidence]]&gt;=$AX$4</f>
        <v>#VALUE!</v>
      </c>
      <c r="Y181" t="e">
        <f>NLCresults[[#This Row],[ childSexualExploitationConfidence]]&gt;=$AX$4</f>
        <v>#VALUE!</v>
      </c>
      <c r="Z181" t="e">
        <f>NLCresults[[#This Row],[ childTraffickingConfidence]]&gt;=$AX$4</f>
        <v>#VALUE!</v>
      </c>
      <c r="AA181" t="e">
        <f>NLCresults[[#This Row],[ domesticServitudeConfidence]]&gt;=$AX$4</f>
        <v>#VALUE!</v>
      </c>
      <c r="AB181" t="e">
        <f>NLCresults[[#This Row],[ forcedCriminalityConfidence]]&gt;=$AX$4</f>
        <v>#VALUE!</v>
      </c>
      <c r="AC181" t="e">
        <f>NLCresults[[#This Row],[ forcedLabourConfidence]]&gt;=$AX$4</f>
        <v>#VALUE!</v>
      </c>
      <c r="AD181" t="e">
        <f>NLCresults[[#This Row],[ forcedMarriageConfidence]]&gt;=$AX$4</f>
        <v>#VALUE!</v>
      </c>
      <c r="AE181" t="e">
        <f>NLCresults[[#This Row],[ labourExploitationConfidence]]&gt;=$AX$4</f>
        <v>#VALUE!</v>
      </c>
      <c r="AF181" t="e">
        <f>NLCresults[[#This Row],[ sexualExploitationConfidence]]&gt;=$AX$4</f>
        <v>#VALUE!</v>
      </c>
      <c r="AG181" t="e">
        <f>NLCresults[[#This Row],[ otherConfidence]]&gt;=$AX$4</f>
        <v>#VALUE!</v>
      </c>
      <c r="AH181" s="2" t="e">
        <f>IF(NLCresults[[#This Row],[ containsChildLabour]]=1, IF(Table4[[#This Row],[predictsChildLabour]], "T", "FN"), IF(Table4[[#This Row],[predictsChildLabour]], "FP", "T"))</f>
        <v>#VALUE!</v>
      </c>
      <c r="AI181" t="e">
        <f>IF(NLCresults[[#This Row],[ containsChildSexualExploitation]]=1, IF(Table4[[#This Row],[predictsChildSexualExploitation]], "T", "FN"), IF(Table4[[#This Row],[predictsChildSexualExploitation]], "FP", "T"))</f>
        <v>#VALUE!</v>
      </c>
      <c r="AJ181" t="e">
        <f>IF(NLCresults[[#This Row],[ containsChildTrafficking]]=1, IF(Table4[[#This Row],[predictsChildTrafficking]], "T", "FN"), IF(Table4[[#This Row],[predictsChildTrafficking]], "FP", "T"))</f>
        <v>#VALUE!</v>
      </c>
      <c r="AK181" t="e">
        <f>IF(NLCresults[[#This Row],[ containsDomesticServitude]]=1, IF(Table4[[#This Row],[predictsDomesticServitude]], "T", "FN"), IF(Table4[[#This Row],[predictsDomesticServitude]], "FP", "T"))</f>
        <v>#VALUE!</v>
      </c>
      <c r="AL181" t="e">
        <f>IF(NLCresults[[#This Row],[ containsForcedCriminality]]=1, IF(Table4[[#This Row],[predictsForcedCriminality]], "T", "FN"), IF(Table4[[#This Row],[predictsForcedCriminality]], "FP", "T"))</f>
        <v>#VALUE!</v>
      </c>
      <c r="AM181" t="e">
        <f>IF(NLCresults[[#This Row],[ containsForcedLabour]]=1, IF(Table4[[#This Row],[predictsForcedLabour]], "T", "FN"), IF(Table4[[#This Row],[predictsForcedLabour]], "FP", "T"))</f>
        <v>#VALUE!</v>
      </c>
      <c r="AN181" t="e">
        <f>IF(NLCresults[[#This Row],[ containsForcedMarriage]]=1, IF(Table4[[#This Row],[predictsForcedMarriage]], "T", "FN"), IF(Table4[[#This Row],[predictsForcedMarriage]], "FP", "T"))</f>
        <v>#VALUE!</v>
      </c>
      <c r="AO181" t="e">
        <f>IF(NLCresults[[#This Row],[ containsLabourExploitation]]=1, IF(Table4[[#This Row],[predictsLabourExploitation]], "T", "FN"), IF(Table4[[#This Row],[predictsLabourExploitation]], "FP", "T"))</f>
        <v>#VALUE!</v>
      </c>
      <c r="AP181" t="e">
        <f>IF(NLCresults[[#This Row],[ containsSexualExploitation]]=1, IF(Table4[[#This Row],[predictsSexualExploitation]], "T", "FN"), IF(Table4[[#This Row],[predictsSexualExploitation]], "FP", "T"))</f>
        <v>#VALUE!</v>
      </c>
      <c r="AQ181" t="e">
        <f>IF(NLCresults[[#This Row],[ containsOther]]=1, IF(Table4[[#This Row],[predictsOther]], "T", "FN"), IF(Table4[[#This Row],[predictsOther]], "FP", "T"))</f>
        <v>#VALUE!</v>
      </c>
      <c r="AR181" s="2" t="e">
        <f>(COUNTIF(Table4[[#This Row],[resultChildLabour]:[resultOther]], "T")=10)</f>
        <v>#VALUE!</v>
      </c>
      <c r="AS181" t="e">
        <f>(COUNTIF(Table4[[#This Row],[resultChildLabour]:[resultOther]], "T")+ COUNTIF(Table4[[#This Row],[resultChildLabour]:[resultOther]], "FP")=10)</f>
        <v>#VALUE!</v>
      </c>
      <c r="AT181" t="e">
        <f>COUNTIF(Table4[[#This Row],[resultChildLabour]:[resultOther]], "FP")&gt;=1</f>
        <v>#VALUE!</v>
      </c>
      <c r="AU181" s="2" t="e">
        <f>COUNTIF(Table4[[#This Row],[resultChildLabour]:[resultOther]], "FN")&gt;=1</f>
        <v>#VALUE!</v>
      </c>
      <c r="AV181" s="2" t="e">
        <f>COUNTIF(Table4[[#This Row],[resultChildLabour]:[resultOther]], "FN")+COUNTIF(Table4[[#This Row],[resultChildLabour]:[resultOther]], "FP")</f>
        <v>#VALUE!</v>
      </c>
    </row>
    <row r="182" spans="24:48" x14ac:dyDescent="0.25">
      <c r="X182" t="e">
        <f>NLCresults[[#This Row],[ childLabourConfidence]]&gt;=$AX$4</f>
        <v>#VALUE!</v>
      </c>
      <c r="Y182" t="e">
        <f>NLCresults[[#This Row],[ childSexualExploitationConfidence]]&gt;=$AX$4</f>
        <v>#VALUE!</v>
      </c>
      <c r="Z182" t="e">
        <f>NLCresults[[#This Row],[ childTraffickingConfidence]]&gt;=$AX$4</f>
        <v>#VALUE!</v>
      </c>
      <c r="AA182" t="e">
        <f>NLCresults[[#This Row],[ domesticServitudeConfidence]]&gt;=$AX$4</f>
        <v>#VALUE!</v>
      </c>
      <c r="AB182" t="e">
        <f>NLCresults[[#This Row],[ forcedCriminalityConfidence]]&gt;=$AX$4</f>
        <v>#VALUE!</v>
      </c>
      <c r="AC182" t="e">
        <f>NLCresults[[#This Row],[ forcedLabourConfidence]]&gt;=$AX$4</f>
        <v>#VALUE!</v>
      </c>
      <c r="AD182" t="e">
        <f>NLCresults[[#This Row],[ forcedMarriageConfidence]]&gt;=$AX$4</f>
        <v>#VALUE!</v>
      </c>
      <c r="AE182" t="e">
        <f>NLCresults[[#This Row],[ labourExploitationConfidence]]&gt;=$AX$4</f>
        <v>#VALUE!</v>
      </c>
      <c r="AF182" t="e">
        <f>NLCresults[[#This Row],[ sexualExploitationConfidence]]&gt;=$AX$4</f>
        <v>#VALUE!</v>
      </c>
      <c r="AG182" t="e">
        <f>NLCresults[[#This Row],[ otherConfidence]]&gt;=$AX$4</f>
        <v>#VALUE!</v>
      </c>
      <c r="AH182" s="2" t="e">
        <f>IF(NLCresults[[#This Row],[ containsChildLabour]]=1, IF(Table4[[#This Row],[predictsChildLabour]], "T", "FN"), IF(Table4[[#This Row],[predictsChildLabour]], "FP", "T"))</f>
        <v>#VALUE!</v>
      </c>
      <c r="AI182" t="e">
        <f>IF(NLCresults[[#This Row],[ containsChildSexualExploitation]]=1, IF(Table4[[#This Row],[predictsChildSexualExploitation]], "T", "FN"), IF(Table4[[#This Row],[predictsChildSexualExploitation]], "FP", "T"))</f>
        <v>#VALUE!</v>
      </c>
      <c r="AJ182" t="e">
        <f>IF(NLCresults[[#This Row],[ containsChildTrafficking]]=1, IF(Table4[[#This Row],[predictsChildTrafficking]], "T", "FN"), IF(Table4[[#This Row],[predictsChildTrafficking]], "FP", "T"))</f>
        <v>#VALUE!</v>
      </c>
      <c r="AK182" t="e">
        <f>IF(NLCresults[[#This Row],[ containsDomesticServitude]]=1, IF(Table4[[#This Row],[predictsDomesticServitude]], "T", "FN"), IF(Table4[[#This Row],[predictsDomesticServitude]], "FP", "T"))</f>
        <v>#VALUE!</v>
      </c>
      <c r="AL182" t="e">
        <f>IF(NLCresults[[#This Row],[ containsForcedCriminality]]=1, IF(Table4[[#This Row],[predictsForcedCriminality]], "T", "FN"), IF(Table4[[#This Row],[predictsForcedCriminality]], "FP", "T"))</f>
        <v>#VALUE!</v>
      </c>
      <c r="AM182" t="e">
        <f>IF(NLCresults[[#This Row],[ containsForcedLabour]]=1, IF(Table4[[#This Row],[predictsForcedLabour]], "T", "FN"), IF(Table4[[#This Row],[predictsForcedLabour]], "FP", "T"))</f>
        <v>#VALUE!</v>
      </c>
      <c r="AN182" t="e">
        <f>IF(NLCresults[[#This Row],[ containsForcedMarriage]]=1, IF(Table4[[#This Row],[predictsForcedMarriage]], "T", "FN"), IF(Table4[[#This Row],[predictsForcedMarriage]], "FP", "T"))</f>
        <v>#VALUE!</v>
      </c>
      <c r="AO182" t="e">
        <f>IF(NLCresults[[#This Row],[ containsLabourExploitation]]=1, IF(Table4[[#This Row],[predictsLabourExploitation]], "T", "FN"), IF(Table4[[#This Row],[predictsLabourExploitation]], "FP", "T"))</f>
        <v>#VALUE!</v>
      </c>
      <c r="AP182" t="e">
        <f>IF(NLCresults[[#This Row],[ containsSexualExploitation]]=1, IF(Table4[[#This Row],[predictsSexualExploitation]], "T", "FN"), IF(Table4[[#This Row],[predictsSexualExploitation]], "FP", "T"))</f>
        <v>#VALUE!</v>
      </c>
      <c r="AQ182" t="e">
        <f>IF(NLCresults[[#This Row],[ containsOther]]=1, IF(Table4[[#This Row],[predictsOther]], "T", "FN"), IF(Table4[[#This Row],[predictsOther]], "FP", "T"))</f>
        <v>#VALUE!</v>
      </c>
      <c r="AR182" s="2" t="e">
        <f>(COUNTIF(Table4[[#This Row],[resultChildLabour]:[resultOther]], "T")=10)</f>
        <v>#VALUE!</v>
      </c>
      <c r="AS182" t="e">
        <f>(COUNTIF(Table4[[#This Row],[resultChildLabour]:[resultOther]], "T")+ COUNTIF(Table4[[#This Row],[resultChildLabour]:[resultOther]], "FP")=10)</f>
        <v>#VALUE!</v>
      </c>
      <c r="AT182" t="e">
        <f>COUNTIF(Table4[[#This Row],[resultChildLabour]:[resultOther]], "FP")&gt;=1</f>
        <v>#VALUE!</v>
      </c>
      <c r="AU182" s="2" t="e">
        <f>COUNTIF(Table4[[#This Row],[resultChildLabour]:[resultOther]], "FN")&gt;=1</f>
        <v>#VALUE!</v>
      </c>
      <c r="AV182" s="2" t="e">
        <f>COUNTIF(Table4[[#This Row],[resultChildLabour]:[resultOther]], "FN")+COUNTIF(Table4[[#This Row],[resultChildLabour]:[resultOther]], "FP")</f>
        <v>#VALUE!</v>
      </c>
    </row>
    <row r="183" spans="24:48" x14ac:dyDescent="0.25">
      <c r="X183" t="e">
        <f>NLCresults[[#This Row],[ childLabourConfidence]]&gt;=$AX$4</f>
        <v>#VALUE!</v>
      </c>
      <c r="Y183" t="e">
        <f>NLCresults[[#This Row],[ childSexualExploitationConfidence]]&gt;=$AX$4</f>
        <v>#VALUE!</v>
      </c>
      <c r="Z183" t="e">
        <f>NLCresults[[#This Row],[ childTraffickingConfidence]]&gt;=$AX$4</f>
        <v>#VALUE!</v>
      </c>
      <c r="AA183" t="e">
        <f>NLCresults[[#This Row],[ domesticServitudeConfidence]]&gt;=$AX$4</f>
        <v>#VALUE!</v>
      </c>
      <c r="AB183" t="e">
        <f>NLCresults[[#This Row],[ forcedCriminalityConfidence]]&gt;=$AX$4</f>
        <v>#VALUE!</v>
      </c>
      <c r="AC183" t="e">
        <f>NLCresults[[#This Row],[ forcedLabourConfidence]]&gt;=$AX$4</f>
        <v>#VALUE!</v>
      </c>
      <c r="AD183" t="e">
        <f>NLCresults[[#This Row],[ forcedMarriageConfidence]]&gt;=$AX$4</f>
        <v>#VALUE!</v>
      </c>
      <c r="AE183" t="e">
        <f>NLCresults[[#This Row],[ labourExploitationConfidence]]&gt;=$AX$4</f>
        <v>#VALUE!</v>
      </c>
      <c r="AF183" t="e">
        <f>NLCresults[[#This Row],[ sexualExploitationConfidence]]&gt;=$AX$4</f>
        <v>#VALUE!</v>
      </c>
      <c r="AG183" t="e">
        <f>NLCresults[[#This Row],[ otherConfidence]]&gt;=$AX$4</f>
        <v>#VALUE!</v>
      </c>
      <c r="AH183" s="2" t="e">
        <f>IF(NLCresults[[#This Row],[ containsChildLabour]]=1, IF(Table4[[#This Row],[predictsChildLabour]], "T", "FN"), IF(Table4[[#This Row],[predictsChildLabour]], "FP", "T"))</f>
        <v>#VALUE!</v>
      </c>
      <c r="AI183" t="e">
        <f>IF(NLCresults[[#This Row],[ containsChildSexualExploitation]]=1, IF(Table4[[#This Row],[predictsChildSexualExploitation]], "T", "FN"), IF(Table4[[#This Row],[predictsChildSexualExploitation]], "FP", "T"))</f>
        <v>#VALUE!</v>
      </c>
      <c r="AJ183" t="e">
        <f>IF(NLCresults[[#This Row],[ containsChildTrafficking]]=1, IF(Table4[[#This Row],[predictsChildTrafficking]], "T", "FN"), IF(Table4[[#This Row],[predictsChildTrafficking]], "FP", "T"))</f>
        <v>#VALUE!</v>
      </c>
      <c r="AK183" t="e">
        <f>IF(NLCresults[[#This Row],[ containsDomesticServitude]]=1, IF(Table4[[#This Row],[predictsDomesticServitude]], "T", "FN"), IF(Table4[[#This Row],[predictsDomesticServitude]], "FP", "T"))</f>
        <v>#VALUE!</v>
      </c>
      <c r="AL183" t="e">
        <f>IF(NLCresults[[#This Row],[ containsForcedCriminality]]=1, IF(Table4[[#This Row],[predictsForcedCriminality]], "T", "FN"), IF(Table4[[#This Row],[predictsForcedCriminality]], "FP", "T"))</f>
        <v>#VALUE!</v>
      </c>
      <c r="AM183" t="e">
        <f>IF(NLCresults[[#This Row],[ containsForcedLabour]]=1, IF(Table4[[#This Row],[predictsForcedLabour]], "T", "FN"), IF(Table4[[#This Row],[predictsForcedLabour]], "FP", "T"))</f>
        <v>#VALUE!</v>
      </c>
      <c r="AN183" t="e">
        <f>IF(NLCresults[[#This Row],[ containsForcedMarriage]]=1, IF(Table4[[#This Row],[predictsForcedMarriage]], "T", "FN"), IF(Table4[[#This Row],[predictsForcedMarriage]], "FP", "T"))</f>
        <v>#VALUE!</v>
      </c>
      <c r="AO183" t="e">
        <f>IF(NLCresults[[#This Row],[ containsLabourExploitation]]=1, IF(Table4[[#This Row],[predictsLabourExploitation]], "T", "FN"), IF(Table4[[#This Row],[predictsLabourExploitation]], "FP", "T"))</f>
        <v>#VALUE!</v>
      </c>
      <c r="AP183" t="e">
        <f>IF(NLCresults[[#This Row],[ containsSexualExploitation]]=1, IF(Table4[[#This Row],[predictsSexualExploitation]], "T", "FN"), IF(Table4[[#This Row],[predictsSexualExploitation]], "FP", "T"))</f>
        <v>#VALUE!</v>
      </c>
      <c r="AQ183" t="e">
        <f>IF(NLCresults[[#This Row],[ containsOther]]=1, IF(Table4[[#This Row],[predictsOther]], "T", "FN"), IF(Table4[[#This Row],[predictsOther]], "FP", "T"))</f>
        <v>#VALUE!</v>
      </c>
      <c r="AR183" s="2" t="e">
        <f>(COUNTIF(Table4[[#This Row],[resultChildLabour]:[resultOther]], "T")=10)</f>
        <v>#VALUE!</v>
      </c>
      <c r="AS183" t="e">
        <f>(COUNTIF(Table4[[#This Row],[resultChildLabour]:[resultOther]], "T")+ COUNTIF(Table4[[#This Row],[resultChildLabour]:[resultOther]], "FP")=10)</f>
        <v>#VALUE!</v>
      </c>
      <c r="AT183" t="e">
        <f>COUNTIF(Table4[[#This Row],[resultChildLabour]:[resultOther]], "FP")&gt;=1</f>
        <v>#VALUE!</v>
      </c>
      <c r="AU183" s="2" t="e">
        <f>COUNTIF(Table4[[#This Row],[resultChildLabour]:[resultOther]], "FN")&gt;=1</f>
        <v>#VALUE!</v>
      </c>
      <c r="AV183" s="2" t="e">
        <f>COUNTIF(Table4[[#This Row],[resultChildLabour]:[resultOther]], "FN")+COUNTIF(Table4[[#This Row],[resultChildLabour]:[resultOther]], "FP")</f>
        <v>#VALUE!</v>
      </c>
    </row>
    <row r="184" spans="24:48" x14ac:dyDescent="0.25">
      <c r="X184" t="e">
        <f>NLCresults[[#This Row],[ childLabourConfidence]]&gt;=$AX$4</f>
        <v>#VALUE!</v>
      </c>
      <c r="Y184" t="e">
        <f>NLCresults[[#This Row],[ childSexualExploitationConfidence]]&gt;=$AX$4</f>
        <v>#VALUE!</v>
      </c>
      <c r="Z184" t="e">
        <f>NLCresults[[#This Row],[ childTraffickingConfidence]]&gt;=$AX$4</f>
        <v>#VALUE!</v>
      </c>
      <c r="AA184" t="e">
        <f>NLCresults[[#This Row],[ domesticServitudeConfidence]]&gt;=$AX$4</f>
        <v>#VALUE!</v>
      </c>
      <c r="AB184" t="e">
        <f>NLCresults[[#This Row],[ forcedCriminalityConfidence]]&gt;=$AX$4</f>
        <v>#VALUE!</v>
      </c>
      <c r="AC184" t="e">
        <f>NLCresults[[#This Row],[ forcedLabourConfidence]]&gt;=$AX$4</f>
        <v>#VALUE!</v>
      </c>
      <c r="AD184" t="e">
        <f>NLCresults[[#This Row],[ forcedMarriageConfidence]]&gt;=$AX$4</f>
        <v>#VALUE!</v>
      </c>
      <c r="AE184" t="e">
        <f>NLCresults[[#This Row],[ labourExploitationConfidence]]&gt;=$AX$4</f>
        <v>#VALUE!</v>
      </c>
      <c r="AF184" t="e">
        <f>NLCresults[[#This Row],[ sexualExploitationConfidence]]&gt;=$AX$4</f>
        <v>#VALUE!</v>
      </c>
      <c r="AG184" t="e">
        <f>NLCresults[[#This Row],[ otherConfidence]]&gt;=$AX$4</f>
        <v>#VALUE!</v>
      </c>
      <c r="AH184" s="2" t="e">
        <f>IF(NLCresults[[#This Row],[ containsChildLabour]]=1, IF(Table4[[#This Row],[predictsChildLabour]], "T", "FN"), IF(Table4[[#This Row],[predictsChildLabour]], "FP", "T"))</f>
        <v>#VALUE!</v>
      </c>
      <c r="AI184" t="e">
        <f>IF(NLCresults[[#This Row],[ containsChildSexualExploitation]]=1, IF(Table4[[#This Row],[predictsChildSexualExploitation]], "T", "FN"), IF(Table4[[#This Row],[predictsChildSexualExploitation]], "FP", "T"))</f>
        <v>#VALUE!</v>
      </c>
      <c r="AJ184" t="e">
        <f>IF(NLCresults[[#This Row],[ containsChildTrafficking]]=1, IF(Table4[[#This Row],[predictsChildTrafficking]], "T", "FN"), IF(Table4[[#This Row],[predictsChildTrafficking]], "FP", "T"))</f>
        <v>#VALUE!</v>
      </c>
      <c r="AK184" t="e">
        <f>IF(NLCresults[[#This Row],[ containsDomesticServitude]]=1, IF(Table4[[#This Row],[predictsDomesticServitude]], "T", "FN"), IF(Table4[[#This Row],[predictsDomesticServitude]], "FP", "T"))</f>
        <v>#VALUE!</v>
      </c>
      <c r="AL184" t="e">
        <f>IF(NLCresults[[#This Row],[ containsForcedCriminality]]=1, IF(Table4[[#This Row],[predictsForcedCriminality]], "T", "FN"), IF(Table4[[#This Row],[predictsForcedCriminality]], "FP", "T"))</f>
        <v>#VALUE!</v>
      </c>
      <c r="AM184" t="e">
        <f>IF(NLCresults[[#This Row],[ containsForcedLabour]]=1, IF(Table4[[#This Row],[predictsForcedLabour]], "T", "FN"), IF(Table4[[#This Row],[predictsForcedLabour]], "FP", "T"))</f>
        <v>#VALUE!</v>
      </c>
      <c r="AN184" t="e">
        <f>IF(NLCresults[[#This Row],[ containsForcedMarriage]]=1, IF(Table4[[#This Row],[predictsForcedMarriage]], "T", "FN"), IF(Table4[[#This Row],[predictsForcedMarriage]], "FP", "T"))</f>
        <v>#VALUE!</v>
      </c>
      <c r="AO184" t="e">
        <f>IF(NLCresults[[#This Row],[ containsLabourExploitation]]=1, IF(Table4[[#This Row],[predictsLabourExploitation]], "T", "FN"), IF(Table4[[#This Row],[predictsLabourExploitation]], "FP", "T"))</f>
        <v>#VALUE!</v>
      </c>
      <c r="AP184" t="e">
        <f>IF(NLCresults[[#This Row],[ containsSexualExploitation]]=1, IF(Table4[[#This Row],[predictsSexualExploitation]], "T", "FN"), IF(Table4[[#This Row],[predictsSexualExploitation]], "FP", "T"))</f>
        <v>#VALUE!</v>
      </c>
      <c r="AQ184" t="e">
        <f>IF(NLCresults[[#This Row],[ containsOther]]=1, IF(Table4[[#This Row],[predictsOther]], "T", "FN"), IF(Table4[[#This Row],[predictsOther]], "FP", "T"))</f>
        <v>#VALUE!</v>
      </c>
      <c r="AR184" s="2" t="e">
        <f>(COUNTIF(Table4[[#This Row],[resultChildLabour]:[resultOther]], "T")=10)</f>
        <v>#VALUE!</v>
      </c>
      <c r="AS184" t="e">
        <f>(COUNTIF(Table4[[#This Row],[resultChildLabour]:[resultOther]], "T")+ COUNTIF(Table4[[#This Row],[resultChildLabour]:[resultOther]], "FP")=10)</f>
        <v>#VALUE!</v>
      </c>
      <c r="AT184" t="e">
        <f>COUNTIF(Table4[[#This Row],[resultChildLabour]:[resultOther]], "FP")&gt;=1</f>
        <v>#VALUE!</v>
      </c>
      <c r="AU184" s="2" t="e">
        <f>COUNTIF(Table4[[#This Row],[resultChildLabour]:[resultOther]], "FN")&gt;=1</f>
        <v>#VALUE!</v>
      </c>
      <c r="AV184" s="2" t="e">
        <f>COUNTIF(Table4[[#This Row],[resultChildLabour]:[resultOther]], "FN")+COUNTIF(Table4[[#This Row],[resultChildLabour]:[resultOther]], "FP")</f>
        <v>#VALUE!</v>
      </c>
    </row>
    <row r="185" spans="24:48" x14ac:dyDescent="0.25">
      <c r="X185" t="e">
        <f>NLCresults[[#This Row],[ childLabourConfidence]]&gt;=$AX$4</f>
        <v>#VALUE!</v>
      </c>
      <c r="Y185" t="e">
        <f>NLCresults[[#This Row],[ childSexualExploitationConfidence]]&gt;=$AX$4</f>
        <v>#VALUE!</v>
      </c>
      <c r="Z185" t="e">
        <f>NLCresults[[#This Row],[ childTraffickingConfidence]]&gt;=$AX$4</f>
        <v>#VALUE!</v>
      </c>
      <c r="AA185" t="e">
        <f>NLCresults[[#This Row],[ domesticServitudeConfidence]]&gt;=$AX$4</f>
        <v>#VALUE!</v>
      </c>
      <c r="AB185" t="e">
        <f>NLCresults[[#This Row],[ forcedCriminalityConfidence]]&gt;=$AX$4</f>
        <v>#VALUE!</v>
      </c>
      <c r="AC185" t="e">
        <f>NLCresults[[#This Row],[ forcedLabourConfidence]]&gt;=$AX$4</f>
        <v>#VALUE!</v>
      </c>
      <c r="AD185" t="e">
        <f>NLCresults[[#This Row],[ forcedMarriageConfidence]]&gt;=$AX$4</f>
        <v>#VALUE!</v>
      </c>
      <c r="AE185" t="e">
        <f>NLCresults[[#This Row],[ labourExploitationConfidence]]&gt;=$AX$4</f>
        <v>#VALUE!</v>
      </c>
      <c r="AF185" t="e">
        <f>NLCresults[[#This Row],[ sexualExploitationConfidence]]&gt;=$AX$4</f>
        <v>#VALUE!</v>
      </c>
      <c r="AG185" t="e">
        <f>NLCresults[[#This Row],[ otherConfidence]]&gt;=$AX$4</f>
        <v>#VALUE!</v>
      </c>
      <c r="AH185" s="2" t="e">
        <f>IF(NLCresults[[#This Row],[ containsChildLabour]]=1, IF(Table4[[#This Row],[predictsChildLabour]], "T", "FN"), IF(Table4[[#This Row],[predictsChildLabour]], "FP", "T"))</f>
        <v>#VALUE!</v>
      </c>
      <c r="AI185" t="e">
        <f>IF(NLCresults[[#This Row],[ containsChildSexualExploitation]]=1, IF(Table4[[#This Row],[predictsChildSexualExploitation]], "T", "FN"), IF(Table4[[#This Row],[predictsChildSexualExploitation]], "FP", "T"))</f>
        <v>#VALUE!</v>
      </c>
      <c r="AJ185" t="e">
        <f>IF(NLCresults[[#This Row],[ containsChildTrafficking]]=1, IF(Table4[[#This Row],[predictsChildTrafficking]], "T", "FN"), IF(Table4[[#This Row],[predictsChildTrafficking]], "FP", "T"))</f>
        <v>#VALUE!</v>
      </c>
      <c r="AK185" t="e">
        <f>IF(NLCresults[[#This Row],[ containsDomesticServitude]]=1, IF(Table4[[#This Row],[predictsDomesticServitude]], "T", "FN"), IF(Table4[[#This Row],[predictsDomesticServitude]], "FP", "T"))</f>
        <v>#VALUE!</v>
      </c>
      <c r="AL185" t="e">
        <f>IF(NLCresults[[#This Row],[ containsForcedCriminality]]=1, IF(Table4[[#This Row],[predictsForcedCriminality]], "T", "FN"), IF(Table4[[#This Row],[predictsForcedCriminality]], "FP", "T"))</f>
        <v>#VALUE!</v>
      </c>
      <c r="AM185" t="e">
        <f>IF(NLCresults[[#This Row],[ containsForcedLabour]]=1, IF(Table4[[#This Row],[predictsForcedLabour]], "T", "FN"), IF(Table4[[#This Row],[predictsForcedLabour]], "FP", "T"))</f>
        <v>#VALUE!</v>
      </c>
      <c r="AN185" t="e">
        <f>IF(NLCresults[[#This Row],[ containsForcedMarriage]]=1, IF(Table4[[#This Row],[predictsForcedMarriage]], "T", "FN"), IF(Table4[[#This Row],[predictsForcedMarriage]], "FP", "T"))</f>
        <v>#VALUE!</v>
      </c>
      <c r="AO185" t="e">
        <f>IF(NLCresults[[#This Row],[ containsLabourExploitation]]=1, IF(Table4[[#This Row],[predictsLabourExploitation]], "T", "FN"), IF(Table4[[#This Row],[predictsLabourExploitation]], "FP", "T"))</f>
        <v>#VALUE!</v>
      </c>
      <c r="AP185" t="e">
        <f>IF(NLCresults[[#This Row],[ containsSexualExploitation]]=1, IF(Table4[[#This Row],[predictsSexualExploitation]], "T", "FN"), IF(Table4[[#This Row],[predictsSexualExploitation]], "FP", "T"))</f>
        <v>#VALUE!</v>
      </c>
      <c r="AQ185" t="e">
        <f>IF(NLCresults[[#This Row],[ containsOther]]=1, IF(Table4[[#This Row],[predictsOther]], "T", "FN"), IF(Table4[[#This Row],[predictsOther]], "FP", "T"))</f>
        <v>#VALUE!</v>
      </c>
      <c r="AR185" s="2" t="e">
        <f>(COUNTIF(Table4[[#This Row],[resultChildLabour]:[resultOther]], "T")=10)</f>
        <v>#VALUE!</v>
      </c>
      <c r="AS185" t="e">
        <f>(COUNTIF(Table4[[#This Row],[resultChildLabour]:[resultOther]], "T")+ COUNTIF(Table4[[#This Row],[resultChildLabour]:[resultOther]], "FP")=10)</f>
        <v>#VALUE!</v>
      </c>
      <c r="AT185" t="e">
        <f>COUNTIF(Table4[[#This Row],[resultChildLabour]:[resultOther]], "FP")&gt;=1</f>
        <v>#VALUE!</v>
      </c>
      <c r="AU185" s="2" t="e">
        <f>COUNTIF(Table4[[#This Row],[resultChildLabour]:[resultOther]], "FN")&gt;=1</f>
        <v>#VALUE!</v>
      </c>
      <c r="AV185" s="2" t="e">
        <f>COUNTIF(Table4[[#This Row],[resultChildLabour]:[resultOther]], "FN")+COUNTIF(Table4[[#This Row],[resultChildLabour]:[resultOther]], "FP")</f>
        <v>#VALUE!</v>
      </c>
    </row>
    <row r="186" spans="24:48" x14ac:dyDescent="0.25">
      <c r="X186" t="e">
        <f>NLCresults[[#This Row],[ childLabourConfidence]]&gt;=$AX$4</f>
        <v>#VALUE!</v>
      </c>
      <c r="Y186" t="e">
        <f>NLCresults[[#This Row],[ childSexualExploitationConfidence]]&gt;=$AX$4</f>
        <v>#VALUE!</v>
      </c>
      <c r="Z186" t="e">
        <f>NLCresults[[#This Row],[ childTraffickingConfidence]]&gt;=$AX$4</f>
        <v>#VALUE!</v>
      </c>
      <c r="AA186" t="e">
        <f>NLCresults[[#This Row],[ domesticServitudeConfidence]]&gt;=$AX$4</f>
        <v>#VALUE!</v>
      </c>
      <c r="AB186" t="e">
        <f>NLCresults[[#This Row],[ forcedCriminalityConfidence]]&gt;=$AX$4</f>
        <v>#VALUE!</v>
      </c>
      <c r="AC186" t="e">
        <f>NLCresults[[#This Row],[ forcedLabourConfidence]]&gt;=$AX$4</f>
        <v>#VALUE!</v>
      </c>
      <c r="AD186" t="e">
        <f>NLCresults[[#This Row],[ forcedMarriageConfidence]]&gt;=$AX$4</f>
        <v>#VALUE!</v>
      </c>
      <c r="AE186" t="e">
        <f>NLCresults[[#This Row],[ labourExploitationConfidence]]&gt;=$AX$4</f>
        <v>#VALUE!</v>
      </c>
      <c r="AF186" t="e">
        <f>NLCresults[[#This Row],[ sexualExploitationConfidence]]&gt;=$AX$4</f>
        <v>#VALUE!</v>
      </c>
      <c r="AG186" t="e">
        <f>NLCresults[[#This Row],[ otherConfidence]]&gt;=$AX$4</f>
        <v>#VALUE!</v>
      </c>
      <c r="AH186" s="2" t="e">
        <f>IF(NLCresults[[#This Row],[ containsChildLabour]]=1, IF(Table4[[#This Row],[predictsChildLabour]], "T", "FN"), IF(Table4[[#This Row],[predictsChildLabour]], "FP", "T"))</f>
        <v>#VALUE!</v>
      </c>
      <c r="AI186" t="e">
        <f>IF(NLCresults[[#This Row],[ containsChildSexualExploitation]]=1, IF(Table4[[#This Row],[predictsChildSexualExploitation]], "T", "FN"), IF(Table4[[#This Row],[predictsChildSexualExploitation]], "FP", "T"))</f>
        <v>#VALUE!</v>
      </c>
      <c r="AJ186" t="e">
        <f>IF(NLCresults[[#This Row],[ containsChildTrafficking]]=1, IF(Table4[[#This Row],[predictsChildTrafficking]], "T", "FN"), IF(Table4[[#This Row],[predictsChildTrafficking]], "FP", "T"))</f>
        <v>#VALUE!</v>
      </c>
      <c r="AK186" t="e">
        <f>IF(NLCresults[[#This Row],[ containsDomesticServitude]]=1, IF(Table4[[#This Row],[predictsDomesticServitude]], "T", "FN"), IF(Table4[[#This Row],[predictsDomesticServitude]], "FP", "T"))</f>
        <v>#VALUE!</v>
      </c>
      <c r="AL186" t="e">
        <f>IF(NLCresults[[#This Row],[ containsForcedCriminality]]=1, IF(Table4[[#This Row],[predictsForcedCriminality]], "T", "FN"), IF(Table4[[#This Row],[predictsForcedCriminality]], "FP", "T"))</f>
        <v>#VALUE!</v>
      </c>
      <c r="AM186" t="e">
        <f>IF(NLCresults[[#This Row],[ containsForcedLabour]]=1, IF(Table4[[#This Row],[predictsForcedLabour]], "T", "FN"), IF(Table4[[#This Row],[predictsForcedLabour]], "FP", "T"))</f>
        <v>#VALUE!</v>
      </c>
      <c r="AN186" t="e">
        <f>IF(NLCresults[[#This Row],[ containsForcedMarriage]]=1, IF(Table4[[#This Row],[predictsForcedMarriage]], "T", "FN"), IF(Table4[[#This Row],[predictsForcedMarriage]], "FP", "T"))</f>
        <v>#VALUE!</v>
      </c>
      <c r="AO186" t="e">
        <f>IF(NLCresults[[#This Row],[ containsLabourExploitation]]=1, IF(Table4[[#This Row],[predictsLabourExploitation]], "T", "FN"), IF(Table4[[#This Row],[predictsLabourExploitation]], "FP", "T"))</f>
        <v>#VALUE!</v>
      </c>
      <c r="AP186" t="e">
        <f>IF(NLCresults[[#This Row],[ containsSexualExploitation]]=1, IF(Table4[[#This Row],[predictsSexualExploitation]], "T", "FN"), IF(Table4[[#This Row],[predictsSexualExploitation]], "FP", "T"))</f>
        <v>#VALUE!</v>
      </c>
      <c r="AQ186" t="e">
        <f>IF(NLCresults[[#This Row],[ containsOther]]=1, IF(Table4[[#This Row],[predictsOther]], "T", "FN"), IF(Table4[[#This Row],[predictsOther]], "FP", "T"))</f>
        <v>#VALUE!</v>
      </c>
      <c r="AR186" s="2" t="e">
        <f>(COUNTIF(Table4[[#This Row],[resultChildLabour]:[resultOther]], "T")=10)</f>
        <v>#VALUE!</v>
      </c>
      <c r="AS186" t="e">
        <f>(COUNTIF(Table4[[#This Row],[resultChildLabour]:[resultOther]], "T")+ COUNTIF(Table4[[#This Row],[resultChildLabour]:[resultOther]], "FP")=10)</f>
        <v>#VALUE!</v>
      </c>
      <c r="AT186" t="e">
        <f>COUNTIF(Table4[[#This Row],[resultChildLabour]:[resultOther]], "FP")&gt;=1</f>
        <v>#VALUE!</v>
      </c>
      <c r="AU186" s="2" t="e">
        <f>COUNTIF(Table4[[#This Row],[resultChildLabour]:[resultOther]], "FN")&gt;=1</f>
        <v>#VALUE!</v>
      </c>
      <c r="AV186" s="2" t="e">
        <f>COUNTIF(Table4[[#This Row],[resultChildLabour]:[resultOther]], "FN")+COUNTIF(Table4[[#This Row],[resultChildLabour]:[resultOther]], "FP")</f>
        <v>#VALUE!</v>
      </c>
    </row>
    <row r="187" spans="24:48" x14ac:dyDescent="0.25">
      <c r="X187" t="e">
        <f>NLCresults[[#This Row],[ childLabourConfidence]]&gt;=$AX$4</f>
        <v>#VALUE!</v>
      </c>
      <c r="Y187" t="e">
        <f>NLCresults[[#This Row],[ childSexualExploitationConfidence]]&gt;=$AX$4</f>
        <v>#VALUE!</v>
      </c>
      <c r="Z187" t="e">
        <f>NLCresults[[#This Row],[ childTraffickingConfidence]]&gt;=$AX$4</f>
        <v>#VALUE!</v>
      </c>
      <c r="AA187" t="e">
        <f>NLCresults[[#This Row],[ domesticServitudeConfidence]]&gt;=$AX$4</f>
        <v>#VALUE!</v>
      </c>
      <c r="AB187" t="e">
        <f>NLCresults[[#This Row],[ forcedCriminalityConfidence]]&gt;=$AX$4</f>
        <v>#VALUE!</v>
      </c>
      <c r="AC187" t="e">
        <f>NLCresults[[#This Row],[ forcedLabourConfidence]]&gt;=$AX$4</f>
        <v>#VALUE!</v>
      </c>
      <c r="AD187" t="e">
        <f>NLCresults[[#This Row],[ forcedMarriageConfidence]]&gt;=$AX$4</f>
        <v>#VALUE!</v>
      </c>
      <c r="AE187" t="e">
        <f>NLCresults[[#This Row],[ labourExploitationConfidence]]&gt;=$AX$4</f>
        <v>#VALUE!</v>
      </c>
      <c r="AF187" t="e">
        <f>NLCresults[[#This Row],[ sexualExploitationConfidence]]&gt;=$AX$4</f>
        <v>#VALUE!</v>
      </c>
      <c r="AG187" t="e">
        <f>NLCresults[[#This Row],[ otherConfidence]]&gt;=$AX$4</f>
        <v>#VALUE!</v>
      </c>
      <c r="AH187" s="2" t="e">
        <f>IF(NLCresults[[#This Row],[ containsChildLabour]]=1, IF(Table4[[#This Row],[predictsChildLabour]], "T", "FN"), IF(Table4[[#This Row],[predictsChildLabour]], "FP", "T"))</f>
        <v>#VALUE!</v>
      </c>
      <c r="AI187" t="e">
        <f>IF(NLCresults[[#This Row],[ containsChildSexualExploitation]]=1, IF(Table4[[#This Row],[predictsChildSexualExploitation]], "T", "FN"), IF(Table4[[#This Row],[predictsChildSexualExploitation]], "FP", "T"))</f>
        <v>#VALUE!</v>
      </c>
      <c r="AJ187" t="e">
        <f>IF(NLCresults[[#This Row],[ containsChildTrafficking]]=1, IF(Table4[[#This Row],[predictsChildTrafficking]], "T", "FN"), IF(Table4[[#This Row],[predictsChildTrafficking]], "FP", "T"))</f>
        <v>#VALUE!</v>
      </c>
      <c r="AK187" t="e">
        <f>IF(NLCresults[[#This Row],[ containsDomesticServitude]]=1, IF(Table4[[#This Row],[predictsDomesticServitude]], "T", "FN"), IF(Table4[[#This Row],[predictsDomesticServitude]], "FP", "T"))</f>
        <v>#VALUE!</v>
      </c>
      <c r="AL187" t="e">
        <f>IF(NLCresults[[#This Row],[ containsForcedCriminality]]=1, IF(Table4[[#This Row],[predictsForcedCriminality]], "T", "FN"), IF(Table4[[#This Row],[predictsForcedCriminality]], "FP", "T"))</f>
        <v>#VALUE!</v>
      </c>
      <c r="AM187" t="e">
        <f>IF(NLCresults[[#This Row],[ containsForcedLabour]]=1, IF(Table4[[#This Row],[predictsForcedLabour]], "T", "FN"), IF(Table4[[#This Row],[predictsForcedLabour]], "FP", "T"))</f>
        <v>#VALUE!</v>
      </c>
      <c r="AN187" t="e">
        <f>IF(NLCresults[[#This Row],[ containsForcedMarriage]]=1, IF(Table4[[#This Row],[predictsForcedMarriage]], "T", "FN"), IF(Table4[[#This Row],[predictsForcedMarriage]], "FP", "T"))</f>
        <v>#VALUE!</v>
      </c>
      <c r="AO187" t="e">
        <f>IF(NLCresults[[#This Row],[ containsLabourExploitation]]=1, IF(Table4[[#This Row],[predictsLabourExploitation]], "T", "FN"), IF(Table4[[#This Row],[predictsLabourExploitation]], "FP", "T"))</f>
        <v>#VALUE!</v>
      </c>
      <c r="AP187" t="e">
        <f>IF(NLCresults[[#This Row],[ containsSexualExploitation]]=1, IF(Table4[[#This Row],[predictsSexualExploitation]], "T", "FN"), IF(Table4[[#This Row],[predictsSexualExploitation]], "FP", "T"))</f>
        <v>#VALUE!</v>
      </c>
      <c r="AQ187" t="e">
        <f>IF(NLCresults[[#This Row],[ containsOther]]=1, IF(Table4[[#This Row],[predictsOther]], "T", "FN"), IF(Table4[[#This Row],[predictsOther]], "FP", "T"))</f>
        <v>#VALUE!</v>
      </c>
      <c r="AR187" s="2" t="e">
        <f>(COUNTIF(Table4[[#This Row],[resultChildLabour]:[resultOther]], "T")=10)</f>
        <v>#VALUE!</v>
      </c>
      <c r="AS187" t="e">
        <f>(COUNTIF(Table4[[#This Row],[resultChildLabour]:[resultOther]], "T")+ COUNTIF(Table4[[#This Row],[resultChildLabour]:[resultOther]], "FP")=10)</f>
        <v>#VALUE!</v>
      </c>
      <c r="AT187" t="e">
        <f>COUNTIF(Table4[[#This Row],[resultChildLabour]:[resultOther]], "FP")&gt;=1</f>
        <v>#VALUE!</v>
      </c>
      <c r="AU187" s="2" t="e">
        <f>COUNTIF(Table4[[#This Row],[resultChildLabour]:[resultOther]], "FN")&gt;=1</f>
        <v>#VALUE!</v>
      </c>
      <c r="AV187" s="2" t="e">
        <f>COUNTIF(Table4[[#This Row],[resultChildLabour]:[resultOther]], "FN")+COUNTIF(Table4[[#This Row],[resultChildLabour]:[resultOther]], "FP")</f>
        <v>#VALUE!</v>
      </c>
    </row>
    <row r="188" spans="24:48" x14ac:dyDescent="0.25">
      <c r="X188" t="e">
        <f>NLCresults[[#This Row],[ childLabourConfidence]]&gt;=$AX$4</f>
        <v>#VALUE!</v>
      </c>
      <c r="Y188" t="e">
        <f>NLCresults[[#This Row],[ childSexualExploitationConfidence]]&gt;=$AX$4</f>
        <v>#VALUE!</v>
      </c>
      <c r="Z188" t="e">
        <f>NLCresults[[#This Row],[ childTraffickingConfidence]]&gt;=$AX$4</f>
        <v>#VALUE!</v>
      </c>
      <c r="AA188" t="e">
        <f>NLCresults[[#This Row],[ domesticServitudeConfidence]]&gt;=$AX$4</f>
        <v>#VALUE!</v>
      </c>
      <c r="AB188" t="e">
        <f>NLCresults[[#This Row],[ forcedCriminalityConfidence]]&gt;=$AX$4</f>
        <v>#VALUE!</v>
      </c>
      <c r="AC188" t="e">
        <f>NLCresults[[#This Row],[ forcedLabourConfidence]]&gt;=$AX$4</f>
        <v>#VALUE!</v>
      </c>
      <c r="AD188" t="e">
        <f>NLCresults[[#This Row],[ forcedMarriageConfidence]]&gt;=$AX$4</f>
        <v>#VALUE!</v>
      </c>
      <c r="AE188" t="e">
        <f>NLCresults[[#This Row],[ labourExploitationConfidence]]&gt;=$AX$4</f>
        <v>#VALUE!</v>
      </c>
      <c r="AF188" t="e">
        <f>NLCresults[[#This Row],[ sexualExploitationConfidence]]&gt;=$AX$4</f>
        <v>#VALUE!</v>
      </c>
      <c r="AG188" t="e">
        <f>NLCresults[[#This Row],[ otherConfidence]]&gt;=$AX$4</f>
        <v>#VALUE!</v>
      </c>
      <c r="AH188" s="2" t="e">
        <f>IF(NLCresults[[#This Row],[ containsChildLabour]]=1, IF(Table4[[#This Row],[predictsChildLabour]], "T", "FN"), IF(Table4[[#This Row],[predictsChildLabour]], "FP", "T"))</f>
        <v>#VALUE!</v>
      </c>
      <c r="AI188" t="e">
        <f>IF(NLCresults[[#This Row],[ containsChildSexualExploitation]]=1, IF(Table4[[#This Row],[predictsChildSexualExploitation]], "T", "FN"), IF(Table4[[#This Row],[predictsChildSexualExploitation]], "FP", "T"))</f>
        <v>#VALUE!</v>
      </c>
      <c r="AJ188" t="e">
        <f>IF(NLCresults[[#This Row],[ containsChildTrafficking]]=1, IF(Table4[[#This Row],[predictsChildTrafficking]], "T", "FN"), IF(Table4[[#This Row],[predictsChildTrafficking]], "FP", "T"))</f>
        <v>#VALUE!</v>
      </c>
      <c r="AK188" t="e">
        <f>IF(NLCresults[[#This Row],[ containsDomesticServitude]]=1, IF(Table4[[#This Row],[predictsDomesticServitude]], "T", "FN"), IF(Table4[[#This Row],[predictsDomesticServitude]], "FP", "T"))</f>
        <v>#VALUE!</v>
      </c>
      <c r="AL188" t="e">
        <f>IF(NLCresults[[#This Row],[ containsForcedCriminality]]=1, IF(Table4[[#This Row],[predictsForcedCriminality]], "T", "FN"), IF(Table4[[#This Row],[predictsForcedCriminality]], "FP", "T"))</f>
        <v>#VALUE!</v>
      </c>
      <c r="AM188" t="e">
        <f>IF(NLCresults[[#This Row],[ containsForcedLabour]]=1, IF(Table4[[#This Row],[predictsForcedLabour]], "T", "FN"), IF(Table4[[#This Row],[predictsForcedLabour]], "FP", "T"))</f>
        <v>#VALUE!</v>
      </c>
      <c r="AN188" t="e">
        <f>IF(NLCresults[[#This Row],[ containsForcedMarriage]]=1, IF(Table4[[#This Row],[predictsForcedMarriage]], "T", "FN"), IF(Table4[[#This Row],[predictsForcedMarriage]], "FP", "T"))</f>
        <v>#VALUE!</v>
      </c>
      <c r="AO188" t="e">
        <f>IF(NLCresults[[#This Row],[ containsLabourExploitation]]=1, IF(Table4[[#This Row],[predictsLabourExploitation]], "T", "FN"), IF(Table4[[#This Row],[predictsLabourExploitation]], "FP", "T"))</f>
        <v>#VALUE!</v>
      </c>
      <c r="AP188" t="e">
        <f>IF(NLCresults[[#This Row],[ containsSexualExploitation]]=1, IF(Table4[[#This Row],[predictsSexualExploitation]], "T", "FN"), IF(Table4[[#This Row],[predictsSexualExploitation]], "FP", "T"))</f>
        <v>#VALUE!</v>
      </c>
      <c r="AQ188" t="e">
        <f>IF(NLCresults[[#This Row],[ containsOther]]=1, IF(Table4[[#This Row],[predictsOther]], "T", "FN"), IF(Table4[[#This Row],[predictsOther]], "FP", "T"))</f>
        <v>#VALUE!</v>
      </c>
      <c r="AR188" s="2" t="e">
        <f>(COUNTIF(Table4[[#This Row],[resultChildLabour]:[resultOther]], "T")=10)</f>
        <v>#VALUE!</v>
      </c>
      <c r="AS188" t="e">
        <f>(COUNTIF(Table4[[#This Row],[resultChildLabour]:[resultOther]], "T")+ COUNTIF(Table4[[#This Row],[resultChildLabour]:[resultOther]], "FP")=10)</f>
        <v>#VALUE!</v>
      </c>
      <c r="AT188" t="e">
        <f>COUNTIF(Table4[[#This Row],[resultChildLabour]:[resultOther]], "FP")&gt;=1</f>
        <v>#VALUE!</v>
      </c>
      <c r="AU188" s="2" t="e">
        <f>COUNTIF(Table4[[#This Row],[resultChildLabour]:[resultOther]], "FN")&gt;=1</f>
        <v>#VALUE!</v>
      </c>
      <c r="AV188" s="2" t="e">
        <f>COUNTIF(Table4[[#This Row],[resultChildLabour]:[resultOther]], "FN")+COUNTIF(Table4[[#This Row],[resultChildLabour]:[resultOther]], "FP")</f>
        <v>#VALUE!</v>
      </c>
    </row>
    <row r="189" spans="24:48" x14ac:dyDescent="0.25">
      <c r="X189" t="e">
        <f>NLCresults[[#This Row],[ childLabourConfidence]]&gt;=$AX$4</f>
        <v>#VALUE!</v>
      </c>
      <c r="Y189" t="e">
        <f>NLCresults[[#This Row],[ childSexualExploitationConfidence]]&gt;=$AX$4</f>
        <v>#VALUE!</v>
      </c>
      <c r="Z189" t="e">
        <f>NLCresults[[#This Row],[ childTraffickingConfidence]]&gt;=$AX$4</f>
        <v>#VALUE!</v>
      </c>
      <c r="AA189" t="e">
        <f>NLCresults[[#This Row],[ domesticServitudeConfidence]]&gt;=$AX$4</f>
        <v>#VALUE!</v>
      </c>
      <c r="AB189" t="e">
        <f>NLCresults[[#This Row],[ forcedCriminalityConfidence]]&gt;=$AX$4</f>
        <v>#VALUE!</v>
      </c>
      <c r="AC189" t="e">
        <f>NLCresults[[#This Row],[ forcedLabourConfidence]]&gt;=$AX$4</f>
        <v>#VALUE!</v>
      </c>
      <c r="AD189" t="e">
        <f>NLCresults[[#This Row],[ forcedMarriageConfidence]]&gt;=$AX$4</f>
        <v>#VALUE!</v>
      </c>
      <c r="AE189" t="e">
        <f>NLCresults[[#This Row],[ labourExploitationConfidence]]&gt;=$AX$4</f>
        <v>#VALUE!</v>
      </c>
      <c r="AF189" t="e">
        <f>NLCresults[[#This Row],[ sexualExploitationConfidence]]&gt;=$AX$4</f>
        <v>#VALUE!</v>
      </c>
      <c r="AG189" t="e">
        <f>NLCresults[[#This Row],[ otherConfidence]]&gt;=$AX$4</f>
        <v>#VALUE!</v>
      </c>
      <c r="AH189" s="2" t="e">
        <f>IF(NLCresults[[#This Row],[ containsChildLabour]]=1, IF(Table4[[#This Row],[predictsChildLabour]], "T", "FN"), IF(Table4[[#This Row],[predictsChildLabour]], "FP", "T"))</f>
        <v>#VALUE!</v>
      </c>
      <c r="AI189" t="e">
        <f>IF(NLCresults[[#This Row],[ containsChildSexualExploitation]]=1, IF(Table4[[#This Row],[predictsChildSexualExploitation]], "T", "FN"), IF(Table4[[#This Row],[predictsChildSexualExploitation]], "FP", "T"))</f>
        <v>#VALUE!</v>
      </c>
      <c r="AJ189" t="e">
        <f>IF(NLCresults[[#This Row],[ containsChildTrafficking]]=1, IF(Table4[[#This Row],[predictsChildTrafficking]], "T", "FN"), IF(Table4[[#This Row],[predictsChildTrafficking]], "FP", "T"))</f>
        <v>#VALUE!</v>
      </c>
      <c r="AK189" t="e">
        <f>IF(NLCresults[[#This Row],[ containsDomesticServitude]]=1, IF(Table4[[#This Row],[predictsDomesticServitude]], "T", "FN"), IF(Table4[[#This Row],[predictsDomesticServitude]], "FP", "T"))</f>
        <v>#VALUE!</v>
      </c>
      <c r="AL189" t="e">
        <f>IF(NLCresults[[#This Row],[ containsForcedCriminality]]=1, IF(Table4[[#This Row],[predictsForcedCriminality]], "T", "FN"), IF(Table4[[#This Row],[predictsForcedCriminality]], "FP", "T"))</f>
        <v>#VALUE!</v>
      </c>
      <c r="AM189" t="e">
        <f>IF(NLCresults[[#This Row],[ containsForcedLabour]]=1, IF(Table4[[#This Row],[predictsForcedLabour]], "T", "FN"), IF(Table4[[#This Row],[predictsForcedLabour]], "FP", "T"))</f>
        <v>#VALUE!</v>
      </c>
      <c r="AN189" t="e">
        <f>IF(NLCresults[[#This Row],[ containsForcedMarriage]]=1, IF(Table4[[#This Row],[predictsForcedMarriage]], "T", "FN"), IF(Table4[[#This Row],[predictsForcedMarriage]], "FP", "T"))</f>
        <v>#VALUE!</v>
      </c>
      <c r="AO189" t="e">
        <f>IF(NLCresults[[#This Row],[ containsLabourExploitation]]=1, IF(Table4[[#This Row],[predictsLabourExploitation]], "T", "FN"), IF(Table4[[#This Row],[predictsLabourExploitation]], "FP", "T"))</f>
        <v>#VALUE!</v>
      </c>
      <c r="AP189" t="e">
        <f>IF(NLCresults[[#This Row],[ containsSexualExploitation]]=1, IF(Table4[[#This Row],[predictsSexualExploitation]], "T", "FN"), IF(Table4[[#This Row],[predictsSexualExploitation]], "FP", "T"))</f>
        <v>#VALUE!</v>
      </c>
      <c r="AQ189" t="e">
        <f>IF(NLCresults[[#This Row],[ containsOther]]=1, IF(Table4[[#This Row],[predictsOther]], "T", "FN"), IF(Table4[[#This Row],[predictsOther]], "FP", "T"))</f>
        <v>#VALUE!</v>
      </c>
      <c r="AR189" s="2" t="e">
        <f>(COUNTIF(Table4[[#This Row],[resultChildLabour]:[resultOther]], "T")=10)</f>
        <v>#VALUE!</v>
      </c>
      <c r="AS189" t="e">
        <f>(COUNTIF(Table4[[#This Row],[resultChildLabour]:[resultOther]], "T")+ COUNTIF(Table4[[#This Row],[resultChildLabour]:[resultOther]], "FP")=10)</f>
        <v>#VALUE!</v>
      </c>
      <c r="AT189" t="e">
        <f>COUNTIF(Table4[[#This Row],[resultChildLabour]:[resultOther]], "FP")&gt;=1</f>
        <v>#VALUE!</v>
      </c>
      <c r="AU189" s="2" t="e">
        <f>COUNTIF(Table4[[#This Row],[resultChildLabour]:[resultOther]], "FN")&gt;=1</f>
        <v>#VALUE!</v>
      </c>
      <c r="AV189" s="2" t="e">
        <f>COUNTIF(Table4[[#This Row],[resultChildLabour]:[resultOther]], "FN")+COUNTIF(Table4[[#This Row],[resultChildLabour]:[resultOther]], "FP")</f>
        <v>#VALUE!</v>
      </c>
    </row>
    <row r="190" spans="24:48" x14ac:dyDescent="0.25">
      <c r="X190" t="e">
        <f>NLCresults[[#This Row],[ childLabourConfidence]]&gt;=$AX$4</f>
        <v>#VALUE!</v>
      </c>
      <c r="Y190" t="e">
        <f>NLCresults[[#This Row],[ childSexualExploitationConfidence]]&gt;=$AX$4</f>
        <v>#VALUE!</v>
      </c>
      <c r="Z190" t="e">
        <f>NLCresults[[#This Row],[ childTraffickingConfidence]]&gt;=$AX$4</f>
        <v>#VALUE!</v>
      </c>
      <c r="AA190" t="e">
        <f>NLCresults[[#This Row],[ domesticServitudeConfidence]]&gt;=$AX$4</f>
        <v>#VALUE!</v>
      </c>
      <c r="AB190" t="e">
        <f>NLCresults[[#This Row],[ forcedCriminalityConfidence]]&gt;=$AX$4</f>
        <v>#VALUE!</v>
      </c>
      <c r="AC190" t="e">
        <f>NLCresults[[#This Row],[ forcedLabourConfidence]]&gt;=$AX$4</f>
        <v>#VALUE!</v>
      </c>
      <c r="AD190" t="e">
        <f>NLCresults[[#This Row],[ forcedMarriageConfidence]]&gt;=$AX$4</f>
        <v>#VALUE!</v>
      </c>
      <c r="AE190" t="e">
        <f>NLCresults[[#This Row],[ labourExploitationConfidence]]&gt;=$AX$4</f>
        <v>#VALUE!</v>
      </c>
      <c r="AF190" t="e">
        <f>NLCresults[[#This Row],[ sexualExploitationConfidence]]&gt;=$AX$4</f>
        <v>#VALUE!</v>
      </c>
      <c r="AG190" t="e">
        <f>NLCresults[[#This Row],[ otherConfidence]]&gt;=$AX$4</f>
        <v>#VALUE!</v>
      </c>
      <c r="AH190" s="2" t="e">
        <f>IF(NLCresults[[#This Row],[ containsChildLabour]]=1, IF(Table4[[#This Row],[predictsChildLabour]], "T", "FN"), IF(Table4[[#This Row],[predictsChildLabour]], "FP", "T"))</f>
        <v>#VALUE!</v>
      </c>
      <c r="AI190" t="e">
        <f>IF(NLCresults[[#This Row],[ containsChildSexualExploitation]]=1, IF(Table4[[#This Row],[predictsChildSexualExploitation]], "T", "FN"), IF(Table4[[#This Row],[predictsChildSexualExploitation]], "FP", "T"))</f>
        <v>#VALUE!</v>
      </c>
      <c r="AJ190" t="e">
        <f>IF(NLCresults[[#This Row],[ containsChildTrafficking]]=1, IF(Table4[[#This Row],[predictsChildTrafficking]], "T", "FN"), IF(Table4[[#This Row],[predictsChildTrafficking]], "FP", "T"))</f>
        <v>#VALUE!</v>
      </c>
      <c r="AK190" t="e">
        <f>IF(NLCresults[[#This Row],[ containsDomesticServitude]]=1, IF(Table4[[#This Row],[predictsDomesticServitude]], "T", "FN"), IF(Table4[[#This Row],[predictsDomesticServitude]], "FP", "T"))</f>
        <v>#VALUE!</v>
      </c>
      <c r="AL190" t="e">
        <f>IF(NLCresults[[#This Row],[ containsForcedCriminality]]=1, IF(Table4[[#This Row],[predictsForcedCriminality]], "T", "FN"), IF(Table4[[#This Row],[predictsForcedCriminality]], "FP", "T"))</f>
        <v>#VALUE!</v>
      </c>
      <c r="AM190" t="e">
        <f>IF(NLCresults[[#This Row],[ containsForcedLabour]]=1, IF(Table4[[#This Row],[predictsForcedLabour]], "T", "FN"), IF(Table4[[#This Row],[predictsForcedLabour]], "FP", "T"))</f>
        <v>#VALUE!</v>
      </c>
      <c r="AN190" t="e">
        <f>IF(NLCresults[[#This Row],[ containsForcedMarriage]]=1, IF(Table4[[#This Row],[predictsForcedMarriage]], "T", "FN"), IF(Table4[[#This Row],[predictsForcedMarriage]], "FP", "T"))</f>
        <v>#VALUE!</v>
      </c>
      <c r="AO190" t="e">
        <f>IF(NLCresults[[#This Row],[ containsLabourExploitation]]=1, IF(Table4[[#This Row],[predictsLabourExploitation]], "T", "FN"), IF(Table4[[#This Row],[predictsLabourExploitation]], "FP", "T"))</f>
        <v>#VALUE!</v>
      </c>
      <c r="AP190" t="e">
        <f>IF(NLCresults[[#This Row],[ containsSexualExploitation]]=1, IF(Table4[[#This Row],[predictsSexualExploitation]], "T", "FN"), IF(Table4[[#This Row],[predictsSexualExploitation]], "FP", "T"))</f>
        <v>#VALUE!</v>
      </c>
      <c r="AQ190" t="e">
        <f>IF(NLCresults[[#This Row],[ containsOther]]=1, IF(Table4[[#This Row],[predictsOther]], "T", "FN"), IF(Table4[[#This Row],[predictsOther]], "FP", "T"))</f>
        <v>#VALUE!</v>
      </c>
      <c r="AR190" s="2" t="e">
        <f>(COUNTIF(Table4[[#This Row],[resultChildLabour]:[resultOther]], "T")=10)</f>
        <v>#VALUE!</v>
      </c>
      <c r="AS190" t="e">
        <f>(COUNTIF(Table4[[#This Row],[resultChildLabour]:[resultOther]], "T")+ COUNTIF(Table4[[#This Row],[resultChildLabour]:[resultOther]], "FP")=10)</f>
        <v>#VALUE!</v>
      </c>
      <c r="AT190" t="e">
        <f>COUNTIF(Table4[[#This Row],[resultChildLabour]:[resultOther]], "FP")&gt;=1</f>
        <v>#VALUE!</v>
      </c>
      <c r="AU190" s="2" t="e">
        <f>COUNTIF(Table4[[#This Row],[resultChildLabour]:[resultOther]], "FN")&gt;=1</f>
        <v>#VALUE!</v>
      </c>
      <c r="AV190" s="2" t="e">
        <f>COUNTIF(Table4[[#This Row],[resultChildLabour]:[resultOther]], "FN")+COUNTIF(Table4[[#This Row],[resultChildLabour]:[resultOther]], "FP")</f>
        <v>#VALUE!</v>
      </c>
    </row>
    <row r="191" spans="24:48" x14ac:dyDescent="0.25">
      <c r="X191" t="e">
        <f>NLCresults[[#This Row],[ childLabourConfidence]]&gt;=$AX$4</f>
        <v>#VALUE!</v>
      </c>
      <c r="Y191" t="e">
        <f>NLCresults[[#This Row],[ childSexualExploitationConfidence]]&gt;=$AX$4</f>
        <v>#VALUE!</v>
      </c>
      <c r="Z191" t="e">
        <f>NLCresults[[#This Row],[ childTraffickingConfidence]]&gt;=$AX$4</f>
        <v>#VALUE!</v>
      </c>
      <c r="AA191" t="e">
        <f>NLCresults[[#This Row],[ domesticServitudeConfidence]]&gt;=$AX$4</f>
        <v>#VALUE!</v>
      </c>
      <c r="AB191" t="e">
        <f>NLCresults[[#This Row],[ forcedCriminalityConfidence]]&gt;=$AX$4</f>
        <v>#VALUE!</v>
      </c>
      <c r="AC191" t="e">
        <f>NLCresults[[#This Row],[ forcedLabourConfidence]]&gt;=$AX$4</f>
        <v>#VALUE!</v>
      </c>
      <c r="AD191" t="e">
        <f>NLCresults[[#This Row],[ forcedMarriageConfidence]]&gt;=$AX$4</f>
        <v>#VALUE!</v>
      </c>
      <c r="AE191" t="e">
        <f>NLCresults[[#This Row],[ labourExploitationConfidence]]&gt;=$AX$4</f>
        <v>#VALUE!</v>
      </c>
      <c r="AF191" t="e">
        <f>NLCresults[[#This Row],[ sexualExploitationConfidence]]&gt;=$AX$4</f>
        <v>#VALUE!</v>
      </c>
      <c r="AG191" t="e">
        <f>NLCresults[[#This Row],[ otherConfidence]]&gt;=$AX$4</f>
        <v>#VALUE!</v>
      </c>
      <c r="AH191" s="2" t="e">
        <f>IF(NLCresults[[#This Row],[ containsChildLabour]]=1, IF(Table4[[#This Row],[predictsChildLabour]], "T", "FN"), IF(Table4[[#This Row],[predictsChildLabour]], "FP", "T"))</f>
        <v>#VALUE!</v>
      </c>
      <c r="AI191" t="e">
        <f>IF(NLCresults[[#This Row],[ containsChildSexualExploitation]]=1, IF(Table4[[#This Row],[predictsChildSexualExploitation]], "T", "FN"), IF(Table4[[#This Row],[predictsChildSexualExploitation]], "FP", "T"))</f>
        <v>#VALUE!</v>
      </c>
      <c r="AJ191" t="e">
        <f>IF(NLCresults[[#This Row],[ containsChildTrafficking]]=1, IF(Table4[[#This Row],[predictsChildTrafficking]], "T", "FN"), IF(Table4[[#This Row],[predictsChildTrafficking]], "FP", "T"))</f>
        <v>#VALUE!</v>
      </c>
      <c r="AK191" t="e">
        <f>IF(NLCresults[[#This Row],[ containsDomesticServitude]]=1, IF(Table4[[#This Row],[predictsDomesticServitude]], "T", "FN"), IF(Table4[[#This Row],[predictsDomesticServitude]], "FP", "T"))</f>
        <v>#VALUE!</v>
      </c>
      <c r="AL191" t="e">
        <f>IF(NLCresults[[#This Row],[ containsForcedCriminality]]=1, IF(Table4[[#This Row],[predictsForcedCriminality]], "T", "FN"), IF(Table4[[#This Row],[predictsForcedCriminality]], "FP", "T"))</f>
        <v>#VALUE!</v>
      </c>
      <c r="AM191" t="e">
        <f>IF(NLCresults[[#This Row],[ containsForcedLabour]]=1, IF(Table4[[#This Row],[predictsForcedLabour]], "T", "FN"), IF(Table4[[#This Row],[predictsForcedLabour]], "FP", "T"))</f>
        <v>#VALUE!</v>
      </c>
      <c r="AN191" t="e">
        <f>IF(NLCresults[[#This Row],[ containsForcedMarriage]]=1, IF(Table4[[#This Row],[predictsForcedMarriage]], "T", "FN"), IF(Table4[[#This Row],[predictsForcedMarriage]], "FP", "T"))</f>
        <v>#VALUE!</v>
      </c>
      <c r="AO191" t="e">
        <f>IF(NLCresults[[#This Row],[ containsLabourExploitation]]=1, IF(Table4[[#This Row],[predictsLabourExploitation]], "T", "FN"), IF(Table4[[#This Row],[predictsLabourExploitation]], "FP", "T"))</f>
        <v>#VALUE!</v>
      </c>
      <c r="AP191" t="e">
        <f>IF(NLCresults[[#This Row],[ containsSexualExploitation]]=1, IF(Table4[[#This Row],[predictsSexualExploitation]], "T", "FN"), IF(Table4[[#This Row],[predictsSexualExploitation]], "FP", "T"))</f>
        <v>#VALUE!</v>
      </c>
      <c r="AQ191" t="e">
        <f>IF(NLCresults[[#This Row],[ containsOther]]=1, IF(Table4[[#This Row],[predictsOther]], "T", "FN"), IF(Table4[[#This Row],[predictsOther]], "FP", "T"))</f>
        <v>#VALUE!</v>
      </c>
      <c r="AR191" s="2" t="e">
        <f>(COUNTIF(Table4[[#This Row],[resultChildLabour]:[resultOther]], "T")=10)</f>
        <v>#VALUE!</v>
      </c>
      <c r="AS191" t="e">
        <f>(COUNTIF(Table4[[#This Row],[resultChildLabour]:[resultOther]], "T")+ COUNTIF(Table4[[#This Row],[resultChildLabour]:[resultOther]], "FP")=10)</f>
        <v>#VALUE!</v>
      </c>
      <c r="AT191" t="e">
        <f>COUNTIF(Table4[[#This Row],[resultChildLabour]:[resultOther]], "FP")&gt;=1</f>
        <v>#VALUE!</v>
      </c>
      <c r="AU191" s="2" t="e">
        <f>COUNTIF(Table4[[#This Row],[resultChildLabour]:[resultOther]], "FN")&gt;=1</f>
        <v>#VALUE!</v>
      </c>
      <c r="AV191" s="2" t="e">
        <f>COUNTIF(Table4[[#This Row],[resultChildLabour]:[resultOther]], "FN")+COUNTIF(Table4[[#This Row],[resultChildLabour]:[resultOther]], "FP")</f>
        <v>#VALUE!</v>
      </c>
    </row>
    <row r="192" spans="24:48" x14ac:dyDescent="0.25">
      <c r="X192" t="e">
        <f>NLCresults[[#This Row],[ childLabourConfidence]]&gt;=$AX$4</f>
        <v>#VALUE!</v>
      </c>
      <c r="Y192" t="e">
        <f>NLCresults[[#This Row],[ childSexualExploitationConfidence]]&gt;=$AX$4</f>
        <v>#VALUE!</v>
      </c>
      <c r="Z192" t="e">
        <f>NLCresults[[#This Row],[ childTraffickingConfidence]]&gt;=$AX$4</f>
        <v>#VALUE!</v>
      </c>
      <c r="AA192" t="e">
        <f>NLCresults[[#This Row],[ domesticServitudeConfidence]]&gt;=$AX$4</f>
        <v>#VALUE!</v>
      </c>
      <c r="AB192" t="e">
        <f>NLCresults[[#This Row],[ forcedCriminalityConfidence]]&gt;=$AX$4</f>
        <v>#VALUE!</v>
      </c>
      <c r="AC192" t="e">
        <f>NLCresults[[#This Row],[ forcedLabourConfidence]]&gt;=$AX$4</f>
        <v>#VALUE!</v>
      </c>
      <c r="AD192" t="e">
        <f>NLCresults[[#This Row],[ forcedMarriageConfidence]]&gt;=$AX$4</f>
        <v>#VALUE!</v>
      </c>
      <c r="AE192" t="e">
        <f>NLCresults[[#This Row],[ labourExploitationConfidence]]&gt;=$AX$4</f>
        <v>#VALUE!</v>
      </c>
      <c r="AF192" t="e">
        <f>NLCresults[[#This Row],[ sexualExploitationConfidence]]&gt;=$AX$4</f>
        <v>#VALUE!</v>
      </c>
      <c r="AG192" t="e">
        <f>NLCresults[[#This Row],[ otherConfidence]]&gt;=$AX$4</f>
        <v>#VALUE!</v>
      </c>
      <c r="AH192" s="2" t="e">
        <f>IF(NLCresults[[#This Row],[ containsChildLabour]]=1, IF(Table4[[#This Row],[predictsChildLabour]], "T", "FN"), IF(Table4[[#This Row],[predictsChildLabour]], "FP", "T"))</f>
        <v>#VALUE!</v>
      </c>
      <c r="AI192" t="e">
        <f>IF(NLCresults[[#This Row],[ containsChildSexualExploitation]]=1, IF(Table4[[#This Row],[predictsChildSexualExploitation]], "T", "FN"), IF(Table4[[#This Row],[predictsChildSexualExploitation]], "FP", "T"))</f>
        <v>#VALUE!</v>
      </c>
      <c r="AJ192" t="e">
        <f>IF(NLCresults[[#This Row],[ containsChildTrafficking]]=1, IF(Table4[[#This Row],[predictsChildTrafficking]], "T", "FN"), IF(Table4[[#This Row],[predictsChildTrafficking]], "FP", "T"))</f>
        <v>#VALUE!</v>
      </c>
      <c r="AK192" t="e">
        <f>IF(NLCresults[[#This Row],[ containsDomesticServitude]]=1, IF(Table4[[#This Row],[predictsDomesticServitude]], "T", "FN"), IF(Table4[[#This Row],[predictsDomesticServitude]], "FP", "T"))</f>
        <v>#VALUE!</v>
      </c>
      <c r="AL192" t="e">
        <f>IF(NLCresults[[#This Row],[ containsForcedCriminality]]=1, IF(Table4[[#This Row],[predictsForcedCriminality]], "T", "FN"), IF(Table4[[#This Row],[predictsForcedCriminality]], "FP", "T"))</f>
        <v>#VALUE!</v>
      </c>
      <c r="AM192" t="e">
        <f>IF(NLCresults[[#This Row],[ containsForcedLabour]]=1, IF(Table4[[#This Row],[predictsForcedLabour]], "T", "FN"), IF(Table4[[#This Row],[predictsForcedLabour]], "FP", "T"))</f>
        <v>#VALUE!</v>
      </c>
      <c r="AN192" t="e">
        <f>IF(NLCresults[[#This Row],[ containsForcedMarriage]]=1, IF(Table4[[#This Row],[predictsForcedMarriage]], "T", "FN"), IF(Table4[[#This Row],[predictsForcedMarriage]], "FP", "T"))</f>
        <v>#VALUE!</v>
      </c>
      <c r="AO192" t="e">
        <f>IF(NLCresults[[#This Row],[ containsLabourExploitation]]=1, IF(Table4[[#This Row],[predictsLabourExploitation]], "T", "FN"), IF(Table4[[#This Row],[predictsLabourExploitation]], "FP", "T"))</f>
        <v>#VALUE!</v>
      </c>
      <c r="AP192" t="e">
        <f>IF(NLCresults[[#This Row],[ containsSexualExploitation]]=1, IF(Table4[[#This Row],[predictsSexualExploitation]], "T", "FN"), IF(Table4[[#This Row],[predictsSexualExploitation]], "FP", "T"))</f>
        <v>#VALUE!</v>
      </c>
      <c r="AQ192" t="e">
        <f>IF(NLCresults[[#This Row],[ containsOther]]=1, IF(Table4[[#This Row],[predictsOther]], "T", "FN"), IF(Table4[[#This Row],[predictsOther]], "FP", "T"))</f>
        <v>#VALUE!</v>
      </c>
      <c r="AR192" s="2" t="e">
        <f>(COUNTIF(Table4[[#This Row],[resultChildLabour]:[resultOther]], "T")=10)</f>
        <v>#VALUE!</v>
      </c>
      <c r="AS192" t="e">
        <f>(COUNTIF(Table4[[#This Row],[resultChildLabour]:[resultOther]], "T")+ COUNTIF(Table4[[#This Row],[resultChildLabour]:[resultOther]], "FP")=10)</f>
        <v>#VALUE!</v>
      </c>
      <c r="AT192" t="e">
        <f>COUNTIF(Table4[[#This Row],[resultChildLabour]:[resultOther]], "FP")&gt;=1</f>
        <v>#VALUE!</v>
      </c>
      <c r="AU192" s="2" t="e">
        <f>COUNTIF(Table4[[#This Row],[resultChildLabour]:[resultOther]], "FN")&gt;=1</f>
        <v>#VALUE!</v>
      </c>
      <c r="AV192" s="2" t="e">
        <f>COUNTIF(Table4[[#This Row],[resultChildLabour]:[resultOther]], "FN")+COUNTIF(Table4[[#This Row],[resultChildLabour]:[resultOther]], "FP")</f>
        <v>#VALUE!</v>
      </c>
    </row>
    <row r="193" spans="24:48" x14ac:dyDescent="0.25">
      <c r="X193" t="e">
        <f>NLCresults[[#This Row],[ childLabourConfidence]]&gt;=$AX$4</f>
        <v>#VALUE!</v>
      </c>
      <c r="Y193" t="e">
        <f>NLCresults[[#This Row],[ childSexualExploitationConfidence]]&gt;=$AX$4</f>
        <v>#VALUE!</v>
      </c>
      <c r="Z193" t="e">
        <f>NLCresults[[#This Row],[ childTraffickingConfidence]]&gt;=$AX$4</f>
        <v>#VALUE!</v>
      </c>
      <c r="AA193" t="e">
        <f>NLCresults[[#This Row],[ domesticServitudeConfidence]]&gt;=$AX$4</f>
        <v>#VALUE!</v>
      </c>
      <c r="AB193" t="e">
        <f>NLCresults[[#This Row],[ forcedCriminalityConfidence]]&gt;=$AX$4</f>
        <v>#VALUE!</v>
      </c>
      <c r="AC193" t="e">
        <f>NLCresults[[#This Row],[ forcedLabourConfidence]]&gt;=$AX$4</f>
        <v>#VALUE!</v>
      </c>
      <c r="AD193" t="e">
        <f>NLCresults[[#This Row],[ forcedMarriageConfidence]]&gt;=$AX$4</f>
        <v>#VALUE!</v>
      </c>
      <c r="AE193" t="e">
        <f>NLCresults[[#This Row],[ labourExploitationConfidence]]&gt;=$AX$4</f>
        <v>#VALUE!</v>
      </c>
      <c r="AF193" t="e">
        <f>NLCresults[[#This Row],[ sexualExploitationConfidence]]&gt;=$AX$4</f>
        <v>#VALUE!</v>
      </c>
      <c r="AG193" t="e">
        <f>NLCresults[[#This Row],[ otherConfidence]]&gt;=$AX$4</f>
        <v>#VALUE!</v>
      </c>
      <c r="AH193" s="2" t="e">
        <f>IF(NLCresults[[#This Row],[ containsChildLabour]]=1, IF(Table4[[#This Row],[predictsChildLabour]], "T", "FN"), IF(Table4[[#This Row],[predictsChildLabour]], "FP", "T"))</f>
        <v>#VALUE!</v>
      </c>
      <c r="AI193" t="e">
        <f>IF(NLCresults[[#This Row],[ containsChildSexualExploitation]]=1, IF(Table4[[#This Row],[predictsChildSexualExploitation]], "T", "FN"), IF(Table4[[#This Row],[predictsChildSexualExploitation]], "FP", "T"))</f>
        <v>#VALUE!</v>
      </c>
      <c r="AJ193" t="e">
        <f>IF(NLCresults[[#This Row],[ containsChildTrafficking]]=1, IF(Table4[[#This Row],[predictsChildTrafficking]], "T", "FN"), IF(Table4[[#This Row],[predictsChildTrafficking]], "FP", "T"))</f>
        <v>#VALUE!</v>
      </c>
      <c r="AK193" t="e">
        <f>IF(NLCresults[[#This Row],[ containsDomesticServitude]]=1, IF(Table4[[#This Row],[predictsDomesticServitude]], "T", "FN"), IF(Table4[[#This Row],[predictsDomesticServitude]], "FP", "T"))</f>
        <v>#VALUE!</v>
      </c>
      <c r="AL193" t="e">
        <f>IF(NLCresults[[#This Row],[ containsForcedCriminality]]=1, IF(Table4[[#This Row],[predictsForcedCriminality]], "T", "FN"), IF(Table4[[#This Row],[predictsForcedCriminality]], "FP", "T"))</f>
        <v>#VALUE!</v>
      </c>
      <c r="AM193" t="e">
        <f>IF(NLCresults[[#This Row],[ containsForcedLabour]]=1, IF(Table4[[#This Row],[predictsForcedLabour]], "T", "FN"), IF(Table4[[#This Row],[predictsForcedLabour]], "FP", "T"))</f>
        <v>#VALUE!</v>
      </c>
      <c r="AN193" t="e">
        <f>IF(NLCresults[[#This Row],[ containsForcedMarriage]]=1, IF(Table4[[#This Row],[predictsForcedMarriage]], "T", "FN"), IF(Table4[[#This Row],[predictsForcedMarriage]], "FP", "T"))</f>
        <v>#VALUE!</v>
      </c>
      <c r="AO193" t="e">
        <f>IF(NLCresults[[#This Row],[ containsLabourExploitation]]=1, IF(Table4[[#This Row],[predictsLabourExploitation]], "T", "FN"), IF(Table4[[#This Row],[predictsLabourExploitation]], "FP", "T"))</f>
        <v>#VALUE!</v>
      </c>
      <c r="AP193" t="e">
        <f>IF(NLCresults[[#This Row],[ containsSexualExploitation]]=1, IF(Table4[[#This Row],[predictsSexualExploitation]], "T", "FN"), IF(Table4[[#This Row],[predictsSexualExploitation]], "FP", "T"))</f>
        <v>#VALUE!</v>
      </c>
      <c r="AQ193" t="e">
        <f>IF(NLCresults[[#This Row],[ containsOther]]=1, IF(Table4[[#This Row],[predictsOther]], "T", "FN"), IF(Table4[[#This Row],[predictsOther]], "FP", "T"))</f>
        <v>#VALUE!</v>
      </c>
      <c r="AR193" s="2" t="e">
        <f>(COUNTIF(Table4[[#This Row],[resultChildLabour]:[resultOther]], "T")=10)</f>
        <v>#VALUE!</v>
      </c>
      <c r="AS193" t="e">
        <f>(COUNTIF(Table4[[#This Row],[resultChildLabour]:[resultOther]], "T")+ COUNTIF(Table4[[#This Row],[resultChildLabour]:[resultOther]], "FP")=10)</f>
        <v>#VALUE!</v>
      </c>
      <c r="AT193" t="e">
        <f>COUNTIF(Table4[[#This Row],[resultChildLabour]:[resultOther]], "FP")&gt;=1</f>
        <v>#VALUE!</v>
      </c>
      <c r="AU193" s="2" t="e">
        <f>COUNTIF(Table4[[#This Row],[resultChildLabour]:[resultOther]], "FN")&gt;=1</f>
        <v>#VALUE!</v>
      </c>
      <c r="AV193" s="2" t="e">
        <f>COUNTIF(Table4[[#This Row],[resultChildLabour]:[resultOther]], "FN")+COUNTIF(Table4[[#This Row],[resultChildLabour]:[resultOther]], "FP")</f>
        <v>#VALUE!</v>
      </c>
    </row>
    <row r="194" spans="24:48" x14ac:dyDescent="0.25">
      <c r="X194" t="e">
        <f>NLCresults[[#This Row],[ childLabourConfidence]]&gt;=$AX$4</f>
        <v>#VALUE!</v>
      </c>
      <c r="Y194" t="e">
        <f>NLCresults[[#This Row],[ childSexualExploitationConfidence]]&gt;=$AX$4</f>
        <v>#VALUE!</v>
      </c>
      <c r="Z194" t="e">
        <f>NLCresults[[#This Row],[ childTraffickingConfidence]]&gt;=$AX$4</f>
        <v>#VALUE!</v>
      </c>
      <c r="AA194" t="e">
        <f>NLCresults[[#This Row],[ domesticServitudeConfidence]]&gt;=$AX$4</f>
        <v>#VALUE!</v>
      </c>
      <c r="AB194" t="e">
        <f>NLCresults[[#This Row],[ forcedCriminalityConfidence]]&gt;=$AX$4</f>
        <v>#VALUE!</v>
      </c>
      <c r="AC194" t="e">
        <f>NLCresults[[#This Row],[ forcedLabourConfidence]]&gt;=$AX$4</f>
        <v>#VALUE!</v>
      </c>
      <c r="AD194" t="e">
        <f>NLCresults[[#This Row],[ forcedMarriageConfidence]]&gt;=$AX$4</f>
        <v>#VALUE!</v>
      </c>
      <c r="AE194" t="e">
        <f>NLCresults[[#This Row],[ labourExploitationConfidence]]&gt;=$AX$4</f>
        <v>#VALUE!</v>
      </c>
      <c r="AF194" t="e">
        <f>NLCresults[[#This Row],[ sexualExploitationConfidence]]&gt;=$AX$4</f>
        <v>#VALUE!</v>
      </c>
      <c r="AG194" t="e">
        <f>NLCresults[[#This Row],[ otherConfidence]]&gt;=$AX$4</f>
        <v>#VALUE!</v>
      </c>
      <c r="AH194" s="2" t="e">
        <f>IF(NLCresults[[#This Row],[ containsChildLabour]]=1, IF(Table4[[#This Row],[predictsChildLabour]], "T", "FN"), IF(Table4[[#This Row],[predictsChildLabour]], "FP", "T"))</f>
        <v>#VALUE!</v>
      </c>
      <c r="AI194" t="e">
        <f>IF(NLCresults[[#This Row],[ containsChildSexualExploitation]]=1, IF(Table4[[#This Row],[predictsChildSexualExploitation]], "T", "FN"), IF(Table4[[#This Row],[predictsChildSexualExploitation]], "FP", "T"))</f>
        <v>#VALUE!</v>
      </c>
      <c r="AJ194" t="e">
        <f>IF(NLCresults[[#This Row],[ containsChildTrafficking]]=1, IF(Table4[[#This Row],[predictsChildTrafficking]], "T", "FN"), IF(Table4[[#This Row],[predictsChildTrafficking]], "FP", "T"))</f>
        <v>#VALUE!</v>
      </c>
      <c r="AK194" t="e">
        <f>IF(NLCresults[[#This Row],[ containsDomesticServitude]]=1, IF(Table4[[#This Row],[predictsDomesticServitude]], "T", "FN"), IF(Table4[[#This Row],[predictsDomesticServitude]], "FP", "T"))</f>
        <v>#VALUE!</v>
      </c>
      <c r="AL194" t="e">
        <f>IF(NLCresults[[#This Row],[ containsForcedCriminality]]=1, IF(Table4[[#This Row],[predictsForcedCriminality]], "T", "FN"), IF(Table4[[#This Row],[predictsForcedCriminality]], "FP", "T"))</f>
        <v>#VALUE!</v>
      </c>
      <c r="AM194" t="e">
        <f>IF(NLCresults[[#This Row],[ containsForcedLabour]]=1, IF(Table4[[#This Row],[predictsForcedLabour]], "T", "FN"), IF(Table4[[#This Row],[predictsForcedLabour]], "FP", "T"))</f>
        <v>#VALUE!</v>
      </c>
      <c r="AN194" t="e">
        <f>IF(NLCresults[[#This Row],[ containsForcedMarriage]]=1, IF(Table4[[#This Row],[predictsForcedMarriage]], "T", "FN"), IF(Table4[[#This Row],[predictsForcedMarriage]], "FP", "T"))</f>
        <v>#VALUE!</v>
      </c>
      <c r="AO194" t="e">
        <f>IF(NLCresults[[#This Row],[ containsLabourExploitation]]=1, IF(Table4[[#This Row],[predictsLabourExploitation]], "T", "FN"), IF(Table4[[#This Row],[predictsLabourExploitation]], "FP", "T"))</f>
        <v>#VALUE!</v>
      </c>
      <c r="AP194" t="e">
        <f>IF(NLCresults[[#This Row],[ containsSexualExploitation]]=1, IF(Table4[[#This Row],[predictsSexualExploitation]], "T", "FN"), IF(Table4[[#This Row],[predictsSexualExploitation]], "FP", "T"))</f>
        <v>#VALUE!</v>
      </c>
      <c r="AQ194" t="e">
        <f>IF(NLCresults[[#This Row],[ containsOther]]=1, IF(Table4[[#This Row],[predictsOther]], "T", "FN"), IF(Table4[[#This Row],[predictsOther]], "FP", "T"))</f>
        <v>#VALUE!</v>
      </c>
      <c r="AR194" s="2" t="e">
        <f>(COUNTIF(Table4[[#This Row],[resultChildLabour]:[resultOther]], "T")=10)</f>
        <v>#VALUE!</v>
      </c>
      <c r="AS194" t="e">
        <f>(COUNTIF(Table4[[#This Row],[resultChildLabour]:[resultOther]], "T")+ COUNTIF(Table4[[#This Row],[resultChildLabour]:[resultOther]], "FP")=10)</f>
        <v>#VALUE!</v>
      </c>
      <c r="AT194" t="e">
        <f>COUNTIF(Table4[[#This Row],[resultChildLabour]:[resultOther]], "FP")&gt;=1</f>
        <v>#VALUE!</v>
      </c>
      <c r="AU194" s="2" t="e">
        <f>COUNTIF(Table4[[#This Row],[resultChildLabour]:[resultOther]], "FN")&gt;=1</f>
        <v>#VALUE!</v>
      </c>
      <c r="AV194" s="2" t="e">
        <f>COUNTIF(Table4[[#This Row],[resultChildLabour]:[resultOther]], "FN")+COUNTIF(Table4[[#This Row],[resultChildLabour]:[resultOther]], "FP")</f>
        <v>#VALUE!</v>
      </c>
    </row>
    <row r="195" spans="24:48" x14ac:dyDescent="0.25">
      <c r="X195" t="e">
        <f>NLCresults[[#This Row],[ childLabourConfidence]]&gt;=$AX$4</f>
        <v>#VALUE!</v>
      </c>
      <c r="Y195" t="e">
        <f>NLCresults[[#This Row],[ childSexualExploitationConfidence]]&gt;=$AX$4</f>
        <v>#VALUE!</v>
      </c>
      <c r="Z195" t="e">
        <f>NLCresults[[#This Row],[ childTraffickingConfidence]]&gt;=$AX$4</f>
        <v>#VALUE!</v>
      </c>
      <c r="AA195" t="e">
        <f>NLCresults[[#This Row],[ domesticServitudeConfidence]]&gt;=$AX$4</f>
        <v>#VALUE!</v>
      </c>
      <c r="AB195" t="e">
        <f>NLCresults[[#This Row],[ forcedCriminalityConfidence]]&gt;=$AX$4</f>
        <v>#VALUE!</v>
      </c>
      <c r="AC195" t="e">
        <f>NLCresults[[#This Row],[ forcedLabourConfidence]]&gt;=$AX$4</f>
        <v>#VALUE!</v>
      </c>
      <c r="AD195" t="e">
        <f>NLCresults[[#This Row],[ forcedMarriageConfidence]]&gt;=$AX$4</f>
        <v>#VALUE!</v>
      </c>
      <c r="AE195" t="e">
        <f>NLCresults[[#This Row],[ labourExploitationConfidence]]&gt;=$AX$4</f>
        <v>#VALUE!</v>
      </c>
      <c r="AF195" t="e">
        <f>NLCresults[[#This Row],[ sexualExploitationConfidence]]&gt;=$AX$4</f>
        <v>#VALUE!</v>
      </c>
      <c r="AG195" t="e">
        <f>NLCresults[[#This Row],[ otherConfidence]]&gt;=$AX$4</f>
        <v>#VALUE!</v>
      </c>
      <c r="AH195" s="2" t="e">
        <f>IF(NLCresults[[#This Row],[ containsChildLabour]]=1, IF(Table4[[#This Row],[predictsChildLabour]], "T", "FN"), IF(Table4[[#This Row],[predictsChildLabour]], "FP", "T"))</f>
        <v>#VALUE!</v>
      </c>
      <c r="AI195" t="e">
        <f>IF(NLCresults[[#This Row],[ containsChildSexualExploitation]]=1, IF(Table4[[#This Row],[predictsChildSexualExploitation]], "T", "FN"), IF(Table4[[#This Row],[predictsChildSexualExploitation]], "FP", "T"))</f>
        <v>#VALUE!</v>
      </c>
      <c r="AJ195" t="e">
        <f>IF(NLCresults[[#This Row],[ containsChildTrafficking]]=1, IF(Table4[[#This Row],[predictsChildTrafficking]], "T", "FN"), IF(Table4[[#This Row],[predictsChildTrafficking]], "FP", "T"))</f>
        <v>#VALUE!</v>
      </c>
      <c r="AK195" t="e">
        <f>IF(NLCresults[[#This Row],[ containsDomesticServitude]]=1, IF(Table4[[#This Row],[predictsDomesticServitude]], "T", "FN"), IF(Table4[[#This Row],[predictsDomesticServitude]], "FP", "T"))</f>
        <v>#VALUE!</v>
      </c>
      <c r="AL195" t="e">
        <f>IF(NLCresults[[#This Row],[ containsForcedCriminality]]=1, IF(Table4[[#This Row],[predictsForcedCriminality]], "T", "FN"), IF(Table4[[#This Row],[predictsForcedCriminality]], "FP", "T"))</f>
        <v>#VALUE!</v>
      </c>
      <c r="AM195" t="e">
        <f>IF(NLCresults[[#This Row],[ containsForcedLabour]]=1, IF(Table4[[#This Row],[predictsForcedLabour]], "T", "FN"), IF(Table4[[#This Row],[predictsForcedLabour]], "FP", "T"))</f>
        <v>#VALUE!</v>
      </c>
      <c r="AN195" t="e">
        <f>IF(NLCresults[[#This Row],[ containsForcedMarriage]]=1, IF(Table4[[#This Row],[predictsForcedMarriage]], "T", "FN"), IF(Table4[[#This Row],[predictsForcedMarriage]], "FP", "T"))</f>
        <v>#VALUE!</v>
      </c>
      <c r="AO195" t="e">
        <f>IF(NLCresults[[#This Row],[ containsLabourExploitation]]=1, IF(Table4[[#This Row],[predictsLabourExploitation]], "T", "FN"), IF(Table4[[#This Row],[predictsLabourExploitation]], "FP", "T"))</f>
        <v>#VALUE!</v>
      </c>
      <c r="AP195" t="e">
        <f>IF(NLCresults[[#This Row],[ containsSexualExploitation]]=1, IF(Table4[[#This Row],[predictsSexualExploitation]], "T", "FN"), IF(Table4[[#This Row],[predictsSexualExploitation]], "FP", "T"))</f>
        <v>#VALUE!</v>
      </c>
      <c r="AQ195" t="e">
        <f>IF(NLCresults[[#This Row],[ containsOther]]=1, IF(Table4[[#This Row],[predictsOther]], "T", "FN"), IF(Table4[[#This Row],[predictsOther]], "FP", "T"))</f>
        <v>#VALUE!</v>
      </c>
      <c r="AR195" s="2" t="e">
        <f>(COUNTIF(Table4[[#This Row],[resultChildLabour]:[resultOther]], "T")=10)</f>
        <v>#VALUE!</v>
      </c>
      <c r="AS195" t="e">
        <f>(COUNTIF(Table4[[#This Row],[resultChildLabour]:[resultOther]], "T")+ COUNTIF(Table4[[#This Row],[resultChildLabour]:[resultOther]], "FP")=10)</f>
        <v>#VALUE!</v>
      </c>
      <c r="AT195" t="e">
        <f>COUNTIF(Table4[[#This Row],[resultChildLabour]:[resultOther]], "FP")&gt;=1</f>
        <v>#VALUE!</v>
      </c>
      <c r="AU195" s="2" t="e">
        <f>COUNTIF(Table4[[#This Row],[resultChildLabour]:[resultOther]], "FN")&gt;=1</f>
        <v>#VALUE!</v>
      </c>
      <c r="AV195" s="2" t="e">
        <f>COUNTIF(Table4[[#This Row],[resultChildLabour]:[resultOther]], "FN")+COUNTIF(Table4[[#This Row],[resultChildLabour]:[resultOther]], "FP")</f>
        <v>#VALUE!</v>
      </c>
    </row>
    <row r="196" spans="24:48" x14ac:dyDescent="0.25">
      <c r="X196" t="e">
        <f>NLCresults[[#This Row],[ childLabourConfidence]]&gt;=$AX$4</f>
        <v>#VALUE!</v>
      </c>
      <c r="Y196" t="e">
        <f>NLCresults[[#This Row],[ childSexualExploitationConfidence]]&gt;=$AX$4</f>
        <v>#VALUE!</v>
      </c>
      <c r="Z196" t="e">
        <f>NLCresults[[#This Row],[ childTraffickingConfidence]]&gt;=$AX$4</f>
        <v>#VALUE!</v>
      </c>
      <c r="AA196" t="e">
        <f>NLCresults[[#This Row],[ domesticServitudeConfidence]]&gt;=$AX$4</f>
        <v>#VALUE!</v>
      </c>
      <c r="AB196" t="e">
        <f>NLCresults[[#This Row],[ forcedCriminalityConfidence]]&gt;=$AX$4</f>
        <v>#VALUE!</v>
      </c>
      <c r="AC196" t="e">
        <f>NLCresults[[#This Row],[ forcedLabourConfidence]]&gt;=$AX$4</f>
        <v>#VALUE!</v>
      </c>
      <c r="AD196" t="e">
        <f>NLCresults[[#This Row],[ forcedMarriageConfidence]]&gt;=$AX$4</f>
        <v>#VALUE!</v>
      </c>
      <c r="AE196" t="e">
        <f>NLCresults[[#This Row],[ labourExploitationConfidence]]&gt;=$AX$4</f>
        <v>#VALUE!</v>
      </c>
      <c r="AF196" t="e">
        <f>NLCresults[[#This Row],[ sexualExploitationConfidence]]&gt;=$AX$4</f>
        <v>#VALUE!</v>
      </c>
      <c r="AG196" t="e">
        <f>NLCresults[[#This Row],[ otherConfidence]]&gt;=$AX$4</f>
        <v>#VALUE!</v>
      </c>
      <c r="AH196" s="2" t="e">
        <f>IF(NLCresults[[#This Row],[ containsChildLabour]]=1, IF(Table4[[#This Row],[predictsChildLabour]], "T", "FN"), IF(Table4[[#This Row],[predictsChildLabour]], "FP", "T"))</f>
        <v>#VALUE!</v>
      </c>
      <c r="AI196" t="e">
        <f>IF(NLCresults[[#This Row],[ containsChildSexualExploitation]]=1, IF(Table4[[#This Row],[predictsChildSexualExploitation]], "T", "FN"), IF(Table4[[#This Row],[predictsChildSexualExploitation]], "FP", "T"))</f>
        <v>#VALUE!</v>
      </c>
      <c r="AJ196" t="e">
        <f>IF(NLCresults[[#This Row],[ containsChildTrafficking]]=1, IF(Table4[[#This Row],[predictsChildTrafficking]], "T", "FN"), IF(Table4[[#This Row],[predictsChildTrafficking]], "FP", "T"))</f>
        <v>#VALUE!</v>
      </c>
      <c r="AK196" t="e">
        <f>IF(NLCresults[[#This Row],[ containsDomesticServitude]]=1, IF(Table4[[#This Row],[predictsDomesticServitude]], "T", "FN"), IF(Table4[[#This Row],[predictsDomesticServitude]], "FP", "T"))</f>
        <v>#VALUE!</v>
      </c>
      <c r="AL196" t="e">
        <f>IF(NLCresults[[#This Row],[ containsForcedCriminality]]=1, IF(Table4[[#This Row],[predictsForcedCriminality]], "T", "FN"), IF(Table4[[#This Row],[predictsForcedCriminality]], "FP", "T"))</f>
        <v>#VALUE!</v>
      </c>
      <c r="AM196" t="e">
        <f>IF(NLCresults[[#This Row],[ containsForcedLabour]]=1, IF(Table4[[#This Row],[predictsForcedLabour]], "T", "FN"), IF(Table4[[#This Row],[predictsForcedLabour]], "FP", "T"))</f>
        <v>#VALUE!</v>
      </c>
      <c r="AN196" t="e">
        <f>IF(NLCresults[[#This Row],[ containsForcedMarriage]]=1, IF(Table4[[#This Row],[predictsForcedMarriage]], "T", "FN"), IF(Table4[[#This Row],[predictsForcedMarriage]], "FP", "T"))</f>
        <v>#VALUE!</v>
      </c>
      <c r="AO196" t="e">
        <f>IF(NLCresults[[#This Row],[ containsLabourExploitation]]=1, IF(Table4[[#This Row],[predictsLabourExploitation]], "T", "FN"), IF(Table4[[#This Row],[predictsLabourExploitation]], "FP", "T"))</f>
        <v>#VALUE!</v>
      </c>
      <c r="AP196" t="e">
        <f>IF(NLCresults[[#This Row],[ containsSexualExploitation]]=1, IF(Table4[[#This Row],[predictsSexualExploitation]], "T", "FN"), IF(Table4[[#This Row],[predictsSexualExploitation]], "FP", "T"))</f>
        <v>#VALUE!</v>
      </c>
      <c r="AQ196" t="e">
        <f>IF(NLCresults[[#This Row],[ containsOther]]=1, IF(Table4[[#This Row],[predictsOther]], "T", "FN"), IF(Table4[[#This Row],[predictsOther]], "FP", "T"))</f>
        <v>#VALUE!</v>
      </c>
      <c r="AR196" s="2" t="e">
        <f>(COUNTIF(Table4[[#This Row],[resultChildLabour]:[resultOther]], "T")=10)</f>
        <v>#VALUE!</v>
      </c>
      <c r="AS196" t="e">
        <f>(COUNTIF(Table4[[#This Row],[resultChildLabour]:[resultOther]], "T")+ COUNTIF(Table4[[#This Row],[resultChildLabour]:[resultOther]], "FP")=10)</f>
        <v>#VALUE!</v>
      </c>
      <c r="AT196" t="e">
        <f>COUNTIF(Table4[[#This Row],[resultChildLabour]:[resultOther]], "FP")&gt;=1</f>
        <v>#VALUE!</v>
      </c>
      <c r="AU196" s="2" t="e">
        <f>COUNTIF(Table4[[#This Row],[resultChildLabour]:[resultOther]], "FN")&gt;=1</f>
        <v>#VALUE!</v>
      </c>
      <c r="AV196" s="2" t="e">
        <f>COUNTIF(Table4[[#This Row],[resultChildLabour]:[resultOther]], "FN")+COUNTIF(Table4[[#This Row],[resultChildLabour]:[resultOther]], "FP")</f>
        <v>#VALUE!</v>
      </c>
    </row>
    <row r="197" spans="24:48" x14ac:dyDescent="0.25">
      <c r="X197" t="e">
        <f>NLCresults[[#This Row],[ childLabourConfidence]]&gt;=$AX$4</f>
        <v>#VALUE!</v>
      </c>
      <c r="Y197" t="e">
        <f>NLCresults[[#This Row],[ childSexualExploitationConfidence]]&gt;=$AX$4</f>
        <v>#VALUE!</v>
      </c>
      <c r="Z197" t="e">
        <f>NLCresults[[#This Row],[ childTraffickingConfidence]]&gt;=$AX$4</f>
        <v>#VALUE!</v>
      </c>
      <c r="AA197" t="e">
        <f>NLCresults[[#This Row],[ domesticServitudeConfidence]]&gt;=$AX$4</f>
        <v>#VALUE!</v>
      </c>
      <c r="AB197" t="e">
        <f>NLCresults[[#This Row],[ forcedCriminalityConfidence]]&gt;=$AX$4</f>
        <v>#VALUE!</v>
      </c>
      <c r="AC197" t="e">
        <f>NLCresults[[#This Row],[ forcedLabourConfidence]]&gt;=$AX$4</f>
        <v>#VALUE!</v>
      </c>
      <c r="AD197" t="e">
        <f>NLCresults[[#This Row],[ forcedMarriageConfidence]]&gt;=$AX$4</f>
        <v>#VALUE!</v>
      </c>
      <c r="AE197" t="e">
        <f>NLCresults[[#This Row],[ labourExploitationConfidence]]&gt;=$AX$4</f>
        <v>#VALUE!</v>
      </c>
      <c r="AF197" t="e">
        <f>NLCresults[[#This Row],[ sexualExploitationConfidence]]&gt;=$AX$4</f>
        <v>#VALUE!</v>
      </c>
      <c r="AG197" t="e">
        <f>NLCresults[[#This Row],[ otherConfidence]]&gt;=$AX$4</f>
        <v>#VALUE!</v>
      </c>
      <c r="AH197" s="2" t="e">
        <f>IF(NLCresults[[#This Row],[ containsChildLabour]]=1, IF(Table4[[#This Row],[predictsChildLabour]], "T", "FN"), IF(Table4[[#This Row],[predictsChildLabour]], "FP", "T"))</f>
        <v>#VALUE!</v>
      </c>
      <c r="AI197" t="e">
        <f>IF(NLCresults[[#This Row],[ containsChildSexualExploitation]]=1, IF(Table4[[#This Row],[predictsChildSexualExploitation]], "T", "FN"), IF(Table4[[#This Row],[predictsChildSexualExploitation]], "FP", "T"))</f>
        <v>#VALUE!</v>
      </c>
      <c r="AJ197" t="e">
        <f>IF(NLCresults[[#This Row],[ containsChildTrafficking]]=1, IF(Table4[[#This Row],[predictsChildTrafficking]], "T", "FN"), IF(Table4[[#This Row],[predictsChildTrafficking]], "FP", "T"))</f>
        <v>#VALUE!</v>
      </c>
      <c r="AK197" t="e">
        <f>IF(NLCresults[[#This Row],[ containsDomesticServitude]]=1, IF(Table4[[#This Row],[predictsDomesticServitude]], "T", "FN"), IF(Table4[[#This Row],[predictsDomesticServitude]], "FP", "T"))</f>
        <v>#VALUE!</v>
      </c>
      <c r="AL197" t="e">
        <f>IF(NLCresults[[#This Row],[ containsForcedCriminality]]=1, IF(Table4[[#This Row],[predictsForcedCriminality]], "T", "FN"), IF(Table4[[#This Row],[predictsForcedCriminality]], "FP", "T"))</f>
        <v>#VALUE!</v>
      </c>
      <c r="AM197" t="e">
        <f>IF(NLCresults[[#This Row],[ containsForcedLabour]]=1, IF(Table4[[#This Row],[predictsForcedLabour]], "T", "FN"), IF(Table4[[#This Row],[predictsForcedLabour]], "FP", "T"))</f>
        <v>#VALUE!</v>
      </c>
      <c r="AN197" t="e">
        <f>IF(NLCresults[[#This Row],[ containsForcedMarriage]]=1, IF(Table4[[#This Row],[predictsForcedMarriage]], "T", "FN"), IF(Table4[[#This Row],[predictsForcedMarriage]], "FP", "T"))</f>
        <v>#VALUE!</v>
      </c>
      <c r="AO197" t="e">
        <f>IF(NLCresults[[#This Row],[ containsLabourExploitation]]=1, IF(Table4[[#This Row],[predictsLabourExploitation]], "T", "FN"), IF(Table4[[#This Row],[predictsLabourExploitation]], "FP", "T"))</f>
        <v>#VALUE!</v>
      </c>
      <c r="AP197" t="e">
        <f>IF(NLCresults[[#This Row],[ containsSexualExploitation]]=1, IF(Table4[[#This Row],[predictsSexualExploitation]], "T", "FN"), IF(Table4[[#This Row],[predictsSexualExploitation]], "FP", "T"))</f>
        <v>#VALUE!</v>
      </c>
      <c r="AQ197" t="e">
        <f>IF(NLCresults[[#This Row],[ containsOther]]=1, IF(Table4[[#This Row],[predictsOther]], "T", "FN"), IF(Table4[[#This Row],[predictsOther]], "FP", "T"))</f>
        <v>#VALUE!</v>
      </c>
      <c r="AR197" s="2" t="e">
        <f>(COUNTIF(Table4[[#This Row],[resultChildLabour]:[resultOther]], "T")=10)</f>
        <v>#VALUE!</v>
      </c>
      <c r="AS197" t="e">
        <f>(COUNTIF(Table4[[#This Row],[resultChildLabour]:[resultOther]], "T")+ COUNTIF(Table4[[#This Row],[resultChildLabour]:[resultOther]], "FP")=10)</f>
        <v>#VALUE!</v>
      </c>
      <c r="AT197" t="e">
        <f>COUNTIF(Table4[[#This Row],[resultChildLabour]:[resultOther]], "FP")&gt;=1</f>
        <v>#VALUE!</v>
      </c>
      <c r="AU197" s="2" t="e">
        <f>COUNTIF(Table4[[#This Row],[resultChildLabour]:[resultOther]], "FN")&gt;=1</f>
        <v>#VALUE!</v>
      </c>
      <c r="AV197" s="2" t="e">
        <f>COUNTIF(Table4[[#This Row],[resultChildLabour]:[resultOther]], "FN")+COUNTIF(Table4[[#This Row],[resultChildLabour]:[resultOther]], "FP")</f>
        <v>#VALUE!</v>
      </c>
    </row>
    <row r="198" spans="24:48" x14ac:dyDescent="0.25">
      <c r="X198" t="e">
        <f>NLCresults[[#This Row],[ childLabourConfidence]]&gt;=$AX$4</f>
        <v>#VALUE!</v>
      </c>
      <c r="Y198" t="e">
        <f>NLCresults[[#This Row],[ childSexualExploitationConfidence]]&gt;=$AX$4</f>
        <v>#VALUE!</v>
      </c>
      <c r="Z198" t="e">
        <f>NLCresults[[#This Row],[ childTraffickingConfidence]]&gt;=$AX$4</f>
        <v>#VALUE!</v>
      </c>
      <c r="AA198" t="e">
        <f>NLCresults[[#This Row],[ domesticServitudeConfidence]]&gt;=$AX$4</f>
        <v>#VALUE!</v>
      </c>
      <c r="AB198" t="e">
        <f>NLCresults[[#This Row],[ forcedCriminalityConfidence]]&gt;=$AX$4</f>
        <v>#VALUE!</v>
      </c>
      <c r="AC198" t="e">
        <f>NLCresults[[#This Row],[ forcedLabourConfidence]]&gt;=$AX$4</f>
        <v>#VALUE!</v>
      </c>
      <c r="AD198" t="e">
        <f>NLCresults[[#This Row],[ forcedMarriageConfidence]]&gt;=$AX$4</f>
        <v>#VALUE!</v>
      </c>
      <c r="AE198" t="e">
        <f>NLCresults[[#This Row],[ labourExploitationConfidence]]&gt;=$AX$4</f>
        <v>#VALUE!</v>
      </c>
      <c r="AF198" t="e">
        <f>NLCresults[[#This Row],[ sexualExploitationConfidence]]&gt;=$AX$4</f>
        <v>#VALUE!</v>
      </c>
      <c r="AG198" t="e">
        <f>NLCresults[[#This Row],[ otherConfidence]]&gt;=$AX$4</f>
        <v>#VALUE!</v>
      </c>
      <c r="AH198" s="2" t="e">
        <f>IF(NLCresults[[#This Row],[ containsChildLabour]]=1, IF(Table4[[#This Row],[predictsChildLabour]], "T", "FN"), IF(Table4[[#This Row],[predictsChildLabour]], "FP", "T"))</f>
        <v>#VALUE!</v>
      </c>
      <c r="AI198" t="e">
        <f>IF(NLCresults[[#This Row],[ containsChildSexualExploitation]]=1, IF(Table4[[#This Row],[predictsChildSexualExploitation]], "T", "FN"), IF(Table4[[#This Row],[predictsChildSexualExploitation]], "FP", "T"))</f>
        <v>#VALUE!</v>
      </c>
      <c r="AJ198" t="e">
        <f>IF(NLCresults[[#This Row],[ containsChildTrafficking]]=1, IF(Table4[[#This Row],[predictsChildTrafficking]], "T", "FN"), IF(Table4[[#This Row],[predictsChildTrafficking]], "FP", "T"))</f>
        <v>#VALUE!</v>
      </c>
      <c r="AK198" t="e">
        <f>IF(NLCresults[[#This Row],[ containsDomesticServitude]]=1, IF(Table4[[#This Row],[predictsDomesticServitude]], "T", "FN"), IF(Table4[[#This Row],[predictsDomesticServitude]], "FP", "T"))</f>
        <v>#VALUE!</v>
      </c>
      <c r="AL198" t="e">
        <f>IF(NLCresults[[#This Row],[ containsForcedCriminality]]=1, IF(Table4[[#This Row],[predictsForcedCriminality]], "T", "FN"), IF(Table4[[#This Row],[predictsForcedCriminality]], "FP", "T"))</f>
        <v>#VALUE!</v>
      </c>
      <c r="AM198" t="e">
        <f>IF(NLCresults[[#This Row],[ containsForcedLabour]]=1, IF(Table4[[#This Row],[predictsForcedLabour]], "T", "FN"), IF(Table4[[#This Row],[predictsForcedLabour]], "FP", "T"))</f>
        <v>#VALUE!</v>
      </c>
      <c r="AN198" t="e">
        <f>IF(NLCresults[[#This Row],[ containsForcedMarriage]]=1, IF(Table4[[#This Row],[predictsForcedMarriage]], "T", "FN"), IF(Table4[[#This Row],[predictsForcedMarriage]], "FP", "T"))</f>
        <v>#VALUE!</v>
      </c>
      <c r="AO198" t="e">
        <f>IF(NLCresults[[#This Row],[ containsLabourExploitation]]=1, IF(Table4[[#This Row],[predictsLabourExploitation]], "T", "FN"), IF(Table4[[#This Row],[predictsLabourExploitation]], "FP", "T"))</f>
        <v>#VALUE!</v>
      </c>
      <c r="AP198" t="e">
        <f>IF(NLCresults[[#This Row],[ containsSexualExploitation]]=1, IF(Table4[[#This Row],[predictsSexualExploitation]], "T", "FN"), IF(Table4[[#This Row],[predictsSexualExploitation]], "FP", "T"))</f>
        <v>#VALUE!</v>
      </c>
      <c r="AQ198" t="e">
        <f>IF(NLCresults[[#This Row],[ containsOther]]=1, IF(Table4[[#This Row],[predictsOther]], "T", "FN"), IF(Table4[[#This Row],[predictsOther]], "FP", "T"))</f>
        <v>#VALUE!</v>
      </c>
      <c r="AR198" s="2" t="e">
        <f>(COUNTIF(Table4[[#This Row],[resultChildLabour]:[resultOther]], "T")=10)</f>
        <v>#VALUE!</v>
      </c>
      <c r="AS198" t="e">
        <f>(COUNTIF(Table4[[#This Row],[resultChildLabour]:[resultOther]], "T")+ COUNTIF(Table4[[#This Row],[resultChildLabour]:[resultOther]], "FP")=10)</f>
        <v>#VALUE!</v>
      </c>
      <c r="AT198" t="e">
        <f>COUNTIF(Table4[[#This Row],[resultChildLabour]:[resultOther]], "FP")&gt;=1</f>
        <v>#VALUE!</v>
      </c>
      <c r="AU198" s="2" t="e">
        <f>COUNTIF(Table4[[#This Row],[resultChildLabour]:[resultOther]], "FN")&gt;=1</f>
        <v>#VALUE!</v>
      </c>
      <c r="AV198" s="2" t="e">
        <f>COUNTIF(Table4[[#This Row],[resultChildLabour]:[resultOther]], "FN")+COUNTIF(Table4[[#This Row],[resultChildLabour]:[resultOther]], "FP")</f>
        <v>#VALUE!</v>
      </c>
    </row>
    <row r="199" spans="24:48" x14ac:dyDescent="0.25">
      <c r="X199" t="e">
        <f>NLCresults[[#This Row],[ childLabourConfidence]]&gt;=$AX$4</f>
        <v>#VALUE!</v>
      </c>
      <c r="Y199" t="e">
        <f>NLCresults[[#This Row],[ childSexualExploitationConfidence]]&gt;=$AX$4</f>
        <v>#VALUE!</v>
      </c>
      <c r="Z199" t="e">
        <f>NLCresults[[#This Row],[ childTraffickingConfidence]]&gt;=$AX$4</f>
        <v>#VALUE!</v>
      </c>
      <c r="AA199" t="e">
        <f>NLCresults[[#This Row],[ domesticServitudeConfidence]]&gt;=$AX$4</f>
        <v>#VALUE!</v>
      </c>
      <c r="AB199" t="e">
        <f>NLCresults[[#This Row],[ forcedCriminalityConfidence]]&gt;=$AX$4</f>
        <v>#VALUE!</v>
      </c>
      <c r="AC199" t="e">
        <f>NLCresults[[#This Row],[ forcedLabourConfidence]]&gt;=$AX$4</f>
        <v>#VALUE!</v>
      </c>
      <c r="AD199" t="e">
        <f>NLCresults[[#This Row],[ forcedMarriageConfidence]]&gt;=$AX$4</f>
        <v>#VALUE!</v>
      </c>
      <c r="AE199" t="e">
        <f>NLCresults[[#This Row],[ labourExploitationConfidence]]&gt;=$AX$4</f>
        <v>#VALUE!</v>
      </c>
      <c r="AF199" t="e">
        <f>NLCresults[[#This Row],[ sexualExploitationConfidence]]&gt;=$AX$4</f>
        <v>#VALUE!</v>
      </c>
      <c r="AG199" t="e">
        <f>NLCresults[[#This Row],[ otherConfidence]]&gt;=$AX$4</f>
        <v>#VALUE!</v>
      </c>
      <c r="AH199" s="2" t="e">
        <f>IF(NLCresults[[#This Row],[ containsChildLabour]]=1, IF(Table4[[#This Row],[predictsChildLabour]], "T", "FN"), IF(Table4[[#This Row],[predictsChildLabour]], "FP", "T"))</f>
        <v>#VALUE!</v>
      </c>
      <c r="AI199" t="e">
        <f>IF(NLCresults[[#This Row],[ containsChildSexualExploitation]]=1, IF(Table4[[#This Row],[predictsChildSexualExploitation]], "T", "FN"), IF(Table4[[#This Row],[predictsChildSexualExploitation]], "FP", "T"))</f>
        <v>#VALUE!</v>
      </c>
      <c r="AJ199" t="e">
        <f>IF(NLCresults[[#This Row],[ containsChildTrafficking]]=1, IF(Table4[[#This Row],[predictsChildTrafficking]], "T", "FN"), IF(Table4[[#This Row],[predictsChildTrafficking]], "FP", "T"))</f>
        <v>#VALUE!</v>
      </c>
      <c r="AK199" t="e">
        <f>IF(NLCresults[[#This Row],[ containsDomesticServitude]]=1, IF(Table4[[#This Row],[predictsDomesticServitude]], "T", "FN"), IF(Table4[[#This Row],[predictsDomesticServitude]], "FP", "T"))</f>
        <v>#VALUE!</v>
      </c>
      <c r="AL199" t="e">
        <f>IF(NLCresults[[#This Row],[ containsForcedCriminality]]=1, IF(Table4[[#This Row],[predictsForcedCriminality]], "T", "FN"), IF(Table4[[#This Row],[predictsForcedCriminality]], "FP", "T"))</f>
        <v>#VALUE!</v>
      </c>
      <c r="AM199" t="e">
        <f>IF(NLCresults[[#This Row],[ containsForcedLabour]]=1, IF(Table4[[#This Row],[predictsForcedLabour]], "T", "FN"), IF(Table4[[#This Row],[predictsForcedLabour]], "FP", "T"))</f>
        <v>#VALUE!</v>
      </c>
      <c r="AN199" t="e">
        <f>IF(NLCresults[[#This Row],[ containsForcedMarriage]]=1, IF(Table4[[#This Row],[predictsForcedMarriage]], "T", "FN"), IF(Table4[[#This Row],[predictsForcedMarriage]], "FP", "T"))</f>
        <v>#VALUE!</v>
      </c>
      <c r="AO199" t="e">
        <f>IF(NLCresults[[#This Row],[ containsLabourExploitation]]=1, IF(Table4[[#This Row],[predictsLabourExploitation]], "T", "FN"), IF(Table4[[#This Row],[predictsLabourExploitation]], "FP", "T"))</f>
        <v>#VALUE!</v>
      </c>
      <c r="AP199" t="e">
        <f>IF(NLCresults[[#This Row],[ containsSexualExploitation]]=1, IF(Table4[[#This Row],[predictsSexualExploitation]], "T", "FN"), IF(Table4[[#This Row],[predictsSexualExploitation]], "FP", "T"))</f>
        <v>#VALUE!</v>
      </c>
      <c r="AQ199" t="e">
        <f>IF(NLCresults[[#This Row],[ containsOther]]=1, IF(Table4[[#This Row],[predictsOther]], "T", "FN"), IF(Table4[[#This Row],[predictsOther]], "FP", "T"))</f>
        <v>#VALUE!</v>
      </c>
      <c r="AR199" s="2" t="e">
        <f>(COUNTIF(Table4[[#This Row],[resultChildLabour]:[resultOther]], "T")=10)</f>
        <v>#VALUE!</v>
      </c>
      <c r="AS199" t="e">
        <f>(COUNTIF(Table4[[#This Row],[resultChildLabour]:[resultOther]], "T")+ COUNTIF(Table4[[#This Row],[resultChildLabour]:[resultOther]], "FP")=10)</f>
        <v>#VALUE!</v>
      </c>
      <c r="AT199" t="e">
        <f>COUNTIF(Table4[[#This Row],[resultChildLabour]:[resultOther]], "FP")&gt;=1</f>
        <v>#VALUE!</v>
      </c>
      <c r="AU199" s="2" t="e">
        <f>COUNTIF(Table4[[#This Row],[resultChildLabour]:[resultOther]], "FN")&gt;=1</f>
        <v>#VALUE!</v>
      </c>
      <c r="AV199" s="2" t="e">
        <f>COUNTIF(Table4[[#This Row],[resultChildLabour]:[resultOther]], "FN")+COUNTIF(Table4[[#This Row],[resultChildLabour]:[resultOther]], "FP")</f>
        <v>#VALUE!</v>
      </c>
    </row>
    <row r="200" spans="24:48" x14ac:dyDescent="0.25">
      <c r="X200" t="e">
        <f>NLCresults[[#This Row],[ childLabourConfidence]]&gt;=$AX$4</f>
        <v>#VALUE!</v>
      </c>
      <c r="Y200" t="e">
        <f>NLCresults[[#This Row],[ childSexualExploitationConfidence]]&gt;=$AX$4</f>
        <v>#VALUE!</v>
      </c>
      <c r="Z200" t="e">
        <f>NLCresults[[#This Row],[ childTraffickingConfidence]]&gt;=$AX$4</f>
        <v>#VALUE!</v>
      </c>
      <c r="AA200" t="e">
        <f>NLCresults[[#This Row],[ domesticServitudeConfidence]]&gt;=$AX$4</f>
        <v>#VALUE!</v>
      </c>
      <c r="AB200" t="e">
        <f>NLCresults[[#This Row],[ forcedCriminalityConfidence]]&gt;=$AX$4</f>
        <v>#VALUE!</v>
      </c>
      <c r="AC200" t="e">
        <f>NLCresults[[#This Row],[ forcedLabourConfidence]]&gt;=$AX$4</f>
        <v>#VALUE!</v>
      </c>
      <c r="AD200" t="e">
        <f>NLCresults[[#This Row],[ forcedMarriageConfidence]]&gt;=$AX$4</f>
        <v>#VALUE!</v>
      </c>
      <c r="AE200" t="e">
        <f>NLCresults[[#This Row],[ labourExploitationConfidence]]&gt;=$AX$4</f>
        <v>#VALUE!</v>
      </c>
      <c r="AF200" t="e">
        <f>NLCresults[[#This Row],[ sexualExploitationConfidence]]&gt;=$AX$4</f>
        <v>#VALUE!</v>
      </c>
      <c r="AG200" t="e">
        <f>NLCresults[[#This Row],[ otherConfidence]]&gt;=$AX$4</f>
        <v>#VALUE!</v>
      </c>
      <c r="AH200" s="2" t="e">
        <f>IF(NLCresults[[#This Row],[ containsChildLabour]]=1, IF(Table4[[#This Row],[predictsChildLabour]], "T", "FN"), IF(Table4[[#This Row],[predictsChildLabour]], "FP", "T"))</f>
        <v>#VALUE!</v>
      </c>
      <c r="AI200" t="e">
        <f>IF(NLCresults[[#This Row],[ containsChildSexualExploitation]]=1, IF(Table4[[#This Row],[predictsChildSexualExploitation]], "T", "FN"), IF(Table4[[#This Row],[predictsChildSexualExploitation]], "FP", "T"))</f>
        <v>#VALUE!</v>
      </c>
      <c r="AJ200" t="e">
        <f>IF(NLCresults[[#This Row],[ containsChildTrafficking]]=1, IF(Table4[[#This Row],[predictsChildTrafficking]], "T", "FN"), IF(Table4[[#This Row],[predictsChildTrafficking]], "FP", "T"))</f>
        <v>#VALUE!</v>
      </c>
      <c r="AK200" t="e">
        <f>IF(NLCresults[[#This Row],[ containsDomesticServitude]]=1, IF(Table4[[#This Row],[predictsDomesticServitude]], "T", "FN"), IF(Table4[[#This Row],[predictsDomesticServitude]], "FP", "T"))</f>
        <v>#VALUE!</v>
      </c>
      <c r="AL200" t="e">
        <f>IF(NLCresults[[#This Row],[ containsForcedCriminality]]=1, IF(Table4[[#This Row],[predictsForcedCriminality]], "T", "FN"), IF(Table4[[#This Row],[predictsForcedCriminality]], "FP", "T"))</f>
        <v>#VALUE!</v>
      </c>
      <c r="AM200" t="e">
        <f>IF(NLCresults[[#This Row],[ containsForcedLabour]]=1, IF(Table4[[#This Row],[predictsForcedLabour]], "T", "FN"), IF(Table4[[#This Row],[predictsForcedLabour]], "FP", "T"))</f>
        <v>#VALUE!</v>
      </c>
      <c r="AN200" t="e">
        <f>IF(NLCresults[[#This Row],[ containsForcedMarriage]]=1, IF(Table4[[#This Row],[predictsForcedMarriage]], "T", "FN"), IF(Table4[[#This Row],[predictsForcedMarriage]], "FP", "T"))</f>
        <v>#VALUE!</v>
      </c>
      <c r="AO200" t="e">
        <f>IF(NLCresults[[#This Row],[ containsLabourExploitation]]=1, IF(Table4[[#This Row],[predictsLabourExploitation]], "T", "FN"), IF(Table4[[#This Row],[predictsLabourExploitation]], "FP", "T"))</f>
        <v>#VALUE!</v>
      </c>
      <c r="AP200" t="e">
        <f>IF(NLCresults[[#This Row],[ containsSexualExploitation]]=1, IF(Table4[[#This Row],[predictsSexualExploitation]], "T", "FN"), IF(Table4[[#This Row],[predictsSexualExploitation]], "FP", "T"))</f>
        <v>#VALUE!</v>
      </c>
      <c r="AQ200" t="e">
        <f>IF(NLCresults[[#This Row],[ containsOther]]=1, IF(Table4[[#This Row],[predictsOther]], "T", "FN"), IF(Table4[[#This Row],[predictsOther]], "FP", "T"))</f>
        <v>#VALUE!</v>
      </c>
      <c r="AR200" s="2" t="e">
        <f>(COUNTIF(Table4[[#This Row],[resultChildLabour]:[resultOther]], "T")=10)</f>
        <v>#VALUE!</v>
      </c>
      <c r="AS200" t="e">
        <f>(COUNTIF(Table4[[#This Row],[resultChildLabour]:[resultOther]], "T")+ COUNTIF(Table4[[#This Row],[resultChildLabour]:[resultOther]], "FP")=10)</f>
        <v>#VALUE!</v>
      </c>
      <c r="AT200" t="e">
        <f>COUNTIF(Table4[[#This Row],[resultChildLabour]:[resultOther]], "FP")&gt;=1</f>
        <v>#VALUE!</v>
      </c>
      <c r="AU200" s="2" t="e">
        <f>COUNTIF(Table4[[#This Row],[resultChildLabour]:[resultOther]], "FN")&gt;=1</f>
        <v>#VALUE!</v>
      </c>
      <c r="AV200" s="2" t="e">
        <f>COUNTIF(Table4[[#This Row],[resultChildLabour]:[resultOther]], "FN")+COUNTIF(Table4[[#This Row],[resultChildLabour]:[resultOther]], "FP")</f>
        <v>#VALUE!</v>
      </c>
    </row>
    <row r="201" spans="24:48" x14ac:dyDescent="0.25">
      <c r="X201" t="e">
        <f>NLCresults[[#This Row],[ childLabourConfidence]]&gt;=$AX$4</f>
        <v>#VALUE!</v>
      </c>
      <c r="Y201" t="e">
        <f>NLCresults[[#This Row],[ childSexualExploitationConfidence]]&gt;=$AX$4</f>
        <v>#VALUE!</v>
      </c>
      <c r="Z201" t="e">
        <f>NLCresults[[#This Row],[ childTraffickingConfidence]]&gt;=$AX$4</f>
        <v>#VALUE!</v>
      </c>
      <c r="AA201" t="e">
        <f>NLCresults[[#This Row],[ domesticServitudeConfidence]]&gt;=$AX$4</f>
        <v>#VALUE!</v>
      </c>
      <c r="AB201" t="e">
        <f>NLCresults[[#This Row],[ forcedCriminalityConfidence]]&gt;=$AX$4</f>
        <v>#VALUE!</v>
      </c>
      <c r="AC201" t="e">
        <f>NLCresults[[#This Row],[ forcedLabourConfidence]]&gt;=$AX$4</f>
        <v>#VALUE!</v>
      </c>
      <c r="AD201" t="e">
        <f>NLCresults[[#This Row],[ forcedMarriageConfidence]]&gt;=$AX$4</f>
        <v>#VALUE!</v>
      </c>
      <c r="AE201" t="e">
        <f>NLCresults[[#This Row],[ labourExploitationConfidence]]&gt;=$AX$4</f>
        <v>#VALUE!</v>
      </c>
      <c r="AF201" t="e">
        <f>NLCresults[[#This Row],[ sexualExploitationConfidence]]&gt;=$AX$4</f>
        <v>#VALUE!</v>
      </c>
      <c r="AG201" t="e">
        <f>NLCresults[[#This Row],[ otherConfidence]]&gt;=$AX$4</f>
        <v>#VALUE!</v>
      </c>
      <c r="AH201" s="2" t="e">
        <f>IF(NLCresults[[#This Row],[ containsChildLabour]]=1, IF(Table4[[#This Row],[predictsChildLabour]], "T", "FN"), IF(Table4[[#This Row],[predictsChildLabour]], "FP", "T"))</f>
        <v>#VALUE!</v>
      </c>
      <c r="AI201" t="e">
        <f>IF(NLCresults[[#This Row],[ containsChildSexualExploitation]]=1, IF(Table4[[#This Row],[predictsChildSexualExploitation]], "T", "FN"), IF(Table4[[#This Row],[predictsChildSexualExploitation]], "FP", "T"))</f>
        <v>#VALUE!</v>
      </c>
      <c r="AJ201" t="e">
        <f>IF(NLCresults[[#This Row],[ containsChildTrafficking]]=1, IF(Table4[[#This Row],[predictsChildTrafficking]], "T", "FN"), IF(Table4[[#This Row],[predictsChildTrafficking]], "FP", "T"))</f>
        <v>#VALUE!</v>
      </c>
      <c r="AK201" t="e">
        <f>IF(NLCresults[[#This Row],[ containsDomesticServitude]]=1, IF(Table4[[#This Row],[predictsDomesticServitude]], "T", "FN"), IF(Table4[[#This Row],[predictsDomesticServitude]], "FP", "T"))</f>
        <v>#VALUE!</v>
      </c>
      <c r="AL201" t="e">
        <f>IF(NLCresults[[#This Row],[ containsForcedCriminality]]=1, IF(Table4[[#This Row],[predictsForcedCriminality]], "T", "FN"), IF(Table4[[#This Row],[predictsForcedCriminality]], "FP", "T"))</f>
        <v>#VALUE!</v>
      </c>
      <c r="AM201" t="e">
        <f>IF(NLCresults[[#This Row],[ containsForcedLabour]]=1, IF(Table4[[#This Row],[predictsForcedLabour]], "T", "FN"), IF(Table4[[#This Row],[predictsForcedLabour]], "FP", "T"))</f>
        <v>#VALUE!</v>
      </c>
      <c r="AN201" t="e">
        <f>IF(NLCresults[[#This Row],[ containsForcedMarriage]]=1, IF(Table4[[#This Row],[predictsForcedMarriage]], "T", "FN"), IF(Table4[[#This Row],[predictsForcedMarriage]], "FP", "T"))</f>
        <v>#VALUE!</v>
      </c>
      <c r="AO201" t="e">
        <f>IF(NLCresults[[#This Row],[ containsLabourExploitation]]=1, IF(Table4[[#This Row],[predictsLabourExploitation]], "T", "FN"), IF(Table4[[#This Row],[predictsLabourExploitation]], "FP", "T"))</f>
        <v>#VALUE!</v>
      </c>
      <c r="AP201" t="e">
        <f>IF(NLCresults[[#This Row],[ containsSexualExploitation]]=1, IF(Table4[[#This Row],[predictsSexualExploitation]], "T", "FN"), IF(Table4[[#This Row],[predictsSexualExploitation]], "FP", "T"))</f>
        <v>#VALUE!</v>
      </c>
      <c r="AQ201" t="e">
        <f>IF(NLCresults[[#This Row],[ containsOther]]=1, IF(Table4[[#This Row],[predictsOther]], "T", "FN"), IF(Table4[[#This Row],[predictsOther]], "FP", "T"))</f>
        <v>#VALUE!</v>
      </c>
      <c r="AR201" s="2" t="e">
        <f>(COUNTIF(Table4[[#This Row],[resultChildLabour]:[resultOther]], "T")=10)</f>
        <v>#VALUE!</v>
      </c>
      <c r="AS201" t="e">
        <f>(COUNTIF(Table4[[#This Row],[resultChildLabour]:[resultOther]], "T")+ COUNTIF(Table4[[#This Row],[resultChildLabour]:[resultOther]], "FP")=10)</f>
        <v>#VALUE!</v>
      </c>
      <c r="AT201" t="e">
        <f>COUNTIF(Table4[[#This Row],[resultChildLabour]:[resultOther]], "FP")&gt;=1</f>
        <v>#VALUE!</v>
      </c>
      <c r="AU201" s="2" t="e">
        <f>COUNTIF(Table4[[#This Row],[resultChildLabour]:[resultOther]], "FN")&gt;=1</f>
        <v>#VALUE!</v>
      </c>
      <c r="AV201" s="2" t="e">
        <f>COUNTIF(Table4[[#This Row],[resultChildLabour]:[resultOther]], "FN")+COUNTIF(Table4[[#This Row],[resultChildLabour]:[resultOther]], "FP")</f>
        <v>#VALUE!</v>
      </c>
    </row>
    <row r="202" spans="24:48" x14ac:dyDescent="0.25">
      <c r="X202" t="e">
        <f>NLCresults[[#This Row],[ childLabourConfidence]]&gt;=$AX$4</f>
        <v>#VALUE!</v>
      </c>
      <c r="Y202" t="e">
        <f>NLCresults[[#This Row],[ childSexualExploitationConfidence]]&gt;=$AX$4</f>
        <v>#VALUE!</v>
      </c>
      <c r="Z202" t="e">
        <f>NLCresults[[#This Row],[ childTraffickingConfidence]]&gt;=$AX$4</f>
        <v>#VALUE!</v>
      </c>
      <c r="AA202" t="e">
        <f>NLCresults[[#This Row],[ domesticServitudeConfidence]]&gt;=$AX$4</f>
        <v>#VALUE!</v>
      </c>
      <c r="AB202" t="e">
        <f>NLCresults[[#This Row],[ forcedCriminalityConfidence]]&gt;=$AX$4</f>
        <v>#VALUE!</v>
      </c>
      <c r="AC202" t="e">
        <f>NLCresults[[#This Row],[ forcedLabourConfidence]]&gt;=$AX$4</f>
        <v>#VALUE!</v>
      </c>
      <c r="AD202" t="e">
        <f>NLCresults[[#This Row],[ forcedMarriageConfidence]]&gt;=$AX$4</f>
        <v>#VALUE!</v>
      </c>
      <c r="AE202" t="e">
        <f>NLCresults[[#This Row],[ labourExploitationConfidence]]&gt;=$AX$4</f>
        <v>#VALUE!</v>
      </c>
      <c r="AF202" t="e">
        <f>NLCresults[[#This Row],[ sexualExploitationConfidence]]&gt;=$AX$4</f>
        <v>#VALUE!</v>
      </c>
      <c r="AG202" t="e">
        <f>NLCresults[[#This Row],[ otherConfidence]]&gt;=$AX$4</f>
        <v>#VALUE!</v>
      </c>
      <c r="AH202" s="2" t="e">
        <f>IF(NLCresults[[#This Row],[ containsChildLabour]]=1, IF(Table4[[#This Row],[predictsChildLabour]], "T", "FN"), IF(Table4[[#This Row],[predictsChildLabour]], "FP", "T"))</f>
        <v>#VALUE!</v>
      </c>
      <c r="AI202" t="e">
        <f>IF(NLCresults[[#This Row],[ containsChildSexualExploitation]]=1, IF(Table4[[#This Row],[predictsChildSexualExploitation]], "T", "FN"), IF(Table4[[#This Row],[predictsChildSexualExploitation]], "FP", "T"))</f>
        <v>#VALUE!</v>
      </c>
      <c r="AJ202" t="e">
        <f>IF(NLCresults[[#This Row],[ containsChildTrafficking]]=1, IF(Table4[[#This Row],[predictsChildTrafficking]], "T", "FN"), IF(Table4[[#This Row],[predictsChildTrafficking]], "FP", "T"))</f>
        <v>#VALUE!</v>
      </c>
      <c r="AK202" t="e">
        <f>IF(NLCresults[[#This Row],[ containsDomesticServitude]]=1, IF(Table4[[#This Row],[predictsDomesticServitude]], "T", "FN"), IF(Table4[[#This Row],[predictsDomesticServitude]], "FP", "T"))</f>
        <v>#VALUE!</v>
      </c>
      <c r="AL202" t="e">
        <f>IF(NLCresults[[#This Row],[ containsForcedCriminality]]=1, IF(Table4[[#This Row],[predictsForcedCriminality]], "T", "FN"), IF(Table4[[#This Row],[predictsForcedCriminality]], "FP", "T"))</f>
        <v>#VALUE!</v>
      </c>
      <c r="AM202" t="e">
        <f>IF(NLCresults[[#This Row],[ containsForcedLabour]]=1, IF(Table4[[#This Row],[predictsForcedLabour]], "T", "FN"), IF(Table4[[#This Row],[predictsForcedLabour]], "FP", "T"))</f>
        <v>#VALUE!</v>
      </c>
      <c r="AN202" t="e">
        <f>IF(NLCresults[[#This Row],[ containsForcedMarriage]]=1, IF(Table4[[#This Row],[predictsForcedMarriage]], "T", "FN"), IF(Table4[[#This Row],[predictsForcedMarriage]], "FP", "T"))</f>
        <v>#VALUE!</v>
      </c>
      <c r="AO202" t="e">
        <f>IF(NLCresults[[#This Row],[ containsLabourExploitation]]=1, IF(Table4[[#This Row],[predictsLabourExploitation]], "T", "FN"), IF(Table4[[#This Row],[predictsLabourExploitation]], "FP", "T"))</f>
        <v>#VALUE!</v>
      </c>
      <c r="AP202" t="e">
        <f>IF(NLCresults[[#This Row],[ containsSexualExploitation]]=1, IF(Table4[[#This Row],[predictsSexualExploitation]], "T", "FN"), IF(Table4[[#This Row],[predictsSexualExploitation]], "FP", "T"))</f>
        <v>#VALUE!</v>
      </c>
      <c r="AQ202" t="e">
        <f>IF(NLCresults[[#This Row],[ containsOther]]=1, IF(Table4[[#This Row],[predictsOther]], "T", "FN"), IF(Table4[[#This Row],[predictsOther]], "FP", "T"))</f>
        <v>#VALUE!</v>
      </c>
      <c r="AR202" s="2" t="e">
        <f>(COUNTIF(Table4[[#This Row],[resultChildLabour]:[resultOther]], "T")=10)</f>
        <v>#VALUE!</v>
      </c>
      <c r="AS202" t="e">
        <f>(COUNTIF(Table4[[#This Row],[resultChildLabour]:[resultOther]], "T")+ COUNTIF(Table4[[#This Row],[resultChildLabour]:[resultOther]], "FP")=10)</f>
        <v>#VALUE!</v>
      </c>
      <c r="AT202" t="e">
        <f>COUNTIF(Table4[[#This Row],[resultChildLabour]:[resultOther]], "FP")&gt;=1</f>
        <v>#VALUE!</v>
      </c>
      <c r="AU202" s="2" t="e">
        <f>COUNTIF(Table4[[#This Row],[resultChildLabour]:[resultOther]], "FN")&gt;=1</f>
        <v>#VALUE!</v>
      </c>
      <c r="AV202" s="2" t="e">
        <f>COUNTIF(Table4[[#This Row],[resultChildLabour]:[resultOther]], "FN")+COUNTIF(Table4[[#This Row],[resultChildLabour]:[resultOther]], "FP")</f>
        <v>#VALUE!</v>
      </c>
    </row>
    <row r="203" spans="24:48" x14ac:dyDescent="0.25">
      <c r="X203" t="e">
        <f>NLCresults[[#This Row],[ childLabourConfidence]]&gt;=$AX$4</f>
        <v>#VALUE!</v>
      </c>
      <c r="Y203" t="e">
        <f>NLCresults[[#This Row],[ childSexualExploitationConfidence]]&gt;=$AX$4</f>
        <v>#VALUE!</v>
      </c>
      <c r="Z203" t="e">
        <f>NLCresults[[#This Row],[ childTraffickingConfidence]]&gt;=$AX$4</f>
        <v>#VALUE!</v>
      </c>
      <c r="AA203" t="e">
        <f>NLCresults[[#This Row],[ domesticServitudeConfidence]]&gt;=$AX$4</f>
        <v>#VALUE!</v>
      </c>
      <c r="AB203" t="e">
        <f>NLCresults[[#This Row],[ forcedCriminalityConfidence]]&gt;=$AX$4</f>
        <v>#VALUE!</v>
      </c>
      <c r="AC203" t="e">
        <f>NLCresults[[#This Row],[ forcedLabourConfidence]]&gt;=$AX$4</f>
        <v>#VALUE!</v>
      </c>
      <c r="AD203" t="e">
        <f>NLCresults[[#This Row],[ forcedMarriageConfidence]]&gt;=$AX$4</f>
        <v>#VALUE!</v>
      </c>
      <c r="AE203" t="e">
        <f>NLCresults[[#This Row],[ labourExploitationConfidence]]&gt;=$AX$4</f>
        <v>#VALUE!</v>
      </c>
      <c r="AF203" t="e">
        <f>NLCresults[[#This Row],[ sexualExploitationConfidence]]&gt;=$AX$4</f>
        <v>#VALUE!</v>
      </c>
      <c r="AG203" t="e">
        <f>NLCresults[[#This Row],[ otherConfidence]]&gt;=$AX$4</f>
        <v>#VALUE!</v>
      </c>
      <c r="AH203" s="2" t="e">
        <f>IF(NLCresults[[#This Row],[ containsChildLabour]]=1, IF(Table4[[#This Row],[predictsChildLabour]], "T", "FN"), IF(Table4[[#This Row],[predictsChildLabour]], "FP", "T"))</f>
        <v>#VALUE!</v>
      </c>
      <c r="AI203" t="e">
        <f>IF(NLCresults[[#This Row],[ containsChildSexualExploitation]]=1, IF(Table4[[#This Row],[predictsChildSexualExploitation]], "T", "FN"), IF(Table4[[#This Row],[predictsChildSexualExploitation]], "FP", "T"))</f>
        <v>#VALUE!</v>
      </c>
      <c r="AJ203" t="e">
        <f>IF(NLCresults[[#This Row],[ containsChildTrafficking]]=1, IF(Table4[[#This Row],[predictsChildTrafficking]], "T", "FN"), IF(Table4[[#This Row],[predictsChildTrafficking]], "FP", "T"))</f>
        <v>#VALUE!</v>
      </c>
      <c r="AK203" t="e">
        <f>IF(NLCresults[[#This Row],[ containsDomesticServitude]]=1, IF(Table4[[#This Row],[predictsDomesticServitude]], "T", "FN"), IF(Table4[[#This Row],[predictsDomesticServitude]], "FP", "T"))</f>
        <v>#VALUE!</v>
      </c>
      <c r="AL203" t="e">
        <f>IF(NLCresults[[#This Row],[ containsForcedCriminality]]=1, IF(Table4[[#This Row],[predictsForcedCriminality]], "T", "FN"), IF(Table4[[#This Row],[predictsForcedCriminality]], "FP", "T"))</f>
        <v>#VALUE!</v>
      </c>
      <c r="AM203" t="e">
        <f>IF(NLCresults[[#This Row],[ containsForcedLabour]]=1, IF(Table4[[#This Row],[predictsForcedLabour]], "T", "FN"), IF(Table4[[#This Row],[predictsForcedLabour]], "FP", "T"))</f>
        <v>#VALUE!</v>
      </c>
      <c r="AN203" t="e">
        <f>IF(NLCresults[[#This Row],[ containsForcedMarriage]]=1, IF(Table4[[#This Row],[predictsForcedMarriage]], "T", "FN"), IF(Table4[[#This Row],[predictsForcedMarriage]], "FP", "T"))</f>
        <v>#VALUE!</v>
      </c>
      <c r="AO203" t="e">
        <f>IF(NLCresults[[#This Row],[ containsLabourExploitation]]=1, IF(Table4[[#This Row],[predictsLabourExploitation]], "T", "FN"), IF(Table4[[#This Row],[predictsLabourExploitation]], "FP", "T"))</f>
        <v>#VALUE!</v>
      </c>
      <c r="AP203" t="e">
        <f>IF(NLCresults[[#This Row],[ containsSexualExploitation]]=1, IF(Table4[[#This Row],[predictsSexualExploitation]], "T", "FN"), IF(Table4[[#This Row],[predictsSexualExploitation]], "FP", "T"))</f>
        <v>#VALUE!</v>
      </c>
      <c r="AQ203" t="e">
        <f>IF(NLCresults[[#This Row],[ containsOther]]=1, IF(Table4[[#This Row],[predictsOther]], "T", "FN"), IF(Table4[[#This Row],[predictsOther]], "FP", "T"))</f>
        <v>#VALUE!</v>
      </c>
      <c r="AR203" s="2" t="e">
        <f>(COUNTIF(Table4[[#This Row],[resultChildLabour]:[resultOther]], "T")=10)</f>
        <v>#VALUE!</v>
      </c>
      <c r="AS203" t="e">
        <f>(COUNTIF(Table4[[#This Row],[resultChildLabour]:[resultOther]], "T")+ COUNTIF(Table4[[#This Row],[resultChildLabour]:[resultOther]], "FP")=10)</f>
        <v>#VALUE!</v>
      </c>
      <c r="AT203" t="e">
        <f>COUNTIF(Table4[[#This Row],[resultChildLabour]:[resultOther]], "FP")&gt;=1</f>
        <v>#VALUE!</v>
      </c>
      <c r="AU203" s="2" t="e">
        <f>COUNTIF(Table4[[#This Row],[resultChildLabour]:[resultOther]], "FN")&gt;=1</f>
        <v>#VALUE!</v>
      </c>
      <c r="AV203" s="2" t="e">
        <f>COUNTIF(Table4[[#This Row],[resultChildLabour]:[resultOther]], "FN")+COUNTIF(Table4[[#This Row],[resultChildLabour]:[resultOther]], "FP")</f>
        <v>#VALUE!</v>
      </c>
    </row>
    <row r="204" spans="24:48" x14ac:dyDescent="0.25">
      <c r="X204" t="e">
        <f>NLCresults[[#This Row],[ childLabourConfidence]]&gt;=$AX$4</f>
        <v>#VALUE!</v>
      </c>
      <c r="Y204" t="e">
        <f>NLCresults[[#This Row],[ childSexualExploitationConfidence]]&gt;=$AX$4</f>
        <v>#VALUE!</v>
      </c>
      <c r="Z204" t="e">
        <f>NLCresults[[#This Row],[ childTraffickingConfidence]]&gt;=$AX$4</f>
        <v>#VALUE!</v>
      </c>
      <c r="AA204" t="e">
        <f>NLCresults[[#This Row],[ domesticServitudeConfidence]]&gt;=$AX$4</f>
        <v>#VALUE!</v>
      </c>
      <c r="AB204" t="e">
        <f>NLCresults[[#This Row],[ forcedCriminalityConfidence]]&gt;=$AX$4</f>
        <v>#VALUE!</v>
      </c>
      <c r="AC204" t="e">
        <f>NLCresults[[#This Row],[ forcedLabourConfidence]]&gt;=$AX$4</f>
        <v>#VALUE!</v>
      </c>
      <c r="AD204" t="e">
        <f>NLCresults[[#This Row],[ forcedMarriageConfidence]]&gt;=$AX$4</f>
        <v>#VALUE!</v>
      </c>
      <c r="AE204" t="e">
        <f>NLCresults[[#This Row],[ labourExploitationConfidence]]&gt;=$AX$4</f>
        <v>#VALUE!</v>
      </c>
      <c r="AF204" t="e">
        <f>NLCresults[[#This Row],[ sexualExploitationConfidence]]&gt;=$AX$4</f>
        <v>#VALUE!</v>
      </c>
      <c r="AG204" t="e">
        <f>NLCresults[[#This Row],[ otherConfidence]]&gt;=$AX$4</f>
        <v>#VALUE!</v>
      </c>
      <c r="AH204" s="2" t="e">
        <f>IF(NLCresults[[#This Row],[ containsChildLabour]]=1, IF(Table4[[#This Row],[predictsChildLabour]], "T", "FN"), IF(Table4[[#This Row],[predictsChildLabour]], "FP", "T"))</f>
        <v>#VALUE!</v>
      </c>
      <c r="AI204" t="e">
        <f>IF(NLCresults[[#This Row],[ containsChildSexualExploitation]]=1, IF(Table4[[#This Row],[predictsChildSexualExploitation]], "T", "FN"), IF(Table4[[#This Row],[predictsChildSexualExploitation]], "FP", "T"))</f>
        <v>#VALUE!</v>
      </c>
      <c r="AJ204" t="e">
        <f>IF(NLCresults[[#This Row],[ containsChildTrafficking]]=1, IF(Table4[[#This Row],[predictsChildTrafficking]], "T", "FN"), IF(Table4[[#This Row],[predictsChildTrafficking]], "FP", "T"))</f>
        <v>#VALUE!</v>
      </c>
      <c r="AK204" t="e">
        <f>IF(NLCresults[[#This Row],[ containsDomesticServitude]]=1, IF(Table4[[#This Row],[predictsDomesticServitude]], "T", "FN"), IF(Table4[[#This Row],[predictsDomesticServitude]], "FP", "T"))</f>
        <v>#VALUE!</v>
      </c>
      <c r="AL204" t="e">
        <f>IF(NLCresults[[#This Row],[ containsForcedCriminality]]=1, IF(Table4[[#This Row],[predictsForcedCriminality]], "T", "FN"), IF(Table4[[#This Row],[predictsForcedCriminality]], "FP", "T"))</f>
        <v>#VALUE!</v>
      </c>
      <c r="AM204" t="e">
        <f>IF(NLCresults[[#This Row],[ containsForcedLabour]]=1, IF(Table4[[#This Row],[predictsForcedLabour]], "T", "FN"), IF(Table4[[#This Row],[predictsForcedLabour]], "FP", "T"))</f>
        <v>#VALUE!</v>
      </c>
      <c r="AN204" t="e">
        <f>IF(NLCresults[[#This Row],[ containsForcedMarriage]]=1, IF(Table4[[#This Row],[predictsForcedMarriage]], "T", "FN"), IF(Table4[[#This Row],[predictsForcedMarriage]], "FP", "T"))</f>
        <v>#VALUE!</v>
      </c>
      <c r="AO204" t="e">
        <f>IF(NLCresults[[#This Row],[ containsLabourExploitation]]=1, IF(Table4[[#This Row],[predictsLabourExploitation]], "T", "FN"), IF(Table4[[#This Row],[predictsLabourExploitation]], "FP", "T"))</f>
        <v>#VALUE!</v>
      </c>
      <c r="AP204" t="e">
        <f>IF(NLCresults[[#This Row],[ containsSexualExploitation]]=1, IF(Table4[[#This Row],[predictsSexualExploitation]], "T", "FN"), IF(Table4[[#This Row],[predictsSexualExploitation]], "FP", "T"))</f>
        <v>#VALUE!</v>
      </c>
      <c r="AQ204" t="e">
        <f>IF(NLCresults[[#This Row],[ containsOther]]=1, IF(Table4[[#This Row],[predictsOther]], "T", "FN"), IF(Table4[[#This Row],[predictsOther]], "FP", "T"))</f>
        <v>#VALUE!</v>
      </c>
      <c r="AR204" s="2" t="e">
        <f>(COUNTIF(Table4[[#This Row],[resultChildLabour]:[resultOther]], "T")=10)</f>
        <v>#VALUE!</v>
      </c>
      <c r="AS204" t="e">
        <f>(COUNTIF(Table4[[#This Row],[resultChildLabour]:[resultOther]], "T")+ COUNTIF(Table4[[#This Row],[resultChildLabour]:[resultOther]], "FP")=10)</f>
        <v>#VALUE!</v>
      </c>
      <c r="AT204" t="e">
        <f>COUNTIF(Table4[[#This Row],[resultChildLabour]:[resultOther]], "FP")&gt;=1</f>
        <v>#VALUE!</v>
      </c>
      <c r="AU204" s="2" t="e">
        <f>COUNTIF(Table4[[#This Row],[resultChildLabour]:[resultOther]], "FN")&gt;=1</f>
        <v>#VALUE!</v>
      </c>
      <c r="AV204" s="2" t="e">
        <f>COUNTIF(Table4[[#This Row],[resultChildLabour]:[resultOther]], "FN")+COUNTIF(Table4[[#This Row],[resultChildLabour]:[resultOther]], "FP")</f>
        <v>#VALUE!</v>
      </c>
    </row>
    <row r="205" spans="24:48" x14ac:dyDescent="0.25">
      <c r="X205" t="e">
        <f>NLCresults[[#This Row],[ childLabourConfidence]]&gt;=$AX$4</f>
        <v>#VALUE!</v>
      </c>
      <c r="Y205" t="e">
        <f>NLCresults[[#This Row],[ childSexualExploitationConfidence]]&gt;=$AX$4</f>
        <v>#VALUE!</v>
      </c>
      <c r="Z205" t="e">
        <f>NLCresults[[#This Row],[ childTraffickingConfidence]]&gt;=$AX$4</f>
        <v>#VALUE!</v>
      </c>
      <c r="AA205" t="e">
        <f>NLCresults[[#This Row],[ domesticServitudeConfidence]]&gt;=$AX$4</f>
        <v>#VALUE!</v>
      </c>
      <c r="AB205" t="e">
        <f>NLCresults[[#This Row],[ forcedCriminalityConfidence]]&gt;=$AX$4</f>
        <v>#VALUE!</v>
      </c>
      <c r="AC205" t="e">
        <f>NLCresults[[#This Row],[ forcedLabourConfidence]]&gt;=$AX$4</f>
        <v>#VALUE!</v>
      </c>
      <c r="AD205" t="e">
        <f>NLCresults[[#This Row],[ forcedMarriageConfidence]]&gt;=$AX$4</f>
        <v>#VALUE!</v>
      </c>
      <c r="AE205" t="e">
        <f>NLCresults[[#This Row],[ labourExploitationConfidence]]&gt;=$AX$4</f>
        <v>#VALUE!</v>
      </c>
      <c r="AF205" t="e">
        <f>NLCresults[[#This Row],[ sexualExploitationConfidence]]&gt;=$AX$4</f>
        <v>#VALUE!</v>
      </c>
      <c r="AG205" t="e">
        <f>NLCresults[[#This Row],[ otherConfidence]]&gt;=$AX$4</f>
        <v>#VALUE!</v>
      </c>
      <c r="AH205" s="2" t="e">
        <f>IF(NLCresults[[#This Row],[ containsChildLabour]]=1, IF(Table4[[#This Row],[predictsChildLabour]], "T", "FN"), IF(Table4[[#This Row],[predictsChildLabour]], "FP", "T"))</f>
        <v>#VALUE!</v>
      </c>
      <c r="AI205" t="e">
        <f>IF(NLCresults[[#This Row],[ containsChildSexualExploitation]]=1, IF(Table4[[#This Row],[predictsChildSexualExploitation]], "T", "FN"), IF(Table4[[#This Row],[predictsChildSexualExploitation]], "FP", "T"))</f>
        <v>#VALUE!</v>
      </c>
      <c r="AJ205" t="e">
        <f>IF(NLCresults[[#This Row],[ containsChildTrafficking]]=1, IF(Table4[[#This Row],[predictsChildTrafficking]], "T", "FN"), IF(Table4[[#This Row],[predictsChildTrafficking]], "FP", "T"))</f>
        <v>#VALUE!</v>
      </c>
      <c r="AK205" t="e">
        <f>IF(NLCresults[[#This Row],[ containsDomesticServitude]]=1, IF(Table4[[#This Row],[predictsDomesticServitude]], "T", "FN"), IF(Table4[[#This Row],[predictsDomesticServitude]], "FP", "T"))</f>
        <v>#VALUE!</v>
      </c>
      <c r="AL205" t="e">
        <f>IF(NLCresults[[#This Row],[ containsForcedCriminality]]=1, IF(Table4[[#This Row],[predictsForcedCriminality]], "T", "FN"), IF(Table4[[#This Row],[predictsForcedCriminality]], "FP", "T"))</f>
        <v>#VALUE!</v>
      </c>
      <c r="AM205" t="e">
        <f>IF(NLCresults[[#This Row],[ containsForcedLabour]]=1, IF(Table4[[#This Row],[predictsForcedLabour]], "T", "FN"), IF(Table4[[#This Row],[predictsForcedLabour]], "FP", "T"))</f>
        <v>#VALUE!</v>
      </c>
      <c r="AN205" t="e">
        <f>IF(NLCresults[[#This Row],[ containsForcedMarriage]]=1, IF(Table4[[#This Row],[predictsForcedMarriage]], "T", "FN"), IF(Table4[[#This Row],[predictsForcedMarriage]], "FP", "T"))</f>
        <v>#VALUE!</v>
      </c>
      <c r="AO205" t="e">
        <f>IF(NLCresults[[#This Row],[ containsLabourExploitation]]=1, IF(Table4[[#This Row],[predictsLabourExploitation]], "T", "FN"), IF(Table4[[#This Row],[predictsLabourExploitation]], "FP", "T"))</f>
        <v>#VALUE!</v>
      </c>
      <c r="AP205" t="e">
        <f>IF(NLCresults[[#This Row],[ containsSexualExploitation]]=1, IF(Table4[[#This Row],[predictsSexualExploitation]], "T", "FN"), IF(Table4[[#This Row],[predictsSexualExploitation]], "FP", "T"))</f>
        <v>#VALUE!</v>
      </c>
      <c r="AQ205" t="e">
        <f>IF(NLCresults[[#This Row],[ containsOther]]=1, IF(Table4[[#This Row],[predictsOther]], "T", "FN"), IF(Table4[[#This Row],[predictsOther]], "FP", "T"))</f>
        <v>#VALUE!</v>
      </c>
      <c r="AR205" s="2" t="e">
        <f>(COUNTIF(Table4[[#This Row],[resultChildLabour]:[resultOther]], "T")=10)</f>
        <v>#VALUE!</v>
      </c>
      <c r="AS205" t="e">
        <f>(COUNTIF(Table4[[#This Row],[resultChildLabour]:[resultOther]], "T")+ COUNTIF(Table4[[#This Row],[resultChildLabour]:[resultOther]], "FP")=10)</f>
        <v>#VALUE!</v>
      </c>
      <c r="AT205" t="e">
        <f>COUNTIF(Table4[[#This Row],[resultChildLabour]:[resultOther]], "FP")&gt;=1</f>
        <v>#VALUE!</v>
      </c>
      <c r="AU205" s="2" t="e">
        <f>COUNTIF(Table4[[#This Row],[resultChildLabour]:[resultOther]], "FN")&gt;=1</f>
        <v>#VALUE!</v>
      </c>
      <c r="AV205" s="2" t="e">
        <f>COUNTIF(Table4[[#This Row],[resultChildLabour]:[resultOther]], "FN")+COUNTIF(Table4[[#This Row],[resultChildLabour]:[resultOther]], "FP")</f>
        <v>#VALUE!</v>
      </c>
    </row>
    <row r="206" spans="24:48" x14ac:dyDescent="0.25">
      <c r="X206" t="e">
        <f>NLCresults[[#This Row],[ childLabourConfidence]]&gt;=$AX$4</f>
        <v>#VALUE!</v>
      </c>
      <c r="Y206" t="e">
        <f>NLCresults[[#This Row],[ childSexualExploitationConfidence]]&gt;=$AX$4</f>
        <v>#VALUE!</v>
      </c>
      <c r="Z206" t="e">
        <f>NLCresults[[#This Row],[ childTraffickingConfidence]]&gt;=$AX$4</f>
        <v>#VALUE!</v>
      </c>
      <c r="AA206" t="e">
        <f>NLCresults[[#This Row],[ domesticServitudeConfidence]]&gt;=$AX$4</f>
        <v>#VALUE!</v>
      </c>
      <c r="AB206" t="e">
        <f>NLCresults[[#This Row],[ forcedCriminalityConfidence]]&gt;=$AX$4</f>
        <v>#VALUE!</v>
      </c>
      <c r="AC206" t="e">
        <f>NLCresults[[#This Row],[ forcedLabourConfidence]]&gt;=$AX$4</f>
        <v>#VALUE!</v>
      </c>
      <c r="AD206" t="e">
        <f>NLCresults[[#This Row],[ forcedMarriageConfidence]]&gt;=$AX$4</f>
        <v>#VALUE!</v>
      </c>
      <c r="AE206" t="e">
        <f>NLCresults[[#This Row],[ labourExploitationConfidence]]&gt;=$AX$4</f>
        <v>#VALUE!</v>
      </c>
      <c r="AF206" t="e">
        <f>NLCresults[[#This Row],[ sexualExploitationConfidence]]&gt;=$AX$4</f>
        <v>#VALUE!</v>
      </c>
      <c r="AG206" t="e">
        <f>NLCresults[[#This Row],[ otherConfidence]]&gt;=$AX$4</f>
        <v>#VALUE!</v>
      </c>
      <c r="AH206" s="2" t="e">
        <f>IF(NLCresults[[#This Row],[ containsChildLabour]]=1, IF(Table4[[#This Row],[predictsChildLabour]], "T", "FN"), IF(Table4[[#This Row],[predictsChildLabour]], "FP", "T"))</f>
        <v>#VALUE!</v>
      </c>
      <c r="AI206" t="e">
        <f>IF(NLCresults[[#This Row],[ containsChildSexualExploitation]]=1, IF(Table4[[#This Row],[predictsChildSexualExploitation]], "T", "FN"), IF(Table4[[#This Row],[predictsChildSexualExploitation]], "FP", "T"))</f>
        <v>#VALUE!</v>
      </c>
      <c r="AJ206" t="e">
        <f>IF(NLCresults[[#This Row],[ containsChildTrafficking]]=1, IF(Table4[[#This Row],[predictsChildTrafficking]], "T", "FN"), IF(Table4[[#This Row],[predictsChildTrafficking]], "FP", "T"))</f>
        <v>#VALUE!</v>
      </c>
      <c r="AK206" t="e">
        <f>IF(NLCresults[[#This Row],[ containsDomesticServitude]]=1, IF(Table4[[#This Row],[predictsDomesticServitude]], "T", "FN"), IF(Table4[[#This Row],[predictsDomesticServitude]], "FP", "T"))</f>
        <v>#VALUE!</v>
      </c>
      <c r="AL206" t="e">
        <f>IF(NLCresults[[#This Row],[ containsForcedCriminality]]=1, IF(Table4[[#This Row],[predictsForcedCriminality]], "T", "FN"), IF(Table4[[#This Row],[predictsForcedCriminality]], "FP", "T"))</f>
        <v>#VALUE!</v>
      </c>
      <c r="AM206" t="e">
        <f>IF(NLCresults[[#This Row],[ containsForcedLabour]]=1, IF(Table4[[#This Row],[predictsForcedLabour]], "T", "FN"), IF(Table4[[#This Row],[predictsForcedLabour]], "FP", "T"))</f>
        <v>#VALUE!</v>
      </c>
      <c r="AN206" t="e">
        <f>IF(NLCresults[[#This Row],[ containsForcedMarriage]]=1, IF(Table4[[#This Row],[predictsForcedMarriage]], "T", "FN"), IF(Table4[[#This Row],[predictsForcedMarriage]], "FP", "T"))</f>
        <v>#VALUE!</v>
      </c>
      <c r="AO206" t="e">
        <f>IF(NLCresults[[#This Row],[ containsLabourExploitation]]=1, IF(Table4[[#This Row],[predictsLabourExploitation]], "T", "FN"), IF(Table4[[#This Row],[predictsLabourExploitation]], "FP", "T"))</f>
        <v>#VALUE!</v>
      </c>
      <c r="AP206" t="e">
        <f>IF(NLCresults[[#This Row],[ containsSexualExploitation]]=1, IF(Table4[[#This Row],[predictsSexualExploitation]], "T", "FN"), IF(Table4[[#This Row],[predictsSexualExploitation]], "FP", "T"))</f>
        <v>#VALUE!</v>
      </c>
      <c r="AQ206" t="e">
        <f>IF(NLCresults[[#This Row],[ containsOther]]=1, IF(Table4[[#This Row],[predictsOther]], "T", "FN"), IF(Table4[[#This Row],[predictsOther]], "FP", "T"))</f>
        <v>#VALUE!</v>
      </c>
      <c r="AR206" s="2" t="e">
        <f>(COUNTIF(Table4[[#This Row],[resultChildLabour]:[resultOther]], "T")=10)</f>
        <v>#VALUE!</v>
      </c>
      <c r="AS206" t="e">
        <f>(COUNTIF(Table4[[#This Row],[resultChildLabour]:[resultOther]], "T")+ COUNTIF(Table4[[#This Row],[resultChildLabour]:[resultOther]], "FP")=10)</f>
        <v>#VALUE!</v>
      </c>
      <c r="AT206" t="e">
        <f>COUNTIF(Table4[[#This Row],[resultChildLabour]:[resultOther]], "FP")&gt;=1</f>
        <v>#VALUE!</v>
      </c>
      <c r="AU206" s="2" t="e">
        <f>COUNTIF(Table4[[#This Row],[resultChildLabour]:[resultOther]], "FN")&gt;=1</f>
        <v>#VALUE!</v>
      </c>
      <c r="AV206" s="2" t="e">
        <f>COUNTIF(Table4[[#This Row],[resultChildLabour]:[resultOther]], "FN")+COUNTIF(Table4[[#This Row],[resultChildLabour]:[resultOther]], "FP")</f>
        <v>#VALUE!</v>
      </c>
    </row>
    <row r="207" spans="24:48" x14ac:dyDescent="0.25">
      <c r="X207" t="e">
        <f>NLCresults[[#This Row],[ childLabourConfidence]]&gt;=$AX$4</f>
        <v>#VALUE!</v>
      </c>
      <c r="Y207" t="e">
        <f>NLCresults[[#This Row],[ childSexualExploitationConfidence]]&gt;=$AX$4</f>
        <v>#VALUE!</v>
      </c>
      <c r="Z207" t="e">
        <f>NLCresults[[#This Row],[ childTraffickingConfidence]]&gt;=$AX$4</f>
        <v>#VALUE!</v>
      </c>
      <c r="AA207" t="e">
        <f>NLCresults[[#This Row],[ domesticServitudeConfidence]]&gt;=$AX$4</f>
        <v>#VALUE!</v>
      </c>
      <c r="AB207" t="e">
        <f>NLCresults[[#This Row],[ forcedCriminalityConfidence]]&gt;=$AX$4</f>
        <v>#VALUE!</v>
      </c>
      <c r="AC207" t="e">
        <f>NLCresults[[#This Row],[ forcedLabourConfidence]]&gt;=$AX$4</f>
        <v>#VALUE!</v>
      </c>
      <c r="AD207" t="e">
        <f>NLCresults[[#This Row],[ forcedMarriageConfidence]]&gt;=$AX$4</f>
        <v>#VALUE!</v>
      </c>
      <c r="AE207" t="e">
        <f>NLCresults[[#This Row],[ labourExploitationConfidence]]&gt;=$AX$4</f>
        <v>#VALUE!</v>
      </c>
      <c r="AF207" t="e">
        <f>NLCresults[[#This Row],[ sexualExploitationConfidence]]&gt;=$AX$4</f>
        <v>#VALUE!</v>
      </c>
      <c r="AG207" t="e">
        <f>NLCresults[[#This Row],[ otherConfidence]]&gt;=$AX$4</f>
        <v>#VALUE!</v>
      </c>
      <c r="AH207" s="2" t="e">
        <f>IF(NLCresults[[#This Row],[ containsChildLabour]]=1, IF(Table4[[#This Row],[predictsChildLabour]], "T", "FN"), IF(Table4[[#This Row],[predictsChildLabour]], "FP", "T"))</f>
        <v>#VALUE!</v>
      </c>
      <c r="AI207" t="e">
        <f>IF(NLCresults[[#This Row],[ containsChildSexualExploitation]]=1, IF(Table4[[#This Row],[predictsChildSexualExploitation]], "T", "FN"), IF(Table4[[#This Row],[predictsChildSexualExploitation]], "FP", "T"))</f>
        <v>#VALUE!</v>
      </c>
      <c r="AJ207" t="e">
        <f>IF(NLCresults[[#This Row],[ containsChildTrafficking]]=1, IF(Table4[[#This Row],[predictsChildTrafficking]], "T", "FN"), IF(Table4[[#This Row],[predictsChildTrafficking]], "FP", "T"))</f>
        <v>#VALUE!</v>
      </c>
      <c r="AK207" t="e">
        <f>IF(NLCresults[[#This Row],[ containsDomesticServitude]]=1, IF(Table4[[#This Row],[predictsDomesticServitude]], "T", "FN"), IF(Table4[[#This Row],[predictsDomesticServitude]], "FP", "T"))</f>
        <v>#VALUE!</v>
      </c>
      <c r="AL207" t="e">
        <f>IF(NLCresults[[#This Row],[ containsForcedCriminality]]=1, IF(Table4[[#This Row],[predictsForcedCriminality]], "T", "FN"), IF(Table4[[#This Row],[predictsForcedCriminality]], "FP", "T"))</f>
        <v>#VALUE!</v>
      </c>
      <c r="AM207" t="e">
        <f>IF(NLCresults[[#This Row],[ containsForcedLabour]]=1, IF(Table4[[#This Row],[predictsForcedLabour]], "T", "FN"), IF(Table4[[#This Row],[predictsForcedLabour]], "FP", "T"))</f>
        <v>#VALUE!</v>
      </c>
      <c r="AN207" t="e">
        <f>IF(NLCresults[[#This Row],[ containsForcedMarriage]]=1, IF(Table4[[#This Row],[predictsForcedMarriage]], "T", "FN"), IF(Table4[[#This Row],[predictsForcedMarriage]], "FP", "T"))</f>
        <v>#VALUE!</v>
      </c>
      <c r="AO207" t="e">
        <f>IF(NLCresults[[#This Row],[ containsLabourExploitation]]=1, IF(Table4[[#This Row],[predictsLabourExploitation]], "T", "FN"), IF(Table4[[#This Row],[predictsLabourExploitation]], "FP", "T"))</f>
        <v>#VALUE!</v>
      </c>
      <c r="AP207" t="e">
        <f>IF(NLCresults[[#This Row],[ containsSexualExploitation]]=1, IF(Table4[[#This Row],[predictsSexualExploitation]], "T", "FN"), IF(Table4[[#This Row],[predictsSexualExploitation]], "FP", "T"))</f>
        <v>#VALUE!</v>
      </c>
      <c r="AQ207" t="e">
        <f>IF(NLCresults[[#This Row],[ containsOther]]=1, IF(Table4[[#This Row],[predictsOther]], "T", "FN"), IF(Table4[[#This Row],[predictsOther]], "FP", "T"))</f>
        <v>#VALUE!</v>
      </c>
      <c r="AR207" s="2" t="e">
        <f>(COUNTIF(Table4[[#This Row],[resultChildLabour]:[resultOther]], "T")=10)</f>
        <v>#VALUE!</v>
      </c>
      <c r="AS207" t="e">
        <f>(COUNTIF(Table4[[#This Row],[resultChildLabour]:[resultOther]], "T")+ COUNTIF(Table4[[#This Row],[resultChildLabour]:[resultOther]], "FP")=10)</f>
        <v>#VALUE!</v>
      </c>
      <c r="AT207" t="e">
        <f>COUNTIF(Table4[[#This Row],[resultChildLabour]:[resultOther]], "FP")&gt;=1</f>
        <v>#VALUE!</v>
      </c>
      <c r="AU207" s="2" t="e">
        <f>COUNTIF(Table4[[#This Row],[resultChildLabour]:[resultOther]], "FN")&gt;=1</f>
        <v>#VALUE!</v>
      </c>
      <c r="AV207" s="2" t="e">
        <f>COUNTIF(Table4[[#This Row],[resultChildLabour]:[resultOther]], "FN")+COUNTIF(Table4[[#This Row],[resultChildLabour]:[resultOther]], "FP")</f>
        <v>#VALUE!</v>
      </c>
    </row>
    <row r="208" spans="24:48" x14ac:dyDescent="0.25">
      <c r="X208" t="e">
        <f>NLCresults[[#This Row],[ childLabourConfidence]]&gt;=$AX$4</f>
        <v>#VALUE!</v>
      </c>
      <c r="Y208" t="e">
        <f>NLCresults[[#This Row],[ childSexualExploitationConfidence]]&gt;=$AX$4</f>
        <v>#VALUE!</v>
      </c>
      <c r="Z208" t="e">
        <f>NLCresults[[#This Row],[ childTraffickingConfidence]]&gt;=$AX$4</f>
        <v>#VALUE!</v>
      </c>
      <c r="AA208" t="e">
        <f>NLCresults[[#This Row],[ domesticServitudeConfidence]]&gt;=$AX$4</f>
        <v>#VALUE!</v>
      </c>
      <c r="AB208" t="e">
        <f>NLCresults[[#This Row],[ forcedCriminalityConfidence]]&gt;=$AX$4</f>
        <v>#VALUE!</v>
      </c>
      <c r="AC208" t="e">
        <f>NLCresults[[#This Row],[ forcedLabourConfidence]]&gt;=$AX$4</f>
        <v>#VALUE!</v>
      </c>
      <c r="AD208" t="e">
        <f>NLCresults[[#This Row],[ forcedMarriageConfidence]]&gt;=$AX$4</f>
        <v>#VALUE!</v>
      </c>
      <c r="AE208" t="e">
        <f>NLCresults[[#This Row],[ labourExploitationConfidence]]&gt;=$AX$4</f>
        <v>#VALUE!</v>
      </c>
      <c r="AF208" t="e">
        <f>NLCresults[[#This Row],[ sexualExploitationConfidence]]&gt;=$AX$4</f>
        <v>#VALUE!</v>
      </c>
      <c r="AG208" t="e">
        <f>NLCresults[[#This Row],[ otherConfidence]]&gt;=$AX$4</f>
        <v>#VALUE!</v>
      </c>
      <c r="AH208" s="2" t="e">
        <f>IF(NLCresults[[#This Row],[ containsChildLabour]]=1, IF(Table4[[#This Row],[predictsChildLabour]], "T", "FN"), IF(Table4[[#This Row],[predictsChildLabour]], "FP", "T"))</f>
        <v>#VALUE!</v>
      </c>
      <c r="AI208" t="e">
        <f>IF(NLCresults[[#This Row],[ containsChildSexualExploitation]]=1, IF(Table4[[#This Row],[predictsChildSexualExploitation]], "T", "FN"), IF(Table4[[#This Row],[predictsChildSexualExploitation]], "FP", "T"))</f>
        <v>#VALUE!</v>
      </c>
      <c r="AJ208" t="e">
        <f>IF(NLCresults[[#This Row],[ containsChildTrafficking]]=1, IF(Table4[[#This Row],[predictsChildTrafficking]], "T", "FN"), IF(Table4[[#This Row],[predictsChildTrafficking]], "FP", "T"))</f>
        <v>#VALUE!</v>
      </c>
      <c r="AK208" t="e">
        <f>IF(NLCresults[[#This Row],[ containsDomesticServitude]]=1, IF(Table4[[#This Row],[predictsDomesticServitude]], "T", "FN"), IF(Table4[[#This Row],[predictsDomesticServitude]], "FP", "T"))</f>
        <v>#VALUE!</v>
      </c>
      <c r="AL208" t="e">
        <f>IF(NLCresults[[#This Row],[ containsForcedCriminality]]=1, IF(Table4[[#This Row],[predictsForcedCriminality]], "T", "FN"), IF(Table4[[#This Row],[predictsForcedCriminality]], "FP", "T"))</f>
        <v>#VALUE!</v>
      </c>
      <c r="AM208" t="e">
        <f>IF(NLCresults[[#This Row],[ containsForcedLabour]]=1, IF(Table4[[#This Row],[predictsForcedLabour]], "T", "FN"), IF(Table4[[#This Row],[predictsForcedLabour]], "FP", "T"))</f>
        <v>#VALUE!</v>
      </c>
      <c r="AN208" t="e">
        <f>IF(NLCresults[[#This Row],[ containsForcedMarriage]]=1, IF(Table4[[#This Row],[predictsForcedMarriage]], "T", "FN"), IF(Table4[[#This Row],[predictsForcedMarriage]], "FP", "T"))</f>
        <v>#VALUE!</v>
      </c>
      <c r="AO208" t="e">
        <f>IF(NLCresults[[#This Row],[ containsLabourExploitation]]=1, IF(Table4[[#This Row],[predictsLabourExploitation]], "T", "FN"), IF(Table4[[#This Row],[predictsLabourExploitation]], "FP", "T"))</f>
        <v>#VALUE!</v>
      </c>
      <c r="AP208" t="e">
        <f>IF(NLCresults[[#This Row],[ containsSexualExploitation]]=1, IF(Table4[[#This Row],[predictsSexualExploitation]], "T", "FN"), IF(Table4[[#This Row],[predictsSexualExploitation]], "FP", "T"))</f>
        <v>#VALUE!</v>
      </c>
      <c r="AQ208" t="e">
        <f>IF(NLCresults[[#This Row],[ containsOther]]=1, IF(Table4[[#This Row],[predictsOther]], "T", "FN"), IF(Table4[[#This Row],[predictsOther]], "FP", "T"))</f>
        <v>#VALUE!</v>
      </c>
      <c r="AR208" s="2" t="e">
        <f>(COUNTIF(Table4[[#This Row],[resultChildLabour]:[resultOther]], "T")=10)</f>
        <v>#VALUE!</v>
      </c>
      <c r="AS208" t="e">
        <f>(COUNTIF(Table4[[#This Row],[resultChildLabour]:[resultOther]], "T")+ COUNTIF(Table4[[#This Row],[resultChildLabour]:[resultOther]], "FP")=10)</f>
        <v>#VALUE!</v>
      </c>
      <c r="AT208" t="e">
        <f>COUNTIF(Table4[[#This Row],[resultChildLabour]:[resultOther]], "FP")&gt;=1</f>
        <v>#VALUE!</v>
      </c>
      <c r="AU208" s="2" t="e">
        <f>COUNTIF(Table4[[#This Row],[resultChildLabour]:[resultOther]], "FN")&gt;=1</f>
        <v>#VALUE!</v>
      </c>
      <c r="AV208" s="2" t="e">
        <f>COUNTIF(Table4[[#This Row],[resultChildLabour]:[resultOther]], "FN")+COUNTIF(Table4[[#This Row],[resultChildLabour]:[resultOther]], "FP")</f>
        <v>#VALUE!</v>
      </c>
    </row>
    <row r="209" spans="24:48" x14ac:dyDescent="0.25">
      <c r="X209" t="e">
        <f>NLCresults[[#This Row],[ childLabourConfidence]]&gt;=$AX$4</f>
        <v>#VALUE!</v>
      </c>
      <c r="Y209" t="e">
        <f>NLCresults[[#This Row],[ childSexualExploitationConfidence]]&gt;=$AX$4</f>
        <v>#VALUE!</v>
      </c>
      <c r="Z209" t="e">
        <f>NLCresults[[#This Row],[ childTraffickingConfidence]]&gt;=$AX$4</f>
        <v>#VALUE!</v>
      </c>
      <c r="AA209" t="e">
        <f>NLCresults[[#This Row],[ domesticServitudeConfidence]]&gt;=$AX$4</f>
        <v>#VALUE!</v>
      </c>
      <c r="AB209" t="e">
        <f>NLCresults[[#This Row],[ forcedCriminalityConfidence]]&gt;=$AX$4</f>
        <v>#VALUE!</v>
      </c>
      <c r="AC209" t="e">
        <f>NLCresults[[#This Row],[ forcedLabourConfidence]]&gt;=$AX$4</f>
        <v>#VALUE!</v>
      </c>
      <c r="AD209" t="e">
        <f>NLCresults[[#This Row],[ forcedMarriageConfidence]]&gt;=$AX$4</f>
        <v>#VALUE!</v>
      </c>
      <c r="AE209" t="e">
        <f>NLCresults[[#This Row],[ labourExploitationConfidence]]&gt;=$AX$4</f>
        <v>#VALUE!</v>
      </c>
      <c r="AF209" t="e">
        <f>NLCresults[[#This Row],[ sexualExploitationConfidence]]&gt;=$AX$4</f>
        <v>#VALUE!</v>
      </c>
      <c r="AG209" t="e">
        <f>NLCresults[[#This Row],[ otherConfidence]]&gt;=$AX$4</f>
        <v>#VALUE!</v>
      </c>
      <c r="AH209" s="2" t="e">
        <f>IF(NLCresults[[#This Row],[ containsChildLabour]]=1, IF(Table4[[#This Row],[predictsChildLabour]], "T", "FN"), IF(Table4[[#This Row],[predictsChildLabour]], "FP", "T"))</f>
        <v>#VALUE!</v>
      </c>
      <c r="AI209" t="e">
        <f>IF(NLCresults[[#This Row],[ containsChildSexualExploitation]]=1, IF(Table4[[#This Row],[predictsChildSexualExploitation]], "T", "FN"), IF(Table4[[#This Row],[predictsChildSexualExploitation]], "FP", "T"))</f>
        <v>#VALUE!</v>
      </c>
      <c r="AJ209" t="e">
        <f>IF(NLCresults[[#This Row],[ containsChildTrafficking]]=1, IF(Table4[[#This Row],[predictsChildTrafficking]], "T", "FN"), IF(Table4[[#This Row],[predictsChildTrafficking]], "FP", "T"))</f>
        <v>#VALUE!</v>
      </c>
      <c r="AK209" t="e">
        <f>IF(NLCresults[[#This Row],[ containsDomesticServitude]]=1, IF(Table4[[#This Row],[predictsDomesticServitude]], "T", "FN"), IF(Table4[[#This Row],[predictsDomesticServitude]], "FP", "T"))</f>
        <v>#VALUE!</v>
      </c>
      <c r="AL209" t="e">
        <f>IF(NLCresults[[#This Row],[ containsForcedCriminality]]=1, IF(Table4[[#This Row],[predictsForcedCriminality]], "T", "FN"), IF(Table4[[#This Row],[predictsForcedCriminality]], "FP", "T"))</f>
        <v>#VALUE!</v>
      </c>
      <c r="AM209" t="e">
        <f>IF(NLCresults[[#This Row],[ containsForcedLabour]]=1, IF(Table4[[#This Row],[predictsForcedLabour]], "T", "FN"), IF(Table4[[#This Row],[predictsForcedLabour]], "FP", "T"))</f>
        <v>#VALUE!</v>
      </c>
      <c r="AN209" t="e">
        <f>IF(NLCresults[[#This Row],[ containsForcedMarriage]]=1, IF(Table4[[#This Row],[predictsForcedMarriage]], "T", "FN"), IF(Table4[[#This Row],[predictsForcedMarriage]], "FP", "T"))</f>
        <v>#VALUE!</v>
      </c>
      <c r="AO209" t="e">
        <f>IF(NLCresults[[#This Row],[ containsLabourExploitation]]=1, IF(Table4[[#This Row],[predictsLabourExploitation]], "T", "FN"), IF(Table4[[#This Row],[predictsLabourExploitation]], "FP", "T"))</f>
        <v>#VALUE!</v>
      </c>
      <c r="AP209" t="e">
        <f>IF(NLCresults[[#This Row],[ containsSexualExploitation]]=1, IF(Table4[[#This Row],[predictsSexualExploitation]], "T", "FN"), IF(Table4[[#This Row],[predictsSexualExploitation]], "FP", "T"))</f>
        <v>#VALUE!</v>
      </c>
      <c r="AQ209" t="e">
        <f>IF(NLCresults[[#This Row],[ containsOther]]=1, IF(Table4[[#This Row],[predictsOther]], "T", "FN"), IF(Table4[[#This Row],[predictsOther]], "FP", "T"))</f>
        <v>#VALUE!</v>
      </c>
      <c r="AR209" s="2" t="e">
        <f>(COUNTIF(Table4[[#This Row],[resultChildLabour]:[resultOther]], "T")=10)</f>
        <v>#VALUE!</v>
      </c>
      <c r="AS209" t="e">
        <f>(COUNTIF(Table4[[#This Row],[resultChildLabour]:[resultOther]], "T")+ COUNTIF(Table4[[#This Row],[resultChildLabour]:[resultOther]], "FP")=10)</f>
        <v>#VALUE!</v>
      </c>
      <c r="AT209" t="e">
        <f>COUNTIF(Table4[[#This Row],[resultChildLabour]:[resultOther]], "FP")&gt;=1</f>
        <v>#VALUE!</v>
      </c>
      <c r="AU209" s="2" t="e">
        <f>COUNTIF(Table4[[#This Row],[resultChildLabour]:[resultOther]], "FN")&gt;=1</f>
        <v>#VALUE!</v>
      </c>
      <c r="AV209" s="2" t="e">
        <f>COUNTIF(Table4[[#This Row],[resultChildLabour]:[resultOther]], "FN")+COUNTIF(Table4[[#This Row],[resultChildLabour]:[resultOther]], "FP")</f>
        <v>#VALUE!</v>
      </c>
    </row>
    <row r="210" spans="24:48" x14ac:dyDescent="0.25">
      <c r="X210" t="e">
        <f>NLCresults[[#This Row],[ childLabourConfidence]]&gt;=$AX$4</f>
        <v>#VALUE!</v>
      </c>
      <c r="Y210" t="e">
        <f>NLCresults[[#This Row],[ childSexualExploitationConfidence]]&gt;=$AX$4</f>
        <v>#VALUE!</v>
      </c>
      <c r="Z210" t="e">
        <f>NLCresults[[#This Row],[ childTraffickingConfidence]]&gt;=$AX$4</f>
        <v>#VALUE!</v>
      </c>
      <c r="AA210" t="e">
        <f>NLCresults[[#This Row],[ domesticServitudeConfidence]]&gt;=$AX$4</f>
        <v>#VALUE!</v>
      </c>
      <c r="AB210" t="e">
        <f>NLCresults[[#This Row],[ forcedCriminalityConfidence]]&gt;=$AX$4</f>
        <v>#VALUE!</v>
      </c>
      <c r="AC210" t="e">
        <f>NLCresults[[#This Row],[ forcedLabourConfidence]]&gt;=$AX$4</f>
        <v>#VALUE!</v>
      </c>
      <c r="AD210" t="e">
        <f>NLCresults[[#This Row],[ forcedMarriageConfidence]]&gt;=$AX$4</f>
        <v>#VALUE!</v>
      </c>
      <c r="AE210" t="e">
        <f>NLCresults[[#This Row],[ labourExploitationConfidence]]&gt;=$AX$4</f>
        <v>#VALUE!</v>
      </c>
      <c r="AF210" t="e">
        <f>NLCresults[[#This Row],[ sexualExploitationConfidence]]&gt;=$AX$4</f>
        <v>#VALUE!</v>
      </c>
      <c r="AG210" t="e">
        <f>NLCresults[[#This Row],[ otherConfidence]]&gt;=$AX$4</f>
        <v>#VALUE!</v>
      </c>
      <c r="AH210" s="2" t="e">
        <f>IF(NLCresults[[#This Row],[ containsChildLabour]]=1, IF(Table4[[#This Row],[predictsChildLabour]], "T", "FN"), IF(Table4[[#This Row],[predictsChildLabour]], "FP", "T"))</f>
        <v>#VALUE!</v>
      </c>
      <c r="AI210" t="e">
        <f>IF(NLCresults[[#This Row],[ containsChildSexualExploitation]]=1, IF(Table4[[#This Row],[predictsChildSexualExploitation]], "T", "FN"), IF(Table4[[#This Row],[predictsChildSexualExploitation]], "FP", "T"))</f>
        <v>#VALUE!</v>
      </c>
      <c r="AJ210" t="e">
        <f>IF(NLCresults[[#This Row],[ containsChildTrafficking]]=1, IF(Table4[[#This Row],[predictsChildTrafficking]], "T", "FN"), IF(Table4[[#This Row],[predictsChildTrafficking]], "FP", "T"))</f>
        <v>#VALUE!</v>
      </c>
      <c r="AK210" t="e">
        <f>IF(NLCresults[[#This Row],[ containsDomesticServitude]]=1, IF(Table4[[#This Row],[predictsDomesticServitude]], "T", "FN"), IF(Table4[[#This Row],[predictsDomesticServitude]], "FP", "T"))</f>
        <v>#VALUE!</v>
      </c>
      <c r="AL210" t="e">
        <f>IF(NLCresults[[#This Row],[ containsForcedCriminality]]=1, IF(Table4[[#This Row],[predictsForcedCriminality]], "T", "FN"), IF(Table4[[#This Row],[predictsForcedCriminality]], "FP", "T"))</f>
        <v>#VALUE!</v>
      </c>
      <c r="AM210" t="e">
        <f>IF(NLCresults[[#This Row],[ containsForcedLabour]]=1, IF(Table4[[#This Row],[predictsForcedLabour]], "T", "FN"), IF(Table4[[#This Row],[predictsForcedLabour]], "FP", "T"))</f>
        <v>#VALUE!</v>
      </c>
      <c r="AN210" t="e">
        <f>IF(NLCresults[[#This Row],[ containsForcedMarriage]]=1, IF(Table4[[#This Row],[predictsForcedMarriage]], "T", "FN"), IF(Table4[[#This Row],[predictsForcedMarriage]], "FP", "T"))</f>
        <v>#VALUE!</v>
      </c>
      <c r="AO210" t="e">
        <f>IF(NLCresults[[#This Row],[ containsLabourExploitation]]=1, IF(Table4[[#This Row],[predictsLabourExploitation]], "T", "FN"), IF(Table4[[#This Row],[predictsLabourExploitation]], "FP", "T"))</f>
        <v>#VALUE!</v>
      </c>
      <c r="AP210" t="e">
        <f>IF(NLCresults[[#This Row],[ containsSexualExploitation]]=1, IF(Table4[[#This Row],[predictsSexualExploitation]], "T", "FN"), IF(Table4[[#This Row],[predictsSexualExploitation]], "FP", "T"))</f>
        <v>#VALUE!</v>
      </c>
      <c r="AQ210" t="e">
        <f>IF(NLCresults[[#This Row],[ containsOther]]=1, IF(Table4[[#This Row],[predictsOther]], "T", "FN"), IF(Table4[[#This Row],[predictsOther]], "FP", "T"))</f>
        <v>#VALUE!</v>
      </c>
      <c r="AR210" s="2" t="e">
        <f>(COUNTIF(Table4[[#This Row],[resultChildLabour]:[resultOther]], "T")=10)</f>
        <v>#VALUE!</v>
      </c>
      <c r="AS210" t="e">
        <f>(COUNTIF(Table4[[#This Row],[resultChildLabour]:[resultOther]], "T")+ COUNTIF(Table4[[#This Row],[resultChildLabour]:[resultOther]], "FP")=10)</f>
        <v>#VALUE!</v>
      </c>
      <c r="AT210" t="e">
        <f>COUNTIF(Table4[[#This Row],[resultChildLabour]:[resultOther]], "FP")&gt;=1</f>
        <v>#VALUE!</v>
      </c>
      <c r="AU210" s="2" t="e">
        <f>COUNTIF(Table4[[#This Row],[resultChildLabour]:[resultOther]], "FN")&gt;=1</f>
        <v>#VALUE!</v>
      </c>
      <c r="AV210" s="2" t="e">
        <f>COUNTIF(Table4[[#This Row],[resultChildLabour]:[resultOther]], "FN")+COUNTIF(Table4[[#This Row],[resultChildLabour]:[resultOther]], "FP")</f>
        <v>#VALUE!</v>
      </c>
    </row>
    <row r="211" spans="24:48" x14ac:dyDescent="0.25">
      <c r="X211" t="e">
        <f>NLCresults[[#This Row],[ childLabourConfidence]]&gt;=$AX$4</f>
        <v>#VALUE!</v>
      </c>
      <c r="Y211" t="e">
        <f>NLCresults[[#This Row],[ childSexualExploitationConfidence]]&gt;=$AX$4</f>
        <v>#VALUE!</v>
      </c>
      <c r="Z211" t="e">
        <f>NLCresults[[#This Row],[ childTraffickingConfidence]]&gt;=$AX$4</f>
        <v>#VALUE!</v>
      </c>
      <c r="AA211" t="e">
        <f>NLCresults[[#This Row],[ domesticServitudeConfidence]]&gt;=$AX$4</f>
        <v>#VALUE!</v>
      </c>
      <c r="AB211" t="e">
        <f>NLCresults[[#This Row],[ forcedCriminalityConfidence]]&gt;=$AX$4</f>
        <v>#VALUE!</v>
      </c>
      <c r="AC211" t="e">
        <f>NLCresults[[#This Row],[ forcedLabourConfidence]]&gt;=$AX$4</f>
        <v>#VALUE!</v>
      </c>
      <c r="AD211" t="e">
        <f>NLCresults[[#This Row],[ forcedMarriageConfidence]]&gt;=$AX$4</f>
        <v>#VALUE!</v>
      </c>
      <c r="AE211" t="e">
        <f>NLCresults[[#This Row],[ labourExploitationConfidence]]&gt;=$AX$4</f>
        <v>#VALUE!</v>
      </c>
      <c r="AF211" t="e">
        <f>NLCresults[[#This Row],[ sexualExploitationConfidence]]&gt;=$AX$4</f>
        <v>#VALUE!</v>
      </c>
      <c r="AG211" t="e">
        <f>NLCresults[[#This Row],[ otherConfidence]]&gt;=$AX$4</f>
        <v>#VALUE!</v>
      </c>
      <c r="AH211" s="2" t="e">
        <f>IF(NLCresults[[#This Row],[ containsChildLabour]]=1, IF(Table4[[#This Row],[predictsChildLabour]], "T", "FN"), IF(Table4[[#This Row],[predictsChildLabour]], "FP", "T"))</f>
        <v>#VALUE!</v>
      </c>
      <c r="AI211" t="e">
        <f>IF(NLCresults[[#This Row],[ containsChildSexualExploitation]]=1, IF(Table4[[#This Row],[predictsChildSexualExploitation]], "T", "FN"), IF(Table4[[#This Row],[predictsChildSexualExploitation]], "FP", "T"))</f>
        <v>#VALUE!</v>
      </c>
      <c r="AJ211" t="e">
        <f>IF(NLCresults[[#This Row],[ containsChildTrafficking]]=1, IF(Table4[[#This Row],[predictsChildTrafficking]], "T", "FN"), IF(Table4[[#This Row],[predictsChildTrafficking]], "FP", "T"))</f>
        <v>#VALUE!</v>
      </c>
      <c r="AK211" t="e">
        <f>IF(NLCresults[[#This Row],[ containsDomesticServitude]]=1, IF(Table4[[#This Row],[predictsDomesticServitude]], "T", "FN"), IF(Table4[[#This Row],[predictsDomesticServitude]], "FP", "T"))</f>
        <v>#VALUE!</v>
      </c>
      <c r="AL211" t="e">
        <f>IF(NLCresults[[#This Row],[ containsForcedCriminality]]=1, IF(Table4[[#This Row],[predictsForcedCriminality]], "T", "FN"), IF(Table4[[#This Row],[predictsForcedCriminality]], "FP", "T"))</f>
        <v>#VALUE!</v>
      </c>
      <c r="AM211" t="e">
        <f>IF(NLCresults[[#This Row],[ containsForcedLabour]]=1, IF(Table4[[#This Row],[predictsForcedLabour]], "T", "FN"), IF(Table4[[#This Row],[predictsForcedLabour]], "FP", "T"))</f>
        <v>#VALUE!</v>
      </c>
      <c r="AN211" t="e">
        <f>IF(NLCresults[[#This Row],[ containsForcedMarriage]]=1, IF(Table4[[#This Row],[predictsForcedMarriage]], "T", "FN"), IF(Table4[[#This Row],[predictsForcedMarriage]], "FP", "T"))</f>
        <v>#VALUE!</v>
      </c>
      <c r="AO211" t="e">
        <f>IF(NLCresults[[#This Row],[ containsLabourExploitation]]=1, IF(Table4[[#This Row],[predictsLabourExploitation]], "T", "FN"), IF(Table4[[#This Row],[predictsLabourExploitation]], "FP", "T"))</f>
        <v>#VALUE!</v>
      </c>
      <c r="AP211" t="e">
        <f>IF(NLCresults[[#This Row],[ containsSexualExploitation]]=1, IF(Table4[[#This Row],[predictsSexualExploitation]], "T", "FN"), IF(Table4[[#This Row],[predictsSexualExploitation]], "FP", "T"))</f>
        <v>#VALUE!</v>
      </c>
      <c r="AQ211" t="e">
        <f>IF(NLCresults[[#This Row],[ containsOther]]=1, IF(Table4[[#This Row],[predictsOther]], "T", "FN"), IF(Table4[[#This Row],[predictsOther]], "FP", "T"))</f>
        <v>#VALUE!</v>
      </c>
      <c r="AR211" s="2" t="e">
        <f>(COUNTIF(Table4[[#This Row],[resultChildLabour]:[resultOther]], "T")=10)</f>
        <v>#VALUE!</v>
      </c>
      <c r="AS211" t="e">
        <f>(COUNTIF(Table4[[#This Row],[resultChildLabour]:[resultOther]], "T")+ COUNTIF(Table4[[#This Row],[resultChildLabour]:[resultOther]], "FP")=10)</f>
        <v>#VALUE!</v>
      </c>
      <c r="AT211" t="e">
        <f>COUNTIF(Table4[[#This Row],[resultChildLabour]:[resultOther]], "FP")&gt;=1</f>
        <v>#VALUE!</v>
      </c>
      <c r="AU211" s="2" t="e">
        <f>COUNTIF(Table4[[#This Row],[resultChildLabour]:[resultOther]], "FN")&gt;=1</f>
        <v>#VALUE!</v>
      </c>
      <c r="AV211" s="2" t="e">
        <f>COUNTIF(Table4[[#This Row],[resultChildLabour]:[resultOther]], "FN")+COUNTIF(Table4[[#This Row],[resultChildLabour]:[resultOther]], "FP")</f>
        <v>#VALUE!</v>
      </c>
    </row>
    <row r="212" spans="24:48" x14ac:dyDescent="0.25">
      <c r="X212" t="e">
        <f>NLCresults[[#This Row],[ childLabourConfidence]]&gt;=$AX$4</f>
        <v>#VALUE!</v>
      </c>
      <c r="Y212" t="e">
        <f>NLCresults[[#This Row],[ childSexualExploitationConfidence]]&gt;=$AX$4</f>
        <v>#VALUE!</v>
      </c>
      <c r="Z212" t="e">
        <f>NLCresults[[#This Row],[ childTraffickingConfidence]]&gt;=$AX$4</f>
        <v>#VALUE!</v>
      </c>
      <c r="AA212" t="e">
        <f>NLCresults[[#This Row],[ domesticServitudeConfidence]]&gt;=$AX$4</f>
        <v>#VALUE!</v>
      </c>
      <c r="AB212" t="e">
        <f>NLCresults[[#This Row],[ forcedCriminalityConfidence]]&gt;=$AX$4</f>
        <v>#VALUE!</v>
      </c>
      <c r="AC212" t="e">
        <f>NLCresults[[#This Row],[ forcedLabourConfidence]]&gt;=$AX$4</f>
        <v>#VALUE!</v>
      </c>
      <c r="AD212" t="e">
        <f>NLCresults[[#This Row],[ forcedMarriageConfidence]]&gt;=$AX$4</f>
        <v>#VALUE!</v>
      </c>
      <c r="AE212" t="e">
        <f>NLCresults[[#This Row],[ labourExploitationConfidence]]&gt;=$AX$4</f>
        <v>#VALUE!</v>
      </c>
      <c r="AF212" t="e">
        <f>NLCresults[[#This Row],[ sexualExploitationConfidence]]&gt;=$AX$4</f>
        <v>#VALUE!</v>
      </c>
      <c r="AG212" t="e">
        <f>NLCresults[[#This Row],[ otherConfidence]]&gt;=$AX$4</f>
        <v>#VALUE!</v>
      </c>
      <c r="AH212" s="2" t="e">
        <f>IF(NLCresults[[#This Row],[ containsChildLabour]]=1, IF(Table4[[#This Row],[predictsChildLabour]], "T", "FN"), IF(Table4[[#This Row],[predictsChildLabour]], "FP", "T"))</f>
        <v>#VALUE!</v>
      </c>
      <c r="AI212" t="e">
        <f>IF(NLCresults[[#This Row],[ containsChildSexualExploitation]]=1, IF(Table4[[#This Row],[predictsChildSexualExploitation]], "T", "FN"), IF(Table4[[#This Row],[predictsChildSexualExploitation]], "FP", "T"))</f>
        <v>#VALUE!</v>
      </c>
      <c r="AJ212" t="e">
        <f>IF(NLCresults[[#This Row],[ containsChildTrafficking]]=1, IF(Table4[[#This Row],[predictsChildTrafficking]], "T", "FN"), IF(Table4[[#This Row],[predictsChildTrafficking]], "FP", "T"))</f>
        <v>#VALUE!</v>
      </c>
      <c r="AK212" t="e">
        <f>IF(NLCresults[[#This Row],[ containsDomesticServitude]]=1, IF(Table4[[#This Row],[predictsDomesticServitude]], "T", "FN"), IF(Table4[[#This Row],[predictsDomesticServitude]], "FP", "T"))</f>
        <v>#VALUE!</v>
      </c>
      <c r="AL212" t="e">
        <f>IF(NLCresults[[#This Row],[ containsForcedCriminality]]=1, IF(Table4[[#This Row],[predictsForcedCriminality]], "T", "FN"), IF(Table4[[#This Row],[predictsForcedCriminality]], "FP", "T"))</f>
        <v>#VALUE!</v>
      </c>
      <c r="AM212" t="e">
        <f>IF(NLCresults[[#This Row],[ containsForcedLabour]]=1, IF(Table4[[#This Row],[predictsForcedLabour]], "T", "FN"), IF(Table4[[#This Row],[predictsForcedLabour]], "FP", "T"))</f>
        <v>#VALUE!</v>
      </c>
      <c r="AN212" t="e">
        <f>IF(NLCresults[[#This Row],[ containsForcedMarriage]]=1, IF(Table4[[#This Row],[predictsForcedMarriage]], "T", "FN"), IF(Table4[[#This Row],[predictsForcedMarriage]], "FP", "T"))</f>
        <v>#VALUE!</v>
      </c>
      <c r="AO212" t="e">
        <f>IF(NLCresults[[#This Row],[ containsLabourExploitation]]=1, IF(Table4[[#This Row],[predictsLabourExploitation]], "T", "FN"), IF(Table4[[#This Row],[predictsLabourExploitation]], "FP", "T"))</f>
        <v>#VALUE!</v>
      </c>
      <c r="AP212" t="e">
        <f>IF(NLCresults[[#This Row],[ containsSexualExploitation]]=1, IF(Table4[[#This Row],[predictsSexualExploitation]], "T", "FN"), IF(Table4[[#This Row],[predictsSexualExploitation]], "FP", "T"))</f>
        <v>#VALUE!</v>
      </c>
      <c r="AQ212" t="e">
        <f>IF(NLCresults[[#This Row],[ containsOther]]=1, IF(Table4[[#This Row],[predictsOther]], "T", "FN"), IF(Table4[[#This Row],[predictsOther]], "FP", "T"))</f>
        <v>#VALUE!</v>
      </c>
      <c r="AR212" s="2" t="e">
        <f>(COUNTIF(Table4[[#This Row],[resultChildLabour]:[resultOther]], "T")=10)</f>
        <v>#VALUE!</v>
      </c>
      <c r="AS212" t="e">
        <f>(COUNTIF(Table4[[#This Row],[resultChildLabour]:[resultOther]], "T")+ COUNTIF(Table4[[#This Row],[resultChildLabour]:[resultOther]], "FP")=10)</f>
        <v>#VALUE!</v>
      </c>
      <c r="AT212" t="e">
        <f>COUNTIF(Table4[[#This Row],[resultChildLabour]:[resultOther]], "FP")&gt;=1</f>
        <v>#VALUE!</v>
      </c>
      <c r="AU212" s="2" t="e">
        <f>COUNTIF(Table4[[#This Row],[resultChildLabour]:[resultOther]], "FN")&gt;=1</f>
        <v>#VALUE!</v>
      </c>
      <c r="AV212" s="2" t="e">
        <f>COUNTIF(Table4[[#This Row],[resultChildLabour]:[resultOther]], "FN")+COUNTIF(Table4[[#This Row],[resultChildLabour]:[resultOther]], "FP")</f>
        <v>#VALUE!</v>
      </c>
    </row>
    <row r="213" spans="24:48" x14ac:dyDescent="0.25">
      <c r="X213" t="e">
        <f>NLCresults[[#This Row],[ childLabourConfidence]]&gt;=$AX$4</f>
        <v>#VALUE!</v>
      </c>
      <c r="Y213" t="e">
        <f>NLCresults[[#This Row],[ childSexualExploitationConfidence]]&gt;=$AX$4</f>
        <v>#VALUE!</v>
      </c>
      <c r="Z213" t="e">
        <f>NLCresults[[#This Row],[ childTraffickingConfidence]]&gt;=$AX$4</f>
        <v>#VALUE!</v>
      </c>
      <c r="AA213" t="e">
        <f>NLCresults[[#This Row],[ domesticServitudeConfidence]]&gt;=$AX$4</f>
        <v>#VALUE!</v>
      </c>
      <c r="AB213" t="e">
        <f>NLCresults[[#This Row],[ forcedCriminalityConfidence]]&gt;=$AX$4</f>
        <v>#VALUE!</v>
      </c>
      <c r="AC213" t="e">
        <f>NLCresults[[#This Row],[ forcedLabourConfidence]]&gt;=$AX$4</f>
        <v>#VALUE!</v>
      </c>
      <c r="AD213" t="e">
        <f>NLCresults[[#This Row],[ forcedMarriageConfidence]]&gt;=$AX$4</f>
        <v>#VALUE!</v>
      </c>
      <c r="AE213" t="e">
        <f>NLCresults[[#This Row],[ labourExploitationConfidence]]&gt;=$AX$4</f>
        <v>#VALUE!</v>
      </c>
      <c r="AF213" t="e">
        <f>NLCresults[[#This Row],[ sexualExploitationConfidence]]&gt;=$AX$4</f>
        <v>#VALUE!</v>
      </c>
      <c r="AG213" t="e">
        <f>NLCresults[[#This Row],[ otherConfidence]]&gt;=$AX$4</f>
        <v>#VALUE!</v>
      </c>
      <c r="AH213" s="2" t="e">
        <f>IF(NLCresults[[#This Row],[ containsChildLabour]]=1, IF(Table4[[#This Row],[predictsChildLabour]], "T", "FN"), IF(Table4[[#This Row],[predictsChildLabour]], "FP", "T"))</f>
        <v>#VALUE!</v>
      </c>
      <c r="AI213" t="e">
        <f>IF(NLCresults[[#This Row],[ containsChildSexualExploitation]]=1, IF(Table4[[#This Row],[predictsChildSexualExploitation]], "T", "FN"), IF(Table4[[#This Row],[predictsChildSexualExploitation]], "FP", "T"))</f>
        <v>#VALUE!</v>
      </c>
      <c r="AJ213" t="e">
        <f>IF(NLCresults[[#This Row],[ containsChildTrafficking]]=1, IF(Table4[[#This Row],[predictsChildTrafficking]], "T", "FN"), IF(Table4[[#This Row],[predictsChildTrafficking]], "FP", "T"))</f>
        <v>#VALUE!</v>
      </c>
      <c r="AK213" t="e">
        <f>IF(NLCresults[[#This Row],[ containsDomesticServitude]]=1, IF(Table4[[#This Row],[predictsDomesticServitude]], "T", "FN"), IF(Table4[[#This Row],[predictsDomesticServitude]], "FP", "T"))</f>
        <v>#VALUE!</v>
      </c>
      <c r="AL213" t="e">
        <f>IF(NLCresults[[#This Row],[ containsForcedCriminality]]=1, IF(Table4[[#This Row],[predictsForcedCriminality]], "T", "FN"), IF(Table4[[#This Row],[predictsForcedCriminality]], "FP", "T"))</f>
        <v>#VALUE!</v>
      </c>
      <c r="AM213" t="e">
        <f>IF(NLCresults[[#This Row],[ containsForcedLabour]]=1, IF(Table4[[#This Row],[predictsForcedLabour]], "T", "FN"), IF(Table4[[#This Row],[predictsForcedLabour]], "FP", "T"))</f>
        <v>#VALUE!</v>
      </c>
      <c r="AN213" t="e">
        <f>IF(NLCresults[[#This Row],[ containsForcedMarriage]]=1, IF(Table4[[#This Row],[predictsForcedMarriage]], "T", "FN"), IF(Table4[[#This Row],[predictsForcedMarriage]], "FP", "T"))</f>
        <v>#VALUE!</v>
      </c>
      <c r="AO213" t="e">
        <f>IF(NLCresults[[#This Row],[ containsLabourExploitation]]=1, IF(Table4[[#This Row],[predictsLabourExploitation]], "T", "FN"), IF(Table4[[#This Row],[predictsLabourExploitation]], "FP", "T"))</f>
        <v>#VALUE!</v>
      </c>
      <c r="AP213" t="e">
        <f>IF(NLCresults[[#This Row],[ containsSexualExploitation]]=1, IF(Table4[[#This Row],[predictsSexualExploitation]], "T", "FN"), IF(Table4[[#This Row],[predictsSexualExploitation]], "FP", "T"))</f>
        <v>#VALUE!</v>
      </c>
      <c r="AQ213" t="e">
        <f>IF(NLCresults[[#This Row],[ containsOther]]=1, IF(Table4[[#This Row],[predictsOther]], "T", "FN"), IF(Table4[[#This Row],[predictsOther]], "FP", "T"))</f>
        <v>#VALUE!</v>
      </c>
      <c r="AR213" s="2" t="e">
        <f>(COUNTIF(Table4[[#This Row],[resultChildLabour]:[resultOther]], "T")=10)</f>
        <v>#VALUE!</v>
      </c>
      <c r="AS213" t="e">
        <f>(COUNTIF(Table4[[#This Row],[resultChildLabour]:[resultOther]], "T")+ COUNTIF(Table4[[#This Row],[resultChildLabour]:[resultOther]], "FP")=10)</f>
        <v>#VALUE!</v>
      </c>
      <c r="AT213" t="e">
        <f>COUNTIF(Table4[[#This Row],[resultChildLabour]:[resultOther]], "FP")&gt;=1</f>
        <v>#VALUE!</v>
      </c>
      <c r="AU213" s="2" t="e">
        <f>COUNTIF(Table4[[#This Row],[resultChildLabour]:[resultOther]], "FN")&gt;=1</f>
        <v>#VALUE!</v>
      </c>
      <c r="AV213" s="2" t="e">
        <f>COUNTIF(Table4[[#This Row],[resultChildLabour]:[resultOther]], "FN")+COUNTIF(Table4[[#This Row],[resultChildLabour]:[resultOther]], "FP")</f>
        <v>#VALUE!</v>
      </c>
    </row>
    <row r="214" spans="24:48" x14ac:dyDescent="0.25">
      <c r="X214" t="e">
        <f>NLCresults[[#This Row],[ childLabourConfidence]]&gt;=$AX$4</f>
        <v>#VALUE!</v>
      </c>
      <c r="Y214" t="e">
        <f>NLCresults[[#This Row],[ childSexualExploitationConfidence]]&gt;=$AX$4</f>
        <v>#VALUE!</v>
      </c>
      <c r="Z214" t="e">
        <f>NLCresults[[#This Row],[ childTraffickingConfidence]]&gt;=$AX$4</f>
        <v>#VALUE!</v>
      </c>
      <c r="AA214" t="e">
        <f>NLCresults[[#This Row],[ domesticServitudeConfidence]]&gt;=$AX$4</f>
        <v>#VALUE!</v>
      </c>
      <c r="AB214" t="e">
        <f>NLCresults[[#This Row],[ forcedCriminalityConfidence]]&gt;=$AX$4</f>
        <v>#VALUE!</v>
      </c>
      <c r="AC214" t="e">
        <f>NLCresults[[#This Row],[ forcedLabourConfidence]]&gt;=$AX$4</f>
        <v>#VALUE!</v>
      </c>
      <c r="AD214" t="e">
        <f>NLCresults[[#This Row],[ forcedMarriageConfidence]]&gt;=$AX$4</f>
        <v>#VALUE!</v>
      </c>
      <c r="AE214" t="e">
        <f>NLCresults[[#This Row],[ labourExploitationConfidence]]&gt;=$AX$4</f>
        <v>#VALUE!</v>
      </c>
      <c r="AF214" t="e">
        <f>NLCresults[[#This Row],[ sexualExploitationConfidence]]&gt;=$AX$4</f>
        <v>#VALUE!</v>
      </c>
      <c r="AG214" t="e">
        <f>NLCresults[[#This Row],[ otherConfidence]]&gt;=$AX$4</f>
        <v>#VALUE!</v>
      </c>
      <c r="AH214" s="2" t="e">
        <f>IF(NLCresults[[#This Row],[ containsChildLabour]]=1, IF(Table4[[#This Row],[predictsChildLabour]], "T", "FN"), IF(Table4[[#This Row],[predictsChildLabour]], "FP", "T"))</f>
        <v>#VALUE!</v>
      </c>
      <c r="AI214" t="e">
        <f>IF(NLCresults[[#This Row],[ containsChildSexualExploitation]]=1, IF(Table4[[#This Row],[predictsChildSexualExploitation]], "T", "FN"), IF(Table4[[#This Row],[predictsChildSexualExploitation]], "FP", "T"))</f>
        <v>#VALUE!</v>
      </c>
      <c r="AJ214" t="e">
        <f>IF(NLCresults[[#This Row],[ containsChildTrafficking]]=1, IF(Table4[[#This Row],[predictsChildTrafficking]], "T", "FN"), IF(Table4[[#This Row],[predictsChildTrafficking]], "FP", "T"))</f>
        <v>#VALUE!</v>
      </c>
      <c r="AK214" t="e">
        <f>IF(NLCresults[[#This Row],[ containsDomesticServitude]]=1, IF(Table4[[#This Row],[predictsDomesticServitude]], "T", "FN"), IF(Table4[[#This Row],[predictsDomesticServitude]], "FP", "T"))</f>
        <v>#VALUE!</v>
      </c>
      <c r="AL214" t="e">
        <f>IF(NLCresults[[#This Row],[ containsForcedCriminality]]=1, IF(Table4[[#This Row],[predictsForcedCriminality]], "T", "FN"), IF(Table4[[#This Row],[predictsForcedCriminality]], "FP", "T"))</f>
        <v>#VALUE!</v>
      </c>
      <c r="AM214" t="e">
        <f>IF(NLCresults[[#This Row],[ containsForcedLabour]]=1, IF(Table4[[#This Row],[predictsForcedLabour]], "T", "FN"), IF(Table4[[#This Row],[predictsForcedLabour]], "FP", "T"))</f>
        <v>#VALUE!</v>
      </c>
      <c r="AN214" t="e">
        <f>IF(NLCresults[[#This Row],[ containsForcedMarriage]]=1, IF(Table4[[#This Row],[predictsForcedMarriage]], "T", "FN"), IF(Table4[[#This Row],[predictsForcedMarriage]], "FP", "T"))</f>
        <v>#VALUE!</v>
      </c>
      <c r="AO214" t="e">
        <f>IF(NLCresults[[#This Row],[ containsLabourExploitation]]=1, IF(Table4[[#This Row],[predictsLabourExploitation]], "T", "FN"), IF(Table4[[#This Row],[predictsLabourExploitation]], "FP", "T"))</f>
        <v>#VALUE!</v>
      </c>
      <c r="AP214" t="e">
        <f>IF(NLCresults[[#This Row],[ containsSexualExploitation]]=1, IF(Table4[[#This Row],[predictsSexualExploitation]], "T", "FN"), IF(Table4[[#This Row],[predictsSexualExploitation]], "FP", "T"))</f>
        <v>#VALUE!</v>
      </c>
      <c r="AQ214" t="e">
        <f>IF(NLCresults[[#This Row],[ containsOther]]=1, IF(Table4[[#This Row],[predictsOther]], "T", "FN"), IF(Table4[[#This Row],[predictsOther]], "FP", "T"))</f>
        <v>#VALUE!</v>
      </c>
      <c r="AR214" s="2" t="e">
        <f>(COUNTIF(Table4[[#This Row],[resultChildLabour]:[resultOther]], "T")=10)</f>
        <v>#VALUE!</v>
      </c>
      <c r="AS214" t="e">
        <f>(COUNTIF(Table4[[#This Row],[resultChildLabour]:[resultOther]], "T")+ COUNTIF(Table4[[#This Row],[resultChildLabour]:[resultOther]], "FP")=10)</f>
        <v>#VALUE!</v>
      </c>
      <c r="AT214" t="e">
        <f>COUNTIF(Table4[[#This Row],[resultChildLabour]:[resultOther]], "FP")&gt;=1</f>
        <v>#VALUE!</v>
      </c>
      <c r="AU214" s="2" t="e">
        <f>COUNTIF(Table4[[#This Row],[resultChildLabour]:[resultOther]], "FN")&gt;=1</f>
        <v>#VALUE!</v>
      </c>
      <c r="AV214" s="2" t="e">
        <f>COUNTIF(Table4[[#This Row],[resultChildLabour]:[resultOther]], "FN")+COUNTIF(Table4[[#This Row],[resultChildLabour]:[resultOther]], "FP")</f>
        <v>#VALUE!</v>
      </c>
    </row>
    <row r="215" spans="24:48" x14ac:dyDescent="0.25">
      <c r="X215" t="e">
        <f>NLCresults[[#This Row],[ childLabourConfidence]]&gt;=$AX$4</f>
        <v>#VALUE!</v>
      </c>
      <c r="Y215" t="e">
        <f>NLCresults[[#This Row],[ childSexualExploitationConfidence]]&gt;=$AX$4</f>
        <v>#VALUE!</v>
      </c>
      <c r="Z215" t="e">
        <f>NLCresults[[#This Row],[ childTraffickingConfidence]]&gt;=$AX$4</f>
        <v>#VALUE!</v>
      </c>
      <c r="AA215" t="e">
        <f>NLCresults[[#This Row],[ domesticServitudeConfidence]]&gt;=$AX$4</f>
        <v>#VALUE!</v>
      </c>
      <c r="AB215" t="e">
        <f>NLCresults[[#This Row],[ forcedCriminalityConfidence]]&gt;=$AX$4</f>
        <v>#VALUE!</v>
      </c>
      <c r="AC215" t="e">
        <f>NLCresults[[#This Row],[ forcedLabourConfidence]]&gt;=$AX$4</f>
        <v>#VALUE!</v>
      </c>
      <c r="AD215" t="e">
        <f>NLCresults[[#This Row],[ forcedMarriageConfidence]]&gt;=$AX$4</f>
        <v>#VALUE!</v>
      </c>
      <c r="AE215" t="e">
        <f>NLCresults[[#This Row],[ labourExploitationConfidence]]&gt;=$AX$4</f>
        <v>#VALUE!</v>
      </c>
      <c r="AF215" t="e">
        <f>NLCresults[[#This Row],[ sexualExploitationConfidence]]&gt;=$AX$4</f>
        <v>#VALUE!</v>
      </c>
      <c r="AG215" t="e">
        <f>NLCresults[[#This Row],[ otherConfidence]]&gt;=$AX$4</f>
        <v>#VALUE!</v>
      </c>
      <c r="AH215" s="2" t="e">
        <f>IF(NLCresults[[#This Row],[ containsChildLabour]]=1, IF(Table4[[#This Row],[predictsChildLabour]], "T", "FN"), IF(Table4[[#This Row],[predictsChildLabour]], "FP", "T"))</f>
        <v>#VALUE!</v>
      </c>
      <c r="AI215" t="e">
        <f>IF(NLCresults[[#This Row],[ containsChildSexualExploitation]]=1, IF(Table4[[#This Row],[predictsChildSexualExploitation]], "T", "FN"), IF(Table4[[#This Row],[predictsChildSexualExploitation]], "FP", "T"))</f>
        <v>#VALUE!</v>
      </c>
      <c r="AJ215" t="e">
        <f>IF(NLCresults[[#This Row],[ containsChildTrafficking]]=1, IF(Table4[[#This Row],[predictsChildTrafficking]], "T", "FN"), IF(Table4[[#This Row],[predictsChildTrafficking]], "FP", "T"))</f>
        <v>#VALUE!</v>
      </c>
      <c r="AK215" t="e">
        <f>IF(NLCresults[[#This Row],[ containsDomesticServitude]]=1, IF(Table4[[#This Row],[predictsDomesticServitude]], "T", "FN"), IF(Table4[[#This Row],[predictsDomesticServitude]], "FP", "T"))</f>
        <v>#VALUE!</v>
      </c>
      <c r="AL215" t="e">
        <f>IF(NLCresults[[#This Row],[ containsForcedCriminality]]=1, IF(Table4[[#This Row],[predictsForcedCriminality]], "T", "FN"), IF(Table4[[#This Row],[predictsForcedCriminality]], "FP", "T"))</f>
        <v>#VALUE!</v>
      </c>
      <c r="AM215" t="e">
        <f>IF(NLCresults[[#This Row],[ containsForcedLabour]]=1, IF(Table4[[#This Row],[predictsForcedLabour]], "T", "FN"), IF(Table4[[#This Row],[predictsForcedLabour]], "FP", "T"))</f>
        <v>#VALUE!</v>
      </c>
      <c r="AN215" t="e">
        <f>IF(NLCresults[[#This Row],[ containsForcedMarriage]]=1, IF(Table4[[#This Row],[predictsForcedMarriage]], "T", "FN"), IF(Table4[[#This Row],[predictsForcedMarriage]], "FP", "T"))</f>
        <v>#VALUE!</v>
      </c>
      <c r="AO215" t="e">
        <f>IF(NLCresults[[#This Row],[ containsLabourExploitation]]=1, IF(Table4[[#This Row],[predictsLabourExploitation]], "T", "FN"), IF(Table4[[#This Row],[predictsLabourExploitation]], "FP", "T"))</f>
        <v>#VALUE!</v>
      </c>
      <c r="AP215" t="e">
        <f>IF(NLCresults[[#This Row],[ containsSexualExploitation]]=1, IF(Table4[[#This Row],[predictsSexualExploitation]], "T", "FN"), IF(Table4[[#This Row],[predictsSexualExploitation]], "FP", "T"))</f>
        <v>#VALUE!</v>
      </c>
      <c r="AQ215" t="e">
        <f>IF(NLCresults[[#This Row],[ containsOther]]=1, IF(Table4[[#This Row],[predictsOther]], "T", "FN"), IF(Table4[[#This Row],[predictsOther]], "FP", "T"))</f>
        <v>#VALUE!</v>
      </c>
      <c r="AR215" s="2" t="e">
        <f>(COUNTIF(Table4[[#This Row],[resultChildLabour]:[resultOther]], "T")=10)</f>
        <v>#VALUE!</v>
      </c>
      <c r="AS215" t="e">
        <f>(COUNTIF(Table4[[#This Row],[resultChildLabour]:[resultOther]], "T")+ COUNTIF(Table4[[#This Row],[resultChildLabour]:[resultOther]], "FP")=10)</f>
        <v>#VALUE!</v>
      </c>
      <c r="AT215" t="e">
        <f>COUNTIF(Table4[[#This Row],[resultChildLabour]:[resultOther]], "FP")&gt;=1</f>
        <v>#VALUE!</v>
      </c>
      <c r="AU215" s="2" t="e">
        <f>COUNTIF(Table4[[#This Row],[resultChildLabour]:[resultOther]], "FN")&gt;=1</f>
        <v>#VALUE!</v>
      </c>
      <c r="AV215" s="2" t="e">
        <f>COUNTIF(Table4[[#This Row],[resultChildLabour]:[resultOther]], "FN")+COUNTIF(Table4[[#This Row],[resultChildLabour]:[resultOther]], "FP")</f>
        <v>#VALUE!</v>
      </c>
    </row>
    <row r="216" spans="24:48" x14ac:dyDescent="0.25">
      <c r="X216" t="e">
        <f>NLCresults[[#This Row],[ childLabourConfidence]]&gt;=$AX$4</f>
        <v>#VALUE!</v>
      </c>
      <c r="Y216" t="e">
        <f>NLCresults[[#This Row],[ childSexualExploitationConfidence]]&gt;=$AX$4</f>
        <v>#VALUE!</v>
      </c>
      <c r="Z216" t="e">
        <f>NLCresults[[#This Row],[ childTraffickingConfidence]]&gt;=$AX$4</f>
        <v>#VALUE!</v>
      </c>
      <c r="AA216" t="e">
        <f>NLCresults[[#This Row],[ domesticServitudeConfidence]]&gt;=$AX$4</f>
        <v>#VALUE!</v>
      </c>
      <c r="AB216" t="e">
        <f>NLCresults[[#This Row],[ forcedCriminalityConfidence]]&gt;=$AX$4</f>
        <v>#VALUE!</v>
      </c>
      <c r="AC216" t="e">
        <f>NLCresults[[#This Row],[ forcedLabourConfidence]]&gt;=$AX$4</f>
        <v>#VALUE!</v>
      </c>
      <c r="AD216" t="e">
        <f>NLCresults[[#This Row],[ forcedMarriageConfidence]]&gt;=$AX$4</f>
        <v>#VALUE!</v>
      </c>
      <c r="AE216" t="e">
        <f>NLCresults[[#This Row],[ labourExploitationConfidence]]&gt;=$AX$4</f>
        <v>#VALUE!</v>
      </c>
      <c r="AF216" t="e">
        <f>NLCresults[[#This Row],[ sexualExploitationConfidence]]&gt;=$AX$4</f>
        <v>#VALUE!</v>
      </c>
      <c r="AG216" t="e">
        <f>NLCresults[[#This Row],[ otherConfidence]]&gt;=$AX$4</f>
        <v>#VALUE!</v>
      </c>
      <c r="AH216" s="2" t="e">
        <f>IF(NLCresults[[#This Row],[ containsChildLabour]]=1, IF(Table4[[#This Row],[predictsChildLabour]], "T", "FN"), IF(Table4[[#This Row],[predictsChildLabour]], "FP", "T"))</f>
        <v>#VALUE!</v>
      </c>
      <c r="AI216" t="e">
        <f>IF(NLCresults[[#This Row],[ containsChildSexualExploitation]]=1, IF(Table4[[#This Row],[predictsChildSexualExploitation]], "T", "FN"), IF(Table4[[#This Row],[predictsChildSexualExploitation]], "FP", "T"))</f>
        <v>#VALUE!</v>
      </c>
      <c r="AJ216" t="e">
        <f>IF(NLCresults[[#This Row],[ containsChildTrafficking]]=1, IF(Table4[[#This Row],[predictsChildTrafficking]], "T", "FN"), IF(Table4[[#This Row],[predictsChildTrafficking]], "FP", "T"))</f>
        <v>#VALUE!</v>
      </c>
      <c r="AK216" t="e">
        <f>IF(NLCresults[[#This Row],[ containsDomesticServitude]]=1, IF(Table4[[#This Row],[predictsDomesticServitude]], "T", "FN"), IF(Table4[[#This Row],[predictsDomesticServitude]], "FP", "T"))</f>
        <v>#VALUE!</v>
      </c>
      <c r="AL216" t="e">
        <f>IF(NLCresults[[#This Row],[ containsForcedCriminality]]=1, IF(Table4[[#This Row],[predictsForcedCriminality]], "T", "FN"), IF(Table4[[#This Row],[predictsForcedCriminality]], "FP", "T"))</f>
        <v>#VALUE!</v>
      </c>
      <c r="AM216" t="e">
        <f>IF(NLCresults[[#This Row],[ containsForcedLabour]]=1, IF(Table4[[#This Row],[predictsForcedLabour]], "T", "FN"), IF(Table4[[#This Row],[predictsForcedLabour]], "FP", "T"))</f>
        <v>#VALUE!</v>
      </c>
      <c r="AN216" t="e">
        <f>IF(NLCresults[[#This Row],[ containsForcedMarriage]]=1, IF(Table4[[#This Row],[predictsForcedMarriage]], "T", "FN"), IF(Table4[[#This Row],[predictsForcedMarriage]], "FP", "T"))</f>
        <v>#VALUE!</v>
      </c>
      <c r="AO216" t="e">
        <f>IF(NLCresults[[#This Row],[ containsLabourExploitation]]=1, IF(Table4[[#This Row],[predictsLabourExploitation]], "T", "FN"), IF(Table4[[#This Row],[predictsLabourExploitation]], "FP", "T"))</f>
        <v>#VALUE!</v>
      </c>
      <c r="AP216" t="e">
        <f>IF(NLCresults[[#This Row],[ containsSexualExploitation]]=1, IF(Table4[[#This Row],[predictsSexualExploitation]], "T", "FN"), IF(Table4[[#This Row],[predictsSexualExploitation]], "FP", "T"))</f>
        <v>#VALUE!</v>
      </c>
      <c r="AQ216" t="e">
        <f>IF(NLCresults[[#This Row],[ containsOther]]=1, IF(Table4[[#This Row],[predictsOther]], "T", "FN"), IF(Table4[[#This Row],[predictsOther]], "FP", "T"))</f>
        <v>#VALUE!</v>
      </c>
      <c r="AR216" s="2" t="e">
        <f>(COUNTIF(Table4[[#This Row],[resultChildLabour]:[resultOther]], "T")=10)</f>
        <v>#VALUE!</v>
      </c>
      <c r="AS216" t="e">
        <f>(COUNTIF(Table4[[#This Row],[resultChildLabour]:[resultOther]], "T")+ COUNTIF(Table4[[#This Row],[resultChildLabour]:[resultOther]], "FP")=10)</f>
        <v>#VALUE!</v>
      </c>
      <c r="AT216" t="e">
        <f>COUNTIF(Table4[[#This Row],[resultChildLabour]:[resultOther]], "FP")&gt;=1</f>
        <v>#VALUE!</v>
      </c>
      <c r="AU216" s="2" t="e">
        <f>COUNTIF(Table4[[#This Row],[resultChildLabour]:[resultOther]], "FN")&gt;=1</f>
        <v>#VALUE!</v>
      </c>
      <c r="AV216" s="2" t="e">
        <f>COUNTIF(Table4[[#This Row],[resultChildLabour]:[resultOther]], "FN")+COUNTIF(Table4[[#This Row],[resultChildLabour]:[resultOther]], "FP")</f>
        <v>#VALUE!</v>
      </c>
    </row>
    <row r="217" spans="24:48" x14ac:dyDescent="0.25">
      <c r="X217" t="e">
        <f>NLCresults[[#This Row],[ childLabourConfidence]]&gt;=$AX$4</f>
        <v>#VALUE!</v>
      </c>
      <c r="Y217" t="e">
        <f>NLCresults[[#This Row],[ childSexualExploitationConfidence]]&gt;=$AX$4</f>
        <v>#VALUE!</v>
      </c>
      <c r="Z217" t="e">
        <f>NLCresults[[#This Row],[ childTraffickingConfidence]]&gt;=$AX$4</f>
        <v>#VALUE!</v>
      </c>
      <c r="AA217" t="e">
        <f>NLCresults[[#This Row],[ domesticServitudeConfidence]]&gt;=$AX$4</f>
        <v>#VALUE!</v>
      </c>
      <c r="AB217" t="e">
        <f>NLCresults[[#This Row],[ forcedCriminalityConfidence]]&gt;=$AX$4</f>
        <v>#VALUE!</v>
      </c>
      <c r="AC217" t="e">
        <f>NLCresults[[#This Row],[ forcedLabourConfidence]]&gt;=$AX$4</f>
        <v>#VALUE!</v>
      </c>
      <c r="AD217" t="e">
        <f>NLCresults[[#This Row],[ forcedMarriageConfidence]]&gt;=$AX$4</f>
        <v>#VALUE!</v>
      </c>
      <c r="AE217" t="e">
        <f>NLCresults[[#This Row],[ labourExploitationConfidence]]&gt;=$AX$4</f>
        <v>#VALUE!</v>
      </c>
      <c r="AF217" t="e">
        <f>NLCresults[[#This Row],[ sexualExploitationConfidence]]&gt;=$AX$4</f>
        <v>#VALUE!</v>
      </c>
      <c r="AG217" t="e">
        <f>NLCresults[[#This Row],[ otherConfidence]]&gt;=$AX$4</f>
        <v>#VALUE!</v>
      </c>
      <c r="AH217" s="2" t="e">
        <f>IF(NLCresults[[#This Row],[ containsChildLabour]]=1, IF(Table4[[#This Row],[predictsChildLabour]], "T", "FN"), IF(Table4[[#This Row],[predictsChildLabour]], "FP", "T"))</f>
        <v>#VALUE!</v>
      </c>
      <c r="AI217" t="e">
        <f>IF(NLCresults[[#This Row],[ containsChildSexualExploitation]]=1, IF(Table4[[#This Row],[predictsChildSexualExploitation]], "T", "FN"), IF(Table4[[#This Row],[predictsChildSexualExploitation]], "FP", "T"))</f>
        <v>#VALUE!</v>
      </c>
      <c r="AJ217" t="e">
        <f>IF(NLCresults[[#This Row],[ containsChildTrafficking]]=1, IF(Table4[[#This Row],[predictsChildTrafficking]], "T", "FN"), IF(Table4[[#This Row],[predictsChildTrafficking]], "FP", "T"))</f>
        <v>#VALUE!</v>
      </c>
      <c r="AK217" t="e">
        <f>IF(NLCresults[[#This Row],[ containsDomesticServitude]]=1, IF(Table4[[#This Row],[predictsDomesticServitude]], "T", "FN"), IF(Table4[[#This Row],[predictsDomesticServitude]], "FP", "T"))</f>
        <v>#VALUE!</v>
      </c>
      <c r="AL217" t="e">
        <f>IF(NLCresults[[#This Row],[ containsForcedCriminality]]=1, IF(Table4[[#This Row],[predictsForcedCriminality]], "T", "FN"), IF(Table4[[#This Row],[predictsForcedCriminality]], "FP", "T"))</f>
        <v>#VALUE!</v>
      </c>
      <c r="AM217" t="e">
        <f>IF(NLCresults[[#This Row],[ containsForcedLabour]]=1, IF(Table4[[#This Row],[predictsForcedLabour]], "T", "FN"), IF(Table4[[#This Row],[predictsForcedLabour]], "FP", "T"))</f>
        <v>#VALUE!</v>
      </c>
      <c r="AN217" t="e">
        <f>IF(NLCresults[[#This Row],[ containsForcedMarriage]]=1, IF(Table4[[#This Row],[predictsForcedMarriage]], "T", "FN"), IF(Table4[[#This Row],[predictsForcedMarriage]], "FP", "T"))</f>
        <v>#VALUE!</v>
      </c>
      <c r="AO217" t="e">
        <f>IF(NLCresults[[#This Row],[ containsLabourExploitation]]=1, IF(Table4[[#This Row],[predictsLabourExploitation]], "T", "FN"), IF(Table4[[#This Row],[predictsLabourExploitation]], "FP", "T"))</f>
        <v>#VALUE!</v>
      </c>
      <c r="AP217" t="e">
        <f>IF(NLCresults[[#This Row],[ containsSexualExploitation]]=1, IF(Table4[[#This Row],[predictsSexualExploitation]], "T", "FN"), IF(Table4[[#This Row],[predictsSexualExploitation]], "FP", "T"))</f>
        <v>#VALUE!</v>
      </c>
      <c r="AQ217" t="e">
        <f>IF(NLCresults[[#This Row],[ containsOther]]=1, IF(Table4[[#This Row],[predictsOther]], "T", "FN"), IF(Table4[[#This Row],[predictsOther]], "FP", "T"))</f>
        <v>#VALUE!</v>
      </c>
      <c r="AR217" s="2" t="e">
        <f>(COUNTIF(Table4[[#This Row],[resultChildLabour]:[resultOther]], "T")=10)</f>
        <v>#VALUE!</v>
      </c>
      <c r="AS217" t="e">
        <f>(COUNTIF(Table4[[#This Row],[resultChildLabour]:[resultOther]], "T")+ COUNTIF(Table4[[#This Row],[resultChildLabour]:[resultOther]], "FP")=10)</f>
        <v>#VALUE!</v>
      </c>
      <c r="AT217" t="e">
        <f>COUNTIF(Table4[[#This Row],[resultChildLabour]:[resultOther]], "FP")&gt;=1</f>
        <v>#VALUE!</v>
      </c>
      <c r="AU217" s="2" t="e">
        <f>COUNTIF(Table4[[#This Row],[resultChildLabour]:[resultOther]], "FN")&gt;=1</f>
        <v>#VALUE!</v>
      </c>
      <c r="AV217" s="2" t="e">
        <f>COUNTIF(Table4[[#This Row],[resultChildLabour]:[resultOther]], "FN")+COUNTIF(Table4[[#This Row],[resultChildLabour]:[resultOther]], "FP")</f>
        <v>#VALUE!</v>
      </c>
    </row>
    <row r="218" spans="24:48" x14ac:dyDescent="0.25">
      <c r="X218" t="e">
        <f>NLCresults[[#This Row],[ childLabourConfidence]]&gt;=$AX$4</f>
        <v>#VALUE!</v>
      </c>
      <c r="Y218" t="e">
        <f>NLCresults[[#This Row],[ childSexualExploitationConfidence]]&gt;=$AX$4</f>
        <v>#VALUE!</v>
      </c>
      <c r="Z218" t="e">
        <f>NLCresults[[#This Row],[ childTraffickingConfidence]]&gt;=$AX$4</f>
        <v>#VALUE!</v>
      </c>
      <c r="AA218" t="e">
        <f>NLCresults[[#This Row],[ domesticServitudeConfidence]]&gt;=$AX$4</f>
        <v>#VALUE!</v>
      </c>
      <c r="AB218" t="e">
        <f>NLCresults[[#This Row],[ forcedCriminalityConfidence]]&gt;=$AX$4</f>
        <v>#VALUE!</v>
      </c>
      <c r="AC218" t="e">
        <f>NLCresults[[#This Row],[ forcedLabourConfidence]]&gt;=$AX$4</f>
        <v>#VALUE!</v>
      </c>
      <c r="AD218" t="e">
        <f>NLCresults[[#This Row],[ forcedMarriageConfidence]]&gt;=$AX$4</f>
        <v>#VALUE!</v>
      </c>
      <c r="AE218" t="e">
        <f>NLCresults[[#This Row],[ labourExploitationConfidence]]&gt;=$AX$4</f>
        <v>#VALUE!</v>
      </c>
      <c r="AF218" t="e">
        <f>NLCresults[[#This Row],[ sexualExploitationConfidence]]&gt;=$AX$4</f>
        <v>#VALUE!</v>
      </c>
      <c r="AG218" t="e">
        <f>NLCresults[[#This Row],[ otherConfidence]]&gt;=$AX$4</f>
        <v>#VALUE!</v>
      </c>
      <c r="AH218" s="2" t="e">
        <f>IF(NLCresults[[#This Row],[ containsChildLabour]]=1, IF(Table4[[#This Row],[predictsChildLabour]], "T", "FN"), IF(Table4[[#This Row],[predictsChildLabour]], "FP", "T"))</f>
        <v>#VALUE!</v>
      </c>
      <c r="AI218" t="e">
        <f>IF(NLCresults[[#This Row],[ containsChildSexualExploitation]]=1, IF(Table4[[#This Row],[predictsChildSexualExploitation]], "T", "FN"), IF(Table4[[#This Row],[predictsChildSexualExploitation]], "FP", "T"))</f>
        <v>#VALUE!</v>
      </c>
      <c r="AJ218" t="e">
        <f>IF(NLCresults[[#This Row],[ containsChildTrafficking]]=1, IF(Table4[[#This Row],[predictsChildTrafficking]], "T", "FN"), IF(Table4[[#This Row],[predictsChildTrafficking]], "FP", "T"))</f>
        <v>#VALUE!</v>
      </c>
      <c r="AK218" t="e">
        <f>IF(NLCresults[[#This Row],[ containsDomesticServitude]]=1, IF(Table4[[#This Row],[predictsDomesticServitude]], "T", "FN"), IF(Table4[[#This Row],[predictsDomesticServitude]], "FP", "T"))</f>
        <v>#VALUE!</v>
      </c>
      <c r="AL218" t="e">
        <f>IF(NLCresults[[#This Row],[ containsForcedCriminality]]=1, IF(Table4[[#This Row],[predictsForcedCriminality]], "T", "FN"), IF(Table4[[#This Row],[predictsForcedCriminality]], "FP", "T"))</f>
        <v>#VALUE!</v>
      </c>
      <c r="AM218" t="e">
        <f>IF(NLCresults[[#This Row],[ containsForcedLabour]]=1, IF(Table4[[#This Row],[predictsForcedLabour]], "T", "FN"), IF(Table4[[#This Row],[predictsForcedLabour]], "FP", "T"))</f>
        <v>#VALUE!</v>
      </c>
      <c r="AN218" t="e">
        <f>IF(NLCresults[[#This Row],[ containsForcedMarriage]]=1, IF(Table4[[#This Row],[predictsForcedMarriage]], "T", "FN"), IF(Table4[[#This Row],[predictsForcedMarriage]], "FP", "T"))</f>
        <v>#VALUE!</v>
      </c>
      <c r="AO218" t="e">
        <f>IF(NLCresults[[#This Row],[ containsLabourExploitation]]=1, IF(Table4[[#This Row],[predictsLabourExploitation]], "T", "FN"), IF(Table4[[#This Row],[predictsLabourExploitation]], "FP", "T"))</f>
        <v>#VALUE!</v>
      </c>
      <c r="AP218" t="e">
        <f>IF(NLCresults[[#This Row],[ containsSexualExploitation]]=1, IF(Table4[[#This Row],[predictsSexualExploitation]], "T", "FN"), IF(Table4[[#This Row],[predictsSexualExploitation]], "FP", "T"))</f>
        <v>#VALUE!</v>
      </c>
      <c r="AQ218" t="e">
        <f>IF(NLCresults[[#This Row],[ containsOther]]=1, IF(Table4[[#This Row],[predictsOther]], "T", "FN"), IF(Table4[[#This Row],[predictsOther]], "FP", "T"))</f>
        <v>#VALUE!</v>
      </c>
      <c r="AR218" s="2" t="e">
        <f>(COUNTIF(Table4[[#This Row],[resultChildLabour]:[resultOther]], "T")=10)</f>
        <v>#VALUE!</v>
      </c>
      <c r="AS218" t="e">
        <f>(COUNTIF(Table4[[#This Row],[resultChildLabour]:[resultOther]], "T")+ COUNTIF(Table4[[#This Row],[resultChildLabour]:[resultOther]], "FP")=10)</f>
        <v>#VALUE!</v>
      </c>
      <c r="AT218" t="e">
        <f>COUNTIF(Table4[[#This Row],[resultChildLabour]:[resultOther]], "FP")&gt;=1</f>
        <v>#VALUE!</v>
      </c>
      <c r="AU218" s="2" t="e">
        <f>COUNTIF(Table4[[#This Row],[resultChildLabour]:[resultOther]], "FN")&gt;=1</f>
        <v>#VALUE!</v>
      </c>
      <c r="AV218" s="2" t="e">
        <f>COUNTIF(Table4[[#This Row],[resultChildLabour]:[resultOther]], "FN")+COUNTIF(Table4[[#This Row],[resultChildLabour]:[resultOther]], "FP")</f>
        <v>#VALUE!</v>
      </c>
    </row>
    <row r="219" spans="24:48" x14ac:dyDescent="0.25">
      <c r="X219" t="e">
        <f>NLCresults[[#This Row],[ childLabourConfidence]]&gt;=$AX$4</f>
        <v>#VALUE!</v>
      </c>
      <c r="Y219" t="e">
        <f>NLCresults[[#This Row],[ childSexualExploitationConfidence]]&gt;=$AX$4</f>
        <v>#VALUE!</v>
      </c>
      <c r="Z219" t="e">
        <f>NLCresults[[#This Row],[ childTraffickingConfidence]]&gt;=$AX$4</f>
        <v>#VALUE!</v>
      </c>
      <c r="AA219" t="e">
        <f>NLCresults[[#This Row],[ domesticServitudeConfidence]]&gt;=$AX$4</f>
        <v>#VALUE!</v>
      </c>
      <c r="AB219" t="e">
        <f>NLCresults[[#This Row],[ forcedCriminalityConfidence]]&gt;=$AX$4</f>
        <v>#VALUE!</v>
      </c>
      <c r="AC219" t="e">
        <f>NLCresults[[#This Row],[ forcedLabourConfidence]]&gt;=$AX$4</f>
        <v>#VALUE!</v>
      </c>
      <c r="AD219" t="e">
        <f>NLCresults[[#This Row],[ forcedMarriageConfidence]]&gt;=$AX$4</f>
        <v>#VALUE!</v>
      </c>
      <c r="AE219" t="e">
        <f>NLCresults[[#This Row],[ labourExploitationConfidence]]&gt;=$AX$4</f>
        <v>#VALUE!</v>
      </c>
      <c r="AF219" t="e">
        <f>NLCresults[[#This Row],[ sexualExploitationConfidence]]&gt;=$AX$4</f>
        <v>#VALUE!</v>
      </c>
      <c r="AG219" t="e">
        <f>NLCresults[[#This Row],[ otherConfidence]]&gt;=$AX$4</f>
        <v>#VALUE!</v>
      </c>
      <c r="AH219" s="2" t="e">
        <f>IF(NLCresults[[#This Row],[ containsChildLabour]]=1, IF(Table4[[#This Row],[predictsChildLabour]], "T", "FN"), IF(Table4[[#This Row],[predictsChildLabour]], "FP", "T"))</f>
        <v>#VALUE!</v>
      </c>
      <c r="AI219" t="e">
        <f>IF(NLCresults[[#This Row],[ containsChildSexualExploitation]]=1, IF(Table4[[#This Row],[predictsChildSexualExploitation]], "T", "FN"), IF(Table4[[#This Row],[predictsChildSexualExploitation]], "FP", "T"))</f>
        <v>#VALUE!</v>
      </c>
      <c r="AJ219" t="e">
        <f>IF(NLCresults[[#This Row],[ containsChildTrafficking]]=1, IF(Table4[[#This Row],[predictsChildTrafficking]], "T", "FN"), IF(Table4[[#This Row],[predictsChildTrafficking]], "FP", "T"))</f>
        <v>#VALUE!</v>
      </c>
      <c r="AK219" t="e">
        <f>IF(NLCresults[[#This Row],[ containsDomesticServitude]]=1, IF(Table4[[#This Row],[predictsDomesticServitude]], "T", "FN"), IF(Table4[[#This Row],[predictsDomesticServitude]], "FP", "T"))</f>
        <v>#VALUE!</v>
      </c>
      <c r="AL219" t="e">
        <f>IF(NLCresults[[#This Row],[ containsForcedCriminality]]=1, IF(Table4[[#This Row],[predictsForcedCriminality]], "T", "FN"), IF(Table4[[#This Row],[predictsForcedCriminality]], "FP", "T"))</f>
        <v>#VALUE!</v>
      </c>
      <c r="AM219" t="e">
        <f>IF(NLCresults[[#This Row],[ containsForcedLabour]]=1, IF(Table4[[#This Row],[predictsForcedLabour]], "T", "FN"), IF(Table4[[#This Row],[predictsForcedLabour]], "FP", "T"))</f>
        <v>#VALUE!</v>
      </c>
      <c r="AN219" t="e">
        <f>IF(NLCresults[[#This Row],[ containsForcedMarriage]]=1, IF(Table4[[#This Row],[predictsForcedMarriage]], "T", "FN"), IF(Table4[[#This Row],[predictsForcedMarriage]], "FP", "T"))</f>
        <v>#VALUE!</v>
      </c>
      <c r="AO219" t="e">
        <f>IF(NLCresults[[#This Row],[ containsLabourExploitation]]=1, IF(Table4[[#This Row],[predictsLabourExploitation]], "T", "FN"), IF(Table4[[#This Row],[predictsLabourExploitation]], "FP", "T"))</f>
        <v>#VALUE!</v>
      </c>
      <c r="AP219" t="e">
        <f>IF(NLCresults[[#This Row],[ containsSexualExploitation]]=1, IF(Table4[[#This Row],[predictsSexualExploitation]], "T", "FN"), IF(Table4[[#This Row],[predictsSexualExploitation]], "FP", "T"))</f>
        <v>#VALUE!</v>
      </c>
      <c r="AQ219" t="e">
        <f>IF(NLCresults[[#This Row],[ containsOther]]=1, IF(Table4[[#This Row],[predictsOther]], "T", "FN"), IF(Table4[[#This Row],[predictsOther]], "FP", "T"))</f>
        <v>#VALUE!</v>
      </c>
      <c r="AR219" s="2" t="e">
        <f>(COUNTIF(Table4[[#This Row],[resultChildLabour]:[resultOther]], "T")=10)</f>
        <v>#VALUE!</v>
      </c>
      <c r="AS219" t="e">
        <f>(COUNTIF(Table4[[#This Row],[resultChildLabour]:[resultOther]], "T")+ COUNTIF(Table4[[#This Row],[resultChildLabour]:[resultOther]], "FP")=10)</f>
        <v>#VALUE!</v>
      </c>
      <c r="AT219" t="e">
        <f>COUNTIF(Table4[[#This Row],[resultChildLabour]:[resultOther]], "FP")&gt;=1</f>
        <v>#VALUE!</v>
      </c>
      <c r="AU219" s="2" t="e">
        <f>COUNTIF(Table4[[#This Row],[resultChildLabour]:[resultOther]], "FN")&gt;=1</f>
        <v>#VALUE!</v>
      </c>
      <c r="AV219" s="2" t="e">
        <f>COUNTIF(Table4[[#This Row],[resultChildLabour]:[resultOther]], "FN")+COUNTIF(Table4[[#This Row],[resultChildLabour]:[resultOther]], "FP")</f>
        <v>#VALUE!</v>
      </c>
    </row>
    <row r="220" spans="24:48" x14ac:dyDescent="0.25">
      <c r="X220" t="e">
        <f>NLCresults[[#This Row],[ childLabourConfidence]]&gt;=$AX$4</f>
        <v>#VALUE!</v>
      </c>
      <c r="Y220" t="e">
        <f>NLCresults[[#This Row],[ childSexualExploitationConfidence]]&gt;=$AX$4</f>
        <v>#VALUE!</v>
      </c>
      <c r="Z220" t="e">
        <f>NLCresults[[#This Row],[ childTraffickingConfidence]]&gt;=$AX$4</f>
        <v>#VALUE!</v>
      </c>
      <c r="AA220" t="e">
        <f>NLCresults[[#This Row],[ domesticServitudeConfidence]]&gt;=$AX$4</f>
        <v>#VALUE!</v>
      </c>
      <c r="AB220" t="e">
        <f>NLCresults[[#This Row],[ forcedCriminalityConfidence]]&gt;=$AX$4</f>
        <v>#VALUE!</v>
      </c>
      <c r="AC220" t="e">
        <f>NLCresults[[#This Row],[ forcedLabourConfidence]]&gt;=$AX$4</f>
        <v>#VALUE!</v>
      </c>
      <c r="AD220" t="e">
        <f>NLCresults[[#This Row],[ forcedMarriageConfidence]]&gt;=$AX$4</f>
        <v>#VALUE!</v>
      </c>
      <c r="AE220" t="e">
        <f>NLCresults[[#This Row],[ labourExploitationConfidence]]&gt;=$AX$4</f>
        <v>#VALUE!</v>
      </c>
      <c r="AF220" t="e">
        <f>NLCresults[[#This Row],[ sexualExploitationConfidence]]&gt;=$AX$4</f>
        <v>#VALUE!</v>
      </c>
      <c r="AG220" t="e">
        <f>NLCresults[[#This Row],[ otherConfidence]]&gt;=$AX$4</f>
        <v>#VALUE!</v>
      </c>
      <c r="AH220" s="2" t="e">
        <f>IF(NLCresults[[#This Row],[ containsChildLabour]]=1, IF(Table4[[#This Row],[predictsChildLabour]], "T", "FN"), IF(Table4[[#This Row],[predictsChildLabour]], "FP", "T"))</f>
        <v>#VALUE!</v>
      </c>
      <c r="AI220" t="e">
        <f>IF(NLCresults[[#This Row],[ containsChildSexualExploitation]]=1, IF(Table4[[#This Row],[predictsChildSexualExploitation]], "T", "FN"), IF(Table4[[#This Row],[predictsChildSexualExploitation]], "FP", "T"))</f>
        <v>#VALUE!</v>
      </c>
      <c r="AJ220" t="e">
        <f>IF(NLCresults[[#This Row],[ containsChildTrafficking]]=1, IF(Table4[[#This Row],[predictsChildTrafficking]], "T", "FN"), IF(Table4[[#This Row],[predictsChildTrafficking]], "FP", "T"))</f>
        <v>#VALUE!</v>
      </c>
      <c r="AK220" t="e">
        <f>IF(NLCresults[[#This Row],[ containsDomesticServitude]]=1, IF(Table4[[#This Row],[predictsDomesticServitude]], "T", "FN"), IF(Table4[[#This Row],[predictsDomesticServitude]], "FP", "T"))</f>
        <v>#VALUE!</v>
      </c>
      <c r="AL220" t="e">
        <f>IF(NLCresults[[#This Row],[ containsForcedCriminality]]=1, IF(Table4[[#This Row],[predictsForcedCriminality]], "T", "FN"), IF(Table4[[#This Row],[predictsForcedCriminality]], "FP", "T"))</f>
        <v>#VALUE!</v>
      </c>
      <c r="AM220" t="e">
        <f>IF(NLCresults[[#This Row],[ containsForcedLabour]]=1, IF(Table4[[#This Row],[predictsForcedLabour]], "T", "FN"), IF(Table4[[#This Row],[predictsForcedLabour]], "FP", "T"))</f>
        <v>#VALUE!</v>
      </c>
      <c r="AN220" t="e">
        <f>IF(NLCresults[[#This Row],[ containsForcedMarriage]]=1, IF(Table4[[#This Row],[predictsForcedMarriage]], "T", "FN"), IF(Table4[[#This Row],[predictsForcedMarriage]], "FP", "T"))</f>
        <v>#VALUE!</v>
      </c>
      <c r="AO220" t="e">
        <f>IF(NLCresults[[#This Row],[ containsLabourExploitation]]=1, IF(Table4[[#This Row],[predictsLabourExploitation]], "T", "FN"), IF(Table4[[#This Row],[predictsLabourExploitation]], "FP", "T"))</f>
        <v>#VALUE!</v>
      </c>
      <c r="AP220" t="e">
        <f>IF(NLCresults[[#This Row],[ containsSexualExploitation]]=1, IF(Table4[[#This Row],[predictsSexualExploitation]], "T", "FN"), IF(Table4[[#This Row],[predictsSexualExploitation]], "FP", "T"))</f>
        <v>#VALUE!</v>
      </c>
      <c r="AQ220" t="e">
        <f>IF(NLCresults[[#This Row],[ containsOther]]=1, IF(Table4[[#This Row],[predictsOther]], "T", "FN"), IF(Table4[[#This Row],[predictsOther]], "FP", "T"))</f>
        <v>#VALUE!</v>
      </c>
      <c r="AR220" s="2" t="e">
        <f>(COUNTIF(Table4[[#This Row],[resultChildLabour]:[resultOther]], "T")=10)</f>
        <v>#VALUE!</v>
      </c>
      <c r="AS220" t="e">
        <f>(COUNTIF(Table4[[#This Row],[resultChildLabour]:[resultOther]], "T")+ COUNTIF(Table4[[#This Row],[resultChildLabour]:[resultOther]], "FP")=10)</f>
        <v>#VALUE!</v>
      </c>
      <c r="AT220" t="e">
        <f>COUNTIF(Table4[[#This Row],[resultChildLabour]:[resultOther]], "FP")&gt;=1</f>
        <v>#VALUE!</v>
      </c>
      <c r="AU220" s="2" t="e">
        <f>COUNTIF(Table4[[#This Row],[resultChildLabour]:[resultOther]], "FN")&gt;=1</f>
        <v>#VALUE!</v>
      </c>
      <c r="AV220" s="2" t="e">
        <f>COUNTIF(Table4[[#This Row],[resultChildLabour]:[resultOther]], "FN")+COUNTIF(Table4[[#This Row],[resultChildLabour]:[resultOther]], "FP")</f>
        <v>#VALUE!</v>
      </c>
    </row>
    <row r="221" spans="24:48" x14ac:dyDescent="0.25">
      <c r="X221" t="e">
        <f>NLCresults[[#This Row],[ childLabourConfidence]]&gt;=$AX$4</f>
        <v>#VALUE!</v>
      </c>
      <c r="Y221" t="e">
        <f>NLCresults[[#This Row],[ childSexualExploitationConfidence]]&gt;=$AX$4</f>
        <v>#VALUE!</v>
      </c>
      <c r="Z221" t="e">
        <f>NLCresults[[#This Row],[ childTraffickingConfidence]]&gt;=$AX$4</f>
        <v>#VALUE!</v>
      </c>
      <c r="AA221" t="e">
        <f>NLCresults[[#This Row],[ domesticServitudeConfidence]]&gt;=$AX$4</f>
        <v>#VALUE!</v>
      </c>
      <c r="AB221" t="e">
        <f>NLCresults[[#This Row],[ forcedCriminalityConfidence]]&gt;=$AX$4</f>
        <v>#VALUE!</v>
      </c>
      <c r="AC221" t="e">
        <f>NLCresults[[#This Row],[ forcedLabourConfidence]]&gt;=$AX$4</f>
        <v>#VALUE!</v>
      </c>
      <c r="AD221" t="e">
        <f>NLCresults[[#This Row],[ forcedMarriageConfidence]]&gt;=$AX$4</f>
        <v>#VALUE!</v>
      </c>
      <c r="AE221" t="e">
        <f>NLCresults[[#This Row],[ labourExploitationConfidence]]&gt;=$AX$4</f>
        <v>#VALUE!</v>
      </c>
      <c r="AF221" t="e">
        <f>NLCresults[[#This Row],[ sexualExploitationConfidence]]&gt;=$AX$4</f>
        <v>#VALUE!</v>
      </c>
      <c r="AG221" t="e">
        <f>NLCresults[[#This Row],[ otherConfidence]]&gt;=$AX$4</f>
        <v>#VALUE!</v>
      </c>
      <c r="AH221" s="2" t="e">
        <f>IF(NLCresults[[#This Row],[ containsChildLabour]]=1, IF(Table4[[#This Row],[predictsChildLabour]], "T", "FN"), IF(Table4[[#This Row],[predictsChildLabour]], "FP", "T"))</f>
        <v>#VALUE!</v>
      </c>
      <c r="AI221" t="e">
        <f>IF(NLCresults[[#This Row],[ containsChildSexualExploitation]]=1, IF(Table4[[#This Row],[predictsChildSexualExploitation]], "T", "FN"), IF(Table4[[#This Row],[predictsChildSexualExploitation]], "FP", "T"))</f>
        <v>#VALUE!</v>
      </c>
      <c r="AJ221" t="e">
        <f>IF(NLCresults[[#This Row],[ containsChildTrafficking]]=1, IF(Table4[[#This Row],[predictsChildTrafficking]], "T", "FN"), IF(Table4[[#This Row],[predictsChildTrafficking]], "FP", "T"))</f>
        <v>#VALUE!</v>
      </c>
      <c r="AK221" t="e">
        <f>IF(NLCresults[[#This Row],[ containsDomesticServitude]]=1, IF(Table4[[#This Row],[predictsDomesticServitude]], "T", "FN"), IF(Table4[[#This Row],[predictsDomesticServitude]], "FP", "T"))</f>
        <v>#VALUE!</v>
      </c>
      <c r="AL221" t="e">
        <f>IF(NLCresults[[#This Row],[ containsForcedCriminality]]=1, IF(Table4[[#This Row],[predictsForcedCriminality]], "T", "FN"), IF(Table4[[#This Row],[predictsForcedCriminality]], "FP", "T"))</f>
        <v>#VALUE!</v>
      </c>
      <c r="AM221" t="e">
        <f>IF(NLCresults[[#This Row],[ containsForcedLabour]]=1, IF(Table4[[#This Row],[predictsForcedLabour]], "T", "FN"), IF(Table4[[#This Row],[predictsForcedLabour]], "FP", "T"))</f>
        <v>#VALUE!</v>
      </c>
      <c r="AN221" t="e">
        <f>IF(NLCresults[[#This Row],[ containsForcedMarriage]]=1, IF(Table4[[#This Row],[predictsForcedMarriage]], "T", "FN"), IF(Table4[[#This Row],[predictsForcedMarriage]], "FP", "T"))</f>
        <v>#VALUE!</v>
      </c>
      <c r="AO221" t="e">
        <f>IF(NLCresults[[#This Row],[ containsLabourExploitation]]=1, IF(Table4[[#This Row],[predictsLabourExploitation]], "T", "FN"), IF(Table4[[#This Row],[predictsLabourExploitation]], "FP", "T"))</f>
        <v>#VALUE!</v>
      </c>
      <c r="AP221" t="e">
        <f>IF(NLCresults[[#This Row],[ containsSexualExploitation]]=1, IF(Table4[[#This Row],[predictsSexualExploitation]], "T", "FN"), IF(Table4[[#This Row],[predictsSexualExploitation]], "FP", "T"))</f>
        <v>#VALUE!</v>
      </c>
      <c r="AQ221" t="e">
        <f>IF(NLCresults[[#This Row],[ containsOther]]=1, IF(Table4[[#This Row],[predictsOther]], "T", "FN"), IF(Table4[[#This Row],[predictsOther]], "FP", "T"))</f>
        <v>#VALUE!</v>
      </c>
      <c r="AR221" s="2" t="e">
        <f>(COUNTIF(Table4[[#This Row],[resultChildLabour]:[resultOther]], "T")=10)</f>
        <v>#VALUE!</v>
      </c>
      <c r="AS221" t="e">
        <f>(COUNTIF(Table4[[#This Row],[resultChildLabour]:[resultOther]], "T")+ COUNTIF(Table4[[#This Row],[resultChildLabour]:[resultOther]], "FP")=10)</f>
        <v>#VALUE!</v>
      </c>
      <c r="AT221" t="e">
        <f>COUNTIF(Table4[[#This Row],[resultChildLabour]:[resultOther]], "FP")&gt;=1</f>
        <v>#VALUE!</v>
      </c>
      <c r="AU221" s="2" t="e">
        <f>COUNTIF(Table4[[#This Row],[resultChildLabour]:[resultOther]], "FN")&gt;=1</f>
        <v>#VALUE!</v>
      </c>
      <c r="AV221" s="2" t="e">
        <f>COUNTIF(Table4[[#This Row],[resultChildLabour]:[resultOther]], "FN")+COUNTIF(Table4[[#This Row],[resultChildLabour]:[resultOther]], "FP")</f>
        <v>#VALUE!</v>
      </c>
    </row>
    <row r="222" spans="24:48" x14ac:dyDescent="0.25">
      <c r="X222" t="e">
        <f>NLCresults[[#This Row],[ childLabourConfidence]]&gt;=$AX$4</f>
        <v>#VALUE!</v>
      </c>
      <c r="Y222" t="e">
        <f>NLCresults[[#This Row],[ childSexualExploitationConfidence]]&gt;=$AX$4</f>
        <v>#VALUE!</v>
      </c>
      <c r="Z222" t="e">
        <f>NLCresults[[#This Row],[ childTraffickingConfidence]]&gt;=$AX$4</f>
        <v>#VALUE!</v>
      </c>
      <c r="AA222" t="e">
        <f>NLCresults[[#This Row],[ domesticServitudeConfidence]]&gt;=$AX$4</f>
        <v>#VALUE!</v>
      </c>
      <c r="AB222" t="e">
        <f>NLCresults[[#This Row],[ forcedCriminalityConfidence]]&gt;=$AX$4</f>
        <v>#VALUE!</v>
      </c>
      <c r="AC222" t="e">
        <f>NLCresults[[#This Row],[ forcedLabourConfidence]]&gt;=$AX$4</f>
        <v>#VALUE!</v>
      </c>
      <c r="AD222" t="e">
        <f>NLCresults[[#This Row],[ forcedMarriageConfidence]]&gt;=$AX$4</f>
        <v>#VALUE!</v>
      </c>
      <c r="AE222" t="e">
        <f>NLCresults[[#This Row],[ labourExploitationConfidence]]&gt;=$AX$4</f>
        <v>#VALUE!</v>
      </c>
      <c r="AF222" t="e">
        <f>NLCresults[[#This Row],[ sexualExploitationConfidence]]&gt;=$AX$4</f>
        <v>#VALUE!</v>
      </c>
      <c r="AG222" t="e">
        <f>NLCresults[[#This Row],[ otherConfidence]]&gt;=$AX$4</f>
        <v>#VALUE!</v>
      </c>
      <c r="AH222" s="2" t="e">
        <f>IF(NLCresults[[#This Row],[ containsChildLabour]]=1, IF(Table4[[#This Row],[predictsChildLabour]], "T", "FN"), IF(Table4[[#This Row],[predictsChildLabour]], "FP", "T"))</f>
        <v>#VALUE!</v>
      </c>
      <c r="AI222" t="e">
        <f>IF(NLCresults[[#This Row],[ containsChildSexualExploitation]]=1, IF(Table4[[#This Row],[predictsChildSexualExploitation]], "T", "FN"), IF(Table4[[#This Row],[predictsChildSexualExploitation]], "FP", "T"))</f>
        <v>#VALUE!</v>
      </c>
      <c r="AJ222" t="e">
        <f>IF(NLCresults[[#This Row],[ containsChildTrafficking]]=1, IF(Table4[[#This Row],[predictsChildTrafficking]], "T", "FN"), IF(Table4[[#This Row],[predictsChildTrafficking]], "FP", "T"))</f>
        <v>#VALUE!</v>
      </c>
      <c r="AK222" t="e">
        <f>IF(NLCresults[[#This Row],[ containsDomesticServitude]]=1, IF(Table4[[#This Row],[predictsDomesticServitude]], "T", "FN"), IF(Table4[[#This Row],[predictsDomesticServitude]], "FP", "T"))</f>
        <v>#VALUE!</v>
      </c>
      <c r="AL222" t="e">
        <f>IF(NLCresults[[#This Row],[ containsForcedCriminality]]=1, IF(Table4[[#This Row],[predictsForcedCriminality]], "T", "FN"), IF(Table4[[#This Row],[predictsForcedCriminality]], "FP", "T"))</f>
        <v>#VALUE!</v>
      </c>
      <c r="AM222" t="e">
        <f>IF(NLCresults[[#This Row],[ containsForcedLabour]]=1, IF(Table4[[#This Row],[predictsForcedLabour]], "T", "FN"), IF(Table4[[#This Row],[predictsForcedLabour]], "FP", "T"))</f>
        <v>#VALUE!</v>
      </c>
      <c r="AN222" t="e">
        <f>IF(NLCresults[[#This Row],[ containsForcedMarriage]]=1, IF(Table4[[#This Row],[predictsForcedMarriage]], "T", "FN"), IF(Table4[[#This Row],[predictsForcedMarriage]], "FP", "T"))</f>
        <v>#VALUE!</v>
      </c>
      <c r="AO222" t="e">
        <f>IF(NLCresults[[#This Row],[ containsLabourExploitation]]=1, IF(Table4[[#This Row],[predictsLabourExploitation]], "T", "FN"), IF(Table4[[#This Row],[predictsLabourExploitation]], "FP", "T"))</f>
        <v>#VALUE!</v>
      </c>
      <c r="AP222" t="e">
        <f>IF(NLCresults[[#This Row],[ containsSexualExploitation]]=1, IF(Table4[[#This Row],[predictsSexualExploitation]], "T", "FN"), IF(Table4[[#This Row],[predictsSexualExploitation]], "FP", "T"))</f>
        <v>#VALUE!</v>
      </c>
      <c r="AQ222" t="e">
        <f>IF(NLCresults[[#This Row],[ containsOther]]=1, IF(Table4[[#This Row],[predictsOther]], "T", "FN"), IF(Table4[[#This Row],[predictsOther]], "FP", "T"))</f>
        <v>#VALUE!</v>
      </c>
      <c r="AR222" s="2" t="e">
        <f>(COUNTIF(Table4[[#This Row],[resultChildLabour]:[resultOther]], "T")=10)</f>
        <v>#VALUE!</v>
      </c>
      <c r="AS222" t="e">
        <f>(COUNTIF(Table4[[#This Row],[resultChildLabour]:[resultOther]], "T")+ COUNTIF(Table4[[#This Row],[resultChildLabour]:[resultOther]], "FP")=10)</f>
        <v>#VALUE!</v>
      </c>
      <c r="AT222" t="e">
        <f>COUNTIF(Table4[[#This Row],[resultChildLabour]:[resultOther]], "FP")&gt;=1</f>
        <v>#VALUE!</v>
      </c>
      <c r="AU222" s="2" t="e">
        <f>COUNTIF(Table4[[#This Row],[resultChildLabour]:[resultOther]], "FN")&gt;=1</f>
        <v>#VALUE!</v>
      </c>
      <c r="AV222" s="2" t="e">
        <f>COUNTIF(Table4[[#This Row],[resultChildLabour]:[resultOther]], "FN")+COUNTIF(Table4[[#This Row],[resultChildLabour]:[resultOther]], "FP")</f>
        <v>#VALUE!</v>
      </c>
    </row>
    <row r="223" spans="24:48" x14ac:dyDescent="0.25">
      <c r="X223" t="e">
        <f>NLCresults[[#This Row],[ childLabourConfidence]]&gt;=$AX$4</f>
        <v>#VALUE!</v>
      </c>
      <c r="Y223" t="e">
        <f>NLCresults[[#This Row],[ childSexualExploitationConfidence]]&gt;=$AX$4</f>
        <v>#VALUE!</v>
      </c>
      <c r="Z223" t="e">
        <f>NLCresults[[#This Row],[ childTraffickingConfidence]]&gt;=$AX$4</f>
        <v>#VALUE!</v>
      </c>
      <c r="AA223" t="e">
        <f>NLCresults[[#This Row],[ domesticServitudeConfidence]]&gt;=$AX$4</f>
        <v>#VALUE!</v>
      </c>
      <c r="AB223" t="e">
        <f>NLCresults[[#This Row],[ forcedCriminalityConfidence]]&gt;=$AX$4</f>
        <v>#VALUE!</v>
      </c>
      <c r="AC223" t="e">
        <f>NLCresults[[#This Row],[ forcedLabourConfidence]]&gt;=$AX$4</f>
        <v>#VALUE!</v>
      </c>
      <c r="AD223" t="e">
        <f>NLCresults[[#This Row],[ forcedMarriageConfidence]]&gt;=$AX$4</f>
        <v>#VALUE!</v>
      </c>
      <c r="AE223" t="e">
        <f>NLCresults[[#This Row],[ labourExploitationConfidence]]&gt;=$AX$4</f>
        <v>#VALUE!</v>
      </c>
      <c r="AF223" t="e">
        <f>NLCresults[[#This Row],[ sexualExploitationConfidence]]&gt;=$AX$4</f>
        <v>#VALUE!</v>
      </c>
      <c r="AG223" t="e">
        <f>NLCresults[[#This Row],[ otherConfidence]]&gt;=$AX$4</f>
        <v>#VALUE!</v>
      </c>
      <c r="AH223" s="2" t="e">
        <f>IF(NLCresults[[#This Row],[ containsChildLabour]]=1, IF(Table4[[#This Row],[predictsChildLabour]], "T", "FN"), IF(Table4[[#This Row],[predictsChildLabour]], "FP", "T"))</f>
        <v>#VALUE!</v>
      </c>
      <c r="AI223" t="e">
        <f>IF(NLCresults[[#This Row],[ containsChildSexualExploitation]]=1, IF(Table4[[#This Row],[predictsChildSexualExploitation]], "T", "FN"), IF(Table4[[#This Row],[predictsChildSexualExploitation]], "FP", "T"))</f>
        <v>#VALUE!</v>
      </c>
      <c r="AJ223" t="e">
        <f>IF(NLCresults[[#This Row],[ containsChildTrafficking]]=1, IF(Table4[[#This Row],[predictsChildTrafficking]], "T", "FN"), IF(Table4[[#This Row],[predictsChildTrafficking]], "FP", "T"))</f>
        <v>#VALUE!</v>
      </c>
      <c r="AK223" t="e">
        <f>IF(NLCresults[[#This Row],[ containsDomesticServitude]]=1, IF(Table4[[#This Row],[predictsDomesticServitude]], "T", "FN"), IF(Table4[[#This Row],[predictsDomesticServitude]], "FP", "T"))</f>
        <v>#VALUE!</v>
      </c>
      <c r="AL223" t="e">
        <f>IF(NLCresults[[#This Row],[ containsForcedCriminality]]=1, IF(Table4[[#This Row],[predictsForcedCriminality]], "T", "FN"), IF(Table4[[#This Row],[predictsForcedCriminality]], "FP", "T"))</f>
        <v>#VALUE!</v>
      </c>
      <c r="AM223" t="e">
        <f>IF(NLCresults[[#This Row],[ containsForcedLabour]]=1, IF(Table4[[#This Row],[predictsForcedLabour]], "T", "FN"), IF(Table4[[#This Row],[predictsForcedLabour]], "FP", "T"))</f>
        <v>#VALUE!</v>
      </c>
      <c r="AN223" t="e">
        <f>IF(NLCresults[[#This Row],[ containsForcedMarriage]]=1, IF(Table4[[#This Row],[predictsForcedMarriage]], "T", "FN"), IF(Table4[[#This Row],[predictsForcedMarriage]], "FP", "T"))</f>
        <v>#VALUE!</v>
      </c>
      <c r="AO223" t="e">
        <f>IF(NLCresults[[#This Row],[ containsLabourExploitation]]=1, IF(Table4[[#This Row],[predictsLabourExploitation]], "T", "FN"), IF(Table4[[#This Row],[predictsLabourExploitation]], "FP", "T"))</f>
        <v>#VALUE!</v>
      </c>
      <c r="AP223" t="e">
        <f>IF(NLCresults[[#This Row],[ containsSexualExploitation]]=1, IF(Table4[[#This Row],[predictsSexualExploitation]], "T", "FN"), IF(Table4[[#This Row],[predictsSexualExploitation]], "FP", "T"))</f>
        <v>#VALUE!</v>
      </c>
      <c r="AQ223" t="e">
        <f>IF(NLCresults[[#This Row],[ containsOther]]=1, IF(Table4[[#This Row],[predictsOther]], "T", "FN"), IF(Table4[[#This Row],[predictsOther]], "FP", "T"))</f>
        <v>#VALUE!</v>
      </c>
      <c r="AR223" s="2" t="e">
        <f>(COUNTIF(Table4[[#This Row],[resultChildLabour]:[resultOther]], "T")=10)</f>
        <v>#VALUE!</v>
      </c>
      <c r="AS223" t="e">
        <f>(COUNTIF(Table4[[#This Row],[resultChildLabour]:[resultOther]], "T")+ COUNTIF(Table4[[#This Row],[resultChildLabour]:[resultOther]], "FP")=10)</f>
        <v>#VALUE!</v>
      </c>
      <c r="AT223" t="e">
        <f>COUNTIF(Table4[[#This Row],[resultChildLabour]:[resultOther]], "FP")&gt;=1</f>
        <v>#VALUE!</v>
      </c>
      <c r="AU223" s="2" t="e">
        <f>COUNTIF(Table4[[#This Row],[resultChildLabour]:[resultOther]], "FN")&gt;=1</f>
        <v>#VALUE!</v>
      </c>
      <c r="AV223" s="2" t="e">
        <f>COUNTIF(Table4[[#This Row],[resultChildLabour]:[resultOther]], "FN")+COUNTIF(Table4[[#This Row],[resultChildLabour]:[resultOther]], "FP")</f>
        <v>#VALUE!</v>
      </c>
    </row>
    <row r="224" spans="24:48" x14ac:dyDescent="0.25">
      <c r="X224" t="e">
        <f>NLCresults[[#This Row],[ childLabourConfidence]]&gt;=$AX$4</f>
        <v>#VALUE!</v>
      </c>
      <c r="Y224" t="e">
        <f>NLCresults[[#This Row],[ childSexualExploitationConfidence]]&gt;=$AX$4</f>
        <v>#VALUE!</v>
      </c>
      <c r="Z224" t="e">
        <f>NLCresults[[#This Row],[ childTraffickingConfidence]]&gt;=$AX$4</f>
        <v>#VALUE!</v>
      </c>
      <c r="AA224" t="e">
        <f>NLCresults[[#This Row],[ domesticServitudeConfidence]]&gt;=$AX$4</f>
        <v>#VALUE!</v>
      </c>
      <c r="AB224" t="e">
        <f>NLCresults[[#This Row],[ forcedCriminalityConfidence]]&gt;=$AX$4</f>
        <v>#VALUE!</v>
      </c>
      <c r="AC224" t="e">
        <f>NLCresults[[#This Row],[ forcedLabourConfidence]]&gt;=$AX$4</f>
        <v>#VALUE!</v>
      </c>
      <c r="AD224" t="e">
        <f>NLCresults[[#This Row],[ forcedMarriageConfidence]]&gt;=$AX$4</f>
        <v>#VALUE!</v>
      </c>
      <c r="AE224" t="e">
        <f>NLCresults[[#This Row],[ labourExploitationConfidence]]&gt;=$AX$4</f>
        <v>#VALUE!</v>
      </c>
      <c r="AF224" t="e">
        <f>NLCresults[[#This Row],[ sexualExploitationConfidence]]&gt;=$AX$4</f>
        <v>#VALUE!</v>
      </c>
      <c r="AG224" t="e">
        <f>NLCresults[[#This Row],[ otherConfidence]]&gt;=$AX$4</f>
        <v>#VALUE!</v>
      </c>
      <c r="AH224" s="2" t="e">
        <f>IF(NLCresults[[#This Row],[ containsChildLabour]]=1, IF(Table4[[#This Row],[predictsChildLabour]], "T", "FN"), IF(Table4[[#This Row],[predictsChildLabour]], "FP", "T"))</f>
        <v>#VALUE!</v>
      </c>
      <c r="AI224" t="e">
        <f>IF(NLCresults[[#This Row],[ containsChildSexualExploitation]]=1, IF(Table4[[#This Row],[predictsChildSexualExploitation]], "T", "FN"), IF(Table4[[#This Row],[predictsChildSexualExploitation]], "FP", "T"))</f>
        <v>#VALUE!</v>
      </c>
      <c r="AJ224" t="e">
        <f>IF(NLCresults[[#This Row],[ containsChildTrafficking]]=1, IF(Table4[[#This Row],[predictsChildTrafficking]], "T", "FN"), IF(Table4[[#This Row],[predictsChildTrafficking]], "FP", "T"))</f>
        <v>#VALUE!</v>
      </c>
      <c r="AK224" t="e">
        <f>IF(NLCresults[[#This Row],[ containsDomesticServitude]]=1, IF(Table4[[#This Row],[predictsDomesticServitude]], "T", "FN"), IF(Table4[[#This Row],[predictsDomesticServitude]], "FP", "T"))</f>
        <v>#VALUE!</v>
      </c>
      <c r="AL224" t="e">
        <f>IF(NLCresults[[#This Row],[ containsForcedCriminality]]=1, IF(Table4[[#This Row],[predictsForcedCriminality]], "T", "FN"), IF(Table4[[#This Row],[predictsForcedCriminality]], "FP", "T"))</f>
        <v>#VALUE!</v>
      </c>
      <c r="AM224" t="e">
        <f>IF(NLCresults[[#This Row],[ containsForcedLabour]]=1, IF(Table4[[#This Row],[predictsForcedLabour]], "T", "FN"), IF(Table4[[#This Row],[predictsForcedLabour]], "FP", "T"))</f>
        <v>#VALUE!</v>
      </c>
      <c r="AN224" t="e">
        <f>IF(NLCresults[[#This Row],[ containsForcedMarriage]]=1, IF(Table4[[#This Row],[predictsForcedMarriage]], "T", "FN"), IF(Table4[[#This Row],[predictsForcedMarriage]], "FP", "T"))</f>
        <v>#VALUE!</v>
      </c>
      <c r="AO224" t="e">
        <f>IF(NLCresults[[#This Row],[ containsLabourExploitation]]=1, IF(Table4[[#This Row],[predictsLabourExploitation]], "T", "FN"), IF(Table4[[#This Row],[predictsLabourExploitation]], "FP", "T"))</f>
        <v>#VALUE!</v>
      </c>
      <c r="AP224" t="e">
        <f>IF(NLCresults[[#This Row],[ containsSexualExploitation]]=1, IF(Table4[[#This Row],[predictsSexualExploitation]], "T", "FN"), IF(Table4[[#This Row],[predictsSexualExploitation]], "FP", "T"))</f>
        <v>#VALUE!</v>
      </c>
      <c r="AQ224" t="e">
        <f>IF(NLCresults[[#This Row],[ containsOther]]=1, IF(Table4[[#This Row],[predictsOther]], "T", "FN"), IF(Table4[[#This Row],[predictsOther]], "FP", "T"))</f>
        <v>#VALUE!</v>
      </c>
      <c r="AR224" s="2" t="e">
        <f>(COUNTIF(Table4[[#This Row],[resultChildLabour]:[resultOther]], "T")=10)</f>
        <v>#VALUE!</v>
      </c>
      <c r="AS224" t="e">
        <f>(COUNTIF(Table4[[#This Row],[resultChildLabour]:[resultOther]], "T")+ COUNTIF(Table4[[#This Row],[resultChildLabour]:[resultOther]], "FP")=10)</f>
        <v>#VALUE!</v>
      </c>
      <c r="AT224" t="e">
        <f>COUNTIF(Table4[[#This Row],[resultChildLabour]:[resultOther]], "FP")&gt;=1</f>
        <v>#VALUE!</v>
      </c>
      <c r="AU224" s="2" t="e">
        <f>COUNTIF(Table4[[#This Row],[resultChildLabour]:[resultOther]], "FN")&gt;=1</f>
        <v>#VALUE!</v>
      </c>
      <c r="AV224" s="2" t="e">
        <f>COUNTIF(Table4[[#This Row],[resultChildLabour]:[resultOther]], "FN")+COUNTIF(Table4[[#This Row],[resultChildLabour]:[resultOther]], "FP")</f>
        <v>#VALUE!</v>
      </c>
    </row>
    <row r="225" spans="24:48" x14ac:dyDescent="0.25">
      <c r="X225" t="e">
        <f>NLCresults[[#This Row],[ childLabourConfidence]]&gt;=$AX$4</f>
        <v>#VALUE!</v>
      </c>
      <c r="Y225" t="e">
        <f>NLCresults[[#This Row],[ childSexualExploitationConfidence]]&gt;=$AX$4</f>
        <v>#VALUE!</v>
      </c>
      <c r="Z225" t="e">
        <f>NLCresults[[#This Row],[ childTraffickingConfidence]]&gt;=$AX$4</f>
        <v>#VALUE!</v>
      </c>
      <c r="AA225" t="e">
        <f>NLCresults[[#This Row],[ domesticServitudeConfidence]]&gt;=$AX$4</f>
        <v>#VALUE!</v>
      </c>
      <c r="AB225" t="e">
        <f>NLCresults[[#This Row],[ forcedCriminalityConfidence]]&gt;=$AX$4</f>
        <v>#VALUE!</v>
      </c>
      <c r="AC225" t="e">
        <f>NLCresults[[#This Row],[ forcedLabourConfidence]]&gt;=$AX$4</f>
        <v>#VALUE!</v>
      </c>
      <c r="AD225" t="e">
        <f>NLCresults[[#This Row],[ forcedMarriageConfidence]]&gt;=$AX$4</f>
        <v>#VALUE!</v>
      </c>
      <c r="AE225" t="e">
        <f>NLCresults[[#This Row],[ labourExploitationConfidence]]&gt;=$AX$4</f>
        <v>#VALUE!</v>
      </c>
      <c r="AF225" t="e">
        <f>NLCresults[[#This Row],[ sexualExploitationConfidence]]&gt;=$AX$4</f>
        <v>#VALUE!</v>
      </c>
      <c r="AG225" t="e">
        <f>NLCresults[[#This Row],[ otherConfidence]]&gt;=$AX$4</f>
        <v>#VALUE!</v>
      </c>
      <c r="AH225" s="2" t="e">
        <f>IF(NLCresults[[#This Row],[ containsChildLabour]]=1, IF(Table4[[#This Row],[predictsChildLabour]], "T", "FN"), IF(Table4[[#This Row],[predictsChildLabour]], "FP", "T"))</f>
        <v>#VALUE!</v>
      </c>
      <c r="AI225" t="e">
        <f>IF(NLCresults[[#This Row],[ containsChildSexualExploitation]]=1, IF(Table4[[#This Row],[predictsChildSexualExploitation]], "T", "FN"), IF(Table4[[#This Row],[predictsChildSexualExploitation]], "FP", "T"))</f>
        <v>#VALUE!</v>
      </c>
      <c r="AJ225" t="e">
        <f>IF(NLCresults[[#This Row],[ containsChildTrafficking]]=1, IF(Table4[[#This Row],[predictsChildTrafficking]], "T", "FN"), IF(Table4[[#This Row],[predictsChildTrafficking]], "FP", "T"))</f>
        <v>#VALUE!</v>
      </c>
      <c r="AK225" t="e">
        <f>IF(NLCresults[[#This Row],[ containsDomesticServitude]]=1, IF(Table4[[#This Row],[predictsDomesticServitude]], "T", "FN"), IF(Table4[[#This Row],[predictsDomesticServitude]], "FP", "T"))</f>
        <v>#VALUE!</v>
      </c>
      <c r="AL225" t="e">
        <f>IF(NLCresults[[#This Row],[ containsForcedCriminality]]=1, IF(Table4[[#This Row],[predictsForcedCriminality]], "T", "FN"), IF(Table4[[#This Row],[predictsForcedCriminality]], "FP", "T"))</f>
        <v>#VALUE!</v>
      </c>
      <c r="AM225" t="e">
        <f>IF(NLCresults[[#This Row],[ containsForcedLabour]]=1, IF(Table4[[#This Row],[predictsForcedLabour]], "T", "FN"), IF(Table4[[#This Row],[predictsForcedLabour]], "FP", "T"))</f>
        <v>#VALUE!</v>
      </c>
      <c r="AN225" t="e">
        <f>IF(NLCresults[[#This Row],[ containsForcedMarriage]]=1, IF(Table4[[#This Row],[predictsForcedMarriage]], "T", "FN"), IF(Table4[[#This Row],[predictsForcedMarriage]], "FP", "T"))</f>
        <v>#VALUE!</v>
      </c>
      <c r="AO225" t="e">
        <f>IF(NLCresults[[#This Row],[ containsLabourExploitation]]=1, IF(Table4[[#This Row],[predictsLabourExploitation]], "T", "FN"), IF(Table4[[#This Row],[predictsLabourExploitation]], "FP", "T"))</f>
        <v>#VALUE!</v>
      </c>
      <c r="AP225" t="e">
        <f>IF(NLCresults[[#This Row],[ containsSexualExploitation]]=1, IF(Table4[[#This Row],[predictsSexualExploitation]], "T", "FN"), IF(Table4[[#This Row],[predictsSexualExploitation]], "FP", "T"))</f>
        <v>#VALUE!</v>
      </c>
      <c r="AQ225" t="e">
        <f>IF(NLCresults[[#This Row],[ containsOther]]=1, IF(Table4[[#This Row],[predictsOther]], "T", "FN"), IF(Table4[[#This Row],[predictsOther]], "FP", "T"))</f>
        <v>#VALUE!</v>
      </c>
      <c r="AR225" s="2" t="e">
        <f>(COUNTIF(Table4[[#This Row],[resultChildLabour]:[resultOther]], "T")=10)</f>
        <v>#VALUE!</v>
      </c>
      <c r="AS225" t="e">
        <f>(COUNTIF(Table4[[#This Row],[resultChildLabour]:[resultOther]], "T")+ COUNTIF(Table4[[#This Row],[resultChildLabour]:[resultOther]], "FP")=10)</f>
        <v>#VALUE!</v>
      </c>
      <c r="AT225" t="e">
        <f>COUNTIF(Table4[[#This Row],[resultChildLabour]:[resultOther]], "FP")&gt;=1</f>
        <v>#VALUE!</v>
      </c>
      <c r="AU225" s="2" t="e">
        <f>COUNTIF(Table4[[#This Row],[resultChildLabour]:[resultOther]], "FN")&gt;=1</f>
        <v>#VALUE!</v>
      </c>
      <c r="AV225" s="2" t="e">
        <f>COUNTIF(Table4[[#This Row],[resultChildLabour]:[resultOther]], "FN")+COUNTIF(Table4[[#This Row],[resultChildLabour]:[resultOther]], "FP")</f>
        <v>#VALUE!</v>
      </c>
    </row>
    <row r="226" spans="24:48" x14ac:dyDescent="0.25">
      <c r="X226" t="e">
        <f>NLCresults[[#This Row],[ childLabourConfidence]]&gt;=$AX$4</f>
        <v>#VALUE!</v>
      </c>
      <c r="Y226" t="e">
        <f>NLCresults[[#This Row],[ childSexualExploitationConfidence]]&gt;=$AX$4</f>
        <v>#VALUE!</v>
      </c>
      <c r="Z226" t="e">
        <f>NLCresults[[#This Row],[ childTraffickingConfidence]]&gt;=$AX$4</f>
        <v>#VALUE!</v>
      </c>
      <c r="AA226" t="e">
        <f>NLCresults[[#This Row],[ domesticServitudeConfidence]]&gt;=$AX$4</f>
        <v>#VALUE!</v>
      </c>
      <c r="AB226" t="e">
        <f>NLCresults[[#This Row],[ forcedCriminalityConfidence]]&gt;=$AX$4</f>
        <v>#VALUE!</v>
      </c>
      <c r="AC226" t="e">
        <f>NLCresults[[#This Row],[ forcedLabourConfidence]]&gt;=$AX$4</f>
        <v>#VALUE!</v>
      </c>
      <c r="AD226" t="e">
        <f>NLCresults[[#This Row],[ forcedMarriageConfidence]]&gt;=$AX$4</f>
        <v>#VALUE!</v>
      </c>
      <c r="AE226" t="e">
        <f>NLCresults[[#This Row],[ labourExploitationConfidence]]&gt;=$AX$4</f>
        <v>#VALUE!</v>
      </c>
      <c r="AF226" t="e">
        <f>NLCresults[[#This Row],[ sexualExploitationConfidence]]&gt;=$AX$4</f>
        <v>#VALUE!</v>
      </c>
      <c r="AG226" t="e">
        <f>NLCresults[[#This Row],[ otherConfidence]]&gt;=$AX$4</f>
        <v>#VALUE!</v>
      </c>
      <c r="AH226" s="2" t="e">
        <f>IF(NLCresults[[#This Row],[ containsChildLabour]]=1, IF(Table4[[#This Row],[predictsChildLabour]], "T", "FN"), IF(Table4[[#This Row],[predictsChildLabour]], "FP", "T"))</f>
        <v>#VALUE!</v>
      </c>
      <c r="AI226" t="e">
        <f>IF(NLCresults[[#This Row],[ containsChildSexualExploitation]]=1, IF(Table4[[#This Row],[predictsChildSexualExploitation]], "T", "FN"), IF(Table4[[#This Row],[predictsChildSexualExploitation]], "FP", "T"))</f>
        <v>#VALUE!</v>
      </c>
      <c r="AJ226" t="e">
        <f>IF(NLCresults[[#This Row],[ containsChildTrafficking]]=1, IF(Table4[[#This Row],[predictsChildTrafficking]], "T", "FN"), IF(Table4[[#This Row],[predictsChildTrafficking]], "FP", "T"))</f>
        <v>#VALUE!</v>
      </c>
      <c r="AK226" t="e">
        <f>IF(NLCresults[[#This Row],[ containsDomesticServitude]]=1, IF(Table4[[#This Row],[predictsDomesticServitude]], "T", "FN"), IF(Table4[[#This Row],[predictsDomesticServitude]], "FP", "T"))</f>
        <v>#VALUE!</v>
      </c>
      <c r="AL226" t="e">
        <f>IF(NLCresults[[#This Row],[ containsForcedCriminality]]=1, IF(Table4[[#This Row],[predictsForcedCriminality]], "T", "FN"), IF(Table4[[#This Row],[predictsForcedCriminality]], "FP", "T"))</f>
        <v>#VALUE!</v>
      </c>
      <c r="AM226" t="e">
        <f>IF(NLCresults[[#This Row],[ containsForcedLabour]]=1, IF(Table4[[#This Row],[predictsForcedLabour]], "T", "FN"), IF(Table4[[#This Row],[predictsForcedLabour]], "FP", "T"))</f>
        <v>#VALUE!</v>
      </c>
      <c r="AN226" t="e">
        <f>IF(NLCresults[[#This Row],[ containsForcedMarriage]]=1, IF(Table4[[#This Row],[predictsForcedMarriage]], "T", "FN"), IF(Table4[[#This Row],[predictsForcedMarriage]], "FP", "T"))</f>
        <v>#VALUE!</v>
      </c>
      <c r="AO226" t="e">
        <f>IF(NLCresults[[#This Row],[ containsLabourExploitation]]=1, IF(Table4[[#This Row],[predictsLabourExploitation]], "T", "FN"), IF(Table4[[#This Row],[predictsLabourExploitation]], "FP", "T"))</f>
        <v>#VALUE!</v>
      </c>
      <c r="AP226" t="e">
        <f>IF(NLCresults[[#This Row],[ containsSexualExploitation]]=1, IF(Table4[[#This Row],[predictsSexualExploitation]], "T", "FN"), IF(Table4[[#This Row],[predictsSexualExploitation]], "FP", "T"))</f>
        <v>#VALUE!</v>
      </c>
      <c r="AQ226" t="e">
        <f>IF(NLCresults[[#This Row],[ containsOther]]=1, IF(Table4[[#This Row],[predictsOther]], "T", "FN"), IF(Table4[[#This Row],[predictsOther]], "FP", "T"))</f>
        <v>#VALUE!</v>
      </c>
      <c r="AR226" s="2" t="e">
        <f>(COUNTIF(Table4[[#This Row],[resultChildLabour]:[resultOther]], "T")=10)</f>
        <v>#VALUE!</v>
      </c>
      <c r="AS226" t="e">
        <f>(COUNTIF(Table4[[#This Row],[resultChildLabour]:[resultOther]], "T")+ COUNTIF(Table4[[#This Row],[resultChildLabour]:[resultOther]], "FP")=10)</f>
        <v>#VALUE!</v>
      </c>
      <c r="AT226" t="e">
        <f>COUNTIF(Table4[[#This Row],[resultChildLabour]:[resultOther]], "FP")&gt;=1</f>
        <v>#VALUE!</v>
      </c>
      <c r="AU226" s="2" t="e">
        <f>COUNTIF(Table4[[#This Row],[resultChildLabour]:[resultOther]], "FN")&gt;=1</f>
        <v>#VALUE!</v>
      </c>
      <c r="AV226" s="2" t="e">
        <f>COUNTIF(Table4[[#This Row],[resultChildLabour]:[resultOther]], "FN")+COUNTIF(Table4[[#This Row],[resultChildLabour]:[resultOther]], "FP")</f>
        <v>#VALUE!</v>
      </c>
    </row>
    <row r="227" spans="24:48" x14ac:dyDescent="0.25">
      <c r="X227" t="e">
        <f>NLCresults[[#This Row],[ childLabourConfidence]]&gt;=$AX$4</f>
        <v>#VALUE!</v>
      </c>
      <c r="Y227" t="e">
        <f>NLCresults[[#This Row],[ childSexualExploitationConfidence]]&gt;=$AX$4</f>
        <v>#VALUE!</v>
      </c>
      <c r="Z227" t="e">
        <f>NLCresults[[#This Row],[ childTraffickingConfidence]]&gt;=$AX$4</f>
        <v>#VALUE!</v>
      </c>
      <c r="AA227" t="e">
        <f>NLCresults[[#This Row],[ domesticServitudeConfidence]]&gt;=$AX$4</f>
        <v>#VALUE!</v>
      </c>
      <c r="AB227" t="e">
        <f>NLCresults[[#This Row],[ forcedCriminalityConfidence]]&gt;=$AX$4</f>
        <v>#VALUE!</v>
      </c>
      <c r="AC227" t="e">
        <f>NLCresults[[#This Row],[ forcedLabourConfidence]]&gt;=$AX$4</f>
        <v>#VALUE!</v>
      </c>
      <c r="AD227" t="e">
        <f>NLCresults[[#This Row],[ forcedMarriageConfidence]]&gt;=$AX$4</f>
        <v>#VALUE!</v>
      </c>
      <c r="AE227" t="e">
        <f>NLCresults[[#This Row],[ labourExploitationConfidence]]&gt;=$AX$4</f>
        <v>#VALUE!</v>
      </c>
      <c r="AF227" t="e">
        <f>NLCresults[[#This Row],[ sexualExploitationConfidence]]&gt;=$AX$4</f>
        <v>#VALUE!</v>
      </c>
      <c r="AG227" t="e">
        <f>NLCresults[[#This Row],[ otherConfidence]]&gt;=$AX$4</f>
        <v>#VALUE!</v>
      </c>
      <c r="AH227" s="2" t="e">
        <f>IF(NLCresults[[#This Row],[ containsChildLabour]]=1, IF(Table4[[#This Row],[predictsChildLabour]], "T", "FN"), IF(Table4[[#This Row],[predictsChildLabour]], "FP", "T"))</f>
        <v>#VALUE!</v>
      </c>
      <c r="AI227" t="e">
        <f>IF(NLCresults[[#This Row],[ containsChildSexualExploitation]]=1, IF(Table4[[#This Row],[predictsChildSexualExploitation]], "T", "FN"), IF(Table4[[#This Row],[predictsChildSexualExploitation]], "FP", "T"))</f>
        <v>#VALUE!</v>
      </c>
      <c r="AJ227" t="e">
        <f>IF(NLCresults[[#This Row],[ containsChildTrafficking]]=1, IF(Table4[[#This Row],[predictsChildTrafficking]], "T", "FN"), IF(Table4[[#This Row],[predictsChildTrafficking]], "FP", "T"))</f>
        <v>#VALUE!</v>
      </c>
      <c r="AK227" t="e">
        <f>IF(NLCresults[[#This Row],[ containsDomesticServitude]]=1, IF(Table4[[#This Row],[predictsDomesticServitude]], "T", "FN"), IF(Table4[[#This Row],[predictsDomesticServitude]], "FP", "T"))</f>
        <v>#VALUE!</v>
      </c>
      <c r="AL227" t="e">
        <f>IF(NLCresults[[#This Row],[ containsForcedCriminality]]=1, IF(Table4[[#This Row],[predictsForcedCriminality]], "T", "FN"), IF(Table4[[#This Row],[predictsForcedCriminality]], "FP", "T"))</f>
        <v>#VALUE!</v>
      </c>
      <c r="AM227" t="e">
        <f>IF(NLCresults[[#This Row],[ containsForcedLabour]]=1, IF(Table4[[#This Row],[predictsForcedLabour]], "T", "FN"), IF(Table4[[#This Row],[predictsForcedLabour]], "FP", "T"))</f>
        <v>#VALUE!</v>
      </c>
      <c r="AN227" t="e">
        <f>IF(NLCresults[[#This Row],[ containsForcedMarriage]]=1, IF(Table4[[#This Row],[predictsForcedMarriage]], "T", "FN"), IF(Table4[[#This Row],[predictsForcedMarriage]], "FP", "T"))</f>
        <v>#VALUE!</v>
      </c>
      <c r="AO227" t="e">
        <f>IF(NLCresults[[#This Row],[ containsLabourExploitation]]=1, IF(Table4[[#This Row],[predictsLabourExploitation]], "T", "FN"), IF(Table4[[#This Row],[predictsLabourExploitation]], "FP", "T"))</f>
        <v>#VALUE!</v>
      </c>
      <c r="AP227" t="e">
        <f>IF(NLCresults[[#This Row],[ containsSexualExploitation]]=1, IF(Table4[[#This Row],[predictsSexualExploitation]], "T", "FN"), IF(Table4[[#This Row],[predictsSexualExploitation]], "FP", "T"))</f>
        <v>#VALUE!</v>
      </c>
      <c r="AQ227" t="e">
        <f>IF(NLCresults[[#This Row],[ containsOther]]=1, IF(Table4[[#This Row],[predictsOther]], "T", "FN"), IF(Table4[[#This Row],[predictsOther]], "FP", "T"))</f>
        <v>#VALUE!</v>
      </c>
      <c r="AR227" s="2" t="e">
        <f>(COUNTIF(Table4[[#This Row],[resultChildLabour]:[resultOther]], "T")=10)</f>
        <v>#VALUE!</v>
      </c>
      <c r="AS227" t="e">
        <f>(COUNTIF(Table4[[#This Row],[resultChildLabour]:[resultOther]], "T")+ COUNTIF(Table4[[#This Row],[resultChildLabour]:[resultOther]], "FP")=10)</f>
        <v>#VALUE!</v>
      </c>
      <c r="AT227" t="e">
        <f>COUNTIF(Table4[[#This Row],[resultChildLabour]:[resultOther]], "FP")&gt;=1</f>
        <v>#VALUE!</v>
      </c>
      <c r="AU227" s="2" t="e">
        <f>COUNTIF(Table4[[#This Row],[resultChildLabour]:[resultOther]], "FN")&gt;=1</f>
        <v>#VALUE!</v>
      </c>
      <c r="AV227" s="2" t="e">
        <f>COUNTIF(Table4[[#This Row],[resultChildLabour]:[resultOther]], "FN")+COUNTIF(Table4[[#This Row],[resultChildLabour]:[resultOther]], "FP")</f>
        <v>#VALUE!</v>
      </c>
    </row>
    <row r="228" spans="24:48" x14ac:dyDescent="0.25">
      <c r="X228" t="e">
        <f>NLCresults[[#This Row],[ childLabourConfidence]]&gt;=$AX$4</f>
        <v>#VALUE!</v>
      </c>
      <c r="Y228" t="e">
        <f>NLCresults[[#This Row],[ childSexualExploitationConfidence]]&gt;=$AX$4</f>
        <v>#VALUE!</v>
      </c>
      <c r="Z228" t="e">
        <f>NLCresults[[#This Row],[ childTraffickingConfidence]]&gt;=$AX$4</f>
        <v>#VALUE!</v>
      </c>
      <c r="AA228" t="e">
        <f>NLCresults[[#This Row],[ domesticServitudeConfidence]]&gt;=$AX$4</f>
        <v>#VALUE!</v>
      </c>
      <c r="AB228" t="e">
        <f>NLCresults[[#This Row],[ forcedCriminalityConfidence]]&gt;=$AX$4</f>
        <v>#VALUE!</v>
      </c>
      <c r="AC228" t="e">
        <f>NLCresults[[#This Row],[ forcedLabourConfidence]]&gt;=$AX$4</f>
        <v>#VALUE!</v>
      </c>
      <c r="AD228" t="e">
        <f>NLCresults[[#This Row],[ forcedMarriageConfidence]]&gt;=$AX$4</f>
        <v>#VALUE!</v>
      </c>
      <c r="AE228" t="e">
        <f>NLCresults[[#This Row],[ labourExploitationConfidence]]&gt;=$AX$4</f>
        <v>#VALUE!</v>
      </c>
      <c r="AF228" t="e">
        <f>NLCresults[[#This Row],[ sexualExploitationConfidence]]&gt;=$AX$4</f>
        <v>#VALUE!</v>
      </c>
      <c r="AG228" t="e">
        <f>NLCresults[[#This Row],[ otherConfidence]]&gt;=$AX$4</f>
        <v>#VALUE!</v>
      </c>
      <c r="AH228" s="2" t="e">
        <f>IF(NLCresults[[#This Row],[ containsChildLabour]]=1, IF(Table4[[#This Row],[predictsChildLabour]], "T", "FN"), IF(Table4[[#This Row],[predictsChildLabour]], "FP", "T"))</f>
        <v>#VALUE!</v>
      </c>
      <c r="AI228" t="e">
        <f>IF(NLCresults[[#This Row],[ containsChildSexualExploitation]]=1, IF(Table4[[#This Row],[predictsChildSexualExploitation]], "T", "FN"), IF(Table4[[#This Row],[predictsChildSexualExploitation]], "FP", "T"))</f>
        <v>#VALUE!</v>
      </c>
      <c r="AJ228" t="e">
        <f>IF(NLCresults[[#This Row],[ containsChildTrafficking]]=1, IF(Table4[[#This Row],[predictsChildTrafficking]], "T", "FN"), IF(Table4[[#This Row],[predictsChildTrafficking]], "FP", "T"))</f>
        <v>#VALUE!</v>
      </c>
      <c r="AK228" t="e">
        <f>IF(NLCresults[[#This Row],[ containsDomesticServitude]]=1, IF(Table4[[#This Row],[predictsDomesticServitude]], "T", "FN"), IF(Table4[[#This Row],[predictsDomesticServitude]], "FP", "T"))</f>
        <v>#VALUE!</v>
      </c>
      <c r="AL228" t="e">
        <f>IF(NLCresults[[#This Row],[ containsForcedCriminality]]=1, IF(Table4[[#This Row],[predictsForcedCriminality]], "T", "FN"), IF(Table4[[#This Row],[predictsForcedCriminality]], "FP", "T"))</f>
        <v>#VALUE!</v>
      </c>
      <c r="AM228" t="e">
        <f>IF(NLCresults[[#This Row],[ containsForcedLabour]]=1, IF(Table4[[#This Row],[predictsForcedLabour]], "T", "FN"), IF(Table4[[#This Row],[predictsForcedLabour]], "FP", "T"))</f>
        <v>#VALUE!</v>
      </c>
      <c r="AN228" t="e">
        <f>IF(NLCresults[[#This Row],[ containsForcedMarriage]]=1, IF(Table4[[#This Row],[predictsForcedMarriage]], "T", "FN"), IF(Table4[[#This Row],[predictsForcedMarriage]], "FP", "T"))</f>
        <v>#VALUE!</v>
      </c>
      <c r="AO228" t="e">
        <f>IF(NLCresults[[#This Row],[ containsLabourExploitation]]=1, IF(Table4[[#This Row],[predictsLabourExploitation]], "T", "FN"), IF(Table4[[#This Row],[predictsLabourExploitation]], "FP", "T"))</f>
        <v>#VALUE!</v>
      </c>
      <c r="AP228" t="e">
        <f>IF(NLCresults[[#This Row],[ containsSexualExploitation]]=1, IF(Table4[[#This Row],[predictsSexualExploitation]], "T", "FN"), IF(Table4[[#This Row],[predictsSexualExploitation]], "FP", "T"))</f>
        <v>#VALUE!</v>
      </c>
      <c r="AQ228" t="e">
        <f>IF(NLCresults[[#This Row],[ containsOther]]=1, IF(Table4[[#This Row],[predictsOther]], "T", "FN"), IF(Table4[[#This Row],[predictsOther]], "FP", "T"))</f>
        <v>#VALUE!</v>
      </c>
      <c r="AR228" s="2" t="e">
        <f>(COUNTIF(Table4[[#This Row],[resultChildLabour]:[resultOther]], "T")=10)</f>
        <v>#VALUE!</v>
      </c>
      <c r="AS228" t="e">
        <f>(COUNTIF(Table4[[#This Row],[resultChildLabour]:[resultOther]], "T")+ COUNTIF(Table4[[#This Row],[resultChildLabour]:[resultOther]], "FP")=10)</f>
        <v>#VALUE!</v>
      </c>
      <c r="AT228" t="e">
        <f>COUNTIF(Table4[[#This Row],[resultChildLabour]:[resultOther]], "FP")&gt;=1</f>
        <v>#VALUE!</v>
      </c>
      <c r="AU228" s="2" t="e">
        <f>COUNTIF(Table4[[#This Row],[resultChildLabour]:[resultOther]], "FN")&gt;=1</f>
        <v>#VALUE!</v>
      </c>
      <c r="AV228" s="2" t="e">
        <f>COUNTIF(Table4[[#This Row],[resultChildLabour]:[resultOther]], "FN")+COUNTIF(Table4[[#This Row],[resultChildLabour]:[resultOther]], "FP")</f>
        <v>#VALUE!</v>
      </c>
    </row>
    <row r="229" spans="24:48" x14ac:dyDescent="0.25">
      <c r="X229" t="e">
        <f>NLCresults[[#This Row],[ childLabourConfidence]]&gt;=$AX$4</f>
        <v>#VALUE!</v>
      </c>
      <c r="Y229" t="e">
        <f>NLCresults[[#This Row],[ childSexualExploitationConfidence]]&gt;=$AX$4</f>
        <v>#VALUE!</v>
      </c>
      <c r="Z229" t="e">
        <f>NLCresults[[#This Row],[ childTraffickingConfidence]]&gt;=$AX$4</f>
        <v>#VALUE!</v>
      </c>
      <c r="AA229" t="e">
        <f>NLCresults[[#This Row],[ domesticServitudeConfidence]]&gt;=$AX$4</f>
        <v>#VALUE!</v>
      </c>
      <c r="AB229" t="e">
        <f>NLCresults[[#This Row],[ forcedCriminalityConfidence]]&gt;=$AX$4</f>
        <v>#VALUE!</v>
      </c>
      <c r="AC229" t="e">
        <f>NLCresults[[#This Row],[ forcedLabourConfidence]]&gt;=$AX$4</f>
        <v>#VALUE!</v>
      </c>
      <c r="AD229" t="e">
        <f>NLCresults[[#This Row],[ forcedMarriageConfidence]]&gt;=$AX$4</f>
        <v>#VALUE!</v>
      </c>
      <c r="AE229" t="e">
        <f>NLCresults[[#This Row],[ labourExploitationConfidence]]&gt;=$AX$4</f>
        <v>#VALUE!</v>
      </c>
      <c r="AF229" t="e">
        <f>NLCresults[[#This Row],[ sexualExploitationConfidence]]&gt;=$AX$4</f>
        <v>#VALUE!</v>
      </c>
      <c r="AG229" t="e">
        <f>NLCresults[[#This Row],[ otherConfidence]]&gt;=$AX$4</f>
        <v>#VALUE!</v>
      </c>
      <c r="AH229" s="2" t="e">
        <f>IF(NLCresults[[#This Row],[ containsChildLabour]]=1, IF(Table4[[#This Row],[predictsChildLabour]], "T", "FN"), IF(Table4[[#This Row],[predictsChildLabour]], "FP", "T"))</f>
        <v>#VALUE!</v>
      </c>
      <c r="AI229" t="e">
        <f>IF(NLCresults[[#This Row],[ containsChildSexualExploitation]]=1, IF(Table4[[#This Row],[predictsChildSexualExploitation]], "T", "FN"), IF(Table4[[#This Row],[predictsChildSexualExploitation]], "FP", "T"))</f>
        <v>#VALUE!</v>
      </c>
      <c r="AJ229" t="e">
        <f>IF(NLCresults[[#This Row],[ containsChildTrafficking]]=1, IF(Table4[[#This Row],[predictsChildTrafficking]], "T", "FN"), IF(Table4[[#This Row],[predictsChildTrafficking]], "FP", "T"))</f>
        <v>#VALUE!</v>
      </c>
      <c r="AK229" t="e">
        <f>IF(NLCresults[[#This Row],[ containsDomesticServitude]]=1, IF(Table4[[#This Row],[predictsDomesticServitude]], "T", "FN"), IF(Table4[[#This Row],[predictsDomesticServitude]], "FP", "T"))</f>
        <v>#VALUE!</v>
      </c>
      <c r="AL229" t="e">
        <f>IF(NLCresults[[#This Row],[ containsForcedCriminality]]=1, IF(Table4[[#This Row],[predictsForcedCriminality]], "T", "FN"), IF(Table4[[#This Row],[predictsForcedCriminality]], "FP", "T"))</f>
        <v>#VALUE!</v>
      </c>
      <c r="AM229" t="e">
        <f>IF(NLCresults[[#This Row],[ containsForcedLabour]]=1, IF(Table4[[#This Row],[predictsForcedLabour]], "T", "FN"), IF(Table4[[#This Row],[predictsForcedLabour]], "FP", "T"))</f>
        <v>#VALUE!</v>
      </c>
      <c r="AN229" t="e">
        <f>IF(NLCresults[[#This Row],[ containsForcedMarriage]]=1, IF(Table4[[#This Row],[predictsForcedMarriage]], "T", "FN"), IF(Table4[[#This Row],[predictsForcedMarriage]], "FP", "T"))</f>
        <v>#VALUE!</v>
      </c>
      <c r="AO229" t="e">
        <f>IF(NLCresults[[#This Row],[ containsLabourExploitation]]=1, IF(Table4[[#This Row],[predictsLabourExploitation]], "T", "FN"), IF(Table4[[#This Row],[predictsLabourExploitation]], "FP", "T"))</f>
        <v>#VALUE!</v>
      </c>
      <c r="AP229" t="e">
        <f>IF(NLCresults[[#This Row],[ containsSexualExploitation]]=1, IF(Table4[[#This Row],[predictsSexualExploitation]], "T", "FN"), IF(Table4[[#This Row],[predictsSexualExploitation]], "FP", "T"))</f>
        <v>#VALUE!</v>
      </c>
      <c r="AQ229" t="e">
        <f>IF(NLCresults[[#This Row],[ containsOther]]=1, IF(Table4[[#This Row],[predictsOther]], "T", "FN"), IF(Table4[[#This Row],[predictsOther]], "FP", "T"))</f>
        <v>#VALUE!</v>
      </c>
      <c r="AR229" s="2" t="e">
        <f>(COUNTIF(Table4[[#This Row],[resultChildLabour]:[resultOther]], "T")=10)</f>
        <v>#VALUE!</v>
      </c>
      <c r="AS229" t="e">
        <f>(COUNTIF(Table4[[#This Row],[resultChildLabour]:[resultOther]], "T")+ COUNTIF(Table4[[#This Row],[resultChildLabour]:[resultOther]], "FP")=10)</f>
        <v>#VALUE!</v>
      </c>
      <c r="AT229" t="e">
        <f>COUNTIF(Table4[[#This Row],[resultChildLabour]:[resultOther]], "FP")&gt;=1</f>
        <v>#VALUE!</v>
      </c>
      <c r="AU229" s="2" t="e">
        <f>COUNTIF(Table4[[#This Row],[resultChildLabour]:[resultOther]], "FN")&gt;=1</f>
        <v>#VALUE!</v>
      </c>
      <c r="AV229" s="2" t="e">
        <f>COUNTIF(Table4[[#This Row],[resultChildLabour]:[resultOther]], "FN")+COUNTIF(Table4[[#This Row],[resultChildLabour]:[resultOther]], "FP")</f>
        <v>#VALUE!</v>
      </c>
    </row>
    <row r="230" spans="24:48" x14ac:dyDescent="0.25">
      <c r="X230" t="e">
        <f>NLCresults[[#This Row],[ childLabourConfidence]]&gt;=$AX$4</f>
        <v>#VALUE!</v>
      </c>
      <c r="Y230" t="e">
        <f>NLCresults[[#This Row],[ childSexualExploitationConfidence]]&gt;=$AX$4</f>
        <v>#VALUE!</v>
      </c>
      <c r="Z230" t="e">
        <f>NLCresults[[#This Row],[ childTraffickingConfidence]]&gt;=$AX$4</f>
        <v>#VALUE!</v>
      </c>
      <c r="AA230" t="e">
        <f>NLCresults[[#This Row],[ domesticServitudeConfidence]]&gt;=$AX$4</f>
        <v>#VALUE!</v>
      </c>
      <c r="AB230" t="e">
        <f>NLCresults[[#This Row],[ forcedCriminalityConfidence]]&gt;=$AX$4</f>
        <v>#VALUE!</v>
      </c>
      <c r="AC230" t="e">
        <f>NLCresults[[#This Row],[ forcedLabourConfidence]]&gt;=$AX$4</f>
        <v>#VALUE!</v>
      </c>
      <c r="AD230" t="e">
        <f>NLCresults[[#This Row],[ forcedMarriageConfidence]]&gt;=$AX$4</f>
        <v>#VALUE!</v>
      </c>
      <c r="AE230" t="e">
        <f>NLCresults[[#This Row],[ labourExploitationConfidence]]&gt;=$AX$4</f>
        <v>#VALUE!</v>
      </c>
      <c r="AF230" t="e">
        <f>NLCresults[[#This Row],[ sexualExploitationConfidence]]&gt;=$AX$4</f>
        <v>#VALUE!</v>
      </c>
      <c r="AG230" t="e">
        <f>NLCresults[[#This Row],[ otherConfidence]]&gt;=$AX$4</f>
        <v>#VALUE!</v>
      </c>
      <c r="AH230" s="2" t="e">
        <f>IF(NLCresults[[#This Row],[ containsChildLabour]]=1, IF(Table4[[#This Row],[predictsChildLabour]], "T", "FN"), IF(Table4[[#This Row],[predictsChildLabour]], "FP", "T"))</f>
        <v>#VALUE!</v>
      </c>
      <c r="AI230" t="e">
        <f>IF(NLCresults[[#This Row],[ containsChildSexualExploitation]]=1, IF(Table4[[#This Row],[predictsChildSexualExploitation]], "T", "FN"), IF(Table4[[#This Row],[predictsChildSexualExploitation]], "FP", "T"))</f>
        <v>#VALUE!</v>
      </c>
      <c r="AJ230" t="e">
        <f>IF(NLCresults[[#This Row],[ containsChildTrafficking]]=1, IF(Table4[[#This Row],[predictsChildTrafficking]], "T", "FN"), IF(Table4[[#This Row],[predictsChildTrafficking]], "FP", "T"))</f>
        <v>#VALUE!</v>
      </c>
      <c r="AK230" t="e">
        <f>IF(NLCresults[[#This Row],[ containsDomesticServitude]]=1, IF(Table4[[#This Row],[predictsDomesticServitude]], "T", "FN"), IF(Table4[[#This Row],[predictsDomesticServitude]], "FP", "T"))</f>
        <v>#VALUE!</v>
      </c>
      <c r="AL230" t="e">
        <f>IF(NLCresults[[#This Row],[ containsForcedCriminality]]=1, IF(Table4[[#This Row],[predictsForcedCriminality]], "T", "FN"), IF(Table4[[#This Row],[predictsForcedCriminality]], "FP", "T"))</f>
        <v>#VALUE!</v>
      </c>
      <c r="AM230" t="e">
        <f>IF(NLCresults[[#This Row],[ containsForcedLabour]]=1, IF(Table4[[#This Row],[predictsForcedLabour]], "T", "FN"), IF(Table4[[#This Row],[predictsForcedLabour]], "FP", "T"))</f>
        <v>#VALUE!</v>
      </c>
      <c r="AN230" t="e">
        <f>IF(NLCresults[[#This Row],[ containsForcedMarriage]]=1, IF(Table4[[#This Row],[predictsForcedMarriage]], "T", "FN"), IF(Table4[[#This Row],[predictsForcedMarriage]], "FP", "T"))</f>
        <v>#VALUE!</v>
      </c>
      <c r="AO230" t="e">
        <f>IF(NLCresults[[#This Row],[ containsLabourExploitation]]=1, IF(Table4[[#This Row],[predictsLabourExploitation]], "T", "FN"), IF(Table4[[#This Row],[predictsLabourExploitation]], "FP", "T"))</f>
        <v>#VALUE!</v>
      </c>
      <c r="AP230" t="e">
        <f>IF(NLCresults[[#This Row],[ containsSexualExploitation]]=1, IF(Table4[[#This Row],[predictsSexualExploitation]], "T", "FN"), IF(Table4[[#This Row],[predictsSexualExploitation]], "FP", "T"))</f>
        <v>#VALUE!</v>
      </c>
      <c r="AQ230" t="e">
        <f>IF(NLCresults[[#This Row],[ containsOther]]=1, IF(Table4[[#This Row],[predictsOther]], "T", "FN"), IF(Table4[[#This Row],[predictsOther]], "FP", "T"))</f>
        <v>#VALUE!</v>
      </c>
      <c r="AR230" s="2" t="e">
        <f>(COUNTIF(Table4[[#This Row],[resultChildLabour]:[resultOther]], "T")=10)</f>
        <v>#VALUE!</v>
      </c>
      <c r="AS230" t="e">
        <f>(COUNTIF(Table4[[#This Row],[resultChildLabour]:[resultOther]], "T")+ COUNTIF(Table4[[#This Row],[resultChildLabour]:[resultOther]], "FP")=10)</f>
        <v>#VALUE!</v>
      </c>
      <c r="AT230" t="e">
        <f>COUNTIF(Table4[[#This Row],[resultChildLabour]:[resultOther]], "FP")&gt;=1</f>
        <v>#VALUE!</v>
      </c>
      <c r="AU230" s="2" t="e">
        <f>COUNTIF(Table4[[#This Row],[resultChildLabour]:[resultOther]], "FN")&gt;=1</f>
        <v>#VALUE!</v>
      </c>
      <c r="AV230" s="2" t="e">
        <f>COUNTIF(Table4[[#This Row],[resultChildLabour]:[resultOther]], "FN")+COUNTIF(Table4[[#This Row],[resultChildLabour]:[resultOther]], "FP")</f>
        <v>#VALUE!</v>
      </c>
    </row>
    <row r="231" spans="24:48" x14ac:dyDescent="0.25">
      <c r="X231" t="e">
        <f>NLCresults[[#This Row],[ childLabourConfidence]]&gt;=$AX$4</f>
        <v>#VALUE!</v>
      </c>
      <c r="Y231" t="e">
        <f>NLCresults[[#This Row],[ childSexualExploitationConfidence]]&gt;=$AX$4</f>
        <v>#VALUE!</v>
      </c>
      <c r="Z231" t="e">
        <f>NLCresults[[#This Row],[ childTraffickingConfidence]]&gt;=$AX$4</f>
        <v>#VALUE!</v>
      </c>
      <c r="AA231" t="e">
        <f>NLCresults[[#This Row],[ domesticServitudeConfidence]]&gt;=$AX$4</f>
        <v>#VALUE!</v>
      </c>
      <c r="AB231" t="e">
        <f>NLCresults[[#This Row],[ forcedCriminalityConfidence]]&gt;=$AX$4</f>
        <v>#VALUE!</v>
      </c>
      <c r="AC231" t="e">
        <f>NLCresults[[#This Row],[ forcedLabourConfidence]]&gt;=$AX$4</f>
        <v>#VALUE!</v>
      </c>
      <c r="AD231" t="e">
        <f>NLCresults[[#This Row],[ forcedMarriageConfidence]]&gt;=$AX$4</f>
        <v>#VALUE!</v>
      </c>
      <c r="AE231" t="e">
        <f>NLCresults[[#This Row],[ labourExploitationConfidence]]&gt;=$AX$4</f>
        <v>#VALUE!</v>
      </c>
      <c r="AF231" t="e">
        <f>NLCresults[[#This Row],[ sexualExploitationConfidence]]&gt;=$AX$4</f>
        <v>#VALUE!</v>
      </c>
      <c r="AG231" t="e">
        <f>NLCresults[[#This Row],[ otherConfidence]]&gt;=$AX$4</f>
        <v>#VALUE!</v>
      </c>
      <c r="AH231" s="2" t="e">
        <f>IF(NLCresults[[#This Row],[ containsChildLabour]]=1, IF(Table4[[#This Row],[predictsChildLabour]], "T", "FN"), IF(Table4[[#This Row],[predictsChildLabour]], "FP", "T"))</f>
        <v>#VALUE!</v>
      </c>
      <c r="AI231" t="e">
        <f>IF(NLCresults[[#This Row],[ containsChildSexualExploitation]]=1, IF(Table4[[#This Row],[predictsChildSexualExploitation]], "T", "FN"), IF(Table4[[#This Row],[predictsChildSexualExploitation]], "FP", "T"))</f>
        <v>#VALUE!</v>
      </c>
      <c r="AJ231" t="e">
        <f>IF(NLCresults[[#This Row],[ containsChildTrafficking]]=1, IF(Table4[[#This Row],[predictsChildTrafficking]], "T", "FN"), IF(Table4[[#This Row],[predictsChildTrafficking]], "FP", "T"))</f>
        <v>#VALUE!</v>
      </c>
      <c r="AK231" t="e">
        <f>IF(NLCresults[[#This Row],[ containsDomesticServitude]]=1, IF(Table4[[#This Row],[predictsDomesticServitude]], "T", "FN"), IF(Table4[[#This Row],[predictsDomesticServitude]], "FP", "T"))</f>
        <v>#VALUE!</v>
      </c>
      <c r="AL231" t="e">
        <f>IF(NLCresults[[#This Row],[ containsForcedCriminality]]=1, IF(Table4[[#This Row],[predictsForcedCriminality]], "T", "FN"), IF(Table4[[#This Row],[predictsForcedCriminality]], "FP", "T"))</f>
        <v>#VALUE!</v>
      </c>
      <c r="AM231" t="e">
        <f>IF(NLCresults[[#This Row],[ containsForcedLabour]]=1, IF(Table4[[#This Row],[predictsForcedLabour]], "T", "FN"), IF(Table4[[#This Row],[predictsForcedLabour]], "FP", "T"))</f>
        <v>#VALUE!</v>
      </c>
      <c r="AN231" t="e">
        <f>IF(NLCresults[[#This Row],[ containsForcedMarriage]]=1, IF(Table4[[#This Row],[predictsForcedMarriage]], "T", "FN"), IF(Table4[[#This Row],[predictsForcedMarriage]], "FP", "T"))</f>
        <v>#VALUE!</v>
      </c>
      <c r="AO231" t="e">
        <f>IF(NLCresults[[#This Row],[ containsLabourExploitation]]=1, IF(Table4[[#This Row],[predictsLabourExploitation]], "T", "FN"), IF(Table4[[#This Row],[predictsLabourExploitation]], "FP", "T"))</f>
        <v>#VALUE!</v>
      </c>
      <c r="AP231" t="e">
        <f>IF(NLCresults[[#This Row],[ containsSexualExploitation]]=1, IF(Table4[[#This Row],[predictsSexualExploitation]], "T", "FN"), IF(Table4[[#This Row],[predictsSexualExploitation]], "FP", "T"))</f>
        <v>#VALUE!</v>
      </c>
      <c r="AQ231" t="e">
        <f>IF(NLCresults[[#This Row],[ containsOther]]=1, IF(Table4[[#This Row],[predictsOther]], "T", "FN"), IF(Table4[[#This Row],[predictsOther]], "FP", "T"))</f>
        <v>#VALUE!</v>
      </c>
      <c r="AR231" s="2" t="e">
        <f>(COUNTIF(Table4[[#This Row],[resultChildLabour]:[resultOther]], "T")=10)</f>
        <v>#VALUE!</v>
      </c>
      <c r="AS231" t="e">
        <f>(COUNTIF(Table4[[#This Row],[resultChildLabour]:[resultOther]], "T")+ COUNTIF(Table4[[#This Row],[resultChildLabour]:[resultOther]], "FP")=10)</f>
        <v>#VALUE!</v>
      </c>
      <c r="AT231" t="e">
        <f>COUNTIF(Table4[[#This Row],[resultChildLabour]:[resultOther]], "FP")&gt;=1</f>
        <v>#VALUE!</v>
      </c>
      <c r="AU231" s="2" t="e">
        <f>COUNTIF(Table4[[#This Row],[resultChildLabour]:[resultOther]], "FN")&gt;=1</f>
        <v>#VALUE!</v>
      </c>
      <c r="AV231" s="2" t="e">
        <f>COUNTIF(Table4[[#This Row],[resultChildLabour]:[resultOther]], "FN")+COUNTIF(Table4[[#This Row],[resultChildLabour]:[resultOther]], "FP")</f>
        <v>#VALUE!</v>
      </c>
    </row>
    <row r="232" spans="24:48" x14ac:dyDescent="0.25">
      <c r="X232" t="e">
        <f>NLCresults[[#This Row],[ childLabourConfidence]]&gt;=$AX$4</f>
        <v>#VALUE!</v>
      </c>
      <c r="Y232" t="e">
        <f>NLCresults[[#This Row],[ childSexualExploitationConfidence]]&gt;=$AX$4</f>
        <v>#VALUE!</v>
      </c>
      <c r="Z232" t="e">
        <f>NLCresults[[#This Row],[ childTraffickingConfidence]]&gt;=$AX$4</f>
        <v>#VALUE!</v>
      </c>
      <c r="AA232" t="e">
        <f>NLCresults[[#This Row],[ domesticServitudeConfidence]]&gt;=$AX$4</f>
        <v>#VALUE!</v>
      </c>
      <c r="AB232" t="e">
        <f>NLCresults[[#This Row],[ forcedCriminalityConfidence]]&gt;=$AX$4</f>
        <v>#VALUE!</v>
      </c>
      <c r="AC232" t="e">
        <f>NLCresults[[#This Row],[ forcedLabourConfidence]]&gt;=$AX$4</f>
        <v>#VALUE!</v>
      </c>
      <c r="AD232" t="e">
        <f>NLCresults[[#This Row],[ forcedMarriageConfidence]]&gt;=$AX$4</f>
        <v>#VALUE!</v>
      </c>
      <c r="AE232" t="e">
        <f>NLCresults[[#This Row],[ labourExploitationConfidence]]&gt;=$AX$4</f>
        <v>#VALUE!</v>
      </c>
      <c r="AF232" t="e">
        <f>NLCresults[[#This Row],[ sexualExploitationConfidence]]&gt;=$AX$4</f>
        <v>#VALUE!</v>
      </c>
      <c r="AG232" t="e">
        <f>NLCresults[[#This Row],[ otherConfidence]]&gt;=$AX$4</f>
        <v>#VALUE!</v>
      </c>
      <c r="AH232" s="2" t="e">
        <f>IF(NLCresults[[#This Row],[ containsChildLabour]]=1, IF(Table4[[#This Row],[predictsChildLabour]], "T", "FN"), IF(Table4[[#This Row],[predictsChildLabour]], "FP", "T"))</f>
        <v>#VALUE!</v>
      </c>
      <c r="AI232" t="e">
        <f>IF(NLCresults[[#This Row],[ containsChildSexualExploitation]]=1, IF(Table4[[#This Row],[predictsChildSexualExploitation]], "T", "FN"), IF(Table4[[#This Row],[predictsChildSexualExploitation]], "FP", "T"))</f>
        <v>#VALUE!</v>
      </c>
      <c r="AJ232" t="e">
        <f>IF(NLCresults[[#This Row],[ containsChildTrafficking]]=1, IF(Table4[[#This Row],[predictsChildTrafficking]], "T", "FN"), IF(Table4[[#This Row],[predictsChildTrafficking]], "FP", "T"))</f>
        <v>#VALUE!</v>
      </c>
      <c r="AK232" t="e">
        <f>IF(NLCresults[[#This Row],[ containsDomesticServitude]]=1, IF(Table4[[#This Row],[predictsDomesticServitude]], "T", "FN"), IF(Table4[[#This Row],[predictsDomesticServitude]], "FP", "T"))</f>
        <v>#VALUE!</v>
      </c>
      <c r="AL232" t="e">
        <f>IF(NLCresults[[#This Row],[ containsForcedCriminality]]=1, IF(Table4[[#This Row],[predictsForcedCriminality]], "T", "FN"), IF(Table4[[#This Row],[predictsForcedCriminality]], "FP", "T"))</f>
        <v>#VALUE!</v>
      </c>
      <c r="AM232" t="e">
        <f>IF(NLCresults[[#This Row],[ containsForcedLabour]]=1, IF(Table4[[#This Row],[predictsForcedLabour]], "T", "FN"), IF(Table4[[#This Row],[predictsForcedLabour]], "FP", "T"))</f>
        <v>#VALUE!</v>
      </c>
      <c r="AN232" t="e">
        <f>IF(NLCresults[[#This Row],[ containsForcedMarriage]]=1, IF(Table4[[#This Row],[predictsForcedMarriage]], "T", "FN"), IF(Table4[[#This Row],[predictsForcedMarriage]], "FP", "T"))</f>
        <v>#VALUE!</v>
      </c>
      <c r="AO232" t="e">
        <f>IF(NLCresults[[#This Row],[ containsLabourExploitation]]=1, IF(Table4[[#This Row],[predictsLabourExploitation]], "T", "FN"), IF(Table4[[#This Row],[predictsLabourExploitation]], "FP", "T"))</f>
        <v>#VALUE!</v>
      </c>
      <c r="AP232" t="e">
        <f>IF(NLCresults[[#This Row],[ containsSexualExploitation]]=1, IF(Table4[[#This Row],[predictsSexualExploitation]], "T", "FN"), IF(Table4[[#This Row],[predictsSexualExploitation]], "FP", "T"))</f>
        <v>#VALUE!</v>
      </c>
      <c r="AQ232" t="e">
        <f>IF(NLCresults[[#This Row],[ containsOther]]=1, IF(Table4[[#This Row],[predictsOther]], "T", "FN"), IF(Table4[[#This Row],[predictsOther]], "FP", "T"))</f>
        <v>#VALUE!</v>
      </c>
      <c r="AR232" s="2" t="e">
        <f>(COUNTIF(Table4[[#This Row],[resultChildLabour]:[resultOther]], "T")=10)</f>
        <v>#VALUE!</v>
      </c>
      <c r="AS232" t="e">
        <f>(COUNTIF(Table4[[#This Row],[resultChildLabour]:[resultOther]], "T")+ COUNTIF(Table4[[#This Row],[resultChildLabour]:[resultOther]], "FP")=10)</f>
        <v>#VALUE!</v>
      </c>
      <c r="AT232" t="e">
        <f>COUNTIF(Table4[[#This Row],[resultChildLabour]:[resultOther]], "FP")&gt;=1</f>
        <v>#VALUE!</v>
      </c>
      <c r="AU232" s="2" t="e">
        <f>COUNTIF(Table4[[#This Row],[resultChildLabour]:[resultOther]], "FN")&gt;=1</f>
        <v>#VALUE!</v>
      </c>
      <c r="AV232" s="2" t="e">
        <f>COUNTIF(Table4[[#This Row],[resultChildLabour]:[resultOther]], "FN")+COUNTIF(Table4[[#This Row],[resultChildLabour]:[resultOther]], "FP")</f>
        <v>#VALUE!</v>
      </c>
    </row>
    <row r="233" spans="24:48" x14ac:dyDescent="0.25">
      <c r="X233" t="e">
        <f>NLCresults[[#This Row],[ childLabourConfidence]]&gt;=$AX$4</f>
        <v>#VALUE!</v>
      </c>
      <c r="Y233" t="e">
        <f>NLCresults[[#This Row],[ childSexualExploitationConfidence]]&gt;=$AX$4</f>
        <v>#VALUE!</v>
      </c>
      <c r="Z233" t="e">
        <f>NLCresults[[#This Row],[ childTraffickingConfidence]]&gt;=$AX$4</f>
        <v>#VALUE!</v>
      </c>
      <c r="AA233" t="e">
        <f>NLCresults[[#This Row],[ domesticServitudeConfidence]]&gt;=$AX$4</f>
        <v>#VALUE!</v>
      </c>
      <c r="AB233" t="e">
        <f>NLCresults[[#This Row],[ forcedCriminalityConfidence]]&gt;=$AX$4</f>
        <v>#VALUE!</v>
      </c>
      <c r="AC233" t="e">
        <f>NLCresults[[#This Row],[ forcedLabourConfidence]]&gt;=$AX$4</f>
        <v>#VALUE!</v>
      </c>
      <c r="AD233" t="e">
        <f>NLCresults[[#This Row],[ forcedMarriageConfidence]]&gt;=$AX$4</f>
        <v>#VALUE!</v>
      </c>
      <c r="AE233" t="e">
        <f>NLCresults[[#This Row],[ labourExploitationConfidence]]&gt;=$AX$4</f>
        <v>#VALUE!</v>
      </c>
      <c r="AF233" t="e">
        <f>NLCresults[[#This Row],[ sexualExploitationConfidence]]&gt;=$AX$4</f>
        <v>#VALUE!</v>
      </c>
      <c r="AG233" t="e">
        <f>NLCresults[[#This Row],[ otherConfidence]]&gt;=$AX$4</f>
        <v>#VALUE!</v>
      </c>
      <c r="AH233" s="2" t="e">
        <f>IF(NLCresults[[#This Row],[ containsChildLabour]]=1, IF(Table4[[#This Row],[predictsChildLabour]], "T", "FN"), IF(Table4[[#This Row],[predictsChildLabour]], "FP", "T"))</f>
        <v>#VALUE!</v>
      </c>
      <c r="AI233" t="e">
        <f>IF(NLCresults[[#This Row],[ containsChildSexualExploitation]]=1, IF(Table4[[#This Row],[predictsChildSexualExploitation]], "T", "FN"), IF(Table4[[#This Row],[predictsChildSexualExploitation]], "FP", "T"))</f>
        <v>#VALUE!</v>
      </c>
      <c r="AJ233" t="e">
        <f>IF(NLCresults[[#This Row],[ containsChildTrafficking]]=1, IF(Table4[[#This Row],[predictsChildTrafficking]], "T", "FN"), IF(Table4[[#This Row],[predictsChildTrafficking]], "FP", "T"))</f>
        <v>#VALUE!</v>
      </c>
      <c r="AK233" t="e">
        <f>IF(NLCresults[[#This Row],[ containsDomesticServitude]]=1, IF(Table4[[#This Row],[predictsDomesticServitude]], "T", "FN"), IF(Table4[[#This Row],[predictsDomesticServitude]], "FP", "T"))</f>
        <v>#VALUE!</v>
      </c>
      <c r="AL233" t="e">
        <f>IF(NLCresults[[#This Row],[ containsForcedCriminality]]=1, IF(Table4[[#This Row],[predictsForcedCriminality]], "T", "FN"), IF(Table4[[#This Row],[predictsForcedCriminality]], "FP", "T"))</f>
        <v>#VALUE!</v>
      </c>
      <c r="AM233" t="e">
        <f>IF(NLCresults[[#This Row],[ containsForcedLabour]]=1, IF(Table4[[#This Row],[predictsForcedLabour]], "T", "FN"), IF(Table4[[#This Row],[predictsForcedLabour]], "FP", "T"))</f>
        <v>#VALUE!</v>
      </c>
      <c r="AN233" t="e">
        <f>IF(NLCresults[[#This Row],[ containsForcedMarriage]]=1, IF(Table4[[#This Row],[predictsForcedMarriage]], "T", "FN"), IF(Table4[[#This Row],[predictsForcedMarriage]], "FP", "T"))</f>
        <v>#VALUE!</v>
      </c>
      <c r="AO233" t="e">
        <f>IF(NLCresults[[#This Row],[ containsLabourExploitation]]=1, IF(Table4[[#This Row],[predictsLabourExploitation]], "T", "FN"), IF(Table4[[#This Row],[predictsLabourExploitation]], "FP", "T"))</f>
        <v>#VALUE!</v>
      </c>
      <c r="AP233" t="e">
        <f>IF(NLCresults[[#This Row],[ containsSexualExploitation]]=1, IF(Table4[[#This Row],[predictsSexualExploitation]], "T", "FN"), IF(Table4[[#This Row],[predictsSexualExploitation]], "FP", "T"))</f>
        <v>#VALUE!</v>
      </c>
      <c r="AQ233" t="e">
        <f>IF(NLCresults[[#This Row],[ containsOther]]=1, IF(Table4[[#This Row],[predictsOther]], "T", "FN"), IF(Table4[[#This Row],[predictsOther]], "FP", "T"))</f>
        <v>#VALUE!</v>
      </c>
      <c r="AR233" s="2" t="e">
        <f>(COUNTIF(Table4[[#This Row],[resultChildLabour]:[resultOther]], "T")=10)</f>
        <v>#VALUE!</v>
      </c>
      <c r="AS233" t="e">
        <f>(COUNTIF(Table4[[#This Row],[resultChildLabour]:[resultOther]], "T")+ COUNTIF(Table4[[#This Row],[resultChildLabour]:[resultOther]], "FP")=10)</f>
        <v>#VALUE!</v>
      </c>
      <c r="AT233" t="e">
        <f>COUNTIF(Table4[[#This Row],[resultChildLabour]:[resultOther]], "FP")&gt;=1</f>
        <v>#VALUE!</v>
      </c>
      <c r="AU233" s="2" t="e">
        <f>COUNTIF(Table4[[#This Row],[resultChildLabour]:[resultOther]], "FN")&gt;=1</f>
        <v>#VALUE!</v>
      </c>
      <c r="AV233" s="2" t="e">
        <f>COUNTIF(Table4[[#This Row],[resultChildLabour]:[resultOther]], "FN")+COUNTIF(Table4[[#This Row],[resultChildLabour]:[resultOther]], "FP")</f>
        <v>#VALUE!</v>
      </c>
    </row>
    <row r="234" spans="24:48" x14ac:dyDescent="0.25">
      <c r="X234" t="e">
        <f>NLCresults[[#This Row],[ childLabourConfidence]]&gt;=$AX$4</f>
        <v>#VALUE!</v>
      </c>
      <c r="Y234" t="e">
        <f>NLCresults[[#This Row],[ childSexualExploitationConfidence]]&gt;=$AX$4</f>
        <v>#VALUE!</v>
      </c>
      <c r="Z234" t="e">
        <f>NLCresults[[#This Row],[ childTraffickingConfidence]]&gt;=$AX$4</f>
        <v>#VALUE!</v>
      </c>
      <c r="AA234" t="e">
        <f>NLCresults[[#This Row],[ domesticServitudeConfidence]]&gt;=$AX$4</f>
        <v>#VALUE!</v>
      </c>
      <c r="AB234" t="e">
        <f>NLCresults[[#This Row],[ forcedCriminalityConfidence]]&gt;=$AX$4</f>
        <v>#VALUE!</v>
      </c>
      <c r="AC234" t="e">
        <f>NLCresults[[#This Row],[ forcedLabourConfidence]]&gt;=$AX$4</f>
        <v>#VALUE!</v>
      </c>
      <c r="AD234" t="e">
        <f>NLCresults[[#This Row],[ forcedMarriageConfidence]]&gt;=$AX$4</f>
        <v>#VALUE!</v>
      </c>
      <c r="AE234" t="e">
        <f>NLCresults[[#This Row],[ labourExploitationConfidence]]&gt;=$AX$4</f>
        <v>#VALUE!</v>
      </c>
      <c r="AF234" t="e">
        <f>NLCresults[[#This Row],[ sexualExploitationConfidence]]&gt;=$AX$4</f>
        <v>#VALUE!</v>
      </c>
      <c r="AG234" t="e">
        <f>NLCresults[[#This Row],[ otherConfidence]]&gt;=$AX$4</f>
        <v>#VALUE!</v>
      </c>
      <c r="AH234" s="2" t="e">
        <f>IF(NLCresults[[#This Row],[ containsChildLabour]]=1, IF(Table4[[#This Row],[predictsChildLabour]], "T", "FN"), IF(Table4[[#This Row],[predictsChildLabour]], "FP", "T"))</f>
        <v>#VALUE!</v>
      </c>
      <c r="AI234" t="e">
        <f>IF(NLCresults[[#This Row],[ containsChildSexualExploitation]]=1, IF(Table4[[#This Row],[predictsChildSexualExploitation]], "T", "FN"), IF(Table4[[#This Row],[predictsChildSexualExploitation]], "FP", "T"))</f>
        <v>#VALUE!</v>
      </c>
      <c r="AJ234" t="e">
        <f>IF(NLCresults[[#This Row],[ containsChildTrafficking]]=1, IF(Table4[[#This Row],[predictsChildTrafficking]], "T", "FN"), IF(Table4[[#This Row],[predictsChildTrafficking]], "FP", "T"))</f>
        <v>#VALUE!</v>
      </c>
      <c r="AK234" t="e">
        <f>IF(NLCresults[[#This Row],[ containsDomesticServitude]]=1, IF(Table4[[#This Row],[predictsDomesticServitude]], "T", "FN"), IF(Table4[[#This Row],[predictsDomesticServitude]], "FP", "T"))</f>
        <v>#VALUE!</v>
      </c>
      <c r="AL234" t="e">
        <f>IF(NLCresults[[#This Row],[ containsForcedCriminality]]=1, IF(Table4[[#This Row],[predictsForcedCriminality]], "T", "FN"), IF(Table4[[#This Row],[predictsForcedCriminality]], "FP", "T"))</f>
        <v>#VALUE!</v>
      </c>
      <c r="AM234" t="e">
        <f>IF(NLCresults[[#This Row],[ containsForcedLabour]]=1, IF(Table4[[#This Row],[predictsForcedLabour]], "T", "FN"), IF(Table4[[#This Row],[predictsForcedLabour]], "FP", "T"))</f>
        <v>#VALUE!</v>
      </c>
      <c r="AN234" t="e">
        <f>IF(NLCresults[[#This Row],[ containsForcedMarriage]]=1, IF(Table4[[#This Row],[predictsForcedMarriage]], "T", "FN"), IF(Table4[[#This Row],[predictsForcedMarriage]], "FP", "T"))</f>
        <v>#VALUE!</v>
      </c>
      <c r="AO234" t="e">
        <f>IF(NLCresults[[#This Row],[ containsLabourExploitation]]=1, IF(Table4[[#This Row],[predictsLabourExploitation]], "T", "FN"), IF(Table4[[#This Row],[predictsLabourExploitation]], "FP", "T"))</f>
        <v>#VALUE!</v>
      </c>
      <c r="AP234" t="e">
        <f>IF(NLCresults[[#This Row],[ containsSexualExploitation]]=1, IF(Table4[[#This Row],[predictsSexualExploitation]], "T", "FN"), IF(Table4[[#This Row],[predictsSexualExploitation]], "FP", "T"))</f>
        <v>#VALUE!</v>
      </c>
      <c r="AQ234" t="e">
        <f>IF(NLCresults[[#This Row],[ containsOther]]=1, IF(Table4[[#This Row],[predictsOther]], "T", "FN"), IF(Table4[[#This Row],[predictsOther]], "FP", "T"))</f>
        <v>#VALUE!</v>
      </c>
      <c r="AR234" s="2" t="e">
        <f>(COUNTIF(Table4[[#This Row],[resultChildLabour]:[resultOther]], "T")=10)</f>
        <v>#VALUE!</v>
      </c>
      <c r="AS234" t="e">
        <f>(COUNTIF(Table4[[#This Row],[resultChildLabour]:[resultOther]], "T")+ COUNTIF(Table4[[#This Row],[resultChildLabour]:[resultOther]], "FP")=10)</f>
        <v>#VALUE!</v>
      </c>
      <c r="AT234" t="e">
        <f>COUNTIF(Table4[[#This Row],[resultChildLabour]:[resultOther]], "FP")&gt;=1</f>
        <v>#VALUE!</v>
      </c>
      <c r="AU234" s="2" t="e">
        <f>COUNTIF(Table4[[#This Row],[resultChildLabour]:[resultOther]], "FN")&gt;=1</f>
        <v>#VALUE!</v>
      </c>
      <c r="AV234" s="2" t="e">
        <f>COUNTIF(Table4[[#This Row],[resultChildLabour]:[resultOther]], "FN")+COUNTIF(Table4[[#This Row],[resultChildLabour]:[resultOther]], "FP")</f>
        <v>#VALUE!</v>
      </c>
    </row>
    <row r="235" spans="24:48" x14ac:dyDescent="0.25">
      <c r="X235" t="e">
        <f>NLCresults[[#This Row],[ childLabourConfidence]]&gt;=$AX$4</f>
        <v>#VALUE!</v>
      </c>
      <c r="Y235" t="e">
        <f>NLCresults[[#This Row],[ childSexualExploitationConfidence]]&gt;=$AX$4</f>
        <v>#VALUE!</v>
      </c>
      <c r="Z235" t="e">
        <f>NLCresults[[#This Row],[ childTraffickingConfidence]]&gt;=$AX$4</f>
        <v>#VALUE!</v>
      </c>
      <c r="AA235" t="e">
        <f>NLCresults[[#This Row],[ domesticServitudeConfidence]]&gt;=$AX$4</f>
        <v>#VALUE!</v>
      </c>
      <c r="AB235" t="e">
        <f>NLCresults[[#This Row],[ forcedCriminalityConfidence]]&gt;=$AX$4</f>
        <v>#VALUE!</v>
      </c>
      <c r="AC235" t="e">
        <f>NLCresults[[#This Row],[ forcedLabourConfidence]]&gt;=$AX$4</f>
        <v>#VALUE!</v>
      </c>
      <c r="AD235" t="e">
        <f>NLCresults[[#This Row],[ forcedMarriageConfidence]]&gt;=$AX$4</f>
        <v>#VALUE!</v>
      </c>
      <c r="AE235" t="e">
        <f>NLCresults[[#This Row],[ labourExploitationConfidence]]&gt;=$AX$4</f>
        <v>#VALUE!</v>
      </c>
      <c r="AF235" t="e">
        <f>NLCresults[[#This Row],[ sexualExploitationConfidence]]&gt;=$AX$4</f>
        <v>#VALUE!</v>
      </c>
      <c r="AG235" t="e">
        <f>NLCresults[[#This Row],[ otherConfidence]]&gt;=$AX$4</f>
        <v>#VALUE!</v>
      </c>
      <c r="AH235" s="2" t="e">
        <f>IF(NLCresults[[#This Row],[ containsChildLabour]]=1, IF(Table4[[#This Row],[predictsChildLabour]], "T", "FN"), IF(Table4[[#This Row],[predictsChildLabour]], "FP", "T"))</f>
        <v>#VALUE!</v>
      </c>
      <c r="AI235" t="e">
        <f>IF(NLCresults[[#This Row],[ containsChildSexualExploitation]]=1, IF(Table4[[#This Row],[predictsChildSexualExploitation]], "T", "FN"), IF(Table4[[#This Row],[predictsChildSexualExploitation]], "FP", "T"))</f>
        <v>#VALUE!</v>
      </c>
      <c r="AJ235" t="e">
        <f>IF(NLCresults[[#This Row],[ containsChildTrafficking]]=1, IF(Table4[[#This Row],[predictsChildTrafficking]], "T", "FN"), IF(Table4[[#This Row],[predictsChildTrafficking]], "FP", "T"))</f>
        <v>#VALUE!</v>
      </c>
      <c r="AK235" t="e">
        <f>IF(NLCresults[[#This Row],[ containsDomesticServitude]]=1, IF(Table4[[#This Row],[predictsDomesticServitude]], "T", "FN"), IF(Table4[[#This Row],[predictsDomesticServitude]], "FP", "T"))</f>
        <v>#VALUE!</v>
      </c>
      <c r="AL235" t="e">
        <f>IF(NLCresults[[#This Row],[ containsForcedCriminality]]=1, IF(Table4[[#This Row],[predictsForcedCriminality]], "T", "FN"), IF(Table4[[#This Row],[predictsForcedCriminality]], "FP", "T"))</f>
        <v>#VALUE!</v>
      </c>
      <c r="AM235" t="e">
        <f>IF(NLCresults[[#This Row],[ containsForcedLabour]]=1, IF(Table4[[#This Row],[predictsForcedLabour]], "T", "FN"), IF(Table4[[#This Row],[predictsForcedLabour]], "FP", "T"))</f>
        <v>#VALUE!</v>
      </c>
      <c r="AN235" t="e">
        <f>IF(NLCresults[[#This Row],[ containsForcedMarriage]]=1, IF(Table4[[#This Row],[predictsForcedMarriage]], "T", "FN"), IF(Table4[[#This Row],[predictsForcedMarriage]], "FP", "T"))</f>
        <v>#VALUE!</v>
      </c>
      <c r="AO235" t="e">
        <f>IF(NLCresults[[#This Row],[ containsLabourExploitation]]=1, IF(Table4[[#This Row],[predictsLabourExploitation]], "T", "FN"), IF(Table4[[#This Row],[predictsLabourExploitation]], "FP", "T"))</f>
        <v>#VALUE!</v>
      </c>
      <c r="AP235" t="e">
        <f>IF(NLCresults[[#This Row],[ containsSexualExploitation]]=1, IF(Table4[[#This Row],[predictsSexualExploitation]], "T", "FN"), IF(Table4[[#This Row],[predictsSexualExploitation]], "FP", "T"))</f>
        <v>#VALUE!</v>
      </c>
      <c r="AQ235" t="e">
        <f>IF(NLCresults[[#This Row],[ containsOther]]=1, IF(Table4[[#This Row],[predictsOther]], "T", "FN"), IF(Table4[[#This Row],[predictsOther]], "FP", "T"))</f>
        <v>#VALUE!</v>
      </c>
      <c r="AR235" s="2" t="e">
        <f>(COUNTIF(Table4[[#This Row],[resultChildLabour]:[resultOther]], "T")=10)</f>
        <v>#VALUE!</v>
      </c>
      <c r="AS235" t="e">
        <f>(COUNTIF(Table4[[#This Row],[resultChildLabour]:[resultOther]], "T")+ COUNTIF(Table4[[#This Row],[resultChildLabour]:[resultOther]], "FP")=10)</f>
        <v>#VALUE!</v>
      </c>
      <c r="AT235" t="e">
        <f>COUNTIF(Table4[[#This Row],[resultChildLabour]:[resultOther]], "FP")&gt;=1</f>
        <v>#VALUE!</v>
      </c>
      <c r="AU235" s="2" t="e">
        <f>COUNTIF(Table4[[#This Row],[resultChildLabour]:[resultOther]], "FN")&gt;=1</f>
        <v>#VALUE!</v>
      </c>
      <c r="AV235" s="2" t="e">
        <f>COUNTIF(Table4[[#This Row],[resultChildLabour]:[resultOther]], "FN")+COUNTIF(Table4[[#This Row],[resultChildLabour]:[resultOther]], "FP")</f>
        <v>#VALUE!</v>
      </c>
    </row>
    <row r="236" spans="24:48" x14ac:dyDescent="0.25">
      <c r="X236" t="e">
        <f>NLCresults[[#This Row],[ childLabourConfidence]]&gt;=$AX$4</f>
        <v>#VALUE!</v>
      </c>
      <c r="Y236" t="e">
        <f>NLCresults[[#This Row],[ childSexualExploitationConfidence]]&gt;=$AX$4</f>
        <v>#VALUE!</v>
      </c>
      <c r="Z236" t="e">
        <f>NLCresults[[#This Row],[ childTraffickingConfidence]]&gt;=$AX$4</f>
        <v>#VALUE!</v>
      </c>
      <c r="AA236" t="e">
        <f>NLCresults[[#This Row],[ domesticServitudeConfidence]]&gt;=$AX$4</f>
        <v>#VALUE!</v>
      </c>
      <c r="AB236" t="e">
        <f>NLCresults[[#This Row],[ forcedCriminalityConfidence]]&gt;=$AX$4</f>
        <v>#VALUE!</v>
      </c>
      <c r="AC236" t="e">
        <f>NLCresults[[#This Row],[ forcedLabourConfidence]]&gt;=$AX$4</f>
        <v>#VALUE!</v>
      </c>
      <c r="AD236" t="e">
        <f>NLCresults[[#This Row],[ forcedMarriageConfidence]]&gt;=$AX$4</f>
        <v>#VALUE!</v>
      </c>
      <c r="AE236" t="e">
        <f>NLCresults[[#This Row],[ labourExploitationConfidence]]&gt;=$AX$4</f>
        <v>#VALUE!</v>
      </c>
      <c r="AF236" t="e">
        <f>NLCresults[[#This Row],[ sexualExploitationConfidence]]&gt;=$AX$4</f>
        <v>#VALUE!</v>
      </c>
      <c r="AG236" t="e">
        <f>NLCresults[[#This Row],[ otherConfidence]]&gt;=$AX$4</f>
        <v>#VALUE!</v>
      </c>
      <c r="AH236" s="2" t="e">
        <f>IF(NLCresults[[#This Row],[ containsChildLabour]]=1, IF(Table4[[#This Row],[predictsChildLabour]], "T", "FN"), IF(Table4[[#This Row],[predictsChildLabour]], "FP", "T"))</f>
        <v>#VALUE!</v>
      </c>
      <c r="AI236" t="e">
        <f>IF(NLCresults[[#This Row],[ containsChildSexualExploitation]]=1, IF(Table4[[#This Row],[predictsChildSexualExploitation]], "T", "FN"), IF(Table4[[#This Row],[predictsChildSexualExploitation]], "FP", "T"))</f>
        <v>#VALUE!</v>
      </c>
      <c r="AJ236" t="e">
        <f>IF(NLCresults[[#This Row],[ containsChildTrafficking]]=1, IF(Table4[[#This Row],[predictsChildTrafficking]], "T", "FN"), IF(Table4[[#This Row],[predictsChildTrafficking]], "FP", "T"))</f>
        <v>#VALUE!</v>
      </c>
      <c r="AK236" t="e">
        <f>IF(NLCresults[[#This Row],[ containsDomesticServitude]]=1, IF(Table4[[#This Row],[predictsDomesticServitude]], "T", "FN"), IF(Table4[[#This Row],[predictsDomesticServitude]], "FP", "T"))</f>
        <v>#VALUE!</v>
      </c>
      <c r="AL236" t="e">
        <f>IF(NLCresults[[#This Row],[ containsForcedCriminality]]=1, IF(Table4[[#This Row],[predictsForcedCriminality]], "T", "FN"), IF(Table4[[#This Row],[predictsForcedCriminality]], "FP", "T"))</f>
        <v>#VALUE!</v>
      </c>
      <c r="AM236" t="e">
        <f>IF(NLCresults[[#This Row],[ containsForcedLabour]]=1, IF(Table4[[#This Row],[predictsForcedLabour]], "T", "FN"), IF(Table4[[#This Row],[predictsForcedLabour]], "FP", "T"))</f>
        <v>#VALUE!</v>
      </c>
      <c r="AN236" t="e">
        <f>IF(NLCresults[[#This Row],[ containsForcedMarriage]]=1, IF(Table4[[#This Row],[predictsForcedMarriage]], "T", "FN"), IF(Table4[[#This Row],[predictsForcedMarriage]], "FP", "T"))</f>
        <v>#VALUE!</v>
      </c>
      <c r="AO236" t="e">
        <f>IF(NLCresults[[#This Row],[ containsLabourExploitation]]=1, IF(Table4[[#This Row],[predictsLabourExploitation]], "T", "FN"), IF(Table4[[#This Row],[predictsLabourExploitation]], "FP", "T"))</f>
        <v>#VALUE!</v>
      </c>
      <c r="AP236" t="e">
        <f>IF(NLCresults[[#This Row],[ containsSexualExploitation]]=1, IF(Table4[[#This Row],[predictsSexualExploitation]], "T", "FN"), IF(Table4[[#This Row],[predictsSexualExploitation]], "FP", "T"))</f>
        <v>#VALUE!</v>
      </c>
      <c r="AQ236" t="e">
        <f>IF(NLCresults[[#This Row],[ containsOther]]=1, IF(Table4[[#This Row],[predictsOther]], "T", "FN"), IF(Table4[[#This Row],[predictsOther]], "FP", "T"))</f>
        <v>#VALUE!</v>
      </c>
      <c r="AR236" s="2" t="e">
        <f>(COUNTIF(Table4[[#This Row],[resultChildLabour]:[resultOther]], "T")=10)</f>
        <v>#VALUE!</v>
      </c>
      <c r="AS236" t="e">
        <f>(COUNTIF(Table4[[#This Row],[resultChildLabour]:[resultOther]], "T")+ COUNTIF(Table4[[#This Row],[resultChildLabour]:[resultOther]], "FP")=10)</f>
        <v>#VALUE!</v>
      </c>
      <c r="AT236" t="e">
        <f>COUNTIF(Table4[[#This Row],[resultChildLabour]:[resultOther]], "FP")&gt;=1</f>
        <v>#VALUE!</v>
      </c>
      <c r="AU236" s="2" t="e">
        <f>COUNTIF(Table4[[#This Row],[resultChildLabour]:[resultOther]], "FN")&gt;=1</f>
        <v>#VALUE!</v>
      </c>
      <c r="AV236" s="2" t="e">
        <f>COUNTIF(Table4[[#This Row],[resultChildLabour]:[resultOther]], "FN")+COUNTIF(Table4[[#This Row],[resultChildLabour]:[resultOther]], "FP")</f>
        <v>#VALUE!</v>
      </c>
    </row>
    <row r="237" spans="24:48" x14ac:dyDescent="0.25">
      <c r="X237" t="e">
        <f>NLCresults[[#This Row],[ childLabourConfidence]]&gt;=$AX$4</f>
        <v>#VALUE!</v>
      </c>
      <c r="Y237" t="e">
        <f>NLCresults[[#This Row],[ childSexualExploitationConfidence]]&gt;=$AX$4</f>
        <v>#VALUE!</v>
      </c>
      <c r="Z237" t="e">
        <f>NLCresults[[#This Row],[ childTraffickingConfidence]]&gt;=$AX$4</f>
        <v>#VALUE!</v>
      </c>
      <c r="AA237" t="e">
        <f>NLCresults[[#This Row],[ domesticServitudeConfidence]]&gt;=$AX$4</f>
        <v>#VALUE!</v>
      </c>
      <c r="AB237" t="e">
        <f>NLCresults[[#This Row],[ forcedCriminalityConfidence]]&gt;=$AX$4</f>
        <v>#VALUE!</v>
      </c>
      <c r="AC237" t="e">
        <f>NLCresults[[#This Row],[ forcedLabourConfidence]]&gt;=$AX$4</f>
        <v>#VALUE!</v>
      </c>
      <c r="AD237" t="e">
        <f>NLCresults[[#This Row],[ forcedMarriageConfidence]]&gt;=$AX$4</f>
        <v>#VALUE!</v>
      </c>
      <c r="AE237" t="e">
        <f>NLCresults[[#This Row],[ labourExploitationConfidence]]&gt;=$AX$4</f>
        <v>#VALUE!</v>
      </c>
      <c r="AF237" t="e">
        <f>NLCresults[[#This Row],[ sexualExploitationConfidence]]&gt;=$AX$4</f>
        <v>#VALUE!</v>
      </c>
      <c r="AG237" t="e">
        <f>NLCresults[[#This Row],[ otherConfidence]]&gt;=$AX$4</f>
        <v>#VALUE!</v>
      </c>
      <c r="AH237" s="2" t="e">
        <f>IF(NLCresults[[#This Row],[ containsChildLabour]]=1, IF(Table4[[#This Row],[predictsChildLabour]], "T", "FN"), IF(Table4[[#This Row],[predictsChildLabour]], "FP", "T"))</f>
        <v>#VALUE!</v>
      </c>
      <c r="AI237" t="e">
        <f>IF(NLCresults[[#This Row],[ containsChildSexualExploitation]]=1, IF(Table4[[#This Row],[predictsChildSexualExploitation]], "T", "FN"), IF(Table4[[#This Row],[predictsChildSexualExploitation]], "FP", "T"))</f>
        <v>#VALUE!</v>
      </c>
      <c r="AJ237" t="e">
        <f>IF(NLCresults[[#This Row],[ containsChildTrafficking]]=1, IF(Table4[[#This Row],[predictsChildTrafficking]], "T", "FN"), IF(Table4[[#This Row],[predictsChildTrafficking]], "FP", "T"))</f>
        <v>#VALUE!</v>
      </c>
      <c r="AK237" t="e">
        <f>IF(NLCresults[[#This Row],[ containsDomesticServitude]]=1, IF(Table4[[#This Row],[predictsDomesticServitude]], "T", "FN"), IF(Table4[[#This Row],[predictsDomesticServitude]], "FP", "T"))</f>
        <v>#VALUE!</v>
      </c>
      <c r="AL237" t="e">
        <f>IF(NLCresults[[#This Row],[ containsForcedCriminality]]=1, IF(Table4[[#This Row],[predictsForcedCriminality]], "T", "FN"), IF(Table4[[#This Row],[predictsForcedCriminality]], "FP", "T"))</f>
        <v>#VALUE!</v>
      </c>
      <c r="AM237" t="e">
        <f>IF(NLCresults[[#This Row],[ containsForcedLabour]]=1, IF(Table4[[#This Row],[predictsForcedLabour]], "T", "FN"), IF(Table4[[#This Row],[predictsForcedLabour]], "FP", "T"))</f>
        <v>#VALUE!</v>
      </c>
      <c r="AN237" t="e">
        <f>IF(NLCresults[[#This Row],[ containsForcedMarriage]]=1, IF(Table4[[#This Row],[predictsForcedMarriage]], "T", "FN"), IF(Table4[[#This Row],[predictsForcedMarriage]], "FP", "T"))</f>
        <v>#VALUE!</v>
      </c>
      <c r="AO237" t="e">
        <f>IF(NLCresults[[#This Row],[ containsLabourExploitation]]=1, IF(Table4[[#This Row],[predictsLabourExploitation]], "T", "FN"), IF(Table4[[#This Row],[predictsLabourExploitation]], "FP", "T"))</f>
        <v>#VALUE!</v>
      </c>
      <c r="AP237" t="e">
        <f>IF(NLCresults[[#This Row],[ containsSexualExploitation]]=1, IF(Table4[[#This Row],[predictsSexualExploitation]], "T", "FN"), IF(Table4[[#This Row],[predictsSexualExploitation]], "FP", "T"))</f>
        <v>#VALUE!</v>
      </c>
      <c r="AQ237" t="e">
        <f>IF(NLCresults[[#This Row],[ containsOther]]=1, IF(Table4[[#This Row],[predictsOther]], "T", "FN"), IF(Table4[[#This Row],[predictsOther]], "FP", "T"))</f>
        <v>#VALUE!</v>
      </c>
      <c r="AR237" s="2" t="e">
        <f>(COUNTIF(Table4[[#This Row],[resultChildLabour]:[resultOther]], "T")=10)</f>
        <v>#VALUE!</v>
      </c>
      <c r="AS237" t="e">
        <f>(COUNTIF(Table4[[#This Row],[resultChildLabour]:[resultOther]], "T")+ COUNTIF(Table4[[#This Row],[resultChildLabour]:[resultOther]], "FP")=10)</f>
        <v>#VALUE!</v>
      </c>
      <c r="AT237" t="e">
        <f>COUNTIF(Table4[[#This Row],[resultChildLabour]:[resultOther]], "FP")&gt;=1</f>
        <v>#VALUE!</v>
      </c>
      <c r="AU237" s="2" t="e">
        <f>COUNTIF(Table4[[#This Row],[resultChildLabour]:[resultOther]], "FN")&gt;=1</f>
        <v>#VALUE!</v>
      </c>
      <c r="AV237" s="2" t="e">
        <f>COUNTIF(Table4[[#This Row],[resultChildLabour]:[resultOther]], "FN")+COUNTIF(Table4[[#This Row],[resultChildLabour]:[resultOther]], "FP")</f>
        <v>#VALUE!</v>
      </c>
    </row>
    <row r="238" spans="24:48" x14ac:dyDescent="0.25">
      <c r="X238" t="e">
        <f>NLCresults[[#This Row],[ childLabourConfidence]]&gt;=$AX$4</f>
        <v>#VALUE!</v>
      </c>
      <c r="Y238" t="e">
        <f>NLCresults[[#This Row],[ childSexualExploitationConfidence]]&gt;=$AX$4</f>
        <v>#VALUE!</v>
      </c>
      <c r="Z238" t="e">
        <f>NLCresults[[#This Row],[ childTraffickingConfidence]]&gt;=$AX$4</f>
        <v>#VALUE!</v>
      </c>
      <c r="AA238" t="e">
        <f>NLCresults[[#This Row],[ domesticServitudeConfidence]]&gt;=$AX$4</f>
        <v>#VALUE!</v>
      </c>
      <c r="AB238" t="e">
        <f>NLCresults[[#This Row],[ forcedCriminalityConfidence]]&gt;=$AX$4</f>
        <v>#VALUE!</v>
      </c>
      <c r="AC238" t="e">
        <f>NLCresults[[#This Row],[ forcedLabourConfidence]]&gt;=$AX$4</f>
        <v>#VALUE!</v>
      </c>
      <c r="AD238" t="e">
        <f>NLCresults[[#This Row],[ forcedMarriageConfidence]]&gt;=$AX$4</f>
        <v>#VALUE!</v>
      </c>
      <c r="AE238" t="e">
        <f>NLCresults[[#This Row],[ labourExploitationConfidence]]&gt;=$AX$4</f>
        <v>#VALUE!</v>
      </c>
      <c r="AF238" t="e">
        <f>NLCresults[[#This Row],[ sexualExploitationConfidence]]&gt;=$AX$4</f>
        <v>#VALUE!</v>
      </c>
      <c r="AG238" t="e">
        <f>NLCresults[[#This Row],[ otherConfidence]]&gt;=$AX$4</f>
        <v>#VALUE!</v>
      </c>
      <c r="AH238" s="2" t="e">
        <f>IF(NLCresults[[#This Row],[ containsChildLabour]]=1, IF(Table4[[#This Row],[predictsChildLabour]], "T", "FN"), IF(Table4[[#This Row],[predictsChildLabour]], "FP", "T"))</f>
        <v>#VALUE!</v>
      </c>
      <c r="AI238" t="e">
        <f>IF(NLCresults[[#This Row],[ containsChildSexualExploitation]]=1, IF(Table4[[#This Row],[predictsChildSexualExploitation]], "T", "FN"), IF(Table4[[#This Row],[predictsChildSexualExploitation]], "FP", "T"))</f>
        <v>#VALUE!</v>
      </c>
      <c r="AJ238" t="e">
        <f>IF(NLCresults[[#This Row],[ containsChildTrafficking]]=1, IF(Table4[[#This Row],[predictsChildTrafficking]], "T", "FN"), IF(Table4[[#This Row],[predictsChildTrafficking]], "FP", "T"))</f>
        <v>#VALUE!</v>
      </c>
      <c r="AK238" t="e">
        <f>IF(NLCresults[[#This Row],[ containsDomesticServitude]]=1, IF(Table4[[#This Row],[predictsDomesticServitude]], "T", "FN"), IF(Table4[[#This Row],[predictsDomesticServitude]], "FP", "T"))</f>
        <v>#VALUE!</v>
      </c>
      <c r="AL238" t="e">
        <f>IF(NLCresults[[#This Row],[ containsForcedCriminality]]=1, IF(Table4[[#This Row],[predictsForcedCriminality]], "T", "FN"), IF(Table4[[#This Row],[predictsForcedCriminality]], "FP", "T"))</f>
        <v>#VALUE!</v>
      </c>
      <c r="AM238" t="e">
        <f>IF(NLCresults[[#This Row],[ containsForcedLabour]]=1, IF(Table4[[#This Row],[predictsForcedLabour]], "T", "FN"), IF(Table4[[#This Row],[predictsForcedLabour]], "FP", "T"))</f>
        <v>#VALUE!</v>
      </c>
      <c r="AN238" t="e">
        <f>IF(NLCresults[[#This Row],[ containsForcedMarriage]]=1, IF(Table4[[#This Row],[predictsForcedMarriage]], "T", "FN"), IF(Table4[[#This Row],[predictsForcedMarriage]], "FP", "T"))</f>
        <v>#VALUE!</v>
      </c>
      <c r="AO238" t="e">
        <f>IF(NLCresults[[#This Row],[ containsLabourExploitation]]=1, IF(Table4[[#This Row],[predictsLabourExploitation]], "T", "FN"), IF(Table4[[#This Row],[predictsLabourExploitation]], "FP", "T"))</f>
        <v>#VALUE!</v>
      </c>
      <c r="AP238" t="e">
        <f>IF(NLCresults[[#This Row],[ containsSexualExploitation]]=1, IF(Table4[[#This Row],[predictsSexualExploitation]], "T", "FN"), IF(Table4[[#This Row],[predictsSexualExploitation]], "FP", "T"))</f>
        <v>#VALUE!</v>
      </c>
      <c r="AQ238" t="e">
        <f>IF(NLCresults[[#This Row],[ containsOther]]=1, IF(Table4[[#This Row],[predictsOther]], "T", "FN"), IF(Table4[[#This Row],[predictsOther]], "FP", "T"))</f>
        <v>#VALUE!</v>
      </c>
      <c r="AR238" s="2" t="e">
        <f>(COUNTIF(Table4[[#This Row],[resultChildLabour]:[resultOther]], "T")=10)</f>
        <v>#VALUE!</v>
      </c>
      <c r="AS238" t="e">
        <f>(COUNTIF(Table4[[#This Row],[resultChildLabour]:[resultOther]], "T")+ COUNTIF(Table4[[#This Row],[resultChildLabour]:[resultOther]], "FP")=10)</f>
        <v>#VALUE!</v>
      </c>
      <c r="AT238" t="e">
        <f>COUNTIF(Table4[[#This Row],[resultChildLabour]:[resultOther]], "FP")&gt;=1</f>
        <v>#VALUE!</v>
      </c>
      <c r="AU238" s="2" t="e">
        <f>COUNTIF(Table4[[#This Row],[resultChildLabour]:[resultOther]], "FN")&gt;=1</f>
        <v>#VALUE!</v>
      </c>
      <c r="AV238" s="2" t="e">
        <f>COUNTIF(Table4[[#This Row],[resultChildLabour]:[resultOther]], "FN")+COUNTIF(Table4[[#This Row],[resultChildLabour]:[resultOther]], "FP")</f>
        <v>#VALUE!</v>
      </c>
    </row>
    <row r="239" spans="24:48" x14ac:dyDescent="0.25">
      <c r="X239" t="e">
        <f>NLCresults[[#This Row],[ childLabourConfidence]]&gt;=$AX$4</f>
        <v>#VALUE!</v>
      </c>
      <c r="Y239" t="e">
        <f>NLCresults[[#This Row],[ childSexualExploitationConfidence]]&gt;=$AX$4</f>
        <v>#VALUE!</v>
      </c>
      <c r="Z239" t="e">
        <f>NLCresults[[#This Row],[ childTraffickingConfidence]]&gt;=$AX$4</f>
        <v>#VALUE!</v>
      </c>
      <c r="AA239" t="e">
        <f>NLCresults[[#This Row],[ domesticServitudeConfidence]]&gt;=$AX$4</f>
        <v>#VALUE!</v>
      </c>
      <c r="AB239" t="e">
        <f>NLCresults[[#This Row],[ forcedCriminalityConfidence]]&gt;=$AX$4</f>
        <v>#VALUE!</v>
      </c>
      <c r="AC239" t="e">
        <f>NLCresults[[#This Row],[ forcedLabourConfidence]]&gt;=$AX$4</f>
        <v>#VALUE!</v>
      </c>
      <c r="AD239" t="e">
        <f>NLCresults[[#This Row],[ forcedMarriageConfidence]]&gt;=$AX$4</f>
        <v>#VALUE!</v>
      </c>
      <c r="AE239" t="e">
        <f>NLCresults[[#This Row],[ labourExploitationConfidence]]&gt;=$AX$4</f>
        <v>#VALUE!</v>
      </c>
      <c r="AF239" t="e">
        <f>NLCresults[[#This Row],[ sexualExploitationConfidence]]&gt;=$AX$4</f>
        <v>#VALUE!</v>
      </c>
      <c r="AG239" t="e">
        <f>NLCresults[[#This Row],[ otherConfidence]]&gt;=$AX$4</f>
        <v>#VALUE!</v>
      </c>
      <c r="AH239" s="2" t="e">
        <f>IF(NLCresults[[#This Row],[ containsChildLabour]]=1, IF(Table4[[#This Row],[predictsChildLabour]], "T", "FN"), IF(Table4[[#This Row],[predictsChildLabour]], "FP", "T"))</f>
        <v>#VALUE!</v>
      </c>
      <c r="AI239" t="e">
        <f>IF(NLCresults[[#This Row],[ containsChildSexualExploitation]]=1, IF(Table4[[#This Row],[predictsChildSexualExploitation]], "T", "FN"), IF(Table4[[#This Row],[predictsChildSexualExploitation]], "FP", "T"))</f>
        <v>#VALUE!</v>
      </c>
      <c r="AJ239" t="e">
        <f>IF(NLCresults[[#This Row],[ containsChildTrafficking]]=1, IF(Table4[[#This Row],[predictsChildTrafficking]], "T", "FN"), IF(Table4[[#This Row],[predictsChildTrafficking]], "FP", "T"))</f>
        <v>#VALUE!</v>
      </c>
      <c r="AK239" t="e">
        <f>IF(NLCresults[[#This Row],[ containsDomesticServitude]]=1, IF(Table4[[#This Row],[predictsDomesticServitude]], "T", "FN"), IF(Table4[[#This Row],[predictsDomesticServitude]], "FP", "T"))</f>
        <v>#VALUE!</v>
      </c>
      <c r="AL239" t="e">
        <f>IF(NLCresults[[#This Row],[ containsForcedCriminality]]=1, IF(Table4[[#This Row],[predictsForcedCriminality]], "T", "FN"), IF(Table4[[#This Row],[predictsForcedCriminality]], "FP", "T"))</f>
        <v>#VALUE!</v>
      </c>
      <c r="AM239" t="e">
        <f>IF(NLCresults[[#This Row],[ containsForcedLabour]]=1, IF(Table4[[#This Row],[predictsForcedLabour]], "T", "FN"), IF(Table4[[#This Row],[predictsForcedLabour]], "FP", "T"))</f>
        <v>#VALUE!</v>
      </c>
      <c r="AN239" t="e">
        <f>IF(NLCresults[[#This Row],[ containsForcedMarriage]]=1, IF(Table4[[#This Row],[predictsForcedMarriage]], "T", "FN"), IF(Table4[[#This Row],[predictsForcedMarriage]], "FP", "T"))</f>
        <v>#VALUE!</v>
      </c>
      <c r="AO239" t="e">
        <f>IF(NLCresults[[#This Row],[ containsLabourExploitation]]=1, IF(Table4[[#This Row],[predictsLabourExploitation]], "T", "FN"), IF(Table4[[#This Row],[predictsLabourExploitation]], "FP", "T"))</f>
        <v>#VALUE!</v>
      </c>
      <c r="AP239" t="e">
        <f>IF(NLCresults[[#This Row],[ containsSexualExploitation]]=1, IF(Table4[[#This Row],[predictsSexualExploitation]], "T", "FN"), IF(Table4[[#This Row],[predictsSexualExploitation]], "FP", "T"))</f>
        <v>#VALUE!</v>
      </c>
      <c r="AQ239" t="e">
        <f>IF(NLCresults[[#This Row],[ containsOther]]=1, IF(Table4[[#This Row],[predictsOther]], "T", "FN"), IF(Table4[[#This Row],[predictsOther]], "FP", "T"))</f>
        <v>#VALUE!</v>
      </c>
      <c r="AR239" s="2" t="e">
        <f>(COUNTIF(Table4[[#This Row],[resultChildLabour]:[resultOther]], "T")=10)</f>
        <v>#VALUE!</v>
      </c>
      <c r="AS239" t="e">
        <f>(COUNTIF(Table4[[#This Row],[resultChildLabour]:[resultOther]], "T")+ COUNTIF(Table4[[#This Row],[resultChildLabour]:[resultOther]], "FP")=10)</f>
        <v>#VALUE!</v>
      </c>
      <c r="AT239" t="e">
        <f>COUNTIF(Table4[[#This Row],[resultChildLabour]:[resultOther]], "FP")&gt;=1</f>
        <v>#VALUE!</v>
      </c>
      <c r="AU239" s="2" t="e">
        <f>COUNTIF(Table4[[#This Row],[resultChildLabour]:[resultOther]], "FN")&gt;=1</f>
        <v>#VALUE!</v>
      </c>
      <c r="AV239" s="2" t="e">
        <f>COUNTIF(Table4[[#This Row],[resultChildLabour]:[resultOther]], "FN")+COUNTIF(Table4[[#This Row],[resultChildLabour]:[resultOther]], "FP")</f>
        <v>#VALUE!</v>
      </c>
    </row>
    <row r="240" spans="24:48" x14ac:dyDescent="0.25">
      <c r="X240" t="e">
        <f>NLCresults[[#This Row],[ childLabourConfidence]]&gt;=$AX$4</f>
        <v>#VALUE!</v>
      </c>
      <c r="Y240" t="e">
        <f>NLCresults[[#This Row],[ childSexualExploitationConfidence]]&gt;=$AX$4</f>
        <v>#VALUE!</v>
      </c>
      <c r="Z240" t="e">
        <f>NLCresults[[#This Row],[ childTraffickingConfidence]]&gt;=$AX$4</f>
        <v>#VALUE!</v>
      </c>
      <c r="AA240" t="e">
        <f>NLCresults[[#This Row],[ domesticServitudeConfidence]]&gt;=$AX$4</f>
        <v>#VALUE!</v>
      </c>
      <c r="AB240" t="e">
        <f>NLCresults[[#This Row],[ forcedCriminalityConfidence]]&gt;=$AX$4</f>
        <v>#VALUE!</v>
      </c>
      <c r="AC240" t="e">
        <f>NLCresults[[#This Row],[ forcedLabourConfidence]]&gt;=$AX$4</f>
        <v>#VALUE!</v>
      </c>
      <c r="AD240" t="e">
        <f>NLCresults[[#This Row],[ forcedMarriageConfidence]]&gt;=$AX$4</f>
        <v>#VALUE!</v>
      </c>
      <c r="AE240" t="e">
        <f>NLCresults[[#This Row],[ labourExploitationConfidence]]&gt;=$AX$4</f>
        <v>#VALUE!</v>
      </c>
      <c r="AF240" t="e">
        <f>NLCresults[[#This Row],[ sexualExploitationConfidence]]&gt;=$AX$4</f>
        <v>#VALUE!</v>
      </c>
      <c r="AG240" t="e">
        <f>NLCresults[[#This Row],[ otherConfidence]]&gt;=$AX$4</f>
        <v>#VALUE!</v>
      </c>
      <c r="AH240" s="2" t="e">
        <f>IF(NLCresults[[#This Row],[ containsChildLabour]]=1, IF(Table4[[#This Row],[predictsChildLabour]], "T", "FN"), IF(Table4[[#This Row],[predictsChildLabour]], "FP", "T"))</f>
        <v>#VALUE!</v>
      </c>
      <c r="AI240" t="e">
        <f>IF(NLCresults[[#This Row],[ containsChildSexualExploitation]]=1, IF(Table4[[#This Row],[predictsChildSexualExploitation]], "T", "FN"), IF(Table4[[#This Row],[predictsChildSexualExploitation]], "FP", "T"))</f>
        <v>#VALUE!</v>
      </c>
      <c r="AJ240" t="e">
        <f>IF(NLCresults[[#This Row],[ containsChildTrafficking]]=1, IF(Table4[[#This Row],[predictsChildTrafficking]], "T", "FN"), IF(Table4[[#This Row],[predictsChildTrafficking]], "FP", "T"))</f>
        <v>#VALUE!</v>
      </c>
      <c r="AK240" t="e">
        <f>IF(NLCresults[[#This Row],[ containsDomesticServitude]]=1, IF(Table4[[#This Row],[predictsDomesticServitude]], "T", "FN"), IF(Table4[[#This Row],[predictsDomesticServitude]], "FP", "T"))</f>
        <v>#VALUE!</v>
      </c>
      <c r="AL240" t="e">
        <f>IF(NLCresults[[#This Row],[ containsForcedCriminality]]=1, IF(Table4[[#This Row],[predictsForcedCriminality]], "T", "FN"), IF(Table4[[#This Row],[predictsForcedCriminality]], "FP", "T"))</f>
        <v>#VALUE!</v>
      </c>
      <c r="AM240" t="e">
        <f>IF(NLCresults[[#This Row],[ containsForcedLabour]]=1, IF(Table4[[#This Row],[predictsForcedLabour]], "T", "FN"), IF(Table4[[#This Row],[predictsForcedLabour]], "FP", "T"))</f>
        <v>#VALUE!</v>
      </c>
      <c r="AN240" t="e">
        <f>IF(NLCresults[[#This Row],[ containsForcedMarriage]]=1, IF(Table4[[#This Row],[predictsForcedMarriage]], "T", "FN"), IF(Table4[[#This Row],[predictsForcedMarriage]], "FP", "T"))</f>
        <v>#VALUE!</v>
      </c>
      <c r="AO240" t="e">
        <f>IF(NLCresults[[#This Row],[ containsLabourExploitation]]=1, IF(Table4[[#This Row],[predictsLabourExploitation]], "T", "FN"), IF(Table4[[#This Row],[predictsLabourExploitation]], "FP", "T"))</f>
        <v>#VALUE!</v>
      </c>
      <c r="AP240" t="e">
        <f>IF(NLCresults[[#This Row],[ containsSexualExploitation]]=1, IF(Table4[[#This Row],[predictsSexualExploitation]], "T", "FN"), IF(Table4[[#This Row],[predictsSexualExploitation]], "FP", "T"))</f>
        <v>#VALUE!</v>
      </c>
      <c r="AQ240" t="e">
        <f>IF(NLCresults[[#This Row],[ containsOther]]=1, IF(Table4[[#This Row],[predictsOther]], "T", "FN"), IF(Table4[[#This Row],[predictsOther]], "FP", "T"))</f>
        <v>#VALUE!</v>
      </c>
      <c r="AR240" s="2" t="e">
        <f>(COUNTIF(Table4[[#This Row],[resultChildLabour]:[resultOther]], "T")=10)</f>
        <v>#VALUE!</v>
      </c>
      <c r="AS240" t="e">
        <f>(COUNTIF(Table4[[#This Row],[resultChildLabour]:[resultOther]], "T")+ COUNTIF(Table4[[#This Row],[resultChildLabour]:[resultOther]], "FP")=10)</f>
        <v>#VALUE!</v>
      </c>
      <c r="AT240" t="e">
        <f>COUNTIF(Table4[[#This Row],[resultChildLabour]:[resultOther]], "FP")&gt;=1</f>
        <v>#VALUE!</v>
      </c>
      <c r="AU240" s="2" t="e">
        <f>COUNTIF(Table4[[#This Row],[resultChildLabour]:[resultOther]], "FN")&gt;=1</f>
        <v>#VALUE!</v>
      </c>
      <c r="AV240" s="2" t="e">
        <f>COUNTIF(Table4[[#This Row],[resultChildLabour]:[resultOther]], "FN")+COUNTIF(Table4[[#This Row],[resultChildLabour]:[resultOther]], "FP")</f>
        <v>#VALUE!</v>
      </c>
    </row>
    <row r="241" spans="24:48" x14ac:dyDescent="0.25">
      <c r="X241" t="e">
        <f>NLCresults[[#This Row],[ childLabourConfidence]]&gt;=$AX$4</f>
        <v>#VALUE!</v>
      </c>
      <c r="Y241" t="e">
        <f>NLCresults[[#This Row],[ childSexualExploitationConfidence]]&gt;=$AX$4</f>
        <v>#VALUE!</v>
      </c>
      <c r="Z241" t="e">
        <f>NLCresults[[#This Row],[ childTraffickingConfidence]]&gt;=$AX$4</f>
        <v>#VALUE!</v>
      </c>
      <c r="AA241" t="e">
        <f>NLCresults[[#This Row],[ domesticServitudeConfidence]]&gt;=$AX$4</f>
        <v>#VALUE!</v>
      </c>
      <c r="AB241" t="e">
        <f>NLCresults[[#This Row],[ forcedCriminalityConfidence]]&gt;=$AX$4</f>
        <v>#VALUE!</v>
      </c>
      <c r="AC241" t="e">
        <f>NLCresults[[#This Row],[ forcedLabourConfidence]]&gt;=$AX$4</f>
        <v>#VALUE!</v>
      </c>
      <c r="AD241" t="e">
        <f>NLCresults[[#This Row],[ forcedMarriageConfidence]]&gt;=$AX$4</f>
        <v>#VALUE!</v>
      </c>
      <c r="AE241" t="e">
        <f>NLCresults[[#This Row],[ labourExploitationConfidence]]&gt;=$AX$4</f>
        <v>#VALUE!</v>
      </c>
      <c r="AF241" t="e">
        <f>NLCresults[[#This Row],[ sexualExploitationConfidence]]&gt;=$AX$4</f>
        <v>#VALUE!</v>
      </c>
      <c r="AG241" t="e">
        <f>NLCresults[[#This Row],[ otherConfidence]]&gt;=$AX$4</f>
        <v>#VALUE!</v>
      </c>
      <c r="AH241" s="2" t="e">
        <f>IF(NLCresults[[#This Row],[ containsChildLabour]]=1, IF(Table4[[#This Row],[predictsChildLabour]], "T", "FN"), IF(Table4[[#This Row],[predictsChildLabour]], "FP", "T"))</f>
        <v>#VALUE!</v>
      </c>
      <c r="AI241" t="e">
        <f>IF(NLCresults[[#This Row],[ containsChildSexualExploitation]]=1, IF(Table4[[#This Row],[predictsChildSexualExploitation]], "T", "FN"), IF(Table4[[#This Row],[predictsChildSexualExploitation]], "FP", "T"))</f>
        <v>#VALUE!</v>
      </c>
      <c r="AJ241" t="e">
        <f>IF(NLCresults[[#This Row],[ containsChildTrafficking]]=1, IF(Table4[[#This Row],[predictsChildTrafficking]], "T", "FN"), IF(Table4[[#This Row],[predictsChildTrafficking]], "FP", "T"))</f>
        <v>#VALUE!</v>
      </c>
      <c r="AK241" t="e">
        <f>IF(NLCresults[[#This Row],[ containsDomesticServitude]]=1, IF(Table4[[#This Row],[predictsDomesticServitude]], "T", "FN"), IF(Table4[[#This Row],[predictsDomesticServitude]], "FP", "T"))</f>
        <v>#VALUE!</v>
      </c>
      <c r="AL241" t="e">
        <f>IF(NLCresults[[#This Row],[ containsForcedCriminality]]=1, IF(Table4[[#This Row],[predictsForcedCriminality]], "T", "FN"), IF(Table4[[#This Row],[predictsForcedCriminality]], "FP", "T"))</f>
        <v>#VALUE!</v>
      </c>
      <c r="AM241" t="e">
        <f>IF(NLCresults[[#This Row],[ containsForcedLabour]]=1, IF(Table4[[#This Row],[predictsForcedLabour]], "T", "FN"), IF(Table4[[#This Row],[predictsForcedLabour]], "FP", "T"))</f>
        <v>#VALUE!</v>
      </c>
      <c r="AN241" t="e">
        <f>IF(NLCresults[[#This Row],[ containsForcedMarriage]]=1, IF(Table4[[#This Row],[predictsForcedMarriage]], "T", "FN"), IF(Table4[[#This Row],[predictsForcedMarriage]], "FP", "T"))</f>
        <v>#VALUE!</v>
      </c>
      <c r="AO241" t="e">
        <f>IF(NLCresults[[#This Row],[ containsLabourExploitation]]=1, IF(Table4[[#This Row],[predictsLabourExploitation]], "T", "FN"), IF(Table4[[#This Row],[predictsLabourExploitation]], "FP", "T"))</f>
        <v>#VALUE!</v>
      </c>
      <c r="AP241" t="e">
        <f>IF(NLCresults[[#This Row],[ containsSexualExploitation]]=1, IF(Table4[[#This Row],[predictsSexualExploitation]], "T", "FN"), IF(Table4[[#This Row],[predictsSexualExploitation]], "FP", "T"))</f>
        <v>#VALUE!</v>
      </c>
      <c r="AQ241" t="e">
        <f>IF(NLCresults[[#This Row],[ containsOther]]=1, IF(Table4[[#This Row],[predictsOther]], "T", "FN"), IF(Table4[[#This Row],[predictsOther]], "FP", "T"))</f>
        <v>#VALUE!</v>
      </c>
      <c r="AR241" s="2" t="e">
        <f>(COUNTIF(Table4[[#This Row],[resultChildLabour]:[resultOther]], "T")=10)</f>
        <v>#VALUE!</v>
      </c>
      <c r="AS241" t="e">
        <f>(COUNTIF(Table4[[#This Row],[resultChildLabour]:[resultOther]], "T")+ COUNTIF(Table4[[#This Row],[resultChildLabour]:[resultOther]], "FP")=10)</f>
        <v>#VALUE!</v>
      </c>
      <c r="AT241" t="e">
        <f>COUNTIF(Table4[[#This Row],[resultChildLabour]:[resultOther]], "FP")&gt;=1</f>
        <v>#VALUE!</v>
      </c>
      <c r="AU241" s="2" t="e">
        <f>COUNTIF(Table4[[#This Row],[resultChildLabour]:[resultOther]], "FN")&gt;=1</f>
        <v>#VALUE!</v>
      </c>
      <c r="AV241" s="2" t="e">
        <f>COUNTIF(Table4[[#This Row],[resultChildLabour]:[resultOther]], "FN")+COUNTIF(Table4[[#This Row],[resultChildLabour]:[resultOther]], "FP")</f>
        <v>#VALUE!</v>
      </c>
    </row>
  </sheetData>
  <pageMargins left="0.7" right="0.7" top="0.75" bottom="0.75" header="0.3" footer="0.3"/>
  <drawing r:id="rId1"/>
  <tableParts count="2">
    <tablePart r:id="rId2"/>
    <tablePart r:id="rId3"/>
  </tableParts>
  <extLst>
    <ext xmlns:x14="http://schemas.microsoft.com/office/spreadsheetml/2009/9/main" uri="{05C60535-1F16-4fd2-B633-F4F36F0B64E0}">
      <x14:sparklineGroups xmlns:xm="http://schemas.microsoft.com/office/excel/2006/main">
        <x14:sparklineGroup displayEmptyCellsAs="gap" xr2:uid="{613FD685-E79F-490A-9142-58350F818086}">
          <x14:colorSeries rgb="FF376092"/>
          <x14:colorNegative rgb="FFD00000"/>
          <x14:colorAxis rgb="FF000000"/>
          <x14:colorMarkers rgb="FFD00000"/>
          <x14:colorFirst rgb="FFD00000"/>
          <x14:colorLast rgb="FFD00000"/>
          <x14:colorHigh rgb="FFD00000"/>
          <x14:colorLow rgb="FFD00000"/>
          <x14:sparklines>
            <x14:sparkline>
              <xm:f>NLCcsv!AY8:AY8</xm:f>
              <xm:sqref>BE6</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70811-45F9-45DF-B66E-A7FB0EC2BB60}">
  <dimension ref="A1:V101"/>
  <sheetViews>
    <sheetView tabSelected="1" topLeftCell="I1" zoomScale="81" zoomScaleNormal="103" workbookViewId="0">
      <selection activeCell="V10" sqref="V10"/>
    </sheetView>
  </sheetViews>
  <sheetFormatPr defaultRowHeight="15" x14ac:dyDescent="0.25"/>
  <cols>
    <col min="1" max="1" width="11" bestFit="1" customWidth="1"/>
    <col min="2" max="2" width="23" bestFit="1" customWidth="1"/>
    <col min="3" max="4" width="13.140625" bestFit="1" customWidth="1"/>
    <col min="5" max="6" width="15.7109375" bestFit="1" customWidth="1"/>
    <col min="8" max="9" width="9.5703125" customWidth="1"/>
    <col min="10" max="11" width="21.7109375" customWidth="1"/>
    <col min="12" max="13" width="11.42578125" customWidth="1"/>
    <col min="14" max="15" width="20.42578125" customWidth="1"/>
    <col min="16" max="17" width="11.140625" customWidth="1"/>
    <col min="22" max="22" width="26.28515625" customWidth="1"/>
  </cols>
  <sheetData>
    <row r="1" spans="1:22" x14ac:dyDescent="0.25">
      <c r="A1" t="s">
        <v>0</v>
      </c>
      <c r="B1" t="s">
        <v>1</v>
      </c>
      <c r="C1" t="s">
        <v>2</v>
      </c>
      <c r="D1" t="s">
        <v>3</v>
      </c>
      <c r="E1" t="s">
        <v>4</v>
      </c>
      <c r="F1" t="s">
        <v>5</v>
      </c>
      <c r="H1" t="s">
        <v>39</v>
      </c>
      <c r="I1" t="s">
        <v>40</v>
      </c>
      <c r="J1" t="s">
        <v>44</v>
      </c>
      <c r="K1" t="s">
        <v>45</v>
      </c>
      <c r="L1" t="s">
        <v>46</v>
      </c>
      <c r="M1" t="s">
        <v>47</v>
      </c>
      <c r="N1" t="s">
        <v>42</v>
      </c>
      <c r="O1" t="s">
        <v>43</v>
      </c>
      <c r="P1" t="s">
        <v>48</v>
      </c>
      <c r="Q1" t="s">
        <v>49</v>
      </c>
    </row>
    <row r="2" spans="1:22" x14ac:dyDescent="0.25">
      <c r="A2" s="1">
        <v>43546</v>
      </c>
      <c r="B2" s="2" t="s">
        <v>106</v>
      </c>
      <c r="C2">
        <v>0</v>
      </c>
      <c r="D2">
        <v>0</v>
      </c>
      <c r="E2">
        <v>0.70899999999999996</v>
      </c>
      <c r="F2">
        <v>1E-3</v>
      </c>
      <c r="H2">
        <f>results[[#This Row],[ containsCL]]-results[[#This Row],[ confidenceCL]]</f>
        <v>-0.70899999999999996</v>
      </c>
      <c r="I2">
        <f>results[[#This Row],[ containsSS]]-results[[#This Row],[ confidenceSS]]</f>
        <v>-1E-3</v>
      </c>
      <c r="J2" t="b">
        <f>(results[[#This Row],[ containsCL]]=1)</f>
        <v>0</v>
      </c>
      <c r="K2" t="b">
        <f>(results[[#This Row],[ containsSS]]=1)</f>
        <v>0</v>
      </c>
      <c r="L2" t="b">
        <f>results[[#This Row],[ confidenceCL]]&gt;$V$9</f>
        <v>0</v>
      </c>
      <c r="M2" t="b">
        <f>results[[#This Row],[ confidenceSS]]&gt;$V$9</f>
        <v>0</v>
      </c>
      <c r="N2" t="b">
        <f>((results[[#This Row],[ confidenceCL]]&gt;$V$9) = (results[[#This Row],[ containsCL]]= 1))</f>
        <v>1</v>
      </c>
      <c r="O2" t="b">
        <f>((results[[#This Row],[ confidenceSS]]&gt;$V$9) = (results[[#This Row],[ containsSS]]= 1))</f>
        <v>1</v>
      </c>
      <c r="P2" t="str">
        <f t="shared" ref="P2:Q21" si="0">IF(N2, "T", (IF(L2, "FP", "FN")))</f>
        <v>T</v>
      </c>
      <c r="Q2" t="str">
        <f t="shared" si="0"/>
        <v>T</v>
      </c>
    </row>
    <row r="3" spans="1:22" x14ac:dyDescent="0.25">
      <c r="A3" s="1">
        <v>43546</v>
      </c>
      <c r="B3" s="2" t="s">
        <v>107</v>
      </c>
      <c r="C3">
        <v>0</v>
      </c>
      <c r="D3">
        <v>1</v>
      </c>
      <c r="E3">
        <v>1.2E-2</v>
      </c>
      <c r="F3">
        <v>0.90600000000000003</v>
      </c>
      <c r="H3">
        <f>results[[#This Row],[ containsCL]]-results[[#This Row],[ confidenceCL]]</f>
        <v>-1.2E-2</v>
      </c>
      <c r="I3">
        <f>results[[#This Row],[ containsSS]]-results[[#This Row],[ confidenceSS]]</f>
        <v>9.3999999999999972E-2</v>
      </c>
      <c r="J3" t="b">
        <f>(results[[#This Row],[ containsCL]]=1)</f>
        <v>0</v>
      </c>
      <c r="K3" t="b">
        <f>(results[[#This Row],[ containsSS]]=1)</f>
        <v>1</v>
      </c>
      <c r="L3" t="b">
        <f>results[[#This Row],[ confidenceCL]]&gt;$V$9</f>
        <v>0</v>
      </c>
      <c r="M3" t="b">
        <f>results[[#This Row],[ confidenceSS]]&gt;$V$9</f>
        <v>1</v>
      </c>
      <c r="N3" t="b">
        <f>((results[[#This Row],[ confidenceCL]]&gt;$V$9) = (results[[#This Row],[ containsCL]]= 1))</f>
        <v>1</v>
      </c>
      <c r="O3" t="b">
        <f>((results[[#This Row],[ confidenceSS]]&gt;$V$9) = (results[[#This Row],[ containsSS]]= 1))</f>
        <v>1</v>
      </c>
      <c r="P3" t="str">
        <f t="shared" si="0"/>
        <v>T</v>
      </c>
      <c r="Q3" t="str">
        <f t="shared" si="0"/>
        <v>T</v>
      </c>
    </row>
    <row r="4" spans="1:22" x14ac:dyDescent="0.25">
      <c r="A4" s="1">
        <v>43546</v>
      </c>
      <c r="B4" s="2" t="s">
        <v>108</v>
      </c>
      <c r="C4">
        <v>1</v>
      </c>
      <c r="D4">
        <v>0</v>
      </c>
      <c r="E4">
        <v>0.90800000000000003</v>
      </c>
      <c r="F4">
        <v>0</v>
      </c>
      <c r="H4">
        <f>results[[#This Row],[ containsCL]]-results[[#This Row],[ confidenceCL]]</f>
        <v>9.1999999999999971E-2</v>
      </c>
      <c r="I4">
        <f>results[[#This Row],[ containsSS]]-results[[#This Row],[ confidenceSS]]</f>
        <v>0</v>
      </c>
      <c r="J4" t="b">
        <f>(results[[#This Row],[ containsCL]]=1)</f>
        <v>1</v>
      </c>
      <c r="K4" t="b">
        <f>(results[[#This Row],[ containsSS]]=1)</f>
        <v>0</v>
      </c>
      <c r="L4" t="b">
        <f>results[[#This Row],[ confidenceCL]]&gt;$V$9</f>
        <v>1</v>
      </c>
      <c r="M4" t="b">
        <f>results[[#This Row],[ confidenceSS]]&gt;$V$9</f>
        <v>0</v>
      </c>
      <c r="N4" t="b">
        <f>((results[[#This Row],[ confidenceCL]]&gt;$V$9) = (results[[#This Row],[ containsCL]]= 1))</f>
        <v>1</v>
      </c>
      <c r="O4" t="b">
        <f>((results[[#This Row],[ confidenceSS]]&gt;$V$9) = (results[[#This Row],[ containsSS]]= 1))</f>
        <v>1</v>
      </c>
      <c r="P4" t="str">
        <f t="shared" si="0"/>
        <v>T</v>
      </c>
      <c r="Q4" t="str">
        <f t="shared" si="0"/>
        <v>T</v>
      </c>
    </row>
    <row r="5" spans="1:22" x14ac:dyDescent="0.25">
      <c r="A5" s="1">
        <v>43546</v>
      </c>
      <c r="B5" s="2" t="s">
        <v>109</v>
      </c>
      <c r="C5">
        <v>1</v>
      </c>
      <c r="D5">
        <v>0</v>
      </c>
      <c r="E5">
        <v>0.90700000000000003</v>
      </c>
      <c r="F5">
        <v>6.0000000000000001E-3</v>
      </c>
      <c r="H5">
        <f>results[[#This Row],[ containsCL]]-results[[#This Row],[ confidenceCL]]</f>
        <v>9.2999999999999972E-2</v>
      </c>
      <c r="I5">
        <f>results[[#This Row],[ containsSS]]-results[[#This Row],[ confidenceSS]]</f>
        <v>-6.0000000000000001E-3</v>
      </c>
      <c r="J5" t="b">
        <f>(results[[#This Row],[ containsCL]]=1)</f>
        <v>1</v>
      </c>
      <c r="K5" t="b">
        <f>(results[[#This Row],[ containsSS]]=1)</f>
        <v>0</v>
      </c>
      <c r="L5" t="b">
        <f>results[[#This Row],[ confidenceCL]]&gt;$V$9</f>
        <v>1</v>
      </c>
      <c r="M5" t="b">
        <f>results[[#This Row],[ confidenceSS]]&gt;$V$9</f>
        <v>0</v>
      </c>
      <c r="N5" t="b">
        <f>((results[[#This Row],[ confidenceCL]]&gt;$V$9) = (results[[#This Row],[ containsCL]]= 1))</f>
        <v>1</v>
      </c>
      <c r="O5" t="b">
        <f>((results[[#This Row],[ confidenceSS]]&gt;$V$9) = (results[[#This Row],[ containsSS]]= 1))</f>
        <v>1</v>
      </c>
      <c r="P5" t="str">
        <f t="shared" si="0"/>
        <v>T</v>
      </c>
      <c r="Q5" t="str">
        <f t="shared" si="0"/>
        <v>T</v>
      </c>
    </row>
    <row r="6" spans="1:22" x14ac:dyDescent="0.25">
      <c r="A6" s="1">
        <v>43546</v>
      </c>
      <c r="B6" s="2" t="s">
        <v>110</v>
      </c>
      <c r="C6">
        <v>0</v>
      </c>
      <c r="D6">
        <v>1</v>
      </c>
      <c r="E6">
        <v>3.5000000000000003E-2</v>
      </c>
      <c r="F6">
        <v>0.80700000000000005</v>
      </c>
      <c r="H6">
        <f>results[[#This Row],[ containsCL]]-results[[#This Row],[ confidenceCL]]</f>
        <v>-3.5000000000000003E-2</v>
      </c>
      <c r="I6">
        <f>results[[#This Row],[ containsSS]]-results[[#This Row],[ confidenceSS]]</f>
        <v>0.19299999999999995</v>
      </c>
      <c r="J6" t="b">
        <f>(results[[#This Row],[ containsCL]]=1)</f>
        <v>0</v>
      </c>
      <c r="K6" t="b">
        <f>(results[[#This Row],[ containsSS]]=1)</f>
        <v>1</v>
      </c>
      <c r="L6" t="b">
        <f>results[[#This Row],[ confidenceCL]]&gt;$V$9</f>
        <v>0</v>
      </c>
      <c r="M6" t="b">
        <f>results[[#This Row],[ confidenceSS]]&gt;$V$9</f>
        <v>0</v>
      </c>
      <c r="N6" t="b">
        <f>((results[[#This Row],[ confidenceCL]]&gt;$V$9) = (results[[#This Row],[ containsCL]]= 1))</f>
        <v>1</v>
      </c>
      <c r="O6" t="b">
        <f>((results[[#This Row],[ confidenceSS]]&gt;$V$9) = (results[[#This Row],[ containsSS]]= 1))</f>
        <v>0</v>
      </c>
      <c r="P6" t="str">
        <f t="shared" si="0"/>
        <v>T</v>
      </c>
      <c r="Q6" t="str">
        <f t="shared" si="0"/>
        <v>FN</v>
      </c>
    </row>
    <row r="7" spans="1:22" x14ac:dyDescent="0.25">
      <c r="A7" s="1">
        <v>43546</v>
      </c>
      <c r="B7" s="2" t="s">
        <v>111</v>
      </c>
      <c r="C7">
        <v>1</v>
      </c>
      <c r="D7">
        <v>0</v>
      </c>
      <c r="E7">
        <v>0.90700000000000003</v>
      </c>
      <c r="F7">
        <v>6.0000000000000001E-3</v>
      </c>
      <c r="H7">
        <f>results[[#This Row],[ containsCL]]-results[[#This Row],[ confidenceCL]]</f>
        <v>9.2999999999999972E-2</v>
      </c>
      <c r="I7">
        <f>results[[#This Row],[ containsSS]]-results[[#This Row],[ confidenceSS]]</f>
        <v>-6.0000000000000001E-3</v>
      </c>
      <c r="J7" t="b">
        <f>(results[[#This Row],[ containsCL]]=1)</f>
        <v>1</v>
      </c>
      <c r="K7" t="b">
        <f>(results[[#This Row],[ containsSS]]=1)</f>
        <v>0</v>
      </c>
      <c r="L7" t="b">
        <f>results[[#This Row],[ confidenceCL]]&gt;$V$9</f>
        <v>1</v>
      </c>
      <c r="M7" t="b">
        <f>results[[#This Row],[ confidenceSS]]&gt;$V$9</f>
        <v>0</v>
      </c>
      <c r="N7" t="b">
        <f>((results[[#This Row],[ confidenceCL]]&gt;$V$9) = (results[[#This Row],[ containsCL]]= 1))</f>
        <v>1</v>
      </c>
      <c r="O7" t="b">
        <f>((results[[#This Row],[ confidenceSS]]&gt;$V$9) = (results[[#This Row],[ containsSS]]= 1))</f>
        <v>1</v>
      </c>
      <c r="P7" t="str">
        <f t="shared" si="0"/>
        <v>T</v>
      </c>
      <c r="Q7" t="str">
        <f t="shared" si="0"/>
        <v>T</v>
      </c>
    </row>
    <row r="8" spans="1:22" x14ac:dyDescent="0.25">
      <c r="A8" s="1">
        <v>43546</v>
      </c>
      <c r="B8" s="2" t="s">
        <v>112</v>
      </c>
      <c r="C8">
        <v>0</v>
      </c>
      <c r="D8">
        <v>0</v>
      </c>
      <c r="E8">
        <v>4.0000000000000001E-3</v>
      </c>
      <c r="F8">
        <v>0.72499999999999998</v>
      </c>
      <c r="H8">
        <f>results[[#This Row],[ containsCL]]-results[[#This Row],[ confidenceCL]]</f>
        <v>-4.0000000000000001E-3</v>
      </c>
      <c r="I8">
        <f>results[[#This Row],[ containsSS]]-results[[#This Row],[ confidenceSS]]</f>
        <v>-0.72499999999999998</v>
      </c>
      <c r="J8" t="b">
        <f>(results[[#This Row],[ containsCL]]=1)</f>
        <v>0</v>
      </c>
      <c r="K8" t="b">
        <f>(results[[#This Row],[ containsSS]]=1)</f>
        <v>0</v>
      </c>
      <c r="L8" t="b">
        <f>results[[#This Row],[ confidenceCL]]&gt;$V$9</f>
        <v>0</v>
      </c>
      <c r="M8" t="b">
        <f>results[[#This Row],[ confidenceSS]]&gt;$V$9</f>
        <v>0</v>
      </c>
      <c r="N8" t="b">
        <f>((results[[#This Row],[ confidenceCL]]&gt;$V$9) = (results[[#This Row],[ containsCL]]= 1))</f>
        <v>1</v>
      </c>
      <c r="O8" t="b">
        <f>((results[[#This Row],[ confidenceSS]]&gt;$V$9) = (results[[#This Row],[ containsSS]]= 1))</f>
        <v>1</v>
      </c>
      <c r="P8" t="str">
        <f t="shared" si="0"/>
        <v>T</v>
      </c>
      <c r="Q8" t="str">
        <f t="shared" si="0"/>
        <v>T</v>
      </c>
      <c r="V8" s="3" t="s">
        <v>41</v>
      </c>
    </row>
    <row r="9" spans="1:22" x14ac:dyDescent="0.25">
      <c r="A9" s="1">
        <v>43546</v>
      </c>
      <c r="B9" s="2" t="s">
        <v>113</v>
      </c>
      <c r="C9">
        <v>0</v>
      </c>
      <c r="D9">
        <v>0</v>
      </c>
      <c r="E9">
        <v>0.02</v>
      </c>
      <c r="F9">
        <v>1E-3</v>
      </c>
      <c r="H9">
        <f>results[[#This Row],[ containsCL]]-results[[#This Row],[ confidenceCL]]</f>
        <v>-0.02</v>
      </c>
      <c r="I9">
        <f>results[[#This Row],[ containsSS]]-results[[#This Row],[ confidenceSS]]</f>
        <v>-1E-3</v>
      </c>
      <c r="J9" t="b">
        <f>(results[[#This Row],[ containsCL]]=1)</f>
        <v>0</v>
      </c>
      <c r="K9" t="b">
        <f>(results[[#This Row],[ containsSS]]=1)</f>
        <v>0</v>
      </c>
      <c r="L9" t="b">
        <f>results[[#This Row],[ confidenceCL]]&gt;$V$9</f>
        <v>0</v>
      </c>
      <c r="M9" t="b">
        <f>results[[#This Row],[ confidenceSS]]&gt;$V$9</f>
        <v>0</v>
      </c>
      <c r="N9" t="b">
        <f>((results[[#This Row],[ confidenceCL]]&gt;$V$9) = (results[[#This Row],[ containsCL]]= 1))</f>
        <v>1</v>
      </c>
      <c r="O9" t="b">
        <f>((results[[#This Row],[ confidenceSS]]&gt;$V$9) = (results[[#This Row],[ containsSS]]= 1))</f>
        <v>1</v>
      </c>
      <c r="P9" t="str">
        <f t="shared" si="0"/>
        <v>T</v>
      </c>
      <c r="Q9" t="str">
        <f t="shared" si="0"/>
        <v>T</v>
      </c>
      <c r="V9" s="3">
        <v>0.9</v>
      </c>
    </row>
    <row r="10" spans="1:22" x14ac:dyDescent="0.25">
      <c r="A10" s="1">
        <v>43546</v>
      </c>
      <c r="B10" s="2" t="s">
        <v>114</v>
      </c>
      <c r="C10">
        <v>1</v>
      </c>
      <c r="D10">
        <v>0</v>
      </c>
      <c r="E10">
        <v>0.88600000000000001</v>
      </c>
      <c r="F10">
        <v>7.0000000000000007E-2</v>
      </c>
      <c r="H10">
        <f>results[[#This Row],[ containsCL]]-results[[#This Row],[ confidenceCL]]</f>
        <v>0.11399999999999999</v>
      </c>
      <c r="I10">
        <f>results[[#This Row],[ containsSS]]-results[[#This Row],[ confidenceSS]]</f>
        <v>-7.0000000000000007E-2</v>
      </c>
      <c r="J10" t="b">
        <f>(results[[#This Row],[ containsCL]]=1)</f>
        <v>1</v>
      </c>
      <c r="K10" t="b">
        <f>(results[[#This Row],[ containsSS]]=1)</f>
        <v>0</v>
      </c>
      <c r="L10" t="b">
        <f>results[[#This Row],[ confidenceCL]]&gt;$V$9</f>
        <v>0</v>
      </c>
      <c r="M10" t="b">
        <f>results[[#This Row],[ confidenceSS]]&gt;$V$9</f>
        <v>0</v>
      </c>
      <c r="N10" t="b">
        <f>((results[[#This Row],[ confidenceCL]]&gt;$V$9) = (results[[#This Row],[ containsCL]]= 1))</f>
        <v>0</v>
      </c>
      <c r="O10" t="b">
        <f>((results[[#This Row],[ confidenceSS]]&gt;$V$9) = (results[[#This Row],[ containsSS]]= 1))</f>
        <v>1</v>
      </c>
      <c r="P10" t="str">
        <f t="shared" si="0"/>
        <v>FN</v>
      </c>
      <c r="Q10" t="str">
        <f t="shared" si="0"/>
        <v>T</v>
      </c>
      <c r="V10" t="s">
        <v>39</v>
      </c>
    </row>
    <row r="11" spans="1:22" x14ac:dyDescent="0.25">
      <c r="A11" s="1">
        <v>43546</v>
      </c>
      <c r="B11" s="2" t="s">
        <v>115</v>
      </c>
      <c r="C11">
        <v>0</v>
      </c>
      <c r="D11">
        <v>1</v>
      </c>
      <c r="E11">
        <v>1E-3</v>
      </c>
      <c r="F11">
        <v>0.90800000000000003</v>
      </c>
      <c r="H11">
        <f>results[[#This Row],[ containsCL]]-results[[#This Row],[ confidenceCL]]</f>
        <v>-1E-3</v>
      </c>
      <c r="I11">
        <f>results[[#This Row],[ containsSS]]-results[[#This Row],[ confidenceSS]]</f>
        <v>9.1999999999999971E-2</v>
      </c>
      <c r="J11" t="b">
        <f>(results[[#This Row],[ containsCL]]=1)</f>
        <v>0</v>
      </c>
      <c r="K11" t="b">
        <f>(results[[#This Row],[ containsSS]]=1)</f>
        <v>1</v>
      </c>
      <c r="L11" t="b">
        <f>results[[#This Row],[ confidenceCL]]&gt;$V$9</f>
        <v>0</v>
      </c>
      <c r="M11" t="b">
        <f>results[[#This Row],[ confidenceSS]]&gt;$V$9</f>
        <v>1</v>
      </c>
      <c r="N11" t="b">
        <f>((results[[#This Row],[ confidenceCL]]&gt;$V$9) = (results[[#This Row],[ containsCL]]= 1))</f>
        <v>1</v>
      </c>
      <c r="O11" t="b">
        <f>((results[[#This Row],[ confidenceSS]]&gt;$V$9) = (results[[#This Row],[ containsSS]]= 1))</f>
        <v>1</v>
      </c>
      <c r="P11" t="str">
        <f t="shared" si="0"/>
        <v>T</v>
      </c>
      <c r="Q11" t="str">
        <f t="shared" si="0"/>
        <v>T</v>
      </c>
      <c r="V11">
        <f>1-SUMPRODUCT(ABS(H2:H41))/V19</f>
        <v>0.7995000000000001</v>
      </c>
    </row>
    <row r="12" spans="1:22" x14ac:dyDescent="0.25">
      <c r="A12" s="1">
        <v>43546</v>
      </c>
      <c r="B12" s="2" t="s">
        <v>116</v>
      </c>
      <c r="C12">
        <v>1</v>
      </c>
      <c r="D12">
        <v>0</v>
      </c>
      <c r="E12">
        <v>0.90800000000000003</v>
      </c>
      <c r="F12">
        <v>0</v>
      </c>
      <c r="H12">
        <f>results[[#This Row],[ containsCL]]-results[[#This Row],[ confidenceCL]]</f>
        <v>9.1999999999999971E-2</v>
      </c>
      <c r="I12">
        <f>results[[#This Row],[ containsSS]]-results[[#This Row],[ confidenceSS]]</f>
        <v>0</v>
      </c>
      <c r="J12" t="b">
        <f>(results[[#This Row],[ containsCL]]=1)</f>
        <v>1</v>
      </c>
      <c r="K12" t="b">
        <f>(results[[#This Row],[ containsSS]]=1)</f>
        <v>0</v>
      </c>
      <c r="L12" t="b">
        <f>results[[#This Row],[ confidenceCL]]&gt;$V$9</f>
        <v>1</v>
      </c>
      <c r="M12" t="b">
        <f>results[[#This Row],[ confidenceSS]]&gt;$V$9</f>
        <v>0</v>
      </c>
      <c r="N12" t="b">
        <f>((results[[#This Row],[ confidenceCL]]&gt;$V$9) = (results[[#This Row],[ containsCL]]= 1))</f>
        <v>1</v>
      </c>
      <c r="O12" t="b">
        <f>((results[[#This Row],[ confidenceSS]]&gt;$V$9) = (results[[#This Row],[ containsSS]]= 1))</f>
        <v>1</v>
      </c>
      <c r="P12" t="str">
        <f t="shared" si="0"/>
        <v>T</v>
      </c>
      <c r="Q12" t="str">
        <f t="shared" si="0"/>
        <v>T</v>
      </c>
      <c r="V12" t="s">
        <v>40</v>
      </c>
    </row>
    <row r="13" spans="1:22" x14ac:dyDescent="0.25">
      <c r="A13" s="1">
        <v>43546</v>
      </c>
      <c r="B13" s="2" t="s">
        <v>117</v>
      </c>
      <c r="C13">
        <v>0</v>
      </c>
      <c r="D13">
        <v>0</v>
      </c>
      <c r="E13">
        <v>2E-3</v>
      </c>
      <c r="F13">
        <v>0.88900000000000001</v>
      </c>
      <c r="H13">
        <f>results[[#This Row],[ containsCL]]-results[[#This Row],[ confidenceCL]]</f>
        <v>-2E-3</v>
      </c>
      <c r="I13">
        <f>results[[#This Row],[ containsSS]]-results[[#This Row],[ confidenceSS]]</f>
        <v>-0.88900000000000001</v>
      </c>
      <c r="J13" t="b">
        <f>(results[[#This Row],[ containsCL]]=1)</f>
        <v>0</v>
      </c>
      <c r="K13" t="b">
        <f>(results[[#This Row],[ containsSS]]=1)</f>
        <v>0</v>
      </c>
      <c r="L13" t="b">
        <f>results[[#This Row],[ confidenceCL]]&gt;$V$9</f>
        <v>0</v>
      </c>
      <c r="M13" t="b">
        <f>results[[#This Row],[ confidenceSS]]&gt;$V$9</f>
        <v>0</v>
      </c>
      <c r="N13" t="b">
        <f>((results[[#This Row],[ confidenceCL]]&gt;$V$9) = (results[[#This Row],[ containsCL]]= 1))</f>
        <v>1</v>
      </c>
      <c r="O13" t="b">
        <f>((results[[#This Row],[ confidenceSS]]&gt;$V$9) = (results[[#This Row],[ containsSS]]= 1))</f>
        <v>1</v>
      </c>
      <c r="P13" t="str">
        <f t="shared" si="0"/>
        <v>T</v>
      </c>
      <c r="Q13" t="str">
        <f t="shared" si="0"/>
        <v>T</v>
      </c>
      <c r="V13">
        <f>1-SUMPRODUCT(ABS(I2:I41))/V19</f>
        <v>0.75259999999999994</v>
      </c>
    </row>
    <row r="14" spans="1:22" x14ac:dyDescent="0.25">
      <c r="A14" s="1">
        <v>43546</v>
      </c>
      <c r="B14" s="2" t="s">
        <v>118</v>
      </c>
      <c r="C14">
        <v>0</v>
      </c>
      <c r="D14">
        <v>1</v>
      </c>
      <c r="E14">
        <v>5.0000000000000001E-3</v>
      </c>
      <c r="F14">
        <v>0.90700000000000003</v>
      </c>
      <c r="H14">
        <f>results[[#This Row],[ containsCL]]-results[[#This Row],[ confidenceCL]]</f>
        <v>-5.0000000000000001E-3</v>
      </c>
      <c r="I14">
        <f>results[[#This Row],[ containsSS]]-results[[#This Row],[ confidenceSS]]</f>
        <v>9.2999999999999972E-2</v>
      </c>
      <c r="J14" t="b">
        <f>(results[[#This Row],[ containsCL]]=1)</f>
        <v>0</v>
      </c>
      <c r="K14" t="b">
        <f>(results[[#This Row],[ containsSS]]=1)</f>
        <v>1</v>
      </c>
      <c r="L14" t="b">
        <f>results[[#This Row],[ confidenceCL]]&gt;$V$9</f>
        <v>0</v>
      </c>
      <c r="M14" t="b">
        <f>results[[#This Row],[ confidenceSS]]&gt;$V$9</f>
        <v>1</v>
      </c>
      <c r="N14" t="b">
        <f>((results[[#This Row],[ confidenceCL]]&gt;$V$9) = (results[[#This Row],[ containsCL]]= 1))</f>
        <v>1</v>
      </c>
      <c r="O14" t="b">
        <f>((results[[#This Row],[ confidenceSS]]&gt;$V$9) = (results[[#This Row],[ containsSS]]= 1))</f>
        <v>1</v>
      </c>
      <c r="P14" t="str">
        <f t="shared" si="0"/>
        <v>T</v>
      </c>
      <c r="Q14" t="str">
        <f t="shared" si="0"/>
        <v>T</v>
      </c>
      <c r="V14" t="s">
        <v>52</v>
      </c>
    </row>
    <row r="15" spans="1:22" x14ac:dyDescent="0.25">
      <c r="A15" s="1">
        <v>43546</v>
      </c>
      <c r="B15" s="2" t="s">
        <v>119</v>
      </c>
      <c r="C15">
        <v>0</v>
      </c>
      <c r="D15">
        <v>1</v>
      </c>
      <c r="E15">
        <v>0</v>
      </c>
      <c r="F15">
        <v>0.90800000000000003</v>
      </c>
      <c r="H15">
        <f>results[[#This Row],[ containsCL]]-results[[#This Row],[ confidenceCL]]</f>
        <v>0</v>
      </c>
      <c r="I15">
        <f>results[[#This Row],[ containsSS]]-results[[#This Row],[ confidenceSS]]</f>
        <v>9.1999999999999971E-2</v>
      </c>
      <c r="J15" t="b">
        <f>(results[[#This Row],[ containsCL]]=1)</f>
        <v>0</v>
      </c>
      <c r="K15" t="b">
        <f>(results[[#This Row],[ containsSS]]=1)</f>
        <v>1</v>
      </c>
      <c r="L15" t="b">
        <f>results[[#This Row],[ confidenceCL]]&gt;$V$9</f>
        <v>0</v>
      </c>
      <c r="M15" t="b">
        <f>results[[#This Row],[ confidenceSS]]&gt;$V$9</f>
        <v>1</v>
      </c>
      <c r="N15" t="b">
        <f>((results[[#This Row],[ confidenceCL]]&gt;$V$9) = (results[[#This Row],[ containsCL]]= 1))</f>
        <v>1</v>
      </c>
      <c r="O15" t="b">
        <f>((results[[#This Row],[ confidenceSS]]&gt;$V$9) = (results[[#This Row],[ containsSS]]= 1))</f>
        <v>1</v>
      </c>
      <c r="P15" t="str">
        <f t="shared" si="0"/>
        <v>T</v>
      </c>
      <c r="Q15" t="str">
        <f t="shared" si="0"/>
        <v>T</v>
      </c>
      <c r="V15">
        <f>COUNTIF(N2:N41, TRUE)</f>
        <v>32</v>
      </c>
    </row>
    <row r="16" spans="1:22" x14ac:dyDescent="0.25">
      <c r="A16" s="1">
        <v>43546</v>
      </c>
      <c r="B16" s="2" t="s">
        <v>120</v>
      </c>
      <c r="C16">
        <v>0</v>
      </c>
      <c r="D16">
        <v>0</v>
      </c>
      <c r="E16">
        <v>0</v>
      </c>
      <c r="F16">
        <v>0.90800000000000003</v>
      </c>
      <c r="H16">
        <f>results[[#This Row],[ containsCL]]-results[[#This Row],[ confidenceCL]]</f>
        <v>0</v>
      </c>
      <c r="I16">
        <f>results[[#This Row],[ containsSS]]-results[[#This Row],[ confidenceSS]]</f>
        <v>-0.90800000000000003</v>
      </c>
      <c r="J16" t="b">
        <f>(results[[#This Row],[ containsCL]]=1)</f>
        <v>0</v>
      </c>
      <c r="K16" t="b">
        <f>(results[[#This Row],[ containsSS]]=1)</f>
        <v>0</v>
      </c>
      <c r="L16" t="b">
        <f>results[[#This Row],[ confidenceCL]]&gt;$V$9</f>
        <v>0</v>
      </c>
      <c r="M16" t="b">
        <f>results[[#This Row],[ confidenceSS]]&gt;$V$9</f>
        <v>1</v>
      </c>
      <c r="N16" t="b">
        <f>((results[[#This Row],[ confidenceCL]]&gt;$V$9) = (results[[#This Row],[ containsCL]]= 1))</f>
        <v>1</v>
      </c>
      <c r="O16" t="b">
        <f>((results[[#This Row],[ confidenceSS]]&gt;$V$9) = (results[[#This Row],[ containsSS]]= 1))</f>
        <v>0</v>
      </c>
      <c r="P16" t="str">
        <f t="shared" si="0"/>
        <v>T</v>
      </c>
      <c r="Q16" t="str">
        <f t="shared" si="0"/>
        <v>FP</v>
      </c>
      <c r="V16" t="s">
        <v>76</v>
      </c>
    </row>
    <row r="17" spans="1:22" x14ac:dyDescent="0.25">
      <c r="A17" s="1">
        <v>43546</v>
      </c>
      <c r="B17" s="2" t="s">
        <v>121</v>
      </c>
      <c r="C17">
        <v>0</v>
      </c>
      <c r="D17">
        <v>0</v>
      </c>
      <c r="E17">
        <v>0.90600000000000003</v>
      </c>
      <c r="F17">
        <v>0</v>
      </c>
      <c r="H17">
        <f>results[[#This Row],[ containsCL]]-results[[#This Row],[ confidenceCL]]</f>
        <v>-0.90600000000000003</v>
      </c>
      <c r="I17">
        <f>results[[#This Row],[ containsSS]]-results[[#This Row],[ confidenceSS]]</f>
        <v>0</v>
      </c>
      <c r="J17" t="b">
        <f>(results[[#This Row],[ containsCL]]=1)</f>
        <v>0</v>
      </c>
      <c r="K17" t="b">
        <f>(results[[#This Row],[ containsSS]]=1)</f>
        <v>0</v>
      </c>
      <c r="L17" t="b">
        <f>results[[#This Row],[ confidenceCL]]&gt;$V$9</f>
        <v>1</v>
      </c>
      <c r="M17" t="b">
        <f>results[[#This Row],[ confidenceSS]]&gt;$V$9</f>
        <v>0</v>
      </c>
      <c r="N17" t="b">
        <f>((results[[#This Row],[ confidenceCL]]&gt;$V$9) = (results[[#This Row],[ containsCL]]= 1))</f>
        <v>0</v>
      </c>
      <c r="O17" t="b">
        <f>((results[[#This Row],[ confidenceSS]]&gt;$V$9) = (results[[#This Row],[ containsSS]]= 1))</f>
        <v>1</v>
      </c>
      <c r="P17" t="str">
        <f t="shared" si="0"/>
        <v>FP</v>
      </c>
      <c r="Q17" t="str">
        <f t="shared" si="0"/>
        <v>T</v>
      </c>
      <c r="V17">
        <f>COUNTIF(O2:O41, TRUE)</f>
        <v>34</v>
      </c>
    </row>
    <row r="18" spans="1:22" x14ac:dyDescent="0.25">
      <c r="A18" s="1">
        <v>43546</v>
      </c>
      <c r="B18" s="2" t="s">
        <v>122</v>
      </c>
      <c r="C18">
        <v>0</v>
      </c>
      <c r="D18">
        <v>0</v>
      </c>
      <c r="E18">
        <v>0</v>
      </c>
      <c r="F18">
        <v>0.90800000000000003</v>
      </c>
      <c r="H18">
        <f>results[[#This Row],[ containsCL]]-results[[#This Row],[ confidenceCL]]</f>
        <v>0</v>
      </c>
      <c r="I18">
        <f>results[[#This Row],[ containsSS]]-results[[#This Row],[ confidenceSS]]</f>
        <v>-0.90800000000000003</v>
      </c>
      <c r="J18" t="b">
        <f>(results[[#This Row],[ containsCL]]=1)</f>
        <v>0</v>
      </c>
      <c r="K18" t="b">
        <f>(results[[#This Row],[ containsSS]]=1)</f>
        <v>0</v>
      </c>
      <c r="L18" t="b">
        <f>results[[#This Row],[ confidenceCL]]&gt;$V$9</f>
        <v>0</v>
      </c>
      <c r="M18" t="b">
        <f>results[[#This Row],[ confidenceSS]]&gt;$V$9</f>
        <v>1</v>
      </c>
      <c r="N18" t="b">
        <f>((results[[#This Row],[ confidenceCL]]&gt;$V$9) = (results[[#This Row],[ containsCL]]= 1))</f>
        <v>1</v>
      </c>
      <c r="O18" t="b">
        <f>((results[[#This Row],[ confidenceSS]]&gt;$V$9) = (results[[#This Row],[ containsSS]]= 1))</f>
        <v>0</v>
      </c>
      <c r="P18" t="str">
        <f t="shared" si="0"/>
        <v>T</v>
      </c>
      <c r="Q18" t="str">
        <f t="shared" si="0"/>
        <v>FP</v>
      </c>
      <c r="V18" t="s">
        <v>54</v>
      </c>
    </row>
    <row r="19" spans="1:22" x14ac:dyDescent="0.25">
      <c r="A19" s="1">
        <v>43546</v>
      </c>
      <c r="B19" s="2" t="s">
        <v>123</v>
      </c>
      <c r="C19">
        <v>0</v>
      </c>
      <c r="D19">
        <v>0</v>
      </c>
      <c r="E19">
        <v>1.9E-2</v>
      </c>
      <c r="F19">
        <v>0.87</v>
      </c>
      <c r="H19">
        <f>results[[#This Row],[ containsCL]]-results[[#This Row],[ confidenceCL]]</f>
        <v>-1.9E-2</v>
      </c>
      <c r="I19">
        <f>results[[#This Row],[ containsSS]]-results[[#This Row],[ confidenceSS]]</f>
        <v>-0.87</v>
      </c>
      <c r="J19" t="b">
        <f>(results[[#This Row],[ containsCL]]=1)</f>
        <v>0</v>
      </c>
      <c r="K19" t="b">
        <f>(results[[#This Row],[ containsSS]]=1)</f>
        <v>0</v>
      </c>
      <c r="L19" t="b">
        <f>results[[#This Row],[ confidenceCL]]&gt;$V$9</f>
        <v>0</v>
      </c>
      <c r="M19" t="b">
        <f>results[[#This Row],[ confidenceSS]]&gt;$V$9</f>
        <v>0</v>
      </c>
      <c r="N19" t="b">
        <f>((results[[#This Row],[ confidenceCL]]&gt;$V$9) = (results[[#This Row],[ containsCL]]= 1))</f>
        <v>1</v>
      </c>
      <c r="O19" t="b">
        <f>((results[[#This Row],[ confidenceSS]]&gt;$V$9) = (results[[#This Row],[ containsSS]]= 1))</f>
        <v>1</v>
      </c>
      <c r="P19" t="str">
        <f t="shared" si="0"/>
        <v>T</v>
      </c>
      <c r="Q19" t="str">
        <f t="shared" si="0"/>
        <v>T</v>
      </c>
      <c r="V19">
        <f>COUNTA(results[])/6</f>
        <v>40</v>
      </c>
    </row>
    <row r="20" spans="1:22" x14ac:dyDescent="0.25">
      <c r="A20" s="1">
        <v>43546</v>
      </c>
      <c r="B20" s="2" t="s">
        <v>124</v>
      </c>
      <c r="C20">
        <v>0</v>
      </c>
      <c r="D20">
        <v>0</v>
      </c>
      <c r="E20">
        <v>0.90700000000000003</v>
      </c>
      <c r="F20">
        <v>0</v>
      </c>
      <c r="H20">
        <f>results[[#This Row],[ containsCL]]-results[[#This Row],[ confidenceCL]]</f>
        <v>-0.90700000000000003</v>
      </c>
      <c r="I20">
        <f>results[[#This Row],[ containsSS]]-results[[#This Row],[ confidenceSS]]</f>
        <v>0</v>
      </c>
      <c r="J20" t="b">
        <f>(results[[#This Row],[ containsCL]]=1)</f>
        <v>0</v>
      </c>
      <c r="K20" t="b">
        <f>(results[[#This Row],[ containsSS]]=1)</f>
        <v>0</v>
      </c>
      <c r="L20" t="b">
        <f>results[[#This Row],[ confidenceCL]]&gt;$V$9</f>
        <v>1</v>
      </c>
      <c r="M20" t="b">
        <f>results[[#This Row],[ confidenceSS]]&gt;$V$9</f>
        <v>0</v>
      </c>
      <c r="N20" t="b">
        <f>((results[[#This Row],[ confidenceCL]]&gt;$V$9) = (results[[#This Row],[ containsCL]]= 1))</f>
        <v>0</v>
      </c>
      <c r="O20" t="b">
        <f>((results[[#This Row],[ confidenceSS]]&gt;$V$9) = (results[[#This Row],[ containsSS]]= 1))</f>
        <v>1</v>
      </c>
      <c r="P20" t="str">
        <f t="shared" si="0"/>
        <v>FP</v>
      </c>
      <c r="Q20" t="str">
        <f t="shared" si="0"/>
        <v>T</v>
      </c>
      <c r="V20" t="s">
        <v>51</v>
      </c>
    </row>
    <row r="21" spans="1:22" x14ac:dyDescent="0.25">
      <c r="A21" s="1">
        <v>43546</v>
      </c>
      <c r="B21" s="2" t="s">
        <v>125</v>
      </c>
      <c r="C21">
        <v>0</v>
      </c>
      <c r="D21">
        <v>0</v>
      </c>
      <c r="E21">
        <v>0.90600000000000003</v>
      </c>
      <c r="F21">
        <v>0</v>
      </c>
      <c r="H21">
        <f>results[[#This Row],[ containsCL]]-results[[#This Row],[ confidenceCL]]</f>
        <v>-0.90600000000000003</v>
      </c>
      <c r="I21">
        <f>results[[#This Row],[ containsSS]]-results[[#This Row],[ confidenceSS]]</f>
        <v>0</v>
      </c>
      <c r="J21" t="b">
        <f>(results[[#This Row],[ containsCL]]=1)</f>
        <v>0</v>
      </c>
      <c r="K21" t="b">
        <f>(results[[#This Row],[ containsSS]]=1)</f>
        <v>0</v>
      </c>
      <c r="L21" t="b">
        <f>results[[#This Row],[ confidenceCL]]&gt;$V$9</f>
        <v>1</v>
      </c>
      <c r="M21" t="b">
        <f>results[[#This Row],[ confidenceSS]]&gt;$V$9</f>
        <v>0</v>
      </c>
      <c r="N21" t="b">
        <f>((results[[#This Row],[ confidenceCL]]&gt;$V$9) = (results[[#This Row],[ containsCL]]= 1))</f>
        <v>0</v>
      </c>
      <c r="O21" t="b">
        <f>((results[[#This Row],[ confidenceSS]]&gt;$V$9) = (results[[#This Row],[ containsSS]]= 1))</f>
        <v>1</v>
      </c>
      <c r="P21" t="str">
        <f t="shared" si="0"/>
        <v>FP</v>
      </c>
      <c r="Q21" t="str">
        <f t="shared" si="0"/>
        <v>T</v>
      </c>
      <c r="V21">
        <f>COUNTIF(P2:Q41, "FP")</f>
        <v>10</v>
      </c>
    </row>
    <row r="22" spans="1:22" x14ac:dyDescent="0.25">
      <c r="A22" s="1">
        <v>43546</v>
      </c>
      <c r="B22" s="2" t="s">
        <v>106</v>
      </c>
      <c r="C22">
        <v>0</v>
      </c>
      <c r="D22">
        <v>0</v>
      </c>
      <c r="E22">
        <v>0.70899999999999996</v>
      </c>
      <c r="F22">
        <v>1E-3</v>
      </c>
      <c r="H22">
        <f>results[[#This Row],[ containsCL]]-results[[#This Row],[ confidenceCL]]</f>
        <v>-0.70899999999999996</v>
      </c>
      <c r="I22">
        <f>results[[#This Row],[ containsSS]]-results[[#This Row],[ confidenceSS]]</f>
        <v>-1E-3</v>
      </c>
      <c r="J22" t="b">
        <f>(results[[#This Row],[ containsCL]]=1)</f>
        <v>0</v>
      </c>
      <c r="K22" t="b">
        <f>(results[[#This Row],[ containsSS]]=1)</f>
        <v>0</v>
      </c>
      <c r="L22" t="b">
        <f>results[[#This Row],[ confidenceCL]]&gt;$V$9</f>
        <v>0</v>
      </c>
      <c r="M22" t="b">
        <f>results[[#This Row],[ confidenceSS]]&gt;$V$9</f>
        <v>0</v>
      </c>
      <c r="N22" t="b">
        <f>((results[[#This Row],[ confidenceCL]]&gt;$V$9) = (results[[#This Row],[ containsCL]]= 1))</f>
        <v>1</v>
      </c>
      <c r="O22" t="b">
        <f>((results[[#This Row],[ confidenceSS]]&gt;$V$9) = (results[[#This Row],[ containsSS]]= 1))</f>
        <v>1</v>
      </c>
      <c r="P22" t="str">
        <f t="shared" ref="P22:P41" si="1">IF(N22, "T", (IF(L22, "FP", "FN")))</f>
        <v>T</v>
      </c>
      <c r="Q22" t="str">
        <f t="shared" ref="Q22:Q41" si="2">IF(O22, "T", (IF(M22, "FP", "FN")))</f>
        <v>T</v>
      </c>
      <c r="V22" t="s">
        <v>50</v>
      </c>
    </row>
    <row r="23" spans="1:22" x14ac:dyDescent="0.25">
      <c r="A23" s="1">
        <v>43546</v>
      </c>
      <c r="B23" s="2" t="s">
        <v>119</v>
      </c>
      <c r="C23">
        <v>0</v>
      </c>
      <c r="D23">
        <v>1</v>
      </c>
      <c r="E23">
        <v>0</v>
      </c>
      <c r="F23">
        <v>0.90800000000000003</v>
      </c>
      <c r="H23">
        <f>results[[#This Row],[ containsCL]]-results[[#This Row],[ confidenceCL]]</f>
        <v>0</v>
      </c>
      <c r="I23">
        <f>results[[#This Row],[ containsSS]]-results[[#This Row],[ confidenceSS]]</f>
        <v>9.1999999999999971E-2</v>
      </c>
      <c r="J23" t="b">
        <f>(results[[#This Row],[ containsCL]]=1)</f>
        <v>0</v>
      </c>
      <c r="K23" t="b">
        <f>(results[[#This Row],[ containsSS]]=1)</f>
        <v>1</v>
      </c>
      <c r="L23" t="b">
        <f>results[[#This Row],[ confidenceCL]]&gt;$V$9</f>
        <v>0</v>
      </c>
      <c r="M23" t="b">
        <f>results[[#This Row],[ confidenceSS]]&gt;$V$9</f>
        <v>1</v>
      </c>
      <c r="N23" t="b">
        <f>((results[[#This Row],[ confidenceCL]]&gt;$V$9) = (results[[#This Row],[ containsCL]]= 1))</f>
        <v>1</v>
      </c>
      <c r="O23" t="b">
        <f>((results[[#This Row],[ confidenceSS]]&gt;$V$9) = (results[[#This Row],[ containsSS]]= 1))</f>
        <v>1</v>
      </c>
      <c r="P23" t="str">
        <f t="shared" si="1"/>
        <v>T</v>
      </c>
      <c r="Q23" t="str">
        <f t="shared" si="2"/>
        <v>T</v>
      </c>
      <c r="V23">
        <f>COUNTIF(P2:Q41, "FN")</f>
        <v>4</v>
      </c>
    </row>
    <row r="24" spans="1:22" x14ac:dyDescent="0.25">
      <c r="A24" s="1">
        <v>43546</v>
      </c>
      <c r="B24" s="2" t="s">
        <v>107</v>
      </c>
      <c r="C24">
        <v>0</v>
      </c>
      <c r="D24">
        <v>1</v>
      </c>
      <c r="E24">
        <v>1.2E-2</v>
      </c>
      <c r="F24">
        <v>0.90600000000000003</v>
      </c>
      <c r="H24">
        <f>results[[#This Row],[ containsCL]]-results[[#This Row],[ confidenceCL]]</f>
        <v>-1.2E-2</v>
      </c>
      <c r="I24">
        <f>results[[#This Row],[ containsSS]]-results[[#This Row],[ confidenceSS]]</f>
        <v>9.3999999999999972E-2</v>
      </c>
      <c r="J24" t="b">
        <f>(results[[#This Row],[ containsCL]]=1)</f>
        <v>0</v>
      </c>
      <c r="K24" t="b">
        <f>(results[[#This Row],[ containsSS]]=1)</f>
        <v>1</v>
      </c>
      <c r="L24" t="b">
        <f>results[[#This Row],[ confidenceCL]]&gt;$V$9</f>
        <v>0</v>
      </c>
      <c r="M24" t="b">
        <f>results[[#This Row],[ confidenceSS]]&gt;$V$9</f>
        <v>1</v>
      </c>
      <c r="N24" t="b">
        <f>((results[[#This Row],[ confidenceCL]]&gt;$V$9) = (results[[#This Row],[ containsCL]]= 1))</f>
        <v>1</v>
      </c>
      <c r="O24" t="b">
        <f>((results[[#This Row],[ confidenceSS]]&gt;$V$9) = (results[[#This Row],[ containsSS]]= 1))</f>
        <v>1</v>
      </c>
      <c r="P24" t="str">
        <f t="shared" si="1"/>
        <v>T</v>
      </c>
      <c r="Q24" t="str">
        <f t="shared" si="2"/>
        <v>T</v>
      </c>
      <c r="V24" t="s">
        <v>53</v>
      </c>
    </row>
    <row r="25" spans="1:22" x14ac:dyDescent="0.25">
      <c r="A25" s="1">
        <v>43546</v>
      </c>
      <c r="B25" s="2" t="s">
        <v>111</v>
      </c>
      <c r="C25">
        <v>1</v>
      </c>
      <c r="D25">
        <v>0</v>
      </c>
      <c r="E25">
        <v>0.90700000000000003</v>
      </c>
      <c r="F25">
        <v>6.0000000000000001E-3</v>
      </c>
      <c r="H25">
        <f>results[[#This Row],[ containsCL]]-results[[#This Row],[ confidenceCL]]</f>
        <v>9.2999999999999972E-2</v>
      </c>
      <c r="I25">
        <f>results[[#This Row],[ containsSS]]-results[[#This Row],[ confidenceSS]]</f>
        <v>-6.0000000000000001E-3</v>
      </c>
      <c r="J25" t="b">
        <f>(results[[#This Row],[ containsCL]]=1)</f>
        <v>1</v>
      </c>
      <c r="K25" t="b">
        <f>(results[[#This Row],[ containsSS]]=1)</f>
        <v>0</v>
      </c>
      <c r="L25" t="b">
        <f>results[[#This Row],[ confidenceCL]]&gt;$V$9</f>
        <v>1</v>
      </c>
      <c r="M25" t="b">
        <f>results[[#This Row],[ confidenceSS]]&gt;$V$9</f>
        <v>0</v>
      </c>
      <c r="N25" t="b">
        <f>((results[[#This Row],[ confidenceCL]]&gt;$V$9) = (results[[#This Row],[ containsCL]]= 1))</f>
        <v>1</v>
      </c>
      <c r="O25" t="b">
        <f>((results[[#This Row],[ confidenceSS]]&gt;$V$9) = (results[[#This Row],[ containsSS]]= 1))</f>
        <v>1</v>
      </c>
      <c r="P25" t="str">
        <f t="shared" si="1"/>
        <v>T</v>
      </c>
      <c r="Q25" t="str">
        <f t="shared" si="2"/>
        <v>T</v>
      </c>
      <c r="V25">
        <f>V19-V21-V23</f>
        <v>26</v>
      </c>
    </row>
    <row r="26" spans="1:22" x14ac:dyDescent="0.25">
      <c r="A26" s="1">
        <v>43546</v>
      </c>
      <c r="B26" s="2" t="s">
        <v>117</v>
      </c>
      <c r="C26">
        <v>0</v>
      </c>
      <c r="D26">
        <v>0</v>
      </c>
      <c r="E26">
        <v>2E-3</v>
      </c>
      <c r="F26">
        <v>0.88900000000000001</v>
      </c>
      <c r="H26">
        <f>results[[#This Row],[ containsCL]]-results[[#This Row],[ confidenceCL]]</f>
        <v>-2E-3</v>
      </c>
      <c r="I26">
        <f>results[[#This Row],[ containsSS]]-results[[#This Row],[ confidenceSS]]</f>
        <v>-0.88900000000000001</v>
      </c>
      <c r="J26" t="b">
        <f>(results[[#This Row],[ containsCL]]=1)</f>
        <v>0</v>
      </c>
      <c r="K26" t="b">
        <f>(results[[#This Row],[ containsSS]]=1)</f>
        <v>0</v>
      </c>
      <c r="L26" t="b">
        <f>results[[#This Row],[ confidenceCL]]&gt;$V$9</f>
        <v>0</v>
      </c>
      <c r="M26" t="b">
        <f>results[[#This Row],[ confidenceSS]]&gt;$V$9</f>
        <v>0</v>
      </c>
      <c r="N26" t="b">
        <f>((results[[#This Row],[ confidenceCL]]&gt;$V$9) = (results[[#This Row],[ containsCL]]= 1))</f>
        <v>1</v>
      </c>
      <c r="O26" t="b">
        <f>((results[[#This Row],[ confidenceSS]]&gt;$V$9) = (results[[#This Row],[ containsSS]]= 1))</f>
        <v>1</v>
      </c>
      <c r="P26" t="str">
        <f t="shared" si="1"/>
        <v>T</v>
      </c>
      <c r="Q26" t="str">
        <f t="shared" si="2"/>
        <v>T</v>
      </c>
    </row>
    <row r="27" spans="1:22" x14ac:dyDescent="0.25">
      <c r="A27" s="1">
        <v>43546</v>
      </c>
      <c r="B27" s="2" t="s">
        <v>116</v>
      </c>
      <c r="C27">
        <v>1</v>
      </c>
      <c r="D27">
        <v>0</v>
      </c>
      <c r="E27">
        <v>0.90800000000000003</v>
      </c>
      <c r="F27">
        <v>0</v>
      </c>
      <c r="H27">
        <f>results[[#This Row],[ containsCL]]-results[[#This Row],[ confidenceCL]]</f>
        <v>9.1999999999999971E-2</v>
      </c>
      <c r="I27">
        <f>results[[#This Row],[ containsSS]]-results[[#This Row],[ confidenceSS]]</f>
        <v>0</v>
      </c>
      <c r="J27" t="b">
        <f>(results[[#This Row],[ containsCL]]=1)</f>
        <v>1</v>
      </c>
      <c r="K27" t="b">
        <f>(results[[#This Row],[ containsSS]]=1)</f>
        <v>0</v>
      </c>
      <c r="L27" t="b">
        <f>results[[#This Row],[ confidenceCL]]&gt;$V$9</f>
        <v>1</v>
      </c>
      <c r="M27" t="b">
        <f>results[[#This Row],[ confidenceSS]]&gt;$V$9</f>
        <v>0</v>
      </c>
      <c r="N27" t="b">
        <f>((results[[#This Row],[ confidenceCL]]&gt;$V$9) = (results[[#This Row],[ containsCL]]= 1))</f>
        <v>1</v>
      </c>
      <c r="O27" t="b">
        <f>((results[[#This Row],[ confidenceSS]]&gt;$V$9) = (results[[#This Row],[ containsSS]]= 1))</f>
        <v>1</v>
      </c>
      <c r="P27" t="str">
        <f t="shared" si="1"/>
        <v>T</v>
      </c>
      <c r="Q27" t="str">
        <f t="shared" si="2"/>
        <v>T</v>
      </c>
    </row>
    <row r="28" spans="1:22" x14ac:dyDescent="0.25">
      <c r="A28" s="1">
        <v>43546</v>
      </c>
      <c r="B28" s="2" t="s">
        <v>120</v>
      </c>
      <c r="C28">
        <v>0</v>
      </c>
      <c r="D28">
        <v>0</v>
      </c>
      <c r="E28">
        <v>0</v>
      </c>
      <c r="F28">
        <v>0.90800000000000003</v>
      </c>
      <c r="H28">
        <f>results[[#This Row],[ containsCL]]-results[[#This Row],[ confidenceCL]]</f>
        <v>0</v>
      </c>
      <c r="I28">
        <f>results[[#This Row],[ containsSS]]-results[[#This Row],[ confidenceSS]]</f>
        <v>-0.90800000000000003</v>
      </c>
      <c r="J28" t="b">
        <f>(results[[#This Row],[ containsCL]]=1)</f>
        <v>0</v>
      </c>
      <c r="K28" t="b">
        <f>(results[[#This Row],[ containsSS]]=1)</f>
        <v>0</v>
      </c>
      <c r="L28" t="b">
        <f>results[[#This Row],[ confidenceCL]]&gt;$V$9</f>
        <v>0</v>
      </c>
      <c r="M28" t="b">
        <f>results[[#This Row],[ confidenceSS]]&gt;$V$9</f>
        <v>1</v>
      </c>
      <c r="N28" t="b">
        <f>((results[[#This Row],[ confidenceCL]]&gt;$V$9) = (results[[#This Row],[ containsCL]]= 1))</f>
        <v>1</v>
      </c>
      <c r="O28" t="b">
        <f>((results[[#This Row],[ confidenceSS]]&gt;$V$9) = (results[[#This Row],[ containsSS]]= 1))</f>
        <v>0</v>
      </c>
      <c r="P28" t="str">
        <f t="shared" si="1"/>
        <v>T</v>
      </c>
      <c r="Q28" t="str">
        <f t="shared" si="2"/>
        <v>FP</v>
      </c>
    </row>
    <row r="29" spans="1:22" x14ac:dyDescent="0.25">
      <c r="A29" s="1">
        <v>43546</v>
      </c>
      <c r="B29" s="2" t="s">
        <v>110</v>
      </c>
      <c r="C29">
        <v>0</v>
      </c>
      <c r="D29">
        <v>1</v>
      </c>
      <c r="E29">
        <v>3.5000000000000003E-2</v>
      </c>
      <c r="F29">
        <v>0.80700000000000005</v>
      </c>
      <c r="H29">
        <f>results[[#This Row],[ containsCL]]-results[[#This Row],[ confidenceCL]]</f>
        <v>-3.5000000000000003E-2</v>
      </c>
      <c r="I29">
        <f>results[[#This Row],[ containsSS]]-results[[#This Row],[ confidenceSS]]</f>
        <v>0.19299999999999995</v>
      </c>
      <c r="J29" t="b">
        <f>(results[[#This Row],[ containsCL]]=1)</f>
        <v>0</v>
      </c>
      <c r="K29" t="b">
        <f>(results[[#This Row],[ containsSS]]=1)</f>
        <v>1</v>
      </c>
      <c r="L29" t="b">
        <f>results[[#This Row],[ confidenceCL]]&gt;$V$9</f>
        <v>0</v>
      </c>
      <c r="M29" t="b">
        <f>results[[#This Row],[ confidenceSS]]&gt;$V$9</f>
        <v>0</v>
      </c>
      <c r="N29" t="b">
        <f>((results[[#This Row],[ confidenceCL]]&gt;$V$9) = (results[[#This Row],[ containsCL]]= 1))</f>
        <v>1</v>
      </c>
      <c r="O29" t="b">
        <f>((results[[#This Row],[ confidenceSS]]&gt;$V$9) = (results[[#This Row],[ containsSS]]= 1))</f>
        <v>0</v>
      </c>
      <c r="P29" t="str">
        <f t="shared" si="1"/>
        <v>T</v>
      </c>
      <c r="Q29" t="str">
        <f t="shared" si="2"/>
        <v>FN</v>
      </c>
    </row>
    <row r="30" spans="1:22" x14ac:dyDescent="0.25">
      <c r="A30" s="1">
        <v>43546</v>
      </c>
      <c r="B30" s="2" t="s">
        <v>108</v>
      </c>
      <c r="C30">
        <v>1</v>
      </c>
      <c r="D30">
        <v>0</v>
      </c>
      <c r="E30">
        <v>0.90800000000000003</v>
      </c>
      <c r="F30">
        <v>0</v>
      </c>
      <c r="H30">
        <f>results[[#This Row],[ containsCL]]-results[[#This Row],[ confidenceCL]]</f>
        <v>9.1999999999999971E-2</v>
      </c>
      <c r="I30">
        <f>results[[#This Row],[ containsSS]]-results[[#This Row],[ confidenceSS]]</f>
        <v>0</v>
      </c>
      <c r="J30" t="b">
        <f>(results[[#This Row],[ containsCL]]=1)</f>
        <v>1</v>
      </c>
      <c r="K30" t="b">
        <f>(results[[#This Row],[ containsSS]]=1)</f>
        <v>0</v>
      </c>
      <c r="L30" t="b">
        <f>results[[#This Row],[ confidenceCL]]&gt;$V$9</f>
        <v>1</v>
      </c>
      <c r="M30" t="b">
        <f>results[[#This Row],[ confidenceSS]]&gt;$V$9</f>
        <v>0</v>
      </c>
      <c r="N30" t="b">
        <f>((results[[#This Row],[ confidenceCL]]&gt;$V$9) = (results[[#This Row],[ containsCL]]= 1))</f>
        <v>1</v>
      </c>
      <c r="O30" t="b">
        <f>((results[[#This Row],[ confidenceSS]]&gt;$V$9) = (results[[#This Row],[ containsSS]]= 1))</f>
        <v>1</v>
      </c>
      <c r="P30" t="str">
        <f t="shared" si="1"/>
        <v>T</v>
      </c>
      <c r="Q30" t="str">
        <f t="shared" si="2"/>
        <v>T</v>
      </c>
    </row>
    <row r="31" spans="1:22" x14ac:dyDescent="0.25">
      <c r="A31" s="1">
        <v>43546</v>
      </c>
      <c r="B31" s="2" t="s">
        <v>122</v>
      </c>
      <c r="C31">
        <v>0</v>
      </c>
      <c r="D31">
        <v>0</v>
      </c>
      <c r="E31">
        <v>0</v>
      </c>
      <c r="F31">
        <v>0.90800000000000003</v>
      </c>
      <c r="H31">
        <f>results[[#This Row],[ containsCL]]-results[[#This Row],[ confidenceCL]]</f>
        <v>0</v>
      </c>
      <c r="I31">
        <f>results[[#This Row],[ containsSS]]-results[[#This Row],[ confidenceSS]]</f>
        <v>-0.90800000000000003</v>
      </c>
      <c r="J31" t="b">
        <f>(results[[#This Row],[ containsCL]]=1)</f>
        <v>0</v>
      </c>
      <c r="K31" t="b">
        <f>(results[[#This Row],[ containsSS]]=1)</f>
        <v>0</v>
      </c>
      <c r="L31" t="b">
        <f>results[[#This Row],[ confidenceCL]]&gt;$V$9</f>
        <v>0</v>
      </c>
      <c r="M31" t="b">
        <f>results[[#This Row],[ confidenceSS]]&gt;$V$9</f>
        <v>1</v>
      </c>
      <c r="N31" t="b">
        <f>((results[[#This Row],[ confidenceCL]]&gt;$V$9) = (results[[#This Row],[ containsCL]]= 1))</f>
        <v>1</v>
      </c>
      <c r="O31" t="b">
        <f>((results[[#This Row],[ confidenceSS]]&gt;$V$9) = (results[[#This Row],[ containsSS]]= 1))</f>
        <v>0</v>
      </c>
      <c r="P31" t="str">
        <f t="shared" si="1"/>
        <v>T</v>
      </c>
      <c r="Q31" t="str">
        <f t="shared" si="2"/>
        <v>FP</v>
      </c>
    </row>
    <row r="32" spans="1:22" x14ac:dyDescent="0.25">
      <c r="A32" s="1">
        <v>43546</v>
      </c>
      <c r="B32" s="2" t="s">
        <v>118</v>
      </c>
      <c r="C32">
        <v>0</v>
      </c>
      <c r="D32">
        <v>1</v>
      </c>
      <c r="E32">
        <v>5.0000000000000001E-3</v>
      </c>
      <c r="F32">
        <v>0.90700000000000003</v>
      </c>
      <c r="H32">
        <f>results[[#This Row],[ containsCL]]-results[[#This Row],[ confidenceCL]]</f>
        <v>-5.0000000000000001E-3</v>
      </c>
      <c r="I32">
        <f>results[[#This Row],[ containsSS]]-results[[#This Row],[ confidenceSS]]</f>
        <v>9.2999999999999972E-2</v>
      </c>
      <c r="J32" t="b">
        <f>(results[[#This Row],[ containsCL]]=1)</f>
        <v>0</v>
      </c>
      <c r="K32" t="b">
        <f>(results[[#This Row],[ containsSS]]=1)</f>
        <v>1</v>
      </c>
      <c r="L32" t="b">
        <f>results[[#This Row],[ confidenceCL]]&gt;$V$9</f>
        <v>0</v>
      </c>
      <c r="M32" t="b">
        <f>results[[#This Row],[ confidenceSS]]&gt;$V$9</f>
        <v>1</v>
      </c>
      <c r="N32" t="b">
        <f>((results[[#This Row],[ confidenceCL]]&gt;$V$9) = (results[[#This Row],[ containsCL]]= 1))</f>
        <v>1</v>
      </c>
      <c r="O32" t="b">
        <f>((results[[#This Row],[ confidenceSS]]&gt;$V$9) = (results[[#This Row],[ containsSS]]= 1))</f>
        <v>1</v>
      </c>
      <c r="P32" t="str">
        <f t="shared" si="1"/>
        <v>T</v>
      </c>
      <c r="Q32" t="str">
        <f t="shared" si="2"/>
        <v>T</v>
      </c>
    </row>
    <row r="33" spans="1:17" x14ac:dyDescent="0.25">
      <c r="A33" s="1">
        <v>43546</v>
      </c>
      <c r="B33" s="2" t="s">
        <v>113</v>
      </c>
      <c r="C33">
        <v>0</v>
      </c>
      <c r="D33">
        <v>0</v>
      </c>
      <c r="E33">
        <v>0.02</v>
      </c>
      <c r="F33">
        <v>1E-3</v>
      </c>
      <c r="H33">
        <f>results[[#This Row],[ containsCL]]-results[[#This Row],[ confidenceCL]]</f>
        <v>-0.02</v>
      </c>
      <c r="I33">
        <f>results[[#This Row],[ containsSS]]-results[[#This Row],[ confidenceSS]]</f>
        <v>-1E-3</v>
      </c>
      <c r="J33" t="b">
        <f>(results[[#This Row],[ containsCL]]=1)</f>
        <v>0</v>
      </c>
      <c r="K33" t="b">
        <f>(results[[#This Row],[ containsSS]]=1)</f>
        <v>0</v>
      </c>
      <c r="L33" t="b">
        <f>results[[#This Row],[ confidenceCL]]&gt;$V$9</f>
        <v>0</v>
      </c>
      <c r="M33" t="b">
        <f>results[[#This Row],[ confidenceSS]]&gt;$V$9</f>
        <v>0</v>
      </c>
      <c r="N33" t="b">
        <f>((results[[#This Row],[ confidenceCL]]&gt;$V$9) = (results[[#This Row],[ containsCL]]= 1))</f>
        <v>1</v>
      </c>
      <c r="O33" t="b">
        <f>((results[[#This Row],[ confidenceSS]]&gt;$V$9) = (results[[#This Row],[ containsSS]]= 1))</f>
        <v>1</v>
      </c>
      <c r="P33" t="str">
        <f t="shared" si="1"/>
        <v>T</v>
      </c>
      <c r="Q33" t="str">
        <f t="shared" si="2"/>
        <v>T</v>
      </c>
    </row>
    <row r="34" spans="1:17" x14ac:dyDescent="0.25">
      <c r="A34" s="1">
        <v>43546</v>
      </c>
      <c r="B34" s="2" t="s">
        <v>114</v>
      </c>
      <c r="C34">
        <v>1</v>
      </c>
      <c r="D34">
        <v>0</v>
      </c>
      <c r="E34">
        <v>0.88600000000000001</v>
      </c>
      <c r="F34">
        <v>7.0000000000000007E-2</v>
      </c>
      <c r="H34">
        <f>results[[#This Row],[ containsCL]]-results[[#This Row],[ confidenceCL]]</f>
        <v>0.11399999999999999</v>
      </c>
      <c r="I34">
        <f>results[[#This Row],[ containsSS]]-results[[#This Row],[ confidenceSS]]</f>
        <v>-7.0000000000000007E-2</v>
      </c>
      <c r="J34" t="b">
        <f>(results[[#This Row],[ containsCL]]=1)</f>
        <v>1</v>
      </c>
      <c r="K34" t="b">
        <f>(results[[#This Row],[ containsSS]]=1)</f>
        <v>0</v>
      </c>
      <c r="L34" t="b">
        <f>results[[#This Row],[ confidenceCL]]&gt;$V$9</f>
        <v>0</v>
      </c>
      <c r="M34" t="b">
        <f>results[[#This Row],[ confidenceSS]]&gt;$V$9</f>
        <v>0</v>
      </c>
      <c r="N34" t="b">
        <f>((results[[#This Row],[ confidenceCL]]&gt;$V$9) = (results[[#This Row],[ containsCL]]= 1))</f>
        <v>0</v>
      </c>
      <c r="O34" t="b">
        <f>((results[[#This Row],[ confidenceSS]]&gt;$V$9) = (results[[#This Row],[ containsSS]]= 1))</f>
        <v>1</v>
      </c>
      <c r="P34" t="str">
        <f t="shared" si="1"/>
        <v>FN</v>
      </c>
      <c r="Q34" t="str">
        <f t="shared" si="2"/>
        <v>T</v>
      </c>
    </row>
    <row r="35" spans="1:17" x14ac:dyDescent="0.25">
      <c r="A35" s="1">
        <v>43546</v>
      </c>
      <c r="B35" s="2" t="s">
        <v>115</v>
      </c>
      <c r="C35">
        <v>0</v>
      </c>
      <c r="D35">
        <v>1</v>
      </c>
      <c r="E35">
        <v>1E-3</v>
      </c>
      <c r="F35">
        <v>0.90800000000000003</v>
      </c>
      <c r="H35">
        <f>results[[#This Row],[ containsCL]]-results[[#This Row],[ confidenceCL]]</f>
        <v>-1E-3</v>
      </c>
      <c r="I35">
        <f>results[[#This Row],[ containsSS]]-results[[#This Row],[ confidenceSS]]</f>
        <v>9.1999999999999971E-2</v>
      </c>
      <c r="J35" t="b">
        <f>(results[[#This Row],[ containsCL]]=1)</f>
        <v>0</v>
      </c>
      <c r="K35" t="b">
        <f>(results[[#This Row],[ containsSS]]=1)</f>
        <v>1</v>
      </c>
      <c r="L35" t="b">
        <f>results[[#This Row],[ confidenceCL]]&gt;$V$9</f>
        <v>0</v>
      </c>
      <c r="M35" t="b">
        <f>results[[#This Row],[ confidenceSS]]&gt;$V$9</f>
        <v>1</v>
      </c>
      <c r="N35" t="b">
        <f>((results[[#This Row],[ confidenceCL]]&gt;$V$9) = (results[[#This Row],[ containsCL]]= 1))</f>
        <v>1</v>
      </c>
      <c r="O35" t="b">
        <f>((results[[#This Row],[ confidenceSS]]&gt;$V$9) = (results[[#This Row],[ containsSS]]= 1))</f>
        <v>1</v>
      </c>
      <c r="P35" t="str">
        <f t="shared" si="1"/>
        <v>T</v>
      </c>
      <c r="Q35" t="str">
        <f t="shared" si="2"/>
        <v>T</v>
      </c>
    </row>
    <row r="36" spans="1:17" x14ac:dyDescent="0.25">
      <c r="A36" s="1">
        <v>43546</v>
      </c>
      <c r="B36" s="2" t="s">
        <v>123</v>
      </c>
      <c r="C36">
        <v>0</v>
      </c>
      <c r="D36">
        <v>0</v>
      </c>
      <c r="E36">
        <v>1.9E-2</v>
      </c>
      <c r="F36">
        <v>0.87</v>
      </c>
      <c r="H36">
        <f>results[[#This Row],[ containsCL]]-results[[#This Row],[ confidenceCL]]</f>
        <v>-1.9E-2</v>
      </c>
      <c r="I36">
        <f>results[[#This Row],[ containsSS]]-results[[#This Row],[ confidenceSS]]</f>
        <v>-0.87</v>
      </c>
      <c r="J36" t="b">
        <f>(results[[#This Row],[ containsCL]]=1)</f>
        <v>0</v>
      </c>
      <c r="K36" t="b">
        <f>(results[[#This Row],[ containsSS]]=1)</f>
        <v>0</v>
      </c>
      <c r="L36" t="b">
        <f>results[[#This Row],[ confidenceCL]]&gt;$V$9</f>
        <v>0</v>
      </c>
      <c r="M36" t="b">
        <f>results[[#This Row],[ confidenceSS]]&gt;$V$9</f>
        <v>0</v>
      </c>
      <c r="N36" t="b">
        <f>((results[[#This Row],[ confidenceCL]]&gt;$V$9) = (results[[#This Row],[ containsCL]]= 1))</f>
        <v>1</v>
      </c>
      <c r="O36" t="b">
        <f>((results[[#This Row],[ confidenceSS]]&gt;$V$9) = (results[[#This Row],[ containsSS]]= 1))</f>
        <v>1</v>
      </c>
      <c r="P36" t="str">
        <f t="shared" si="1"/>
        <v>T</v>
      </c>
      <c r="Q36" t="str">
        <f t="shared" si="2"/>
        <v>T</v>
      </c>
    </row>
    <row r="37" spans="1:17" x14ac:dyDescent="0.25">
      <c r="A37" s="1">
        <v>43546</v>
      </c>
      <c r="B37" s="2" t="s">
        <v>109</v>
      </c>
      <c r="C37">
        <v>1</v>
      </c>
      <c r="D37">
        <v>0</v>
      </c>
      <c r="E37">
        <v>0.90700000000000003</v>
      </c>
      <c r="F37">
        <v>6.0000000000000001E-3</v>
      </c>
      <c r="H37">
        <f>results[[#This Row],[ containsCL]]-results[[#This Row],[ confidenceCL]]</f>
        <v>9.2999999999999972E-2</v>
      </c>
      <c r="I37">
        <f>results[[#This Row],[ containsSS]]-results[[#This Row],[ confidenceSS]]</f>
        <v>-6.0000000000000001E-3</v>
      </c>
      <c r="J37" t="b">
        <f>(results[[#This Row],[ containsCL]]=1)</f>
        <v>1</v>
      </c>
      <c r="K37" t="b">
        <f>(results[[#This Row],[ containsSS]]=1)</f>
        <v>0</v>
      </c>
      <c r="L37" t="b">
        <f>results[[#This Row],[ confidenceCL]]&gt;$V$9</f>
        <v>1</v>
      </c>
      <c r="M37" t="b">
        <f>results[[#This Row],[ confidenceSS]]&gt;$V$9</f>
        <v>0</v>
      </c>
      <c r="N37" t="b">
        <f>((results[[#This Row],[ confidenceCL]]&gt;$V$9) = (results[[#This Row],[ containsCL]]= 1))</f>
        <v>1</v>
      </c>
      <c r="O37" t="b">
        <f>((results[[#This Row],[ confidenceSS]]&gt;$V$9) = (results[[#This Row],[ containsSS]]= 1))</f>
        <v>1</v>
      </c>
      <c r="P37" t="str">
        <f t="shared" si="1"/>
        <v>T</v>
      </c>
      <c r="Q37" t="str">
        <f t="shared" si="2"/>
        <v>T</v>
      </c>
    </row>
    <row r="38" spans="1:17" x14ac:dyDescent="0.25">
      <c r="A38" s="1">
        <v>43546</v>
      </c>
      <c r="B38" s="2" t="s">
        <v>121</v>
      </c>
      <c r="C38">
        <v>0</v>
      </c>
      <c r="D38">
        <v>0</v>
      </c>
      <c r="E38">
        <v>0.90600000000000003</v>
      </c>
      <c r="F38">
        <v>0</v>
      </c>
      <c r="H38">
        <f>results[[#This Row],[ containsCL]]-results[[#This Row],[ confidenceCL]]</f>
        <v>-0.90600000000000003</v>
      </c>
      <c r="I38">
        <f>results[[#This Row],[ containsSS]]-results[[#This Row],[ confidenceSS]]</f>
        <v>0</v>
      </c>
      <c r="J38" t="b">
        <f>(results[[#This Row],[ containsCL]]=1)</f>
        <v>0</v>
      </c>
      <c r="K38" t="b">
        <f>(results[[#This Row],[ containsSS]]=1)</f>
        <v>0</v>
      </c>
      <c r="L38" t="b">
        <f>results[[#This Row],[ confidenceCL]]&gt;$V$9</f>
        <v>1</v>
      </c>
      <c r="M38" t="b">
        <f>results[[#This Row],[ confidenceSS]]&gt;$V$9</f>
        <v>0</v>
      </c>
      <c r="N38" t="b">
        <f>((results[[#This Row],[ confidenceCL]]&gt;$V$9) = (results[[#This Row],[ containsCL]]= 1))</f>
        <v>0</v>
      </c>
      <c r="O38" t="b">
        <f>((results[[#This Row],[ confidenceSS]]&gt;$V$9) = (results[[#This Row],[ containsSS]]= 1))</f>
        <v>1</v>
      </c>
      <c r="P38" t="str">
        <f t="shared" si="1"/>
        <v>FP</v>
      </c>
      <c r="Q38" t="str">
        <f t="shared" si="2"/>
        <v>T</v>
      </c>
    </row>
    <row r="39" spans="1:17" x14ac:dyDescent="0.25">
      <c r="A39" s="1">
        <v>43546</v>
      </c>
      <c r="B39" s="2" t="s">
        <v>124</v>
      </c>
      <c r="C39">
        <v>0</v>
      </c>
      <c r="D39">
        <v>0</v>
      </c>
      <c r="E39">
        <v>0.90700000000000003</v>
      </c>
      <c r="F39">
        <v>0</v>
      </c>
      <c r="H39">
        <f>results[[#This Row],[ containsCL]]-results[[#This Row],[ confidenceCL]]</f>
        <v>-0.90700000000000003</v>
      </c>
      <c r="I39">
        <f>results[[#This Row],[ containsSS]]-results[[#This Row],[ confidenceSS]]</f>
        <v>0</v>
      </c>
      <c r="J39" t="b">
        <f>(results[[#This Row],[ containsCL]]=1)</f>
        <v>0</v>
      </c>
      <c r="K39" t="b">
        <f>(results[[#This Row],[ containsSS]]=1)</f>
        <v>0</v>
      </c>
      <c r="L39" t="b">
        <f>results[[#This Row],[ confidenceCL]]&gt;$V$9</f>
        <v>1</v>
      </c>
      <c r="M39" t="b">
        <f>results[[#This Row],[ confidenceSS]]&gt;$V$9</f>
        <v>0</v>
      </c>
      <c r="N39" t="b">
        <f>((results[[#This Row],[ confidenceCL]]&gt;$V$9) = (results[[#This Row],[ containsCL]]= 1))</f>
        <v>0</v>
      </c>
      <c r="O39" t="b">
        <f>((results[[#This Row],[ confidenceSS]]&gt;$V$9) = (results[[#This Row],[ containsSS]]= 1))</f>
        <v>1</v>
      </c>
      <c r="P39" t="str">
        <f t="shared" si="1"/>
        <v>FP</v>
      </c>
      <c r="Q39" t="str">
        <f t="shared" si="2"/>
        <v>T</v>
      </c>
    </row>
    <row r="40" spans="1:17" x14ac:dyDescent="0.25">
      <c r="A40" s="1">
        <v>43546</v>
      </c>
      <c r="B40" s="2" t="s">
        <v>112</v>
      </c>
      <c r="C40">
        <v>0</v>
      </c>
      <c r="D40">
        <v>0</v>
      </c>
      <c r="E40">
        <v>4.0000000000000001E-3</v>
      </c>
      <c r="F40">
        <v>0.72499999999999998</v>
      </c>
      <c r="H40">
        <f>results[[#This Row],[ containsCL]]-results[[#This Row],[ confidenceCL]]</f>
        <v>-4.0000000000000001E-3</v>
      </c>
      <c r="I40">
        <f>results[[#This Row],[ containsSS]]-results[[#This Row],[ confidenceSS]]</f>
        <v>-0.72499999999999998</v>
      </c>
      <c r="J40" t="b">
        <f>(results[[#This Row],[ containsCL]]=1)</f>
        <v>0</v>
      </c>
      <c r="K40" t="b">
        <f>(results[[#This Row],[ containsSS]]=1)</f>
        <v>0</v>
      </c>
      <c r="L40" t="b">
        <f>results[[#This Row],[ confidenceCL]]&gt;$V$9</f>
        <v>0</v>
      </c>
      <c r="M40" t="b">
        <f>results[[#This Row],[ confidenceSS]]&gt;$V$9</f>
        <v>0</v>
      </c>
      <c r="N40" t="b">
        <f>((results[[#This Row],[ confidenceCL]]&gt;$V$9) = (results[[#This Row],[ containsCL]]= 1))</f>
        <v>1</v>
      </c>
      <c r="O40" t="b">
        <f>((results[[#This Row],[ confidenceSS]]&gt;$V$9) = (results[[#This Row],[ containsSS]]= 1))</f>
        <v>1</v>
      </c>
      <c r="P40" t="str">
        <f t="shared" si="1"/>
        <v>T</v>
      </c>
      <c r="Q40" t="str">
        <f t="shared" si="2"/>
        <v>T</v>
      </c>
    </row>
    <row r="41" spans="1:17" x14ac:dyDescent="0.25">
      <c r="A41" s="1">
        <v>43546</v>
      </c>
      <c r="B41" s="2" t="s">
        <v>125</v>
      </c>
      <c r="C41">
        <v>0</v>
      </c>
      <c r="D41">
        <v>0</v>
      </c>
      <c r="E41">
        <v>0.90600000000000003</v>
      </c>
      <c r="F41">
        <v>0</v>
      </c>
      <c r="H41">
        <f>results[[#This Row],[ containsCL]]-results[[#This Row],[ confidenceCL]]</f>
        <v>-0.90600000000000003</v>
      </c>
      <c r="I41">
        <f>results[[#This Row],[ containsSS]]-results[[#This Row],[ confidenceSS]]</f>
        <v>0</v>
      </c>
      <c r="J41" t="b">
        <f>(results[[#This Row],[ containsCL]]=1)</f>
        <v>0</v>
      </c>
      <c r="K41" t="b">
        <f>(results[[#This Row],[ containsSS]]=1)</f>
        <v>0</v>
      </c>
      <c r="L41" t="b">
        <f>results[[#This Row],[ confidenceCL]]&gt;$V$9</f>
        <v>1</v>
      </c>
      <c r="M41" t="b">
        <f>results[[#This Row],[ confidenceSS]]&gt;$V$9</f>
        <v>0</v>
      </c>
      <c r="N41" t="b">
        <f>((results[[#This Row],[ confidenceCL]]&gt;$V$9) = (results[[#This Row],[ containsCL]]= 1))</f>
        <v>0</v>
      </c>
      <c r="O41" t="b">
        <f>((results[[#This Row],[ confidenceSS]]&gt;$V$9) = (results[[#This Row],[ containsSS]]= 1))</f>
        <v>1</v>
      </c>
      <c r="P41" t="str">
        <f t="shared" si="1"/>
        <v>FP</v>
      </c>
      <c r="Q41" t="str">
        <f t="shared" si="2"/>
        <v>T</v>
      </c>
    </row>
    <row r="42" spans="1:17" x14ac:dyDescent="0.25">
      <c r="A42" s="1"/>
      <c r="B42" s="2"/>
    </row>
    <row r="43" spans="1:17" x14ac:dyDescent="0.25">
      <c r="A43" s="1"/>
      <c r="B43" s="2"/>
    </row>
    <row r="44" spans="1:17" x14ac:dyDescent="0.25">
      <c r="A44" s="1"/>
      <c r="B44" s="2"/>
    </row>
    <row r="45" spans="1:17" x14ac:dyDescent="0.25">
      <c r="A45" s="1"/>
      <c r="B45" s="2"/>
    </row>
    <row r="46" spans="1:17" x14ac:dyDescent="0.25">
      <c r="A46" s="1"/>
      <c r="B46" s="2"/>
    </row>
    <row r="47" spans="1:17" x14ac:dyDescent="0.25">
      <c r="A47" s="1"/>
      <c r="B47" s="2"/>
    </row>
    <row r="48" spans="1:17" x14ac:dyDescent="0.25">
      <c r="A48" s="1"/>
      <c r="B48" s="2"/>
    </row>
    <row r="49" spans="1:2" x14ac:dyDescent="0.25">
      <c r="A49" s="1"/>
      <c r="B49" s="2"/>
    </row>
    <row r="50" spans="1:2" x14ac:dyDescent="0.25">
      <c r="A50" s="1"/>
      <c r="B50" s="2"/>
    </row>
    <row r="51" spans="1:2" x14ac:dyDescent="0.25">
      <c r="A51" s="1"/>
      <c r="B51" s="2"/>
    </row>
    <row r="52" spans="1:2" x14ac:dyDescent="0.25">
      <c r="A52" s="1"/>
      <c r="B52" s="2"/>
    </row>
    <row r="53" spans="1:2" x14ac:dyDescent="0.25">
      <c r="A53" s="1"/>
      <c r="B53" s="2"/>
    </row>
    <row r="54" spans="1:2" x14ac:dyDescent="0.25">
      <c r="A54" s="1"/>
      <c r="B54" s="2"/>
    </row>
    <row r="55" spans="1:2" x14ac:dyDescent="0.25">
      <c r="A55" s="1"/>
      <c r="B55" s="2"/>
    </row>
    <row r="56" spans="1:2" x14ac:dyDescent="0.25">
      <c r="A56" s="1"/>
      <c r="B56" s="2"/>
    </row>
    <row r="57" spans="1:2" x14ac:dyDescent="0.25">
      <c r="A57" s="1"/>
      <c r="B57" s="2"/>
    </row>
    <row r="58" spans="1:2" x14ac:dyDescent="0.25">
      <c r="A58" s="1"/>
      <c r="B58" s="2"/>
    </row>
    <row r="59" spans="1:2" x14ac:dyDescent="0.25">
      <c r="A59" s="1"/>
      <c r="B59" s="2"/>
    </row>
    <row r="60" spans="1:2" x14ac:dyDescent="0.25">
      <c r="A60" s="1"/>
      <c r="B60" s="2"/>
    </row>
    <row r="61" spans="1:2" x14ac:dyDescent="0.25">
      <c r="A61" s="1"/>
      <c r="B61" s="2"/>
    </row>
    <row r="62" spans="1:2" x14ac:dyDescent="0.25">
      <c r="A62" s="1"/>
      <c r="B62" s="2"/>
    </row>
    <row r="63" spans="1:2" x14ac:dyDescent="0.25">
      <c r="A63" s="1"/>
      <c r="B63" s="2"/>
    </row>
    <row r="64" spans="1:2" x14ac:dyDescent="0.25">
      <c r="A64" s="1"/>
      <c r="B64" s="2"/>
    </row>
    <row r="65" spans="1:2" x14ac:dyDescent="0.25">
      <c r="A65" s="1"/>
      <c r="B65" s="2"/>
    </row>
    <row r="66" spans="1:2" x14ac:dyDescent="0.25">
      <c r="A66" s="1"/>
      <c r="B66" s="2"/>
    </row>
    <row r="67" spans="1:2" x14ac:dyDescent="0.25">
      <c r="A67" s="1"/>
      <c r="B67" s="2"/>
    </row>
    <row r="68" spans="1:2" x14ac:dyDescent="0.25">
      <c r="A68" s="1"/>
      <c r="B68" s="2"/>
    </row>
    <row r="69" spans="1:2" x14ac:dyDescent="0.25">
      <c r="A69" s="1"/>
      <c r="B69" s="2"/>
    </row>
    <row r="70" spans="1:2" x14ac:dyDescent="0.25">
      <c r="A70" s="1"/>
      <c r="B70" s="2"/>
    </row>
    <row r="71" spans="1:2" x14ac:dyDescent="0.25">
      <c r="A71" s="1"/>
      <c r="B71" s="2"/>
    </row>
    <row r="72" spans="1:2" x14ac:dyDescent="0.25">
      <c r="A72" s="1"/>
      <c r="B72" s="2"/>
    </row>
    <row r="73" spans="1:2" x14ac:dyDescent="0.25">
      <c r="A73" s="1"/>
      <c r="B73" s="2"/>
    </row>
    <row r="74" spans="1:2" x14ac:dyDescent="0.25">
      <c r="A74" s="1"/>
      <c r="B74" s="2"/>
    </row>
    <row r="75" spans="1:2" x14ac:dyDescent="0.25">
      <c r="A75" s="1"/>
      <c r="B75" s="2"/>
    </row>
    <row r="76" spans="1:2" x14ac:dyDescent="0.25">
      <c r="A76" s="1"/>
      <c r="B76" s="2"/>
    </row>
    <row r="77" spans="1:2" x14ac:dyDescent="0.25">
      <c r="A77" s="1"/>
      <c r="B77" s="2"/>
    </row>
    <row r="78" spans="1:2" x14ac:dyDescent="0.25">
      <c r="A78" s="1"/>
      <c r="B78" s="2"/>
    </row>
    <row r="79" spans="1:2" x14ac:dyDescent="0.25">
      <c r="A79" s="1"/>
      <c r="B79" s="2"/>
    </row>
    <row r="80" spans="1:2" x14ac:dyDescent="0.25">
      <c r="A80" s="1"/>
      <c r="B80" s="2"/>
    </row>
    <row r="81" spans="1:2" x14ac:dyDescent="0.25">
      <c r="A81" s="1"/>
      <c r="B81" s="2"/>
    </row>
    <row r="82" spans="1:2" x14ac:dyDescent="0.25">
      <c r="A82" s="1"/>
      <c r="B82" s="2"/>
    </row>
    <row r="83" spans="1:2" x14ac:dyDescent="0.25">
      <c r="A83" s="1"/>
      <c r="B83" s="2"/>
    </row>
    <row r="84" spans="1:2" x14ac:dyDescent="0.25">
      <c r="A84" s="1"/>
      <c r="B84" s="2"/>
    </row>
    <row r="85" spans="1:2" x14ac:dyDescent="0.25">
      <c r="A85" s="1"/>
      <c r="B85" s="2"/>
    </row>
    <row r="86" spans="1:2" x14ac:dyDescent="0.25">
      <c r="A86" s="1"/>
      <c r="B86" s="2"/>
    </row>
    <row r="87" spans="1:2" x14ac:dyDescent="0.25">
      <c r="A87" s="1"/>
      <c r="B87" s="2"/>
    </row>
    <row r="88" spans="1:2" x14ac:dyDescent="0.25">
      <c r="A88" s="1"/>
      <c r="B88" s="2"/>
    </row>
    <row r="89" spans="1:2" x14ac:dyDescent="0.25">
      <c r="A89" s="1"/>
      <c r="B89" s="2"/>
    </row>
    <row r="90" spans="1:2" x14ac:dyDescent="0.25">
      <c r="A90" s="1"/>
      <c r="B90" s="2"/>
    </row>
    <row r="91" spans="1:2" x14ac:dyDescent="0.25">
      <c r="A91" s="1"/>
      <c r="B91" s="2"/>
    </row>
    <row r="92" spans="1:2" x14ac:dyDescent="0.25">
      <c r="A92" s="1"/>
      <c r="B92" s="2"/>
    </row>
    <row r="93" spans="1:2" x14ac:dyDescent="0.25">
      <c r="A93" s="1"/>
      <c r="B93" s="2"/>
    </row>
    <row r="94" spans="1:2" x14ac:dyDescent="0.25">
      <c r="A94" s="1"/>
      <c r="B94" s="2"/>
    </row>
    <row r="95" spans="1:2" x14ac:dyDescent="0.25">
      <c r="A95" s="1"/>
      <c r="B95" s="2"/>
    </row>
    <row r="96" spans="1:2" x14ac:dyDescent="0.25">
      <c r="A96" s="1"/>
      <c r="B96" s="2"/>
    </row>
    <row r="97" spans="1:2" x14ac:dyDescent="0.25">
      <c r="A97" s="1"/>
      <c r="B97" s="2"/>
    </row>
    <row r="98" spans="1:2" x14ac:dyDescent="0.25">
      <c r="A98" s="1"/>
      <c r="B98" s="2"/>
    </row>
    <row r="99" spans="1:2" x14ac:dyDescent="0.25">
      <c r="A99" s="1"/>
      <c r="B99" s="2"/>
    </row>
    <row r="100" spans="1:2" x14ac:dyDescent="0.25">
      <c r="A100" s="1"/>
      <c r="B100" s="2"/>
    </row>
    <row r="101" spans="1:2" x14ac:dyDescent="0.25">
      <c r="A101" s="1"/>
      <c r="B101" s="2"/>
    </row>
  </sheetData>
  <pageMargins left="0.7" right="0.7" top="0.75" bottom="0.75" header="0.3" footer="0.3"/>
  <pageSetup paperSize="9"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569D-D173-4CF9-A7A5-BEC352315D78}">
  <dimension ref="A1"/>
  <sheetViews>
    <sheetView workbookViewId="0"/>
  </sheetViews>
  <sheetFormatPr defaultRowHeight="15" x14ac:dyDescent="0.25"/>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C47014-E918-4BEA-842A-44CBAB58B7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NLCcsv</vt:lpstr>
      <vt:lpstr>ICcsv</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Cathal O'Brien</dc:creator>
  <cp:lastModifiedBy>Cathal O'Brien</cp:lastModifiedBy>
  <cp:lastPrinted>2019-03-20T13:53:14Z</cp:lastPrinted>
  <dcterms:created xsi:type="dcterms:W3CDTF">2019-03-20T13:53:08Z</dcterms:created>
  <dcterms:modified xsi:type="dcterms:W3CDTF">2019-03-29T15:01:42Z</dcterms:modified>
</cp:coreProperties>
</file>